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RN" sheetId="2" r:id="rId2"/>
    <sheet name="10 - Stavební úpravy" sheetId="3" r:id="rId3"/>
    <sheet name="20 - Silnoproud" sheetId="4" r:id="rId4"/>
    <sheet name="30 - Slaboproud" sheetId="5" r:id="rId5"/>
  </sheets>
  <definedNames>
    <definedName name="_xlnm.Print_Area" localSheetId="0">'Rekapitulace stavby'!$D$4:$AO$76,'Rekapitulace stavby'!$C$82:$AQ$99</definedName>
    <definedName name="_xlnm._FilterDatabase" localSheetId="1" hidden="1">'00 - VRN'!$C$118:$L$124</definedName>
    <definedName name="_xlnm.Print_Area" localSheetId="1">'00 - VRN'!$C$4:$K$76,'00 - VRN'!$C$82:$K$100,'00 - VRN'!$C$106:$L$124</definedName>
    <definedName name="_xlnm._FilterDatabase" localSheetId="2" hidden="1">'10 - Stavební úpravy'!$C$129:$L$482</definedName>
    <definedName name="_xlnm.Print_Area" localSheetId="2">'10 - Stavební úpravy'!$C$4:$K$76,'10 - Stavební úpravy'!$C$82:$K$111,'10 - Stavební úpravy'!$C$117:$L$482</definedName>
    <definedName name="_xlnm._FilterDatabase" localSheetId="3" hidden="1">'20 - Silnoproud'!$C$120:$L$202</definedName>
    <definedName name="_xlnm.Print_Area" localSheetId="3">'20 - Silnoproud'!$C$4:$K$76,'20 - Silnoproud'!$C$82:$K$102,'20 - Silnoproud'!$C$108:$L$202</definedName>
    <definedName name="_xlnm._FilterDatabase" localSheetId="4" hidden="1">'30 - Slaboproud'!$C$117:$L$183</definedName>
    <definedName name="_xlnm.Print_Area" localSheetId="4">'30 - Slaboproud'!$C$4:$K$76,'30 - Slaboproud'!$C$82:$K$99,'30 - Slaboproud'!$C$105:$L$183</definedName>
    <definedName name="_xlnm.Print_Titles" localSheetId="0">'Rekapitulace stavby'!$92:$92</definedName>
    <definedName name="_xlnm.Print_Titles" localSheetId="1">'00 - VRN'!$118:$118</definedName>
    <definedName name="_xlnm.Print_Titles" localSheetId="2">'10 - Stavební úpravy'!$129:$129</definedName>
    <definedName name="_xlnm.Print_Titles" localSheetId="3">'20 - Silnoproud'!$120:$120</definedName>
    <definedName name="_xlnm.Print_Titles" localSheetId="4">'30 - Slaboproud'!$117:$117</definedName>
  </definedNames>
  <calcPr fullCalcOnLoad="1"/>
</workbook>
</file>

<file path=xl/sharedStrings.xml><?xml version="1.0" encoding="utf-8"?>
<sst xmlns="http://schemas.openxmlformats.org/spreadsheetml/2006/main" count="6378" uniqueCount="1010">
  <si>
    <t>Export Komplet</t>
  </si>
  <si>
    <t/>
  </si>
  <si>
    <t>2.0</t>
  </si>
  <si>
    <t>ZAMOK</t>
  </si>
  <si>
    <t>False</t>
  </si>
  <si>
    <t>True</t>
  </si>
  <si>
    <t>{f8aabeaf-85ef-41a7-bbad-a78009787a96}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</si>
  <si>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</si>
  <si>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</si>
  <si>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</si>
  <si>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</si>
  <si>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</si>
  <si>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</si>
  <si>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</si>
  <si>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</si>
  <si>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Y598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</si>
  <si>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</si>
  <si>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</si>
  <si>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v objektu Komenského 759, Sokolov</t>
  </si>
  <si>
    <t>KSO:</t>
  </si>
  <si>
    <t>CC-CZ:</t>
  </si>
  <si>
    <t>Místo:</t>
  </si>
  <si>
    <t>Sokolov</t>
  </si>
  <si>
    <t>Datum:</t>
  </si>
  <si>
    <t>9. 6. 2023</t>
  </si>
  <si>
    <t>Zadavatel:</t>
  </si>
  <si>
    <t>IČ:</t>
  </si>
  <si>
    <t>Karlovarský kraj</t>
  </si>
  <si>
    <t>DIČ:</t>
  </si>
  <si>
    <t>Uchazeč:</t>
  </si>
  <si>
    <t>Vyplň údaj</t>
  </si>
  <si>
    <t>Projektant:</t>
  </si>
  <si>
    <t>Projekt stav s.r.o.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</si>
  <si>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</si>
  <si>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</si>
  <si>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</si>
  <si>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</si>
  <si>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</si>
  <si>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</si>
  <si>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</si>
  <si>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</si>
  <si>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</si>
  <si>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</si>
  <si>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</si>
  <si>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</si>
  <si>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</si>
  <si>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</si>
  <si>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</si>
  <si>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</si>
  <si>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</si>
  <si>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</si>
  <si>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</si>
  <si>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</si>
  <si>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</si>
  <si>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</si>
  <si>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</si>
  <si>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</si>
  <si>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</si>
  <si>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</si>
  <si>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</si>
  <si>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</si>
  <si>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</si>
  <si>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</si>
  <si>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</si>
  <si>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</si>
  <si>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</si>
  <si>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</si>
  <si>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</si>
  <si>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</si>
  <si>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</si>
  <si>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</si>
  <si>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</si>
  <si>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</si>
  <si>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</si>
  <si>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</si>
  <si>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</si>
  <si>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</si>
  <si>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</si>
  <si>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</si>
  <si>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</si>
  <si>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</si>
  <si>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</si>
  <si>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</si>
  <si>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</si>
  <si>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</si>
  <si>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</si>
  <si>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</si>
  <si>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{e9e39d0e-bf6e-4f61-b2c8-ab5ee5b8626e}</t>
  </si>
  <si>
    <t>2</t>
  </si>
  <si>
    <t>10</t>
  </si>
  <si>
    <t>Stavební úpravy</t>
  </si>
  <si>
    <t>{cd19f57d-b139-4a2d-a471-7fa2d3d66496}</t>
  </si>
  <si>
    <t>20</t>
  </si>
  <si>
    <t>Silnoproud</t>
  </si>
  <si>
    <t>{82686672-5dcf-411e-87a4-ca6bf40d7267}</t>
  </si>
  <si>
    <t>30</t>
  </si>
  <si>
    <t>Slaboproud</t>
  </si>
  <si>
    <t>{2af2da11-4630-4357-89c3-fcaf0f787e77}</t>
  </si>
  <si>
    <t>KRYCÍ LIST SOUPISU PRACÍ</t>
  </si>
  <si>
    <t>Objekt:</t>
  </si>
  <si>
    <t>00 - VRN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</si>
  <si>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</si>
  <si>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</si>
  <si>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</si>
  <si>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</si>
  <si>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</si>
  <si>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</si>
  <si>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</si>
  <si>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</si>
  <si>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</si>
  <si>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OST - Ostatní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</si>
  <si>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</si>
  <si>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</si>
  <si>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</si>
  <si>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</si>
  <si>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</si>
  <si>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</si>
  <si>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</si>
  <si>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</si>
  <si>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</si>
  <si>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</si>
  <si>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</si>
  <si>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</si>
  <si>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</si>
  <si>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</si>
  <si>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</si>
  <si>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</si>
  <si>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</si>
  <si>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</si>
  <si>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</si>
  <si>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</si>
  <si>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</si>
  <si>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</si>
  <si>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</si>
  <si>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</si>
  <si>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999040001</t>
  </si>
  <si>
    <t>Opatření dle PBŘ</t>
  </si>
  <si>
    <t>soubor</t>
  </si>
  <si>
    <t>512</t>
  </si>
  <si>
    <t>-459960351</t>
  </si>
  <si>
    <t>Vedlejší rozpočtové náklady</t>
  </si>
  <si>
    <t>5</t>
  </si>
  <si>
    <t>VRN3</t>
  </si>
  <si>
    <t>Zařízení staveniště</t>
  </si>
  <si>
    <t>030001000</t>
  </si>
  <si>
    <t>Vedlejší náklady</t>
  </si>
  <si>
    <t>Kč</t>
  </si>
  <si>
    <t>CS ÚRS 2017 01</t>
  </si>
  <si>
    <t>1024</t>
  </si>
  <si>
    <t>1570261530</t>
  </si>
  <si>
    <t>10 - Stavební úpravy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</si>
  <si>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</si>
  <si>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</si>
  <si>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</si>
  <si>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</si>
  <si>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</si>
  <si>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</si>
  <si>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</si>
  <si>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</si>
  <si>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</si>
  <si>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</si>
  <si>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</si>
  <si>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</si>
  <si>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</si>
  <si>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</si>
  <si>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</si>
  <si>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</si>
  <si>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3</t>
  </si>
  <si>
    <t>Svislé a kompletní konstrukce</t>
  </si>
  <si>
    <t>311273121</t>
  </si>
  <si>
    <t>Zdivo tepelněizolační z pórobetových tvárnic do P2 do 400 kg/m3 U přes 0,18 do 0,22, tl zdiva 450 mm</t>
  </si>
  <si>
    <t>m2</t>
  </si>
  <si>
    <t>CS ÚRS 2022 02</t>
  </si>
  <si>
    <t>-1828607194</t>
  </si>
  <si>
    <t>VV</t>
  </si>
  <si>
    <t>1,4*0,8 "2.01</t>
  </si>
  <si>
    <t>340271021</t>
  </si>
  <si>
    <t>Zazdívka otvorů v příčkách nebo stěnách pl přes 0,25 do 1 m2 tvárnicemi pórobetonovými tl 100 mm</t>
  </si>
  <si>
    <t>-1809704956</t>
  </si>
  <si>
    <t>2*0,45 "1.01</t>
  </si>
  <si>
    <t>2*0,25*2 "2.01</t>
  </si>
  <si>
    <t>342291111</t>
  </si>
  <si>
    <t>Ukotvení příček montážní polyuretanovou pěnou tl příčky do 100 mm</t>
  </si>
  <si>
    <t>m</t>
  </si>
  <si>
    <t>-2061440475</t>
  </si>
  <si>
    <t>0,25*2+0,45</t>
  </si>
  <si>
    <t>342291121</t>
  </si>
  <si>
    <t>Ukotvení příček k cihelným konstrukcím plochými kotvami</t>
  </si>
  <si>
    <t>-1428315732</t>
  </si>
  <si>
    <t>2*3</t>
  </si>
  <si>
    <t>6</t>
  </si>
  <si>
    <t>Úpravy povrchů, podlahy a osazování výplní</t>
  </si>
  <si>
    <t>611325423</t>
  </si>
  <si>
    <t>Oprava vnitřní vápenocementové štukové omítky stropů v rozsahu plochy přes 30 do 50 %</t>
  </si>
  <si>
    <t>-176753512</t>
  </si>
  <si>
    <t>612325223</t>
  </si>
  <si>
    <t>Vápenocementová štuková omítka malých ploch přes 0,25 do 1 m2 na stěnách</t>
  </si>
  <si>
    <t>kus</t>
  </si>
  <si>
    <t>1155594215</t>
  </si>
  <si>
    <t>7</t>
  </si>
  <si>
    <t>612325225</t>
  </si>
  <si>
    <t>Vápenocementová štuková omítka malých ploch přes 1 do 4 m2 na stěnách</t>
  </si>
  <si>
    <t>1453824942</t>
  </si>
  <si>
    <t>2 "2.01, 2.03</t>
  </si>
  <si>
    <t>8</t>
  </si>
  <si>
    <t>612325423</t>
  </si>
  <si>
    <t>Oprava vnitřní vápenocementové štukové omítky stěn v rozsahu plochy přes 30 do 50 %</t>
  </si>
  <si>
    <t>-1609224391</t>
  </si>
  <si>
    <t>9</t>
  </si>
  <si>
    <t>619991001</t>
  </si>
  <si>
    <t>Zakrytí podlah fólií přilepenou lepící páskou</t>
  </si>
  <si>
    <t>-1454591215</t>
  </si>
  <si>
    <t>619995001</t>
  </si>
  <si>
    <t>Začištění omítek kolem oken, dveří, podlah nebo obkladů</t>
  </si>
  <si>
    <t>-570315720</t>
  </si>
  <si>
    <t>1,2+2*2</t>
  </si>
  <si>
    <t>1,9+2*2</t>
  </si>
  <si>
    <t>0,9+2*2</t>
  </si>
  <si>
    <t>0,9*24+2*2*24</t>
  </si>
  <si>
    <t>0,8*8+2*2*8</t>
  </si>
  <si>
    <t>0,7+2*2</t>
  </si>
  <si>
    <t>1,15+0,85*2</t>
  </si>
  <si>
    <t>1,15+0,5*2</t>
  </si>
  <si>
    <t>11</t>
  </si>
  <si>
    <t>629991011</t>
  </si>
  <si>
    <t>Zakrytí výplní otvorů a svislých ploch fólií přilepenou lepící páskou</t>
  </si>
  <si>
    <t>-1074259956</t>
  </si>
  <si>
    <t>1,2*2*2</t>
  </si>
  <si>
    <t>1,9*2*2</t>
  </si>
  <si>
    <t>0,9*2*2</t>
  </si>
  <si>
    <t>0,9*2*26</t>
  </si>
  <si>
    <t>0,8*2*8</t>
  </si>
  <si>
    <t>0,7*2*2</t>
  </si>
  <si>
    <t>1,15*0,85</t>
  </si>
  <si>
    <t>1,15*0,5</t>
  </si>
  <si>
    <t>1,9*1,5*5</t>
  </si>
  <si>
    <t>1,2*1,5*3</t>
  </si>
  <si>
    <t>0,8*1,5*3</t>
  </si>
  <si>
    <t>12</t>
  </si>
  <si>
    <t>642942611</t>
  </si>
  <si>
    <t>Osazování zárubní nebo rámů dveřních kovových do 2,5 m2 na montážní pěnu</t>
  </si>
  <si>
    <t>2127617439</t>
  </si>
  <si>
    <t>2+4+1</t>
  </si>
  <si>
    <t>13</t>
  </si>
  <si>
    <t>M</t>
  </si>
  <si>
    <t>55331486</t>
  </si>
  <si>
    <t>zárubeň jednokřídlá ocelová pro zdění tl stěny 110-150mm rozměru 700/1970</t>
  </si>
  <si>
    <t>174411217</t>
  </si>
  <si>
    <t>14</t>
  </si>
  <si>
    <t>55331487</t>
  </si>
  <si>
    <t>zárubeň jednokřídlá ocelová pro zdění tl stěny 110-150mm rozměru 800/1970</t>
  </si>
  <si>
    <t>-985632894</t>
  </si>
  <si>
    <t>55331488</t>
  </si>
  <si>
    <t>zárubeň jednokřídlá ocelová pro zdění tl stěny 110-150mm rozměru 900/1970</t>
  </si>
  <si>
    <t>-387349901</t>
  </si>
  <si>
    <t>16</t>
  </si>
  <si>
    <t>642945111</t>
  </si>
  <si>
    <t>Osazování protipožárních nebo protiplynových zárubní dveří jednokřídlových do 2,5 m2</t>
  </si>
  <si>
    <t>1096148653</t>
  </si>
  <si>
    <t>4+22</t>
  </si>
  <si>
    <t>17</t>
  </si>
  <si>
    <t>55331562</t>
  </si>
  <si>
    <t>zárubeň jednokřídlá ocelová pro zdění s protipožární úpravou tl stěny 110-150mm rozměru 800/1970</t>
  </si>
  <si>
    <t>-1823334543</t>
  </si>
  <si>
    <t>18</t>
  </si>
  <si>
    <t>55331563</t>
  </si>
  <si>
    <t>zárubeň jednokřídlá ocelová pro zdění s protipožární úpravou tl stěny 110-150mm rozměru 900/1970</t>
  </si>
  <si>
    <t>1184392062</t>
  </si>
  <si>
    <t>Ostatní konstrukce a práce, bourání</t>
  </si>
  <si>
    <t>19</t>
  </si>
  <si>
    <t>949101112</t>
  </si>
  <si>
    <t>Lešení pomocné pro objekty pozemních staveb s lešeňovou podlahou v přes 1,9 do 3,5 m zatížení do 150 kg/m2</t>
  </si>
  <si>
    <t>1394789717</t>
  </si>
  <si>
    <t>952901111</t>
  </si>
  <si>
    <t>Vyčištění budov bytové a občanské výstavby při výšce podlaží do 4 m</t>
  </si>
  <si>
    <t>-1758059860</t>
  </si>
  <si>
    <t>968062374</t>
  </si>
  <si>
    <t>Vybourání dřevěných rámů oken zdvojených včetně křídel pl do 1 m2</t>
  </si>
  <si>
    <t>-1788139345</t>
  </si>
  <si>
    <t>1,4*0,5 "3.12</t>
  </si>
  <si>
    <t>22</t>
  </si>
  <si>
    <t>968062375</t>
  </si>
  <si>
    <t>Vybourání dřevěných rámů oken zdvojených včetně křídel pl do 2 m2</t>
  </si>
  <si>
    <t>-419397485</t>
  </si>
  <si>
    <t>1,4*0,85 "2.01</t>
  </si>
  <si>
    <t>23</t>
  </si>
  <si>
    <t>968072455</t>
  </si>
  <si>
    <t>Vybourání kovových dveřních zárubní pl do 2 m2</t>
  </si>
  <si>
    <t>1467195897</t>
  </si>
  <si>
    <t>0,8*2 "1PP</t>
  </si>
  <si>
    <t>0,9*2*6 "1NP</t>
  </si>
  <si>
    <t>0,8*2*2</t>
  </si>
  <si>
    <t>0,9*2*11 "2NP</t>
  </si>
  <si>
    <t>0,8*2*5</t>
  </si>
  <si>
    <t>0,7*2</t>
  </si>
  <si>
    <t>0,9*2*6 "3NP</t>
  </si>
  <si>
    <t>24</t>
  </si>
  <si>
    <t>968072456</t>
  </si>
  <si>
    <t>Vybourání kovových dveřních zárubní pl přes 2 m2</t>
  </si>
  <si>
    <t>1344224909</t>
  </si>
  <si>
    <t>1,2*2 "1NP</t>
  </si>
  <si>
    <t>1,9*2</t>
  </si>
  <si>
    <t>1,25*2*3 "2NP</t>
  </si>
  <si>
    <t>25</t>
  </si>
  <si>
    <t>978011161</t>
  </si>
  <si>
    <t>Otlučení (osekání) vnitřní vápenné nebo vápenocementové omítky stropů v rozsahu přes 30 do 50 %</t>
  </si>
  <si>
    <t>-348289348</t>
  </si>
  <si>
    <t>13,64 "-1.01</t>
  </si>
  <si>
    <t>19,13 "1.01</t>
  </si>
  <si>
    <t>19,5 "1.10</t>
  </si>
  <si>
    <t>21,35 "1.21</t>
  </si>
  <si>
    <t>18,57 "2.01</t>
  </si>
  <si>
    <t>16,38 "2.02</t>
  </si>
  <si>
    <t>8,76 "2.03</t>
  </si>
  <si>
    <t>20,88 "2.04</t>
  </si>
  <si>
    <t>21,06 "2.05</t>
  </si>
  <si>
    <t>23,76 "2.06</t>
  </si>
  <si>
    <t>7,74 "2.08</t>
  </si>
  <si>
    <t>6,13 "2.11</t>
  </si>
  <si>
    <t>19,5 "2.16</t>
  </si>
  <si>
    <t>21,13 "2.22</t>
  </si>
  <si>
    <t>21,35 "2.23</t>
  </si>
  <si>
    <t>13,81 "2.28</t>
  </si>
  <si>
    <t>15,04 "3.12</t>
  </si>
  <si>
    <t>26</t>
  </si>
  <si>
    <t>978013161</t>
  </si>
  <si>
    <t>Otlučení (osekání) vnitřní vápenné nebo vápenocementové omítky stěn v rozsahu přes 30 do 50 %</t>
  </si>
  <si>
    <t>-2058078978</t>
  </si>
  <si>
    <t>(5,9*2+3,4*2+2,7*2+0,3*2)*3,5 "-1.01</t>
  </si>
  <si>
    <t>-0,9*2</t>
  </si>
  <si>
    <t>-0,8*2*2</t>
  </si>
  <si>
    <t>(7,9*2+2,7*2)*3,5 "1.01</t>
  </si>
  <si>
    <t>-1,2*2*2</t>
  </si>
  <si>
    <t>(6,55*2+3*2)*3,5 "1.10</t>
  </si>
  <si>
    <t>(3,65*2+5,85*2)*3,5 "1.21</t>
  </si>
  <si>
    <t>(7,9*2+2,35*2)*3,5 "2.01</t>
  </si>
  <si>
    <t>-1,25*2*2</t>
  </si>
  <si>
    <t>(6,35*2+2,4*2+0,4*2*3)*3,5 "2.02</t>
  </si>
  <si>
    <t>-1,2*2</t>
  </si>
  <si>
    <t>-0,9*2*2</t>
  </si>
  <si>
    <t>-0,8*2</t>
  </si>
  <si>
    <t>-0,7*2</t>
  </si>
  <si>
    <t>(3,68*2+2,4*2)*3,5 "2.03</t>
  </si>
  <si>
    <t>(5,8*2+3,65*2)*3,4 "2.04</t>
  </si>
  <si>
    <t>(3,95*2+5,4*2)*3,4 "2.05</t>
  </si>
  <si>
    <t>(4,4*2+5,4*2)*3,4 "2.06</t>
  </si>
  <si>
    <t>(4,2*2+1,8*2+0,4*2)*3,5 "2.08</t>
  </si>
  <si>
    <t>-1,4*0,85</t>
  </si>
  <si>
    <t>(2,5*2+2,45*2)*3,5 "2.11</t>
  </si>
  <si>
    <t>-0,6*2</t>
  </si>
  <si>
    <t>(6,5*2+3*2)*3,5 "2.16</t>
  </si>
  <si>
    <t>(5,9*2+3,75*2)*3,5 "2.22</t>
  </si>
  <si>
    <t>(3,65*2+5,9*2)*3,4 "2.23</t>
  </si>
  <si>
    <t>(3,5*2+3,9*2+0,4*2)*3,5 "2.28</t>
  </si>
  <si>
    <t>-0,6*2*2</t>
  </si>
  <si>
    <t>(2,35*2+6,4*2)*3,5 "3.12</t>
  </si>
  <si>
    <t>997</t>
  </si>
  <si>
    <t>Přesun sutě</t>
  </si>
  <si>
    <t>27</t>
  </si>
  <si>
    <t>997013213</t>
  </si>
  <si>
    <t>Vnitrostaveništní doprava suti a vybouraných hmot pro budovy v přes 9 do 12 m ručně</t>
  </si>
  <si>
    <t>t</t>
  </si>
  <si>
    <t>620475629</t>
  </si>
  <si>
    <t>28</t>
  </si>
  <si>
    <t>997013501</t>
  </si>
  <si>
    <t>Odvoz suti a vybouraných hmot na skládku nebo meziskládku do 1 km se složením</t>
  </si>
  <si>
    <t>-1775142616</t>
  </si>
  <si>
    <t>29</t>
  </si>
  <si>
    <t>997013509</t>
  </si>
  <si>
    <t>Příplatek k odvozu suti a vybouraných hmot na skládku ZKD 1 km přes 1 km</t>
  </si>
  <si>
    <t>28405890</t>
  </si>
  <si>
    <t>32,69*9 'Přepočtené koeficientem množství</t>
  </si>
  <si>
    <t>997013863</t>
  </si>
  <si>
    <t>Poplatek za uložení stavebního odpadu na recyklační skládce (skládkovné)</t>
  </si>
  <si>
    <t>377259169</t>
  </si>
  <si>
    <t>998</t>
  </si>
  <si>
    <t>Přesun hmot</t>
  </si>
  <si>
    <t>31</t>
  </si>
  <si>
    <t>998018002</t>
  </si>
  <si>
    <t>Přesun hmot ruční pro budovy v přes 6 do 12 m</t>
  </si>
  <si>
    <t>-398375304</t>
  </si>
  <si>
    <t>PSV</t>
  </si>
  <si>
    <t>Práce a dodávky PSV</t>
  </si>
  <si>
    <t>763</t>
  </si>
  <si>
    <t>Konstrukce suché výstavby</t>
  </si>
  <si>
    <t>32</t>
  </si>
  <si>
    <t>763121411</t>
  </si>
  <si>
    <t>SDK stěna předsazená tl 62,5 mm profil CW+UW 50 deska 1xA 12,5 bez izolace EI 15</t>
  </si>
  <si>
    <t>101466534</t>
  </si>
  <si>
    <t>2,45*3,5 "2.11</t>
  </si>
  <si>
    <t>33</t>
  </si>
  <si>
    <t>763135102-1</t>
  </si>
  <si>
    <t>Montáž SDK kazetového podhledu z kazet 600x600 mm na zavěšenou skrytou nosnou konstrukci</t>
  </si>
  <si>
    <t>842065301</t>
  </si>
  <si>
    <t>34</t>
  </si>
  <si>
    <t>59030575-1</t>
  </si>
  <si>
    <t>podhled kazetový děrovaný kruh 6,5mm, skrytý rastr tl 10mm 600x600mm</t>
  </si>
  <si>
    <t>-734442637</t>
  </si>
  <si>
    <t>87,05*1,05 'Přepočtené koeficientem množství</t>
  </si>
  <si>
    <t>35</t>
  </si>
  <si>
    <t>998763402</t>
  </si>
  <si>
    <t>Přesun hmot procentní pro sádrokartonové konstrukce v objektech v přes 6 do 12 m</t>
  </si>
  <si>
    <t>%</t>
  </si>
  <si>
    <t>-846730648</t>
  </si>
  <si>
    <t>766</t>
  </si>
  <si>
    <t>Konstrukce truhlářské</t>
  </si>
  <si>
    <t>36</t>
  </si>
  <si>
    <t>766621602PO</t>
  </si>
  <si>
    <t>Montáž dřevěných oken plochy do 1 m2 jednoduchých pevných do zdiva PO</t>
  </si>
  <si>
    <t>1421216287</t>
  </si>
  <si>
    <t>37</t>
  </si>
  <si>
    <t>Okno dřevěné pevné 1150x850 EWC230DP3 - 9</t>
  </si>
  <si>
    <t>-301755969</t>
  </si>
  <si>
    <t>38</t>
  </si>
  <si>
    <t>Okno dřevěné pevné 1150x500 EWC230DP3 - 10</t>
  </si>
  <si>
    <t>1535800374</t>
  </si>
  <si>
    <t>39</t>
  </si>
  <si>
    <t>766660001</t>
  </si>
  <si>
    <t>Montáž dveřních křídel otvíravých jednokřídlových š do 0,8 m do ocelové zárubně</t>
  </si>
  <si>
    <t>-678410688</t>
  </si>
  <si>
    <t>1+4</t>
  </si>
  <si>
    <t>40</t>
  </si>
  <si>
    <t>61161001</t>
  </si>
  <si>
    <t>dveře jednokřídlé voštinové povrch lakovaný plné 700x1970 - 8</t>
  </si>
  <si>
    <t>1440003163</t>
  </si>
  <si>
    <t>41</t>
  </si>
  <si>
    <t>61161002</t>
  </si>
  <si>
    <t>dveře jednokřídlé voštinové povrch lakovaný plné 800x1970 - 7</t>
  </si>
  <si>
    <t>-41841890</t>
  </si>
  <si>
    <t>42</t>
  </si>
  <si>
    <t>766660002</t>
  </si>
  <si>
    <t>Montáž dveřních křídel otvíravých jednokřídlových š přes 0,8 m do ocelové zárubně</t>
  </si>
  <si>
    <t>31278333</t>
  </si>
  <si>
    <t>43</t>
  </si>
  <si>
    <t>61161003</t>
  </si>
  <si>
    <t>dveře jednokřídlé voštinové povrch lakovaný plné 900x1970 - 5</t>
  </si>
  <si>
    <t>1901659808</t>
  </si>
  <si>
    <t>44</t>
  </si>
  <si>
    <t>766660021</t>
  </si>
  <si>
    <t>Montáž dveřních křídel otvíravých jednokřídlových š do 0,8 m požárních do ocelové zárubně</t>
  </si>
  <si>
    <t>-1403245405</t>
  </si>
  <si>
    <t>45</t>
  </si>
  <si>
    <t>61165339</t>
  </si>
  <si>
    <t>dveře jednokřídlé dřevotřískové protipožární EI (EW) 30 D3 povrch lakovaný plné 800x1970 - 6</t>
  </si>
  <si>
    <t>-2014953262</t>
  </si>
  <si>
    <t>4 "EIC230DP3</t>
  </si>
  <si>
    <t>46</t>
  </si>
  <si>
    <t>766660022</t>
  </si>
  <si>
    <t>Montáž dveřních křídel otvíravých jednokřídlových š přes 0,8 m požárních do ocelové zárubně</t>
  </si>
  <si>
    <t>-1084692938</t>
  </si>
  <si>
    <t>47</t>
  </si>
  <si>
    <t>61162039</t>
  </si>
  <si>
    <t>dveře jednokřídlé dřevotřískové protipožární EI (EW) 30 D3 povrch fóliový plné 900x1970 - 4</t>
  </si>
  <si>
    <t>-1571649565</t>
  </si>
  <si>
    <t>22 "EIC230DP3</t>
  </si>
  <si>
    <t>48</t>
  </si>
  <si>
    <t>766660411PO</t>
  </si>
  <si>
    <t>Montáž vchodových dveří jednokřídlových bez nadsvětlíku do zdiva PO</t>
  </si>
  <si>
    <t>61842177</t>
  </si>
  <si>
    <t>49</t>
  </si>
  <si>
    <t>Dveře dř.dýh. 1kř. 900x1970 bezp.sklo., samozavírač EI230DP3 - 3</t>
  </si>
  <si>
    <t>1166714517</t>
  </si>
  <si>
    <t>50</t>
  </si>
  <si>
    <t>766660451PO</t>
  </si>
  <si>
    <t>Montáž vchodových dveří dvoukřídlových bez nadsvětlíku do zdiva PO</t>
  </si>
  <si>
    <t>1505267498</t>
  </si>
  <si>
    <t>51</t>
  </si>
  <si>
    <t>Dveře dř.dýh. 2kř. 1970x1970 bezp.sklo., samozavírač EI230DP3 - 2</t>
  </si>
  <si>
    <t>346026142</t>
  </si>
  <si>
    <t>52</t>
  </si>
  <si>
    <t>766660717</t>
  </si>
  <si>
    <t>Montáž dveřních křídel samozavírače na ocelovou zárubeň</t>
  </si>
  <si>
    <t>332820310</t>
  </si>
  <si>
    <t>53</t>
  </si>
  <si>
    <t>54917250</t>
  </si>
  <si>
    <t>samozavírač dveří hydraulický</t>
  </si>
  <si>
    <t>2120203034</t>
  </si>
  <si>
    <t>54</t>
  </si>
  <si>
    <t>766660728</t>
  </si>
  <si>
    <t>Montáž dveřního interiérového kování - zámku</t>
  </si>
  <si>
    <t>-673012078</t>
  </si>
  <si>
    <t>55</t>
  </si>
  <si>
    <t>54924014</t>
  </si>
  <si>
    <t>zámek zadlabací mezipokojový pravolevý rozteč 90x40mm</t>
  </si>
  <si>
    <t>-1795237474</t>
  </si>
  <si>
    <t>56</t>
  </si>
  <si>
    <t>766660729</t>
  </si>
  <si>
    <t>Montáž dveřního interiérového kování - štítku s klikou</t>
  </si>
  <si>
    <t>1819322618</t>
  </si>
  <si>
    <t>57</t>
  </si>
  <si>
    <t>54914123</t>
  </si>
  <si>
    <t>kování rozetové klika/klika</t>
  </si>
  <si>
    <t>-722285409</t>
  </si>
  <si>
    <t>58</t>
  </si>
  <si>
    <t>766691914</t>
  </si>
  <si>
    <t>Vyvěšení nebo zavěšení dřevěných křídel dveří pl do 2 m2</t>
  </si>
  <si>
    <t>813340620</t>
  </si>
  <si>
    <t>1 "1PP</t>
  </si>
  <si>
    <t>14 "1NP</t>
  </si>
  <si>
    <t>22 "2NP</t>
  </si>
  <si>
    <t>6 "3NP</t>
  </si>
  <si>
    <t>59</t>
  </si>
  <si>
    <t>998766202</t>
  </si>
  <si>
    <t>Přesun hmot procentní pro kce truhlářské v objektech v přes 6 do 12 m</t>
  </si>
  <si>
    <t>946571348</t>
  </si>
  <si>
    <t>767</t>
  </si>
  <si>
    <t>Konstrukce zámečnické</t>
  </si>
  <si>
    <t>60</t>
  </si>
  <si>
    <t>767640221</t>
  </si>
  <si>
    <t>Montáž dveří ocelových nebo hliníkových vchodových dvoukřídlových bez nadsvětlíku</t>
  </si>
  <si>
    <t>-1457152402</t>
  </si>
  <si>
    <t>61</t>
  </si>
  <si>
    <t>Dveře Al 1200x1970 bezp.sklo, samozavírač - 1</t>
  </si>
  <si>
    <t>311930541</t>
  </si>
  <si>
    <t>62</t>
  </si>
  <si>
    <t>998767202</t>
  </si>
  <si>
    <t>Přesun hmot procentní pro zámečnické konstrukce v objektech v přes 6 do 12 m</t>
  </si>
  <si>
    <t>-1191767996</t>
  </si>
  <si>
    <t>776</t>
  </si>
  <si>
    <t>Podlahy povlakové</t>
  </si>
  <si>
    <t>63</t>
  </si>
  <si>
    <t>776111116</t>
  </si>
  <si>
    <t>Odstranění zbytků lepidla z podkladu povlakových podlah broušením</t>
  </si>
  <si>
    <t>703084138</t>
  </si>
  <si>
    <t>64</t>
  </si>
  <si>
    <t>776111311</t>
  </si>
  <si>
    <t>Vysátí podkladu povlakových podlah</t>
  </si>
  <si>
    <t>375157724</t>
  </si>
  <si>
    <t>65</t>
  </si>
  <si>
    <t>776121112</t>
  </si>
  <si>
    <t>Vodou ředitelná penetrace savého podkladu povlakových podlah</t>
  </si>
  <si>
    <t>662510784</t>
  </si>
  <si>
    <t>66</t>
  </si>
  <si>
    <t>776141122</t>
  </si>
  <si>
    <t>Stěrka podlahová nivelační pro vyrovnání podkladu povlakových podlah pevnosti 30 MPa tl přes 3 do 5 mm</t>
  </si>
  <si>
    <t>975282540</t>
  </si>
  <si>
    <t>67</t>
  </si>
  <si>
    <t>776201812</t>
  </si>
  <si>
    <t>Demontáž lepených povlakových podlah s podložkou ručně</t>
  </si>
  <si>
    <t>1952303482</t>
  </si>
  <si>
    <t>68</t>
  </si>
  <si>
    <t>776211111</t>
  </si>
  <si>
    <t>Lepení textilních pásů</t>
  </si>
  <si>
    <t>1509109673</t>
  </si>
  <si>
    <t>69</t>
  </si>
  <si>
    <t>69751060</t>
  </si>
  <si>
    <t>koberec zátěžový vpichovaný role š 2m, vlákno 100% PA, hm 540g/m2, R ≤ 100MΩ, zátěž 33, útlum 21dB, hořlavost Bfl S1</t>
  </si>
  <si>
    <t>-1569078092</t>
  </si>
  <si>
    <t>65,7*1,1 'Přepočtené koeficientem množství</t>
  </si>
  <si>
    <t>70</t>
  </si>
  <si>
    <t>776221111</t>
  </si>
  <si>
    <t>Lepení pásů z PVC standardním lepidlem</t>
  </si>
  <si>
    <t>-2077883655</t>
  </si>
  <si>
    <t>71</t>
  </si>
  <si>
    <t>28412245</t>
  </si>
  <si>
    <t>krytina podlahová heterogenní š 1,5m tl 2mm</t>
  </si>
  <si>
    <t>964198971</t>
  </si>
  <si>
    <t>155,65*1,1 'Přepočtené koeficientem množství</t>
  </si>
  <si>
    <t>72</t>
  </si>
  <si>
    <t>776411111</t>
  </si>
  <si>
    <t>Montáž obvodových soklíků výšky do 80 mm</t>
  </si>
  <si>
    <t>1512208361</t>
  </si>
  <si>
    <t>(6,55*2+3*2) "1.10</t>
  </si>
  <si>
    <t>-0,9</t>
  </si>
  <si>
    <t>(3,65*2+5,85*2) "1.21</t>
  </si>
  <si>
    <t>(6,35*2+2,4*2+0,4*2*3) "2.02</t>
  </si>
  <si>
    <t>-1,2</t>
  </si>
  <si>
    <t>-0,8</t>
  </si>
  <si>
    <t>-0,7</t>
  </si>
  <si>
    <t>(3,68*2+2,4*2) "2.03</t>
  </si>
  <si>
    <t>(4,2*2+1,8*2+0,4*2) "2.08</t>
  </si>
  <si>
    <t>(2,5*2+2,45*2) "2.11</t>
  </si>
  <si>
    <t>-0,6</t>
  </si>
  <si>
    <t>(6,5*2+3*2) "2.16</t>
  </si>
  <si>
    <t>(5,9*2+3,75*2) "2.22</t>
  </si>
  <si>
    <t>(3,65*2+5,9*2) "2.23</t>
  </si>
  <si>
    <t>(3,5*2+3,9*2+0,4*2) "2.28</t>
  </si>
  <si>
    <t>73</t>
  </si>
  <si>
    <t>28411003</t>
  </si>
  <si>
    <t>lišta soklová PVC 30x30mm</t>
  </si>
  <si>
    <t>1438749831</t>
  </si>
  <si>
    <t>150,26*1,1 'Přepočtené koeficientem množství</t>
  </si>
  <si>
    <t>74</t>
  </si>
  <si>
    <t>61418101</t>
  </si>
  <si>
    <t>lišta podlahová dřevěná dub 8x35mm</t>
  </si>
  <si>
    <t>1886981322</t>
  </si>
  <si>
    <t>53*1,1 'Přepočtené koeficientem množství</t>
  </si>
  <si>
    <t>75</t>
  </si>
  <si>
    <t>776421111</t>
  </si>
  <si>
    <t>Montáž obvodových lišt lepením</t>
  </si>
  <si>
    <t>-1030392207</t>
  </si>
  <si>
    <t>(5,8*2+3,65*2) "2.04</t>
  </si>
  <si>
    <t>(3,95*2+5,4*2) "2.05</t>
  </si>
  <si>
    <t>(4,4*2+5,4*2) "2.06</t>
  </si>
  <si>
    <t>76</t>
  </si>
  <si>
    <t>998776202</t>
  </si>
  <si>
    <t>Přesun hmot procentní pro podlahy povlakové v objektech v přes 6 do 12 m</t>
  </si>
  <si>
    <t>79927299</t>
  </si>
  <si>
    <t>781</t>
  </si>
  <si>
    <t>Dokončovací práce - obklady</t>
  </si>
  <si>
    <t>77</t>
  </si>
  <si>
    <t>781674112</t>
  </si>
  <si>
    <t>Montáž obkladů parapetů š přes 100 do 150 mm z dlaždic keramických lepených flexibilním lepidlem</t>
  </si>
  <si>
    <t>896710850</t>
  </si>
  <si>
    <t>1,4*2</t>
  </si>
  <si>
    <t>78</t>
  </si>
  <si>
    <t>59761255</t>
  </si>
  <si>
    <t>obklad keramický hladký přes 35 do 45ks/m2</t>
  </si>
  <si>
    <t>1768936314</t>
  </si>
  <si>
    <t>2,8*0,15</t>
  </si>
  <si>
    <t>0,42*1,1 'Přepočtené koeficientem množství</t>
  </si>
  <si>
    <t>79</t>
  </si>
  <si>
    <t>998781202</t>
  </si>
  <si>
    <t>Přesun hmot procentní pro obklady keramické v objektech v přes 6 do 12 m</t>
  </si>
  <si>
    <t>-1936842589</t>
  </si>
  <si>
    <t>783</t>
  </si>
  <si>
    <t>Dokončovací práce - nátěry</t>
  </si>
  <si>
    <t>80</t>
  </si>
  <si>
    <t>783301311</t>
  </si>
  <si>
    <t>Odmaštění zámečnických konstrukcí vodou ředitelným odmašťovačem</t>
  </si>
  <si>
    <t>-411408739</t>
  </si>
  <si>
    <t>4,9*0,3*24</t>
  </si>
  <si>
    <t>4,8*0,3*8</t>
  </si>
  <si>
    <t>4,7*0,3*1</t>
  </si>
  <si>
    <t>81</t>
  </si>
  <si>
    <t>783314101</t>
  </si>
  <si>
    <t>Základní jednonásobný syntetický nátěr zámečnických konstrukcí</t>
  </si>
  <si>
    <t>1573527751</t>
  </si>
  <si>
    <t>82</t>
  </si>
  <si>
    <t>783315101</t>
  </si>
  <si>
    <t>Mezinátěr jednonásobný syntetický standardní zámečnických konstrukcí</t>
  </si>
  <si>
    <t>1340627434</t>
  </si>
  <si>
    <t>83</t>
  </si>
  <si>
    <t>783317101</t>
  </si>
  <si>
    <t>Krycí jednonásobný syntetický standardní nátěr zámečnických konstrukcí</t>
  </si>
  <si>
    <t>1468413570</t>
  </si>
  <si>
    <t>48,210*2</t>
  </si>
  <si>
    <t>784</t>
  </si>
  <si>
    <t>Dokončovací práce - malby a tapety</t>
  </si>
  <si>
    <t>84</t>
  </si>
  <si>
    <t>784111001</t>
  </si>
  <si>
    <t>Oprášení (ometení ) podkladu v místnostech v do 3,80 m</t>
  </si>
  <si>
    <t>-1364157162</t>
  </si>
  <si>
    <t>13,64 "-1.01 - stropy</t>
  </si>
  <si>
    <t>(5,9*2+3,4*2+2,7*2+0,3*2)*3,5 "-1.01 - stěny</t>
  </si>
  <si>
    <t>(1+2*2)*0,5*19 "ostění dvěří</t>
  </si>
  <si>
    <t>(0,8+2*2)*0,2*2</t>
  </si>
  <si>
    <t>85</t>
  </si>
  <si>
    <t>784181107</t>
  </si>
  <si>
    <t>Základní akrylátová jednonásobná bezbarvá penetrace podkladu na schodišti podlaží v do 3,80 m</t>
  </si>
  <si>
    <t>2077616990</t>
  </si>
  <si>
    <t>86</t>
  </si>
  <si>
    <t>784221101</t>
  </si>
  <si>
    <t>Dvojnásobné bílé malby ze směsí za sucha dobře otěruvzdorných v místnostech do 3,80 m</t>
  </si>
  <si>
    <t>-868701420</t>
  </si>
  <si>
    <t>19,5 "1.10 - stropy</t>
  </si>
  <si>
    <t>(6,55*2+3*2)*3,5 "1.10 - stěny</t>
  </si>
  <si>
    <t>87</t>
  </si>
  <si>
    <t>784221107</t>
  </si>
  <si>
    <t>Dvojnásobné bílé malby ze směsí za sucha dobře otěruvzdorných na schodišti do 3,80 m</t>
  </si>
  <si>
    <t>-1855681949</t>
  </si>
  <si>
    <t>88</t>
  </si>
  <si>
    <t>784221153</t>
  </si>
  <si>
    <t>Příplatek k cenám 2x maleb za sucha otěruvzdorných za barevnou malbu v odstínu středně sytém</t>
  </si>
  <si>
    <t>1316171915</t>
  </si>
  <si>
    <t>20 - Silnoproud</t>
  </si>
  <si>
    <t xml:space="preserve"> </t>
  </si>
  <si>
    <t>72270179</t>
  </si>
  <si>
    <t>Klimešová Miroslava</t>
  </si>
  <si>
    <t xml:space="preserve">    741 - Elektroinstalace - silnoproud</t>
  </si>
  <si>
    <t>M - Práce a dodávky M</t>
  </si>
  <si>
    <t xml:space="preserve">    46-M - Zemní práce při extr.mont.pracích</t>
  </si>
  <si>
    <t>HZS - Hodinové zúčtovací sazby</t>
  </si>
  <si>
    <t>741</t>
  </si>
  <si>
    <t>Elektroinstalace - silnoproud</t>
  </si>
  <si>
    <t>741112061</t>
  </si>
  <si>
    <t>Montáž krabic elektroinstalačních bez napojení na trubky a lišty, demontáže a montáže víčka a přístroje přístrojových zapuštěných plastových kruhových</t>
  </si>
  <si>
    <t>CS ÚRS 2023 01</t>
  </si>
  <si>
    <t>836706118</t>
  </si>
  <si>
    <t>34571450</t>
  </si>
  <si>
    <t>krabice pod omítku PVC přístrojová kruhová D 70mm</t>
  </si>
  <si>
    <t>-1220981828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</si>
  <si>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</si>
  <si>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</si>
  <si>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418741077</t>
  </si>
  <si>
    <t>34571521</t>
  </si>
  <si>
    <t>krabice pod omítku PVC odbočná kruhová D 70mm s víčkem a svorkovnicí</t>
  </si>
  <si>
    <t>-623360276</t>
  </si>
  <si>
    <t>741120003</t>
  </si>
  <si>
    <t>Montáž vodičů izolovaných měděných bez ukončení uložených pod omítku plných a laněných (např. CY), průřezu žíly 10 až 16 mm2</t>
  </si>
  <si>
    <t>1061911081</t>
  </si>
  <si>
    <t>34141028</t>
  </si>
  <si>
    <t>vodič propojovací flexibilní jádro Cu lanované izolace PVC 450/750V (H07V-K) 1x10mm2</t>
  </si>
  <si>
    <t>-620961161</t>
  </si>
  <si>
    <t>50*1,15 "Přepočtené koeficientem množství</t>
  </si>
  <si>
    <t>34141029</t>
  </si>
  <si>
    <t>vodič propojovací flexibilní jádro Cu lanované izolace PVC 450/750V (H07V-K) 1x16mm2</t>
  </si>
  <si>
    <t>-1277877824</t>
  </si>
  <si>
    <t>20*1,15 "Přepočtené koeficientem množství</t>
  </si>
  <si>
    <t>741122011</t>
  </si>
  <si>
    <t>Montáž kabelů měděných bez ukončení uložených pod omítku plných kulatých (např. CYKY), počtu a průřezu žil 2x1,5 až 2,5 mm2</t>
  </si>
  <si>
    <t>103466978</t>
  </si>
  <si>
    <t>34111005</t>
  </si>
  <si>
    <t>kabel instalační jádro Cu plné izolace PVC plášť PVC 450/750V (CYKY) 2x1,5mm2</t>
  </si>
  <si>
    <t>-181721634</t>
  </si>
  <si>
    <t>40*1,15 "Přepočtené koeficientem množství</t>
  </si>
  <si>
    <t>741122015</t>
  </si>
  <si>
    <t>Montáž kabelů měděných bez ukončení uložených pod omítku plných kulatých (např. CYKY), počtu a průřezu žil 3x1,5 mm2</t>
  </si>
  <si>
    <t>54326567</t>
  </si>
  <si>
    <t>34111030</t>
  </si>
  <si>
    <t>kabel instalační jádro Cu plné izolace PVC plášť PVC 450/750V (CYKY) 3x1,5mm2</t>
  </si>
  <si>
    <t>1003360011</t>
  </si>
  <si>
    <t>820*1,15 "Přepočtené koeficientem množství</t>
  </si>
  <si>
    <t>741122016</t>
  </si>
  <si>
    <t>Montáž kabelů měděných bez ukončení uložených pod omítku plných kulatých (např. CYKY), počtu a průřezu žil 3x2,5 až 6 mm2</t>
  </si>
  <si>
    <t>480359657</t>
  </si>
  <si>
    <t>34111036</t>
  </si>
  <si>
    <t>kabel instalační jádro Cu plné izolace PVC plášť PVC 450/750V (CYKY) 3x2,5mm2</t>
  </si>
  <si>
    <t>-1069722492</t>
  </si>
  <si>
    <t>550*1,15 "Přepočtené koeficientem množství</t>
  </si>
  <si>
    <t>741125871</t>
  </si>
  <si>
    <t>Demontáž kabelů hliníkových uložených pod omítkou plných kulatých počtu a průřezu žil 2x16 až 25 mm2, 3x16 až 35 mm2</t>
  </si>
  <si>
    <t>-352064659</t>
  </si>
  <si>
    <t>741130001</t>
  </si>
  <si>
    <t>Ukončení vodičů izolovaných s označením a zapojením v rozváděči nebo na přístroji, průřezu žíly do 2,5 mm2</t>
  </si>
  <si>
    <t>661269767</t>
  </si>
  <si>
    <t>741130003</t>
  </si>
  <si>
    <t>Ukončení vodičů izolovaných s označením a zapojením v rozváděči nebo na přístroji, průřezu žíly do 4 mm2</t>
  </si>
  <si>
    <t>578556808</t>
  </si>
  <si>
    <t>741130005</t>
  </si>
  <si>
    <t>Ukončení vodičů izolovaných s označením a zapojením v rozváděči nebo na přístroji, průřezu žíly do 10 mm2</t>
  </si>
  <si>
    <t>1093962540</t>
  </si>
  <si>
    <t>741130006</t>
  </si>
  <si>
    <t>Ukončení vodičů izolovaných s označením a zapojením v rozváděči nebo na přístroji, průřezu žíly do 16 mm2</t>
  </si>
  <si>
    <t>-1244296383</t>
  </si>
  <si>
    <t>741210002</t>
  </si>
  <si>
    <t>Montáž rozvodnic oceloplechových nebo plastových bez zapojení vodičů běžných, hmotnosti do 50 kg</t>
  </si>
  <si>
    <t>1901886127</t>
  </si>
  <si>
    <t>RMAT0001</t>
  </si>
  <si>
    <t>Oceloplechová rozvodnice pod omítku, EI-S30DP1, 4.řady, 96 modulů, Rozměry:  šxvxhl 520x650x247, Krytí: IP54/ 20</t>
  </si>
  <si>
    <t>246859306</t>
  </si>
  <si>
    <t>741211813</t>
  </si>
  <si>
    <t>Demontáž rozvodnic kovových, uložených pod omítkou, krytí do IPx 4, plochy přes 0,2 do 0,8 m2</t>
  </si>
  <si>
    <t>-175440413</t>
  </si>
  <si>
    <t>741213811</t>
  </si>
  <si>
    <t>Demontáž kabelu z rozvodnice bez zachování funkčnosti (do suti) silových, průřezu do 4 mm2</t>
  </si>
  <si>
    <t>-2019106505</t>
  </si>
  <si>
    <t>741213841</t>
  </si>
  <si>
    <t>Demontáž kabelu z rozvodnice se zachováním funkčnosti silových, průřezu do 4 mm2</t>
  </si>
  <si>
    <t>-780648025</t>
  </si>
  <si>
    <t>741310101</t>
  </si>
  <si>
    <t>Montáž spínačů jedno nebo dvoupólových polozapuštěných nebo zapuštěných se zapojením vodičů bezšroubové připojení spínačů, řazení 1-jednopólových</t>
  </si>
  <si>
    <t>-1761142778</t>
  </si>
  <si>
    <t>34539010</t>
  </si>
  <si>
    <t>přístroj spínače jednopólového, řazení 1, 1So bezšroubové svorky</t>
  </si>
  <si>
    <t>-672094553</t>
  </si>
  <si>
    <t>34539049</t>
  </si>
  <si>
    <t>kryt spínače jednoduchý</t>
  </si>
  <si>
    <t>-658177489</t>
  </si>
  <si>
    <t>34539059</t>
  </si>
  <si>
    <t>rámeček jednonásobný</t>
  </si>
  <si>
    <t>-2136328536</t>
  </si>
  <si>
    <t>741311815</t>
  </si>
  <si>
    <t>Demontáž spínačů bez zachování funkčnosti (do suti) nástěnných, pro prostředí normální do 10 A, připojení šroubové přes 2 svorky do 4 svorek</t>
  </si>
  <si>
    <t>924560205</t>
  </si>
  <si>
    <t>741313002</t>
  </si>
  <si>
    <t>Montáž zásuvek domovních se zapojením vodičů bezšroubové připojení polozapuštěných nebo zapuštěných 10/16 A, provedení 2P + PE dvojí zapojení pro průběžnou montáž</t>
  </si>
  <si>
    <t>505267922</t>
  </si>
  <si>
    <t>34555241</t>
  </si>
  <si>
    <t>přístroj zásuvky zápustné jednonásobné, krytka s clonkami, bezšroubové svorky</t>
  </si>
  <si>
    <t>460549167</t>
  </si>
  <si>
    <t>-563017316</t>
  </si>
  <si>
    <t>34539060</t>
  </si>
  <si>
    <t>rámeček dvojnásobný</t>
  </si>
  <si>
    <t>1347495746</t>
  </si>
  <si>
    <t>34539061</t>
  </si>
  <si>
    <t>rámeček trojnásobný</t>
  </si>
  <si>
    <t>424271668</t>
  </si>
  <si>
    <t>34539062</t>
  </si>
  <si>
    <t>rámeček čtyřnásobný</t>
  </si>
  <si>
    <t>1948628780</t>
  </si>
  <si>
    <t>34539063</t>
  </si>
  <si>
    <t>rámeček pětinásobný</t>
  </si>
  <si>
    <t>-484255415</t>
  </si>
  <si>
    <t>741313005</t>
  </si>
  <si>
    <t>Montáž zásuvek domovních se zapojením vodičů bezšroubové připojení polozapuštěných nebo zapuštěných 10/16 A, provedení 2P + PE s ochrannými clonkami a přepěťovou ochranou</t>
  </si>
  <si>
    <t>-7670195</t>
  </si>
  <si>
    <t>34555244</t>
  </si>
  <si>
    <t>přístroj zásuvky zápustné jednonásobné s optickou přepěťovou ochranou, krytka s clonkami, bezšroubové svorky</t>
  </si>
  <si>
    <t>-1576058436</t>
  </si>
  <si>
    <t>741315825</t>
  </si>
  <si>
    <t>Demontáž zásuvek bez zachování funkčnosti (do suti) domovních polozapuštěných nebo zapuštěných, pro prostředí normální do 16 A, připojení šroubové 2P+PE pro průběžnou montáž</t>
  </si>
  <si>
    <t>1997941122</t>
  </si>
  <si>
    <t>741320105</t>
  </si>
  <si>
    <t>Montáž jističů se zapojením vodičů jednopólových nn do 25 A ve skříni</t>
  </si>
  <si>
    <t>-9050819</t>
  </si>
  <si>
    <t>35822107</t>
  </si>
  <si>
    <t>jistič 1-pólový 6 A vypínací charakteristika B vypínací schopnost 10 kA</t>
  </si>
  <si>
    <t>2087904382</t>
  </si>
  <si>
    <t>35822115</t>
  </si>
  <si>
    <t>jistič 1-pólový 10 A vypínací charakteristika B vypínací schopnost 10 kA</t>
  </si>
  <si>
    <t>1843677704</t>
  </si>
  <si>
    <t>35822111</t>
  </si>
  <si>
    <t>jistič 1-pólový 16 A vypínací charakteristika B vypínací schopnost 10 kA</t>
  </si>
  <si>
    <t>-1411781366</t>
  </si>
  <si>
    <t>741320165</t>
  </si>
  <si>
    <t>Montáž jističů se zapojením vodičů třípólových nn do 25 A ve skříni</t>
  </si>
  <si>
    <t>575901962</t>
  </si>
  <si>
    <t>35822166</t>
  </si>
  <si>
    <t>jistič 3-pólový 16 A vypínací charakteristika C vypínací schopnost 10 kA</t>
  </si>
  <si>
    <t>429325033</t>
  </si>
  <si>
    <t>741320175</t>
  </si>
  <si>
    <t>Montáž jističů se zapojením vodičů třípólových nn do 63 A ve skříni</t>
  </si>
  <si>
    <t>-998287735</t>
  </si>
  <si>
    <t>RMAT0002</t>
  </si>
  <si>
    <t>3 pólový odpínač; In: 32A; pro 440V AC; dle IEC/EN 60947-3</t>
  </si>
  <si>
    <t>-406447810</t>
  </si>
  <si>
    <t>RMAT0003</t>
  </si>
  <si>
    <t>3 pólový odpínač; In: 40A; pro 440V AC; dle IEC/EN 60947-3</t>
  </si>
  <si>
    <t>-953417903</t>
  </si>
  <si>
    <t>741321043</t>
  </si>
  <si>
    <t>Montáž proudových chráničů se zapojením vodičů čtyřpólových nn do 63 A ve skříni</t>
  </si>
  <si>
    <t>823172432</t>
  </si>
  <si>
    <t>RMAT0004</t>
  </si>
  <si>
    <t xml:space="preserve">proudový chránič; čtyřpólový; jmenovitý proud: 40 A; citlivost: 30 mA; Typ: AC – pro střídavý reziduální proud </t>
  </si>
  <si>
    <t>706523769</t>
  </si>
  <si>
    <t>741322061</t>
  </si>
  <si>
    <t>Montáž přepěťových ochran nn se zapojením vodičů svodiče přepětí – typ 2 třípólových jednodílných</t>
  </si>
  <si>
    <t>-2131238253</t>
  </si>
  <si>
    <t>ADI.0032971.URS</t>
  </si>
  <si>
    <t>Svodič bleskových proudů typ 1 a 2, síť TN-C, vyjímat. modul, možnost blokace</t>
  </si>
  <si>
    <t>363229251</t>
  </si>
  <si>
    <t>741371823</t>
  </si>
  <si>
    <t>Demontáž svítidel bez zachování funkčnosti (do suti) interiérových modulového systému zářivkových, délky přes 1100 mm</t>
  </si>
  <si>
    <t>-2074838819</t>
  </si>
  <si>
    <t>741372021</t>
  </si>
  <si>
    <t>Montáž svítidel s integrovaným zdrojem LED se zapojením vodičů interiérových přisazených nástěnných hranatých nebo kruhových, plochy do 0,09 m2</t>
  </si>
  <si>
    <t>-412192690</t>
  </si>
  <si>
    <t>RMAT0008</t>
  </si>
  <si>
    <t>NO-Nouzové LED svítidlo, nástěnné s piktogramem, stále svítící, autotest, 1 x LED, 1W, 115lm, 1 hodina</t>
  </si>
  <si>
    <t>1234989972</t>
  </si>
  <si>
    <t>741372062</t>
  </si>
  <si>
    <t>Montáž svítidel s integrovaným zdrojem LED se zapojením vodičů interiérových přisazených stropních hranatých nebo kruhových, plochy přes 0,09 do 0,36 m2</t>
  </si>
  <si>
    <t>-1690406180</t>
  </si>
  <si>
    <t>RMAT0005</t>
  </si>
  <si>
    <t>A-Závěsné/přisazené, LED svítidlo, matná AL mřížka, UGR&lt;19, 1 x LED, 58W, 6850lm, Ra80, 4000K</t>
  </si>
  <si>
    <t>2143231315</t>
  </si>
  <si>
    <t>RMAT0006</t>
  </si>
  <si>
    <t>B-Závěsné/přisazené, LED svítidlo, matná AL mřížka, UGR&lt;19, 1 x LED, 41W, 5050lm, Ra80, 4000K</t>
  </si>
  <si>
    <t>-1766897280</t>
  </si>
  <si>
    <t>RMAT0007</t>
  </si>
  <si>
    <t>C-Závěsné/přisazené, LED svítidlo, matná AL mřížka, UGR&lt;19, 1 x LED, 37W, 4250lm, Ra80, 4000K</t>
  </si>
  <si>
    <t>-710978643</t>
  </si>
  <si>
    <t>741372072</t>
  </si>
  <si>
    <t>Montáž svítidel s integrovaným zdrojem LED se zapojením vodičů interiérových závěsných hranatých nebo kruhových, plochy do 0,09 m2</t>
  </si>
  <si>
    <t>-1799720008</t>
  </si>
  <si>
    <t>RMAT0009</t>
  </si>
  <si>
    <t>-953417360</t>
  </si>
  <si>
    <t>RMAT0010</t>
  </si>
  <si>
    <t>příslušenství pro závěsnou montáž, 1m</t>
  </si>
  <si>
    <t>-949871785</t>
  </si>
  <si>
    <t>RMAT0011</t>
  </si>
  <si>
    <t>plexi praporek, sada</t>
  </si>
  <si>
    <t>1864666780</t>
  </si>
  <si>
    <t>998741102</t>
  </si>
  <si>
    <t>Přesun hmot pro silnoproud stanovený z hmotnosti přesunovaného materiálu vodorovná dopravní vzdálenost do 50 m v objektech výšky přes 6 do 12 m</t>
  </si>
  <si>
    <t>-455715126</t>
  </si>
  <si>
    <t>Práce a dodávky M</t>
  </si>
  <si>
    <t>46-M</t>
  </si>
  <si>
    <t>Zemní práce při extr.mont.pracích</t>
  </si>
  <si>
    <t>469971111</t>
  </si>
  <si>
    <t>Odvoz suti a vybouraných hmot svislá doprava suti a vybouraných hmot za první podlaží</t>
  </si>
  <si>
    <t>-1264066077</t>
  </si>
  <si>
    <t>469971121</t>
  </si>
  <si>
    <t>Odvoz suti a vybouraných hmot svislá doprava suti a vybouraných hmot Příplatek k ceně za každé další podlaží</t>
  </si>
  <si>
    <t>1374198779</t>
  </si>
  <si>
    <t>469972111</t>
  </si>
  <si>
    <t>Odvoz suti a vybouraných hmot odvoz suti a vybouraných hmot do 1 km</t>
  </si>
  <si>
    <t>-2066495237</t>
  </si>
  <si>
    <t>469972121</t>
  </si>
  <si>
    <t>Odvoz suti a vybouraných hmot odvoz suti a vybouraných hmot Příplatek k ceně za každý další i započatý 1 km</t>
  </si>
  <si>
    <t>-900020168</t>
  </si>
  <si>
    <t>1,173*10 "Přepočtené koeficientem množství</t>
  </si>
  <si>
    <t>469973116</t>
  </si>
  <si>
    <t>Poplatek za uložení stavebního odpadu (skládkovné) na skládce směsného stavebního a demoličního zatříděného do Katalogu odpadů pod kódem 17 09 04</t>
  </si>
  <si>
    <t>-172916557</t>
  </si>
  <si>
    <t>HZS</t>
  </si>
  <si>
    <t>Hodinové zúčtovací sazby</t>
  </si>
  <si>
    <t>HZS2232</t>
  </si>
  <si>
    <t>Hodinová zúčtovací sazba elektrikář odborný (dohledání obvodů, prověření, proměření, označení)</t>
  </si>
  <si>
    <t>hod</t>
  </si>
  <si>
    <t>381789091</t>
  </si>
  <si>
    <t>HZS2491</t>
  </si>
  <si>
    <t>Hodinové zúčtovací sazby profesí PSV zednické výpomoci a pomocné práce PSV dělník zednických výpomocí</t>
  </si>
  <si>
    <t>-625650530</t>
  </si>
  <si>
    <t>30 - Slaboproud</t>
  </si>
  <si>
    <t xml:space="preserve">    742 - Elektroinstalace - slaboproud</t>
  </si>
  <si>
    <t>742</t>
  </si>
  <si>
    <t>Elektroinstalace - slaboproud</t>
  </si>
  <si>
    <t>742330001</t>
  </si>
  <si>
    <t>Montáž strukturované kabeláže rozvaděče nástěnného</t>
  </si>
  <si>
    <t>35712019</t>
  </si>
  <si>
    <t>rozvaděč nástěnný dvoudílný 19" celoskleněné dveře 18U/500mm</t>
  </si>
  <si>
    <t>35712000R</t>
  </si>
  <si>
    <t>rozvaděč nástěnný jednodílný 10" celoskleněné dveře 4U/400mm</t>
  </si>
  <si>
    <t>742330023</t>
  </si>
  <si>
    <t>Montáž strukturované kabeláže příslušenství a ostatní práce k rozvaděčům vyvazovacíhoho panelu 1U</t>
  </si>
  <si>
    <t>37451145</t>
  </si>
  <si>
    <t>panel vyvazovací 5x plastové oko s průchody 1U 19"</t>
  </si>
  <si>
    <t>742330024</t>
  </si>
  <si>
    <t>Montáž strukturované kabeláže příslušenství a ostatní práce k rozvaděčům patch panelu 24 portů</t>
  </si>
  <si>
    <t>37451110</t>
  </si>
  <si>
    <t>patch panel Cat6 PCB 1U 24 portů 19" UTP</t>
  </si>
  <si>
    <t>742330033</t>
  </si>
  <si>
    <t>Montáž strukturované kabeláže příslušenství a ostatní práce k rozvaděčům patch panelu 12 portů</t>
  </si>
  <si>
    <t>37451130</t>
  </si>
  <si>
    <t>patch panel neosazený 1U 12 portů 10" STP</t>
  </si>
  <si>
    <t>37452030</t>
  </si>
  <si>
    <t>prvek ukončovací datového rozvodu keystone 1xRJ45 UTP Cat6 samořezný kabelová pojistka</t>
  </si>
  <si>
    <t>742330021</t>
  </si>
  <si>
    <t>Montáž strukturované kabeláže příslušenství a ostatní práce k rozvaděčům police</t>
  </si>
  <si>
    <t>35712066</t>
  </si>
  <si>
    <t>police rozvaděče 19" perforovaná 1U/250mm nosnost 20kg</t>
  </si>
  <si>
    <t>742330022</t>
  </si>
  <si>
    <t>Montáž strukturované kabeláže příslušenství a ostatní práce k rozvaděčům napájecího panelu</t>
  </si>
  <si>
    <t>35712107</t>
  </si>
  <si>
    <t>panel rozvodný 19" 1U 8x zásuvka dle ČSN max 16A bleskojistka kabel 3x1,5mm 2m</t>
  </si>
  <si>
    <t>742330012</t>
  </si>
  <si>
    <t>Montáž strukturované kabeláže zařízení do rozvaděče switche, UPS, DVR, server bez nastavení</t>
  </si>
  <si>
    <t>35712103</t>
  </si>
  <si>
    <t>switch 16 portů Gigabit (16x PoE/PoE+) kapacita 32Gbps 246W</t>
  </si>
  <si>
    <t>742330045</t>
  </si>
  <si>
    <t>Montáž strukturované kabeláže zásuvek datových přisazené na omítku 1 až 6 pozic</t>
  </si>
  <si>
    <t>ADI.0051305.URS</t>
  </si>
  <si>
    <t>Samořezný keystone CAT6 UTP, černý</t>
  </si>
  <si>
    <t>21*2 "Přepočtené koeficientem množství</t>
  </si>
  <si>
    <t>Součet</t>
  </si>
  <si>
    <t>ADI.0051237.URS</t>
  </si>
  <si>
    <t>Zásuvka - rámeček bílý</t>
  </si>
  <si>
    <t>ADI.0051238.URS</t>
  </si>
  <si>
    <t>Zásuvka - kryt pro až 2 keystone bílý</t>
  </si>
  <si>
    <t>ADI.0051240.URS</t>
  </si>
  <si>
    <t>Zásuvka - maska pro 2 keystone</t>
  </si>
  <si>
    <t>ADI.0051279.URS</t>
  </si>
  <si>
    <t>Patch kabel 3m UTP, CAT6, šedý</t>
  </si>
  <si>
    <t>742330051</t>
  </si>
  <si>
    <t>Montáž strukturované kabeláže zásuvek datových popis portu zásuvky</t>
  </si>
  <si>
    <t>742330052</t>
  </si>
  <si>
    <t>Montáž strukturované kabeláže zásuvek datových popis portů patchpanelu</t>
  </si>
  <si>
    <t>742330101</t>
  </si>
  <si>
    <t>Montáž strukturované kabeláže měření segmentu metalického s vyhotovením protokolu</t>
  </si>
  <si>
    <t>742110506</t>
  </si>
  <si>
    <t>Montáž krabic elektroinstalačních s víčkem zapuštěných plastových odbočných univerzálních</t>
  </si>
  <si>
    <t>34571470</t>
  </si>
  <si>
    <t>krabice do dutých stěn PVC odbočná kruhová D 70mm s víčkem</t>
  </si>
  <si>
    <t>34571451</t>
  </si>
  <si>
    <t>krabice pod omítku PVC přístrojová kruhová D 70mm hluboká</t>
  </si>
  <si>
    <t>34571476</t>
  </si>
  <si>
    <t>krabice lištová PVC přístrojová čtvercová 80x80mm hluboká</t>
  </si>
  <si>
    <t>742124003</t>
  </si>
  <si>
    <t>Montáž kabelů datových FTP, UTP, STP pro vnitřní rozvody pevně</t>
  </si>
  <si>
    <t>34121268</t>
  </si>
  <si>
    <t>kabel datový bezhalogenový třída reakce na oheň B2cas1d1a1 jádro Cu plné (U/UTP) kategorie 6</t>
  </si>
  <si>
    <t>4780*1,2 "Přepočtené koeficientem množství</t>
  </si>
  <si>
    <t>742124005</t>
  </si>
  <si>
    <t>Montáž kabelů datových FTP, UTP, STP ukončení kabelu konektorem</t>
  </si>
  <si>
    <t>37459020</t>
  </si>
  <si>
    <t>konektor na drát/lanko s vložkou RJ45 UTP Cat6 nestíněný</t>
  </si>
  <si>
    <t>742110002</t>
  </si>
  <si>
    <t>Montáž trubek elektroinstalačních plastových ohebných uložených pod omítku</t>
  </si>
  <si>
    <t>34571063</t>
  </si>
  <si>
    <t>trubka elektroinstalační ohebná z PVC (ČSN) 2323</t>
  </si>
  <si>
    <t>630*1,05 "Přepočtené koeficientem množství</t>
  </si>
  <si>
    <t>742110041</t>
  </si>
  <si>
    <t>Montáž lišt elektroinstalačních vkládacích</t>
  </si>
  <si>
    <t>34571007</t>
  </si>
  <si>
    <t>lišta elektroinstalační hranatá PVC 40x20mm</t>
  </si>
  <si>
    <t>500*1,05 "Přepočtené koeficientem množství</t>
  </si>
  <si>
    <t>34571008</t>
  </si>
  <si>
    <t>lišta elektroinstalační hranatá PVC 40x40mm</t>
  </si>
  <si>
    <t>200*1,05 "Přepočtené koeficientem množství</t>
  </si>
  <si>
    <t>742190001</t>
  </si>
  <si>
    <t>Ostatní práce pro trasy vyhledání vývodu nebo krabice</t>
  </si>
  <si>
    <t>742190002</t>
  </si>
  <si>
    <t>Ostatní práce pro trasy značení trasy vedení</t>
  </si>
  <si>
    <t>742190005</t>
  </si>
  <si>
    <t>Ostatní práce pro trasy vložení požárně těsnicího materiálu pro prostup</t>
  </si>
  <si>
    <t>23170006</t>
  </si>
  <si>
    <t>pěna montážní PUR protipožární dvojsložková</t>
  </si>
  <si>
    <t>litr</t>
  </si>
  <si>
    <t>10*0,3 "Přepočtené koeficientem množství</t>
  </si>
  <si>
    <t>HZS2231</t>
  </si>
  <si>
    <t>Hodinové zúčtovací sazby profesí PSV provádění stavebních instalací elektrikář</t>
  </si>
  <si>
    <t>90</t>
  </si>
  <si>
    <t>Hodinové zúčtovací sazby profesí PSV provádění stavebních instalací elektrikář odborný</t>
  </si>
  <si>
    <t>92</t>
  </si>
  <si>
    <t>94</t>
  </si>
  <si>
    <t>HZS2492</t>
  </si>
  <si>
    <t>Hodinové zúčtovací sazby profesí PSV zednické výpomoci a pomocné práce PSV pomocný dělník PSV</t>
  </si>
  <si>
    <t>96</t>
  </si>
  <si>
    <t>977332112</t>
  </si>
  <si>
    <t>Frézování drážek pro vodiče ve stěnách z cihel, rozměru do 50x50 mm</t>
  </si>
  <si>
    <t>98</t>
  </si>
  <si>
    <t>081002000</t>
  </si>
  <si>
    <t>Doprava zaměstnanců</t>
  </si>
  <si>
    <t>…</t>
  </si>
  <si>
    <t>100</t>
  </si>
  <si>
    <t>998742202</t>
  </si>
  <si>
    <t>Přesun hmot pro slaboproud stanovený procentní sazbou (%) z ceny vodorovná dopravní vzdálenost do 50 m v objektech výšky přes 6 do 12 m</t>
  </si>
  <si>
    <t>102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</si>
</sst>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G7" s="30"/>
      <c r="BS7" s="16" t="s">
        <v>7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G8" s="30"/>
      <c r="BS8" s="16" t="s">
        <v>7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G10" s="30"/>
      <c r="BS10" s="16" t="s">
        <v>7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G11" s="30"/>
      <c r="BS11" s="16" t="s">
        <v>7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G13" s="30"/>
      <c r="BS13" s="16" t="s">
        <v>7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G14" s="30"/>
      <c r="BS14" s="16" t="s">
        <v>7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G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G17" s="30"/>
      <c r="BS17" s="16" t="s">
        <v>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G19" s="30"/>
      <c r="BS19" s="16" t="s">
        <v>7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G20" s="30"/>
      <c r="BS20" s="16" t="s">
        <v>5</v>
      </c>
    </row>
    <row r="21" spans="2:59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pans="2:59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pans="2:59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pans="2:59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pans="2:59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pans="1:59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pans="1:59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pans="1:59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G28" s="30"/>
    </row>
    <row r="29" spans="1:59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ROUND(AX94,2)</f>
        <v>0</v>
      </c>
      <c r="AL29" s="46"/>
      <c r="AM29" s="46"/>
      <c r="AN29" s="46"/>
      <c r="AO29" s="46"/>
      <c r="AP29" s="46"/>
      <c r="AQ29" s="46"/>
      <c r="AR29" s="49"/>
      <c r="BG29" s="50"/>
    </row>
    <row r="30" spans="1:59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ROUND(AY94,2)</f>
        <v>0</v>
      </c>
      <c r="AL30" s="46"/>
      <c r="AM30" s="46"/>
      <c r="AN30" s="46"/>
      <c r="AO30" s="46"/>
      <c r="AP30" s="46"/>
      <c r="AQ30" s="46"/>
      <c r="AR30" s="49"/>
      <c r="BG30" s="50"/>
    </row>
    <row r="31" spans="1:59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spans="1:59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spans="1:59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50"/>
    </row>
    <row r="34" spans="1:59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0"/>
    </row>
    <row r="35" spans="1:59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pans="1:59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pans="1:59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G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9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G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9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G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9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G75" s="37"/>
    </row>
    <row r="76" spans="1:59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G76" s="37"/>
    </row>
    <row r="77" spans="1:59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G77" s="37"/>
    </row>
    <row r="81" spans="1:59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G81" s="37"/>
    </row>
    <row r="82" spans="1:59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G82" s="37"/>
    </row>
    <row r="83" spans="1:59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G83" s="37"/>
    </row>
    <row r="84" spans="1:59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Y598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G84" s="4"/>
    </row>
    <row r="85" spans="1:59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Stavební úpravy v objektu Komenského 759, Sokolov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G85" s="5"/>
    </row>
    <row r="86" spans="1:59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G86" s="37"/>
    </row>
    <row r="87" spans="1:59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Sokolov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9. 6. 2023</v>
      </c>
      <c r="AN87" s="78"/>
      <c r="AO87" s="39"/>
      <c r="AP87" s="39"/>
      <c r="AQ87" s="39"/>
      <c r="AR87" s="43"/>
      <c r="BG87" s="37"/>
    </row>
    <row r="88" spans="1:59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G88" s="37"/>
    </row>
    <row r="89" spans="1:59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Karlovarský kraj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Projekt stav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3"/>
      <c r="BG89" s="37"/>
    </row>
    <row r="90" spans="1:59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Milan Hájek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7"/>
      <c r="BG90" s="37"/>
    </row>
    <row r="91" spans="1:59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1"/>
      <c r="BG91" s="37"/>
    </row>
    <row r="92" spans="1:59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0" t="s">
        <v>73</v>
      </c>
      <c r="BE92" s="100" t="s">
        <v>74</v>
      </c>
      <c r="BF92" s="101" t="s">
        <v>75</v>
      </c>
      <c r="BG92" s="37"/>
    </row>
    <row r="93" spans="1:59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4"/>
      <c r="BG93" s="37"/>
    </row>
    <row r="94" spans="1:90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SUM(AG94,AV94)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ROUND(SUM(AT95:AT98),2)</f>
        <v>0</v>
      </c>
      <c r="AU94" s="114">
        <f>ROUND(SUM(AU95:AU98),2)</f>
        <v>0</v>
      </c>
      <c r="AV94" s="114">
        <f>ROUND(SUM(AX94:AY94),2)</f>
        <v>0</v>
      </c>
      <c r="AW94" s="115">
        <f>ROUND(SUM(AW95:AW98),5)</f>
        <v>0</v>
      </c>
      <c r="AX94" s="114">
        <f>ROUND(BB94*L29,2)</f>
        <v>0</v>
      </c>
      <c r="AY94" s="114">
        <f>ROUND(BC94*L30,2)</f>
        <v>0</v>
      </c>
      <c r="AZ94" s="114">
        <f>ROUND(BD94*L29,2)</f>
        <v>0</v>
      </c>
      <c r="BA94" s="114">
        <f>ROUND(BE94*L30,2)</f>
        <v>0</v>
      </c>
      <c r="BB94" s="114">
        <f>ROUND(SUM(BB95:BB98),2)</f>
        <v>0</v>
      </c>
      <c r="BC94" s="114">
        <f>ROUND(SUM(BC95:BC98),2)</f>
        <v>0</v>
      </c>
      <c r="BD94" s="114">
        <f>ROUND(SUM(BD95:BD98),2)</f>
        <v>0</v>
      </c>
      <c r="BE94" s="114">
        <f>ROUND(SUM(BE95:BE98),2)</f>
        <v>0</v>
      </c>
      <c r="BF94" s="116">
        <f>ROUND(SUM(BF95:BF98),2)</f>
        <v>0</v>
      </c>
      <c r="BG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6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'00 - VRN'!K32</f>
        <v>0</v>
      </c>
      <c r="AH95" s="123"/>
      <c r="AI95" s="123"/>
      <c r="AJ95" s="123"/>
      <c r="AK95" s="123"/>
      <c r="AL95" s="123"/>
      <c r="AM95" s="123"/>
      <c r="AN95" s="124">
        <f>SUM(AG95,AV95)</f>
        <v>0</v>
      </c>
      <c r="AO95" s="123"/>
      <c r="AP95" s="123"/>
      <c r="AQ95" s="125" t="s">
        <v>85</v>
      </c>
      <c r="AR95" s="126"/>
      <c r="AS95" s="127">
        <f>'00 - VRN'!K30</f>
        <v>0</v>
      </c>
      <c r="AT95" s="128">
        <f>'00 - VRN'!K31</f>
        <v>0</v>
      </c>
      <c r="AU95" s="128">
        <v>0</v>
      </c>
      <c r="AV95" s="128">
        <f>ROUND(SUM(AX95:AY95),2)</f>
        <v>0</v>
      </c>
      <c r="AW95" s="129">
        <f>'00 - VRN'!T119</f>
        <v>0</v>
      </c>
      <c r="AX95" s="128">
        <f>'00 - VRN'!K35</f>
        <v>0</v>
      </c>
      <c r="AY95" s="128">
        <f>'00 - VRN'!K36</f>
        <v>0</v>
      </c>
      <c r="AZ95" s="128">
        <f>'00 - VRN'!K37</f>
        <v>0</v>
      </c>
      <c r="BA95" s="128">
        <f>'00 - VRN'!K38</f>
        <v>0</v>
      </c>
      <c r="BB95" s="128">
        <f>'00 - VRN'!F35</f>
        <v>0</v>
      </c>
      <c r="BC95" s="128">
        <f>'00 - VRN'!F36</f>
        <v>0</v>
      </c>
      <c r="BD95" s="128">
        <f>'00 - VRN'!F37</f>
        <v>0</v>
      </c>
      <c r="BE95" s="128">
        <f>'00 - VRN'!F38</f>
        <v>0</v>
      </c>
      <c r="BF95" s="130">
        <f>'00 - VRN'!F39</f>
        <v>0</v>
      </c>
      <c r="BG95" s="7"/>
      <c r="BT95" s="131" t="s">
        <v>86</v>
      </c>
      <c r="BV95" s="131" t="s">
        <v>80</v>
      </c>
      <c r="BW95" s="131" t="s">
        <v>87</v>
      </c>
      <c r="BX95" s="131" t="s">
        <v>6</v>
      </c>
      <c r="CL95" s="131" t="s">
        <v>1</v>
      </c>
      <c r="CM95" s="131" t="s">
        <v>88</v>
      </c>
    </row>
    <row r="96" spans="1:91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'10 - Stavební úpravy'!K32</f>
        <v>0</v>
      </c>
      <c r="AH96" s="123"/>
      <c r="AI96" s="123"/>
      <c r="AJ96" s="123"/>
      <c r="AK96" s="123"/>
      <c r="AL96" s="123"/>
      <c r="AM96" s="123"/>
      <c r="AN96" s="124">
        <f>SUM(AG96,AV96)</f>
        <v>0</v>
      </c>
      <c r="AO96" s="123"/>
      <c r="AP96" s="123"/>
      <c r="AQ96" s="125" t="s">
        <v>85</v>
      </c>
      <c r="AR96" s="126"/>
      <c r="AS96" s="127">
        <f>'10 - Stavební úpravy'!K30</f>
        <v>0</v>
      </c>
      <c r="AT96" s="128">
        <f>'10 - Stavební úpravy'!K31</f>
        <v>0</v>
      </c>
      <c r="AU96" s="128">
        <v>0</v>
      </c>
      <c r="AV96" s="128">
        <f>ROUND(SUM(AX96:AY96),2)</f>
        <v>0</v>
      </c>
      <c r="AW96" s="129">
        <f>'10 - Stavební úpravy'!T130</f>
        <v>0</v>
      </c>
      <c r="AX96" s="128">
        <f>'10 - Stavební úpravy'!K35</f>
        <v>0</v>
      </c>
      <c r="AY96" s="128">
        <f>'10 - Stavební úpravy'!K36</f>
        <v>0</v>
      </c>
      <c r="AZ96" s="128">
        <f>'10 - Stavební úpravy'!K37</f>
        <v>0</v>
      </c>
      <c r="BA96" s="128">
        <f>'10 - Stavební úpravy'!K38</f>
        <v>0</v>
      </c>
      <c r="BB96" s="128">
        <f>'10 - Stavební úpravy'!F35</f>
        <v>0</v>
      </c>
      <c r="BC96" s="128">
        <f>'10 - Stavební úpravy'!F36</f>
        <v>0</v>
      </c>
      <c r="BD96" s="128">
        <f>'10 - Stavební úpravy'!F37</f>
        <v>0</v>
      </c>
      <c r="BE96" s="128">
        <f>'10 - Stavební úpravy'!F38</f>
        <v>0</v>
      </c>
      <c r="BF96" s="130">
        <f>'10 - Stavební úpravy'!F39</f>
        <v>0</v>
      </c>
      <c r="BG96" s="7"/>
      <c r="BT96" s="131" t="s">
        <v>86</v>
      </c>
      <c r="BV96" s="131" t="s">
        <v>80</v>
      </c>
      <c r="BW96" s="131" t="s">
        <v>91</v>
      </c>
      <c r="BX96" s="131" t="s">
        <v>6</v>
      </c>
      <c r="CL96" s="131" t="s">
        <v>1</v>
      </c>
      <c r="CM96" s="131" t="s">
        <v>88</v>
      </c>
    </row>
    <row r="97" spans="1:91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'20 - Silnoproud'!K32</f>
        <v>0</v>
      </c>
      <c r="AH97" s="123"/>
      <c r="AI97" s="123"/>
      <c r="AJ97" s="123"/>
      <c r="AK97" s="123"/>
      <c r="AL97" s="123"/>
      <c r="AM97" s="123"/>
      <c r="AN97" s="124">
        <f>SUM(AG97,AV97)</f>
        <v>0</v>
      </c>
      <c r="AO97" s="123"/>
      <c r="AP97" s="123"/>
      <c r="AQ97" s="125" t="s">
        <v>85</v>
      </c>
      <c r="AR97" s="126"/>
      <c r="AS97" s="127">
        <f>'20 - Silnoproud'!K30</f>
        <v>0</v>
      </c>
      <c r="AT97" s="128">
        <f>'20 - Silnoproud'!K31</f>
        <v>0</v>
      </c>
      <c r="AU97" s="128">
        <v>0</v>
      </c>
      <c r="AV97" s="128">
        <f>ROUND(SUM(AX97:AY97),2)</f>
        <v>0</v>
      </c>
      <c r="AW97" s="129">
        <f>'20 - Silnoproud'!T121</f>
        <v>0</v>
      </c>
      <c r="AX97" s="128">
        <f>'20 - Silnoproud'!K35</f>
        <v>0</v>
      </c>
      <c r="AY97" s="128">
        <f>'20 - Silnoproud'!K36</f>
        <v>0</v>
      </c>
      <c r="AZ97" s="128">
        <f>'20 - Silnoproud'!K37</f>
        <v>0</v>
      </c>
      <c r="BA97" s="128">
        <f>'20 - Silnoproud'!K38</f>
        <v>0</v>
      </c>
      <c r="BB97" s="128">
        <f>'20 - Silnoproud'!F35</f>
        <v>0</v>
      </c>
      <c r="BC97" s="128">
        <f>'20 - Silnoproud'!F36</f>
        <v>0</v>
      </c>
      <c r="BD97" s="128">
        <f>'20 - Silnoproud'!F37</f>
        <v>0</v>
      </c>
      <c r="BE97" s="128">
        <f>'20 - Silnoproud'!F38</f>
        <v>0</v>
      </c>
      <c r="BF97" s="130">
        <f>'20 - Silnoproud'!F39</f>
        <v>0</v>
      </c>
      <c r="BG97" s="7"/>
      <c r="BT97" s="131" t="s">
        <v>86</v>
      </c>
      <c r="BV97" s="131" t="s">
        <v>80</v>
      </c>
      <c r="BW97" s="131" t="s">
        <v>94</v>
      </c>
      <c r="BX97" s="131" t="s">
        <v>6</v>
      </c>
      <c r="CL97" s="131" t="s">
        <v>1</v>
      </c>
      <c r="CM97" s="131" t="s">
        <v>88</v>
      </c>
    </row>
    <row r="98" spans="1:91" s="7" customFormat="1" ht="16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'30 - Slaboproud'!K32</f>
        <v>0</v>
      </c>
      <c r="AH98" s="123"/>
      <c r="AI98" s="123"/>
      <c r="AJ98" s="123"/>
      <c r="AK98" s="123"/>
      <c r="AL98" s="123"/>
      <c r="AM98" s="123"/>
      <c r="AN98" s="124">
        <f>SUM(AG98,AV98)</f>
        <v>0</v>
      </c>
      <c r="AO98" s="123"/>
      <c r="AP98" s="123"/>
      <c r="AQ98" s="125" t="s">
        <v>85</v>
      </c>
      <c r="AR98" s="126"/>
      <c r="AS98" s="132">
        <f>'30 - Slaboproud'!K30</f>
        <v>0</v>
      </c>
      <c r="AT98" s="133">
        <f>'30 - Slaboproud'!K31</f>
        <v>0</v>
      </c>
      <c r="AU98" s="133">
        <v>0</v>
      </c>
      <c r="AV98" s="133">
        <f>ROUND(SUM(AX98:AY98),2)</f>
        <v>0</v>
      </c>
      <c r="AW98" s="134">
        <f>'30 - Slaboproud'!T118</f>
        <v>0</v>
      </c>
      <c r="AX98" s="133">
        <f>'30 - Slaboproud'!K35</f>
        <v>0</v>
      </c>
      <c r="AY98" s="133">
        <f>'30 - Slaboproud'!K36</f>
        <v>0</v>
      </c>
      <c r="AZ98" s="133">
        <f>'30 - Slaboproud'!K37</f>
        <v>0</v>
      </c>
      <c r="BA98" s="133">
        <f>'30 - Slaboproud'!K38</f>
        <v>0</v>
      </c>
      <c r="BB98" s="133">
        <f>'30 - Slaboproud'!F35</f>
        <v>0</v>
      </c>
      <c r="BC98" s="133">
        <f>'30 - Slaboproud'!F36</f>
        <v>0</v>
      </c>
      <c r="BD98" s="133">
        <f>'30 - Slaboproud'!F37</f>
        <v>0</v>
      </c>
      <c r="BE98" s="133">
        <f>'30 - Slaboproud'!F38</f>
        <v>0</v>
      </c>
      <c r="BF98" s="135">
        <f>'30 - Slaboproud'!F39</f>
        <v>0</v>
      </c>
      <c r="BG98" s="7"/>
      <c r="BT98" s="131" t="s">
        <v>86</v>
      </c>
      <c r="BV98" s="131" t="s">
        <v>80</v>
      </c>
      <c r="BW98" s="131" t="s">
        <v>97</v>
      </c>
      <c r="BX98" s="131" t="s">
        <v>6</v>
      </c>
      <c r="CL98" s="131" t="s">
        <v>1</v>
      </c>
      <c r="CM98" s="131" t="s">
        <v>88</v>
      </c>
    </row>
    <row r="99" spans="1:59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</row>
    <row r="100" spans="1:59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</mergeCells>
  <hyperlinks>
    <hyperlink ref="A95" location="'00 - VRN'!C2" display="/"/>
    <hyperlink ref="A96" location="'10 - Stavební úpravy'!C2" display="/"/>
    <hyperlink ref="A97" location="'20 - Silnoproud'!C2" display="/"/>
    <hyperlink ref="A98" location="'30 - Slaboprou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88</v>
      </c>
    </row>
    <row r="4" spans="2:46" s="1" customFormat="1" ht="24.95" customHeight="1">
      <c r="B4" s="19"/>
      <c r="D4" s="138" t="s">
        <v>98</v>
      </c>
      <c r="M4" s="19"/>
      <c r="N4" s="139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40" t="s">
        <v>17</v>
      </c>
      <c r="M6" s="19"/>
    </row>
    <row r="7" spans="2:13" s="1" customFormat="1" ht="16.5" customHeight="1">
      <c r="B7" s="19"/>
      <c r="E7" s="141" t="str">
        <f>'Rekapitulace stavby'!K6</f>
        <v>Stavební úpravy v objektu Komenského 759, Sokolov</v>
      </c>
      <c r="F7" s="140"/>
      <c r="G7" s="140"/>
      <c r="H7" s="140"/>
      <c r="M7" s="19"/>
    </row>
    <row r="8" spans="1:31" s="2" customFormat="1" ht="12" customHeight="1">
      <c r="A8" s="37"/>
      <c r="B8" s="43"/>
      <c r="C8" s="37"/>
      <c r="D8" s="140" t="s">
        <v>99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100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9. 6. 2023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1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1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26</v>
      </c>
      <c r="J20" s="143" t="s">
        <v>1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32</v>
      </c>
      <c r="F21" s="37"/>
      <c r="G21" s="37"/>
      <c r="H21" s="37"/>
      <c r="I21" s="140" t="s">
        <v>28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26</v>
      </c>
      <c r="J23" s="143" t="s">
        <v>1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40" t="s">
        <v>101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40" t="s">
        <v>102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37"/>
      <c r="K32" s="152">
        <f>ROUND(K119,2)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37"/>
      <c r="K34" s="153" t="s">
        <v>39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40</v>
      </c>
      <c r="E35" s="140" t="s">
        <v>41</v>
      </c>
      <c r="F35" s="150">
        <f>ROUND((SUM(BE119:BE124)),2)</f>
        <v>0</v>
      </c>
      <c r="G35" s="37"/>
      <c r="H35" s="37"/>
      <c r="I35" s="155">
        <v>0.21</v>
      </c>
      <c r="J35" s="37"/>
      <c r="K35" s="150">
        <f>ROUND(((SUM(BE119:BE124))*I35),2)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0" t="s">
        <v>42</v>
      </c>
      <c r="F36" s="150">
        <f>ROUND((SUM(BF119:BF124)),2)</f>
        <v>0</v>
      </c>
      <c r="G36" s="37"/>
      <c r="H36" s="37"/>
      <c r="I36" s="155">
        <v>0.15</v>
      </c>
      <c r="J36" s="37"/>
      <c r="K36" s="150">
        <f>ROUND(((SUM(BF119:BF124))*I36),2)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43</v>
      </c>
      <c r="F37" s="150">
        <f>ROUND((SUM(BG119:BG124)),2)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44</v>
      </c>
      <c r="F38" s="150">
        <f>ROUND((SUM(BH119:BH124)),2)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45</v>
      </c>
      <c r="F39" s="150">
        <f>ROUND((SUM(BI119:BI124)),2)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>
      <c r="B43" s="19"/>
      <c r="M43" s="19"/>
    </row>
    <row r="44" spans="2:13" s="1" customFormat="1" ht="14.4" customHeight="1">
      <c r="B44" s="19"/>
      <c r="M44" s="19"/>
    </row>
    <row r="45" spans="2:13" s="1" customFormat="1" ht="14.4" customHeight="1">
      <c r="B45" s="19"/>
      <c r="M45" s="19"/>
    </row>
    <row r="46" spans="2:13" s="1" customFormat="1" ht="14.4" customHeight="1">
      <c r="B46" s="19"/>
      <c r="M46" s="19"/>
    </row>
    <row r="47" spans="2:13" s="1" customFormat="1" ht="14.4" customHeight="1">
      <c r="B47" s="19"/>
      <c r="M47" s="19"/>
    </row>
    <row r="48" spans="2:13" s="1" customFormat="1" ht="14.4" customHeight="1">
      <c r="B48" s="19"/>
      <c r="M48" s="19"/>
    </row>
    <row r="49" spans="2:13" s="1" customFormat="1" ht="14.4" customHeight="1">
      <c r="B49" s="19"/>
      <c r="M49" s="19"/>
    </row>
    <row r="50" spans="2:13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164"/>
      <c r="M50" s="62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103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Stavební úpravy v objektu Komenského 759, Sokolov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99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00 - VRN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Sokolov</v>
      </c>
      <c r="G89" s="39"/>
      <c r="H89" s="39"/>
      <c r="I89" s="31" t="s">
        <v>23</v>
      </c>
      <c r="J89" s="78" t="str">
        <f>IF(J12="","",J12)</f>
        <v>9. 6. 2023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Karlovarský kraj</v>
      </c>
      <c r="G91" s="39"/>
      <c r="H91" s="39"/>
      <c r="I91" s="31" t="s">
        <v>31</v>
      </c>
      <c r="J91" s="35" t="str">
        <f>E21</f>
        <v>Projekt stav s.r.o.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Milan Hájek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104</v>
      </c>
      <c r="D94" s="176"/>
      <c r="E94" s="176"/>
      <c r="F94" s="176"/>
      <c r="G94" s="176"/>
      <c r="H94" s="176"/>
      <c r="I94" s="177" t="s">
        <v>105</v>
      </c>
      <c r="J94" s="177" t="s">
        <v>106</v>
      </c>
      <c r="K94" s="177" t="s">
        <v>107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108</v>
      </c>
      <c r="D96" s="39"/>
      <c r="E96" s="39"/>
      <c r="F96" s="39"/>
      <c r="G96" s="39"/>
      <c r="H96" s="39"/>
      <c r="I96" s="109">
        <f>Q119</f>
        <v>0</v>
      </c>
      <c r="J96" s="109">
        <f>R119</f>
        <v>0</v>
      </c>
      <c r="K96" s="109">
        <f>K119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109</v>
      </c>
    </row>
    <row r="97" spans="1:31" s="9" customFormat="1" ht="24.95" customHeight="1">
      <c r="A97" s="9"/>
      <c r="B97" s="179"/>
      <c r="C97" s="180"/>
      <c r="D97" s="181" t="s">
        <v>110</v>
      </c>
      <c r="E97" s="182"/>
      <c r="F97" s="182"/>
      <c r="G97" s="182"/>
      <c r="H97" s="182"/>
      <c r="I97" s="183">
        <f>Q120</f>
        <v>0</v>
      </c>
      <c r="J97" s="183">
        <f>R120</f>
        <v>0</v>
      </c>
      <c r="K97" s="183">
        <f>K120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111</v>
      </c>
      <c r="E98" s="182"/>
      <c r="F98" s="182"/>
      <c r="G98" s="182"/>
      <c r="H98" s="182"/>
      <c r="I98" s="183">
        <f>Q122</f>
        <v>0</v>
      </c>
      <c r="J98" s="183">
        <f>R122</f>
        <v>0</v>
      </c>
      <c r="K98" s="183">
        <f>K122</f>
        <v>0</v>
      </c>
      <c r="L98" s="180"/>
      <c r="M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85"/>
      <c r="C99" s="186"/>
      <c r="D99" s="187" t="s">
        <v>112</v>
      </c>
      <c r="E99" s="188"/>
      <c r="F99" s="188"/>
      <c r="G99" s="188"/>
      <c r="H99" s="188"/>
      <c r="I99" s="189">
        <f>Q123</f>
        <v>0</v>
      </c>
      <c r="J99" s="189">
        <f>R123</f>
        <v>0</v>
      </c>
      <c r="K99" s="189">
        <f>K123</f>
        <v>0</v>
      </c>
      <c r="L99" s="186"/>
      <c r="M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113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17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Stavební úpravy v objektu Komenského 759, Sokolov</v>
      </c>
      <c r="F109" s="31"/>
      <c r="G109" s="31"/>
      <c r="H109" s="31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99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00 - VRN</v>
      </c>
      <c r="F111" s="39"/>
      <c r="G111" s="39"/>
      <c r="H111" s="39"/>
      <c r="I111" s="39"/>
      <c r="J111" s="39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21</v>
      </c>
      <c r="D113" s="39"/>
      <c r="E113" s="39"/>
      <c r="F113" s="26" t="str">
        <f>F12</f>
        <v>Sokolov</v>
      </c>
      <c r="G113" s="39"/>
      <c r="H113" s="39"/>
      <c r="I113" s="31" t="s">
        <v>23</v>
      </c>
      <c r="J113" s="78" t="str">
        <f>IF(J12="","",J12)</f>
        <v>9. 6. 2023</v>
      </c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25</v>
      </c>
      <c r="D115" s="39"/>
      <c r="E115" s="39"/>
      <c r="F115" s="26" t="str">
        <f>E15</f>
        <v>Karlovarský kraj</v>
      </c>
      <c r="G115" s="39"/>
      <c r="H115" s="39"/>
      <c r="I115" s="31" t="s">
        <v>31</v>
      </c>
      <c r="J115" s="35" t="str">
        <f>E21</f>
        <v>Projekt stav s.r.o.</v>
      </c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29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Milan Hájek</v>
      </c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114</v>
      </c>
      <c r="D118" s="194" t="s">
        <v>61</v>
      </c>
      <c r="E118" s="194" t="s">
        <v>57</v>
      </c>
      <c r="F118" s="194" t="s">
        <v>58</v>
      </c>
      <c r="G118" s="194" t="s">
        <v>115</v>
      </c>
      <c r="H118" s="194" t="s">
        <v>116</v>
      </c>
      <c r="I118" s="194" t="s">
        <v>117</v>
      </c>
      <c r="J118" s="194" t="s">
        <v>118</v>
      </c>
      <c r="K118" s="194" t="s">
        <v>107</v>
      </c>
      <c r="L118" s="195" t="s">
        <v>119</v>
      </c>
      <c r="M118" s="196"/>
      <c r="N118" s="99" t="s">
        <v>1</v>
      </c>
      <c r="O118" s="100" t="s">
        <v>40</v>
      </c>
      <c r="P118" s="100" t="s">
        <v>120</v>
      </c>
      <c r="Q118" s="100" t="s">
        <v>121</v>
      </c>
      <c r="R118" s="100" t="s">
        <v>122</v>
      </c>
      <c r="S118" s="100" t="s">
        <v>123</v>
      </c>
      <c r="T118" s="100" t="s">
        <v>124</v>
      </c>
      <c r="U118" s="100" t="s">
        <v>125</v>
      </c>
      <c r="V118" s="100" t="s">
        <v>126</v>
      </c>
      <c r="W118" s="100" t="s">
        <v>127</v>
      </c>
      <c r="X118" s="101" t="s">
        <v>128</v>
      </c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129</v>
      </c>
      <c r="D119" s="39"/>
      <c r="E119" s="39"/>
      <c r="F119" s="39"/>
      <c r="G119" s="39"/>
      <c r="H119" s="39"/>
      <c r="I119" s="39"/>
      <c r="J119" s="39"/>
      <c r="K119" s="197">
        <f>BK119</f>
        <v>0</v>
      </c>
      <c r="L119" s="39"/>
      <c r="M119" s="43"/>
      <c r="N119" s="102"/>
      <c r="O119" s="198"/>
      <c r="P119" s="103"/>
      <c r="Q119" s="199">
        <f>Q120+Q122</f>
        <v>0</v>
      </c>
      <c r="R119" s="199">
        <f>R120+R122</f>
        <v>0</v>
      </c>
      <c r="S119" s="103"/>
      <c r="T119" s="200">
        <f>T120+T122</f>
        <v>0</v>
      </c>
      <c r="U119" s="103"/>
      <c r="V119" s="200">
        <f>V120+V122</f>
        <v>0</v>
      </c>
      <c r="W119" s="103"/>
      <c r="X119" s="201">
        <f>X120+X122</f>
        <v>0</v>
      </c>
      <c r="Y119" s="37"/>
      <c r="Z119" s="37"/>
      <c r="AA119" s="37"/>
      <c r="AB119" s="37"/>
      <c r="AC119" s="37"/>
      <c r="AD119" s="37"/>
      <c r="AE119" s="37"/>
      <c r="AT119" s="16" t="s">
        <v>77</v>
      </c>
      <c r="AU119" s="16" t="s">
        <v>109</v>
      </c>
      <c r="BK119" s="202">
        <f>BK120+BK122</f>
        <v>0</v>
      </c>
    </row>
    <row r="120" spans="1:63" s="12" customFormat="1" ht="25.9" customHeight="1">
      <c r="A120" s="12"/>
      <c r="B120" s="203"/>
      <c r="C120" s="204"/>
      <c r="D120" s="205" t="s">
        <v>77</v>
      </c>
      <c r="E120" s="206" t="s">
        <v>130</v>
      </c>
      <c r="F120" s="206" t="s">
        <v>131</v>
      </c>
      <c r="G120" s="204"/>
      <c r="H120" s="204"/>
      <c r="I120" s="207"/>
      <c r="J120" s="207"/>
      <c r="K120" s="208">
        <f>BK120</f>
        <v>0</v>
      </c>
      <c r="L120" s="204"/>
      <c r="M120" s="209"/>
      <c r="N120" s="210"/>
      <c r="O120" s="211"/>
      <c r="P120" s="211"/>
      <c r="Q120" s="212">
        <f>Q121</f>
        <v>0</v>
      </c>
      <c r="R120" s="212">
        <f>R121</f>
        <v>0</v>
      </c>
      <c r="S120" s="211"/>
      <c r="T120" s="213">
        <f>T121</f>
        <v>0</v>
      </c>
      <c r="U120" s="211"/>
      <c r="V120" s="213">
        <f>V121</f>
        <v>0</v>
      </c>
      <c r="W120" s="211"/>
      <c r="X120" s="214">
        <f>X121</f>
        <v>0</v>
      </c>
      <c r="Y120" s="12"/>
      <c r="Z120" s="12"/>
      <c r="AA120" s="12"/>
      <c r="AB120" s="12"/>
      <c r="AC120" s="12"/>
      <c r="AD120" s="12"/>
      <c r="AE120" s="12"/>
      <c r="AR120" s="215" t="s">
        <v>132</v>
      </c>
      <c r="AT120" s="216" t="s">
        <v>77</v>
      </c>
      <c r="AU120" s="216" t="s">
        <v>78</v>
      </c>
      <c r="AY120" s="215" t="s">
        <v>133</v>
      </c>
      <c r="BK120" s="217">
        <f>BK121</f>
        <v>0</v>
      </c>
    </row>
    <row r="121" spans="1:65" s="2" customFormat="1" ht="16.5" customHeight="1">
      <c r="A121" s="37"/>
      <c r="B121" s="38"/>
      <c r="C121" s="218" t="s">
        <v>86</v>
      </c>
      <c r="D121" s="218" t="s">
        <v>134</v>
      </c>
      <c r="E121" s="219" t="s">
        <v>135</v>
      </c>
      <c r="F121" s="220" t="s">
        <v>136</v>
      </c>
      <c r="G121" s="221" t="s">
        <v>137</v>
      </c>
      <c r="H121" s="222">
        <v>1</v>
      </c>
      <c r="I121" s="223"/>
      <c r="J121" s="223"/>
      <c r="K121" s="224">
        <f>ROUND(P121*H121,2)</f>
        <v>0</v>
      </c>
      <c r="L121" s="220" t="s">
        <v>1</v>
      </c>
      <c r="M121" s="43"/>
      <c r="N121" s="225" t="s">
        <v>1</v>
      </c>
      <c r="O121" s="226" t="s">
        <v>41</v>
      </c>
      <c r="P121" s="227">
        <f>I121+J121</f>
        <v>0</v>
      </c>
      <c r="Q121" s="227">
        <f>ROUND(I121*H121,2)</f>
        <v>0</v>
      </c>
      <c r="R121" s="227">
        <f>ROUND(J121*H121,2)</f>
        <v>0</v>
      </c>
      <c r="S121" s="90"/>
      <c r="T121" s="228">
        <f>S121*H121</f>
        <v>0</v>
      </c>
      <c r="U121" s="228">
        <v>0</v>
      </c>
      <c r="V121" s="228">
        <f>U121*H121</f>
        <v>0</v>
      </c>
      <c r="W121" s="228">
        <v>0</v>
      </c>
      <c r="X121" s="229">
        <f>W121*H121</f>
        <v>0</v>
      </c>
      <c r="Y121" s="37"/>
      <c r="Z121" s="37"/>
      <c r="AA121" s="37"/>
      <c r="AB121" s="37"/>
      <c r="AC121" s="37"/>
      <c r="AD121" s="37"/>
      <c r="AE121" s="37"/>
      <c r="AR121" s="230" t="s">
        <v>138</v>
      </c>
      <c r="AT121" s="230" t="s">
        <v>134</v>
      </c>
      <c r="AU121" s="230" t="s">
        <v>86</v>
      </c>
      <c r="AY121" s="16" t="s">
        <v>133</v>
      </c>
      <c r="BE121" s="231">
        <f>IF(O121="základní",K121,0)</f>
        <v>0</v>
      </c>
      <c r="BF121" s="231">
        <f>IF(O121="snížená",K121,0)</f>
        <v>0</v>
      </c>
      <c r="BG121" s="231">
        <f>IF(O121="zákl. přenesená",K121,0)</f>
        <v>0</v>
      </c>
      <c r="BH121" s="231">
        <f>IF(O121="sníž. přenesená",K121,0)</f>
        <v>0</v>
      </c>
      <c r="BI121" s="231">
        <f>IF(O121="nulová",K121,0)</f>
        <v>0</v>
      </c>
      <c r="BJ121" s="16" t="s">
        <v>86</v>
      </c>
      <c r="BK121" s="231">
        <f>ROUND(P121*H121,2)</f>
        <v>0</v>
      </c>
      <c r="BL121" s="16" t="s">
        <v>138</v>
      </c>
      <c r="BM121" s="230" t="s">
        <v>139</v>
      </c>
    </row>
    <row r="122" spans="1:63" s="12" customFormat="1" ht="25.9" customHeight="1">
      <c r="A122" s="12"/>
      <c r="B122" s="203"/>
      <c r="C122" s="204"/>
      <c r="D122" s="205" t="s">
        <v>77</v>
      </c>
      <c r="E122" s="206" t="s">
        <v>84</v>
      </c>
      <c r="F122" s="206" t="s">
        <v>140</v>
      </c>
      <c r="G122" s="204"/>
      <c r="H122" s="204"/>
      <c r="I122" s="207"/>
      <c r="J122" s="207"/>
      <c r="K122" s="208">
        <f>BK122</f>
        <v>0</v>
      </c>
      <c r="L122" s="204"/>
      <c r="M122" s="209"/>
      <c r="N122" s="210"/>
      <c r="O122" s="211"/>
      <c r="P122" s="211"/>
      <c r="Q122" s="212">
        <f>Q123</f>
        <v>0</v>
      </c>
      <c r="R122" s="212">
        <f>R123</f>
        <v>0</v>
      </c>
      <c r="S122" s="211"/>
      <c r="T122" s="213">
        <f>T123</f>
        <v>0</v>
      </c>
      <c r="U122" s="211"/>
      <c r="V122" s="213">
        <f>V123</f>
        <v>0</v>
      </c>
      <c r="W122" s="211"/>
      <c r="X122" s="214">
        <f>X123</f>
        <v>0</v>
      </c>
      <c r="Y122" s="12"/>
      <c r="Z122" s="12"/>
      <c r="AA122" s="12"/>
      <c r="AB122" s="12"/>
      <c r="AC122" s="12"/>
      <c r="AD122" s="12"/>
      <c r="AE122" s="12"/>
      <c r="AR122" s="215" t="s">
        <v>141</v>
      </c>
      <c r="AT122" s="216" t="s">
        <v>77</v>
      </c>
      <c r="AU122" s="216" t="s">
        <v>78</v>
      </c>
      <c r="AY122" s="215" t="s">
        <v>133</v>
      </c>
      <c r="BK122" s="217">
        <f>BK123</f>
        <v>0</v>
      </c>
    </row>
    <row r="123" spans="1:63" s="12" customFormat="1" ht="22.8" customHeight="1">
      <c r="A123" s="12"/>
      <c r="B123" s="203"/>
      <c r="C123" s="204"/>
      <c r="D123" s="205" t="s">
        <v>77</v>
      </c>
      <c r="E123" s="232" t="s">
        <v>142</v>
      </c>
      <c r="F123" s="232" t="s">
        <v>143</v>
      </c>
      <c r="G123" s="204"/>
      <c r="H123" s="204"/>
      <c r="I123" s="207"/>
      <c r="J123" s="207"/>
      <c r="K123" s="233">
        <f>BK123</f>
        <v>0</v>
      </c>
      <c r="L123" s="204"/>
      <c r="M123" s="209"/>
      <c r="N123" s="210"/>
      <c r="O123" s="211"/>
      <c r="P123" s="211"/>
      <c r="Q123" s="212">
        <f>Q124</f>
        <v>0</v>
      </c>
      <c r="R123" s="212">
        <f>R124</f>
        <v>0</v>
      </c>
      <c r="S123" s="211"/>
      <c r="T123" s="213">
        <f>T124</f>
        <v>0</v>
      </c>
      <c r="U123" s="211"/>
      <c r="V123" s="213">
        <f>V124</f>
        <v>0</v>
      </c>
      <c r="W123" s="211"/>
      <c r="X123" s="214">
        <f>X124</f>
        <v>0</v>
      </c>
      <c r="Y123" s="12"/>
      <c r="Z123" s="12"/>
      <c r="AA123" s="12"/>
      <c r="AB123" s="12"/>
      <c r="AC123" s="12"/>
      <c r="AD123" s="12"/>
      <c r="AE123" s="12"/>
      <c r="AR123" s="215" t="s">
        <v>141</v>
      </c>
      <c r="AT123" s="216" t="s">
        <v>77</v>
      </c>
      <c r="AU123" s="216" t="s">
        <v>86</v>
      </c>
      <c r="AY123" s="215" t="s">
        <v>133</v>
      </c>
      <c r="BK123" s="217">
        <f>BK124</f>
        <v>0</v>
      </c>
    </row>
    <row r="124" spans="1:65" s="2" customFormat="1" ht="24.15" customHeight="1">
      <c r="A124" s="37"/>
      <c r="B124" s="38"/>
      <c r="C124" s="218" t="s">
        <v>88</v>
      </c>
      <c r="D124" s="218" t="s">
        <v>134</v>
      </c>
      <c r="E124" s="219" t="s">
        <v>144</v>
      </c>
      <c r="F124" s="220" t="s">
        <v>145</v>
      </c>
      <c r="G124" s="221" t="s">
        <v>146</v>
      </c>
      <c r="H124" s="222">
        <v>1</v>
      </c>
      <c r="I124" s="223"/>
      <c r="J124" s="223"/>
      <c r="K124" s="224">
        <f>ROUND(P124*H124,2)</f>
        <v>0</v>
      </c>
      <c r="L124" s="220" t="s">
        <v>147</v>
      </c>
      <c r="M124" s="43"/>
      <c r="N124" s="234" t="s">
        <v>1</v>
      </c>
      <c r="O124" s="235" t="s">
        <v>41</v>
      </c>
      <c r="P124" s="236">
        <f>I124+J124</f>
        <v>0</v>
      </c>
      <c r="Q124" s="236">
        <f>ROUND(I124*H124,2)</f>
        <v>0</v>
      </c>
      <c r="R124" s="236">
        <f>ROUND(J124*H124,2)</f>
        <v>0</v>
      </c>
      <c r="S124" s="237"/>
      <c r="T124" s="238">
        <f>S124*H124</f>
        <v>0</v>
      </c>
      <c r="U124" s="238">
        <v>0</v>
      </c>
      <c r="V124" s="238">
        <f>U124*H124</f>
        <v>0</v>
      </c>
      <c r="W124" s="238">
        <v>0</v>
      </c>
      <c r="X124" s="239">
        <f>W124*H124</f>
        <v>0</v>
      </c>
      <c r="Y124" s="37"/>
      <c r="Z124" s="37"/>
      <c r="AA124" s="37"/>
      <c r="AB124" s="37"/>
      <c r="AC124" s="37"/>
      <c r="AD124" s="37"/>
      <c r="AE124" s="37"/>
      <c r="AR124" s="230" t="s">
        <v>148</v>
      </c>
      <c r="AT124" s="230" t="s">
        <v>134</v>
      </c>
      <c r="AU124" s="230" t="s">
        <v>88</v>
      </c>
      <c r="AY124" s="16" t="s">
        <v>133</v>
      </c>
      <c r="BE124" s="231">
        <f>IF(O124="základní",K124,0)</f>
        <v>0</v>
      </c>
      <c r="BF124" s="231">
        <f>IF(O124="snížená",K124,0)</f>
        <v>0</v>
      </c>
      <c r="BG124" s="231">
        <f>IF(O124="zákl. přenesená",K124,0)</f>
        <v>0</v>
      </c>
      <c r="BH124" s="231">
        <f>IF(O124="sníž. přenesená",K124,0)</f>
        <v>0</v>
      </c>
      <c r="BI124" s="231">
        <f>IF(O124="nulová",K124,0)</f>
        <v>0</v>
      </c>
      <c r="BJ124" s="16" t="s">
        <v>86</v>
      </c>
      <c r="BK124" s="231">
        <f>ROUND(P124*H124,2)</f>
        <v>0</v>
      </c>
      <c r="BL124" s="16" t="s">
        <v>148</v>
      </c>
      <c r="BM124" s="230" t="s">
        <v>149</v>
      </c>
    </row>
    <row r="125" spans="1:31" s="2" customFormat="1" ht="6.95" customHeight="1">
      <c r="A125" s="37"/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43"/>
      <c r="N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</sheetData>
  <sheetProtection password="CC35" sheet="1" objects="1" scenarios="1" formatColumns="0" formatRows="0" autoFilter="0"/>
  <autoFilter ref="C118:L12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88</v>
      </c>
    </row>
    <row r="4" spans="2:46" s="1" customFormat="1" ht="24.95" customHeight="1">
      <c r="B4" s="19"/>
      <c r="D4" s="138" t="s">
        <v>98</v>
      </c>
      <c r="M4" s="19"/>
      <c r="N4" s="139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40" t="s">
        <v>17</v>
      </c>
      <c r="M6" s="19"/>
    </row>
    <row r="7" spans="2:13" s="1" customFormat="1" ht="16.5" customHeight="1">
      <c r="B7" s="19"/>
      <c r="E7" s="141" t="str">
        <f>'Rekapitulace stavby'!K6</f>
        <v>Stavební úpravy v objektu Komenského 759, Sokolov</v>
      </c>
      <c r="F7" s="140"/>
      <c r="G7" s="140"/>
      <c r="H7" s="140"/>
      <c r="M7" s="19"/>
    </row>
    <row r="8" spans="1:31" s="2" customFormat="1" ht="12" customHeight="1">
      <c r="A8" s="37"/>
      <c r="B8" s="43"/>
      <c r="C8" s="37"/>
      <c r="D8" s="140" t="s">
        <v>99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150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9. 6. 2023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1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1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26</v>
      </c>
      <c r="J20" s="143" t="s">
        <v>1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32</v>
      </c>
      <c r="F21" s="37"/>
      <c r="G21" s="37"/>
      <c r="H21" s="37"/>
      <c r="I21" s="140" t="s">
        <v>28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26</v>
      </c>
      <c r="J23" s="143" t="s">
        <v>1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40" t="s">
        <v>101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40" t="s">
        <v>102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37"/>
      <c r="K32" s="152">
        <f>ROUND(K130,2)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37"/>
      <c r="K34" s="153" t="s">
        <v>39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40</v>
      </c>
      <c r="E35" s="140" t="s">
        <v>41</v>
      </c>
      <c r="F35" s="150">
        <f>ROUND((SUM(BE130:BE482)),2)</f>
        <v>0</v>
      </c>
      <c r="G35" s="37"/>
      <c r="H35" s="37"/>
      <c r="I35" s="155">
        <v>0.21</v>
      </c>
      <c r="J35" s="37"/>
      <c r="K35" s="150">
        <f>ROUND(((SUM(BE130:BE482))*I35),2)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0" t="s">
        <v>42</v>
      </c>
      <c r="F36" s="150">
        <f>ROUND((SUM(BF130:BF482)),2)</f>
        <v>0</v>
      </c>
      <c r="G36" s="37"/>
      <c r="H36" s="37"/>
      <c r="I36" s="155">
        <v>0.15</v>
      </c>
      <c r="J36" s="37"/>
      <c r="K36" s="150">
        <f>ROUND(((SUM(BF130:BF482))*I36),2)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43</v>
      </c>
      <c r="F37" s="150">
        <f>ROUND((SUM(BG130:BG482)),2)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44</v>
      </c>
      <c r="F38" s="150">
        <f>ROUND((SUM(BH130:BH482)),2)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45</v>
      </c>
      <c r="F39" s="150">
        <f>ROUND((SUM(BI130:BI482)),2)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>
      <c r="B43" s="19"/>
      <c r="M43" s="19"/>
    </row>
    <row r="44" spans="2:13" s="1" customFormat="1" ht="14.4" customHeight="1">
      <c r="B44" s="19"/>
      <c r="M44" s="19"/>
    </row>
    <row r="45" spans="2:13" s="1" customFormat="1" ht="14.4" customHeight="1">
      <c r="B45" s="19"/>
      <c r="M45" s="19"/>
    </row>
    <row r="46" spans="2:13" s="1" customFormat="1" ht="14.4" customHeight="1">
      <c r="B46" s="19"/>
      <c r="M46" s="19"/>
    </row>
    <row r="47" spans="2:13" s="1" customFormat="1" ht="14.4" customHeight="1">
      <c r="B47" s="19"/>
      <c r="M47" s="19"/>
    </row>
    <row r="48" spans="2:13" s="1" customFormat="1" ht="14.4" customHeight="1">
      <c r="B48" s="19"/>
      <c r="M48" s="19"/>
    </row>
    <row r="49" spans="2:13" s="1" customFormat="1" ht="14.4" customHeight="1">
      <c r="B49" s="19"/>
      <c r="M49" s="19"/>
    </row>
    <row r="50" spans="2:13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164"/>
      <c r="M50" s="62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103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Stavební úpravy v objektu Komenského 759, Sokolov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99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10 - Stavební úpravy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Sokolov</v>
      </c>
      <c r="G89" s="39"/>
      <c r="H89" s="39"/>
      <c r="I89" s="31" t="s">
        <v>23</v>
      </c>
      <c r="J89" s="78" t="str">
        <f>IF(J12="","",J12)</f>
        <v>9. 6. 2023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Karlovarský kraj</v>
      </c>
      <c r="G91" s="39"/>
      <c r="H91" s="39"/>
      <c r="I91" s="31" t="s">
        <v>31</v>
      </c>
      <c r="J91" s="35" t="str">
        <f>E21</f>
        <v>Projekt stav s.r.o.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Milan Hájek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104</v>
      </c>
      <c r="D94" s="176"/>
      <c r="E94" s="176"/>
      <c r="F94" s="176"/>
      <c r="G94" s="176"/>
      <c r="H94" s="176"/>
      <c r="I94" s="177" t="s">
        <v>105</v>
      </c>
      <c r="J94" s="177" t="s">
        <v>106</v>
      </c>
      <c r="K94" s="177" t="s">
        <v>107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108</v>
      </c>
      <c r="D96" s="39"/>
      <c r="E96" s="39"/>
      <c r="F96" s="39"/>
      <c r="G96" s="39"/>
      <c r="H96" s="39"/>
      <c r="I96" s="109">
        <f>Q130</f>
        <v>0</v>
      </c>
      <c r="J96" s="109">
        <f>R130</f>
        <v>0</v>
      </c>
      <c r="K96" s="109">
        <f>K130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109</v>
      </c>
    </row>
    <row r="97" spans="1:31" s="9" customFormat="1" ht="24.95" customHeight="1">
      <c r="A97" s="9"/>
      <c r="B97" s="179"/>
      <c r="C97" s="180"/>
      <c r="D97" s="181" t="s">
        <v>151</v>
      </c>
      <c r="E97" s="182"/>
      <c r="F97" s="182"/>
      <c r="G97" s="182"/>
      <c r="H97" s="182"/>
      <c r="I97" s="183">
        <f>Q131</f>
        <v>0</v>
      </c>
      <c r="J97" s="183">
        <f>R131</f>
        <v>0</v>
      </c>
      <c r="K97" s="183">
        <f>K131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152</v>
      </c>
      <c r="E98" s="188"/>
      <c r="F98" s="188"/>
      <c r="G98" s="188"/>
      <c r="H98" s="188"/>
      <c r="I98" s="189">
        <f>Q132</f>
        <v>0</v>
      </c>
      <c r="J98" s="189">
        <f>R132</f>
        <v>0</v>
      </c>
      <c r="K98" s="189">
        <f>K132</f>
        <v>0</v>
      </c>
      <c r="L98" s="186"/>
      <c r="M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153</v>
      </c>
      <c r="E99" s="188"/>
      <c r="F99" s="188"/>
      <c r="G99" s="188"/>
      <c r="H99" s="188"/>
      <c r="I99" s="189">
        <f>Q142</f>
        <v>0</v>
      </c>
      <c r="J99" s="189">
        <f>R142</f>
        <v>0</v>
      </c>
      <c r="K99" s="189">
        <f>K142</f>
        <v>0</v>
      </c>
      <c r="L99" s="186"/>
      <c r="M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154</v>
      </c>
      <c r="E100" s="188"/>
      <c r="F100" s="188"/>
      <c r="G100" s="188"/>
      <c r="H100" s="188"/>
      <c r="I100" s="189">
        <f>Q180</f>
        <v>0</v>
      </c>
      <c r="J100" s="189">
        <f>R180</f>
        <v>0</v>
      </c>
      <c r="K100" s="189">
        <f>K180</f>
        <v>0</v>
      </c>
      <c r="L100" s="186"/>
      <c r="M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155</v>
      </c>
      <c r="E101" s="188"/>
      <c r="F101" s="188"/>
      <c r="G101" s="188"/>
      <c r="H101" s="188"/>
      <c r="I101" s="189">
        <f>Q264</f>
        <v>0</v>
      </c>
      <c r="J101" s="189">
        <f>R264</f>
        <v>0</v>
      </c>
      <c r="K101" s="189">
        <f>K264</f>
        <v>0</v>
      </c>
      <c r="L101" s="186"/>
      <c r="M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156</v>
      </c>
      <c r="E102" s="188"/>
      <c r="F102" s="188"/>
      <c r="G102" s="188"/>
      <c r="H102" s="188"/>
      <c r="I102" s="189">
        <f>Q270</f>
        <v>0</v>
      </c>
      <c r="J102" s="189">
        <f>R270</f>
        <v>0</v>
      </c>
      <c r="K102" s="189">
        <f>K270</f>
        <v>0</v>
      </c>
      <c r="L102" s="186"/>
      <c r="M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157</v>
      </c>
      <c r="E103" s="182"/>
      <c r="F103" s="182"/>
      <c r="G103" s="182"/>
      <c r="H103" s="182"/>
      <c r="I103" s="183">
        <f>Q272</f>
        <v>0</v>
      </c>
      <c r="J103" s="183">
        <f>R272</f>
        <v>0</v>
      </c>
      <c r="K103" s="183">
        <f>K272</f>
        <v>0</v>
      </c>
      <c r="L103" s="180"/>
      <c r="M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158</v>
      </c>
      <c r="E104" s="188"/>
      <c r="F104" s="188"/>
      <c r="G104" s="188"/>
      <c r="H104" s="188"/>
      <c r="I104" s="189">
        <f>Q273</f>
        <v>0</v>
      </c>
      <c r="J104" s="189">
        <f>R273</f>
        <v>0</v>
      </c>
      <c r="K104" s="189">
        <f>K273</f>
        <v>0</v>
      </c>
      <c r="L104" s="186"/>
      <c r="M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159</v>
      </c>
      <c r="E105" s="188"/>
      <c r="F105" s="188"/>
      <c r="G105" s="188"/>
      <c r="H105" s="188"/>
      <c r="I105" s="189">
        <f>Q284</f>
        <v>0</v>
      </c>
      <c r="J105" s="189">
        <f>R284</f>
        <v>0</v>
      </c>
      <c r="K105" s="189">
        <f>K284</f>
        <v>0</v>
      </c>
      <c r="L105" s="186"/>
      <c r="M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160</v>
      </c>
      <c r="E106" s="188"/>
      <c r="F106" s="188"/>
      <c r="G106" s="188"/>
      <c r="H106" s="188"/>
      <c r="I106" s="189">
        <f>Q318</f>
        <v>0</v>
      </c>
      <c r="J106" s="189">
        <f>R318</f>
        <v>0</v>
      </c>
      <c r="K106" s="189">
        <f>K318</f>
        <v>0</v>
      </c>
      <c r="L106" s="186"/>
      <c r="M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161</v>
      </c>
      <c r="E107" s="188"/>
      <c r="F107" s="188"/>
      <c r="G107" s="188"/>
      <c r="H107" s="188"/>
      <c r="I107" s="189">
        <f>Q322</f>
        <v>0</v>
      </c>
      <c r="J107" s="189">
        <f>R322</f>
        <v>0</v>
      </c>
      <c r="K107" s="189">
        <f>K322</f>
        <v>0</v>
      </c>
      <c r="L107" s="186"/>
      <c r="M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162</v>
      </c>
      <c r="E108" s="188"/>
      <c r="F108" s="188"/>
      <c r="G108" s="188"/>
      <c r="H108" s="188"/>
      <c r="I108" s="189">
        <f>Q391</f>
        <v>0</v>
      </c>
      <c r="J108" s="189">
        <f>R391</f>
        <v>0</v>
      </c>
      <c r="K108" s="189">
        <f>K391</f>
        <v>0</v>
      </c>
      <c r="L108" s="186"/>
      <c r="M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163</v>
      </c>
      <c r="E109" s="188"/>
      <c r="F109" s="188"/>
      <c r="G109" s="188"/>
      <c r="H109" s="188"/>
      <c r="I109" s="189">
        <f>Q398</f>
        <v>0</v>
      </c>
      <c r="J109" s="189">
        <f>R398</f>
        <v>0</v>
      </c>
      <c r="K109" s="189">
        <f>K398</f>
        <v>0</v>
      </c>
      <c r="L109" s="186"/>
      <c r="M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164</v>
      </c>
      <c r="E110" s="188"/>
      <c r="F110" s="188"/>
      <c r="G110" s="188"/>
      <c r="H110" s="188"/>
      <c r="I110" s="189">
        <f>Q407</f>
        <v>0</v>
      </c>
      <c r="J110" s="189">
        <f>R407</f>
        <v>0</v>
      </c>
      <c r="K110" s="189">
        <f>K407</f>
        <v>0</v>
      </c>
      <c r="L110" s="186"/>
      <c r="M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113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17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74" t="str">
        <f>E7</f>
        <v>Stavební úpravy v objektu Komenského 759, Sokolov</v>
      </c>
      <c r="F120" s="31"/>
      <c r="G120" s="31"/>
      <c r="H120" s="31"/>
      <c r="I120" s="39"/>
      <c r="J120" s="39"/>
      <c r="K120" s="39"/>
      <c r="L120" s="39"/>
      <c r="M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99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>10 - Stavební úpravy</v>
      </c>
      <c r="F122" s="39"/>
      <c r="G122" s="39"/>
      <c r="H122" s="39"/>
      <c r="I122" s="39"/>
      <c r="J122" s="39"/>
      <c r="K122" s="39"/>
      <c r="L122" s="39"/>
      <c r="M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21</v>
      </c>
      <c r="D124" s="39"/>
      <c r="E124" s="39"/>
      <c r="F124" s="26" t="str">
        <f>F12</f>
        <v>Sokolov</v>
      </c>
      <c r="G124" s="39"/>
      <c r="H124" s="39"/>
      <c r="I124" s="31" t="s">
        <v>23</v>
      </c>
      <c r="J124" s="78" t="str">
        <f>IF(J12="","",J12)</f>
        <v>9. 6. 2023</v>
      </c>
      <c r="K124" s="39"/>
      <c r="L124" s="39"/>
      <c r="M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25</v>
      </c>
      <c r="D126" s="39"/>
      <c r="E126" s="39"/>
      <c r="F126" s="26" t="str">
        <f>E15</f>
        <v>Karlovarský kraj</v>
      </c>
      <c r="G126" s="39"/>
      <c r="H126" s="39"/>
      <c r="I126" s="31" t="s">
        <v>31</v>
      </c>
      <c r="J126" s="35" t="str">
        <f>E21</f>
        <v>Projekt stav s.r.o.</v>
      </c>
      <c r="K126" s="39"/>
      <c r="L126" s="39"/>
      <c r="M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29</v>
      </c>
      <c r="D127" s="39"/>
      <c r="E127" s="39"/>
      <c r="F127" s="26" t="str">
        <f>IF(E18="","",E18)</f>
        <v>Vyplň údaj</v>
      </c>
      <c r="G127" s="39"/>
      <c r="H127" s="39"/>
      <c r="I127" s="31" t="s">
        <v>33</v>
      </c>
      <c r="J127" s="35" t="str">
        <f>E24</f>
        <v>Milan Hájek</v>
      </c>
      <c r="K127" s="39"/>
      <c r="L127" s="39"/>
      <c r="M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191"/>
      <c r="B129" s="192"/>
      <c r="C129" s="193" t="s">
        <v>114</v>
      </c>
      <c r="D129" s="194" t="s">
        <v>61</v>
      </c>
      <c r="E129" s="194" t="s">
        <v>57</v>
      </c>
      <c r="F129" s="194" t="s">
        <v>58</v>
      </c>
      <c r="G129" s="194" t="s">
        <v>115</v>
      </c>
      <c r="H129" s="194" t="s">
        <v>116</v>
      </c>
      <c r="I129" s="194" t="s">
        <v>117</v>
      </c>
      <c r="J129" s="194" t="s">
        <v>118</v>
      </c>
      <c r="K129" s="194" t="s">
        <v>107</v>
      </c>
      <c r="L129" s="195" t="s">
        <v>119</v>
      </c>
      <c r="M129" s="196"/>
      <c r="N129" s="99" t="s">
        <v>1</v>
      </c>
      <c r="O129" s="100" t="s">
        <v>40</v>
      </c>
      <c r="P129" s="100" t="s">
        <v>120</v>
      </c>
      <c r="Q129" s="100" t="s">
        <v>121</v>
      </c>
      <c r="R129" s="100" t="s">
        <v>122</v>
      </c>
      <c r="S129" s="100" t="s">
        <v>123</v>
      </c>
      <c r="T129" s="100" t="s">
        <v>124</v>
      </c>
      <c r="U129" s="100" t="s">
        <v>125</v>
      </c>
      <c r="V129" s="100" t="s">
        <v>126</v>
      </c>
      <c r="W129" s="100" t="s">
        <v>127</v>
      </c>
      <c r="X129" s="101" t="s">
        <v>128</v>
      </c>
      <c r="Y129" s="191"/>
      <c r="Z129" s="191"/>
      <c r="AA129" s="191"/>
      <c r="AB129" s="191"/>
      <c r="AC129" s="191"/>
      <c r="AD129" s="191"/>
      <c r="AE129" s="191"/>
    </row>
    <row r="130" spans="1:63" s="2" customFormat="1" ht="22.8" customHeight="1">
      <c r="A130" s="37"/>
      <c r="B130" s="38"/>
      <c r="C130" s="106" t="s">
        <v>129</v>
      </c>
      <c r="D130" s="39"/>
      <c r="E130" s="39"/>
      <c r="F130" s="39"/>
      <c r="G130" s="39"/>
      <c r="H130" s="39"/>
      <c r="I130" s="39"/>
      <c r="J130" s="39"/>
      <c r="K130" s="197">
        <f>BK130</f>
        <v>0</v>
      </c>
      <c r="L130" s="39"/>
      <c r="M130" s="43"/>
      <c r="N130" s="102"/>
      <c r="O130" s="198"/>
      <c r="P130" s="103"/>
      <c r="Q130" s="199">
        <f>Q131+Q272</f>
        <v>0</v>
      </c>
      <c r="R130" s="199">
        <f>R131+R272</f>
        <v>0</v>
      </c>
      <c r="S130" s="103"/>
      <c r="T130" s="200">
        <f>T131+T272</f>
        <v>0</v>
      </c>
      <c r="U130" s="103"/>
      <c r="V130" s="200">
        <f>V131+V272</f>
        <v>54.83519712000001</v>
      </c>
      <c r="W130" s="103"/>
      <c r="X130" s="201">
        <f>X131+X272</f>
        <v>32.68997</v>
      </c>
      <c r="Y130" s="37"/>
      <c r="Z130" s="37"/>
      <c r="AA130" s="37"/>
      <c r="AB130" s="37"/>
      <c r="AC130" s="37"/>
      <c r="AD130" s="37"/>
      <c r="AE130" s="37"/>
      <c r="AT130" s="16" t="s">
        <v>77</v>
      </c>
      <c r="AU130" s="16" t="s">
        <v>109</v>
      </c>
      <c r="BK130" s="202">
        <f>BK131+BK272</f>
        <v>0</v>
      </c>
    </row>
    <row r="131" spans="1:63" s="12" customFormat="1" ht="25.9" customHeight="1">
      <c r="A131" s="12"/>
      <c r="B131" s="203"/>
      <c r="C131" s="204"/>
      <c r="D131" s="205" t="s">
        <v>77</v>
      </c>
      <c r="E131" s="206" t="s">
        <v>165</v>
      </c>
      <c r="F131" s="206" t="s">
        <v>166</v>
      </c>
      <c r="G131" s="204"/>
      <c r="H131" s="204"/>
      <c r="I131" s="207"/>
      <c r="J131" s="207"/>
      <c r="K131" s="208">
        <f>BK131</f>
        <v>0</v>
      </c>
      <c r="L131" s="204"/>
      <c r="M131" s="209"/>
      <c r="N131" s="210"/>
      <c r="O131" s="211"/>
      <c r="P131" s="211"/>
      <c r="Q131" s="212">
        <f>Q132+Q142+Q180+Q264+Q270</f>
        <v>0</v>
      </c>
      <c r="R131" s="212">
        <f>R132+R142+R180+R264+R270</f>
        <v>0</v>
      </c>
      <c r="S131" s="211"/>
      <c r="T131" s="213">
        <f>T132+T142+T180+T264+T270</f>
        <v>0</v>
      </c>
      <c r="U131" s="211"/>
      <c r="V131" s="213">
        <f>V132+V142+V180+V264+V270</f>
        <v>49.97291270000001</v>
      </c>
      <c r="W131" s="211"/>
      <c r="X131" s="214">
        <f>X132+X142+X180+X264+X270</f>
        <v>30.99392</v>
      </c>
      <c r="Y131" s="12"/>
      <c r="Z131" s="12"/>
      <c r="AA131" s="12"/>
      <c r="AB131" s="12"/>
      <c r="AC131" s="12"/>
      <c r="AD131" s="12"/>
      <c r="AE131" s="12"/>
      <c r="AR131" s="215" t="s">
        <v>86</v>
      </c>
      <c r="AT131" s="216" t="s">
        <v>77</v>
      </c>
      <c r="AU131" s="216" t="s">
        <v>78</v>
      </c>
      <c r="AY131" s="215" t="s">
        <v>133</v>
      </c>
      <c r="BK131" s="217">
        <f>BK132+BK142+BK180+BK264+BK270</f>
        <v>0</v>
      </c>
    </row>
    <row r="132" spans="1:63" s="12" customFormat="1" ht="22.8" customHeight="1">
      <c r="A132" s="12"/>
      <c r="B132" s="203"/>
      <c r="C132" s="204"/>
      <c r="D132" s="205" t="s">
        <v>77</v>
      </c>
      <c r="E132" s="232" t="s">
        <v>167</v>
      </c>
      <c r="F132" s="232" t="s">
        <v>168</v>
      </c>
      <c r="G132" s="204"/>
      <c r="H132" s="204"/>
      <c r="I132" s="207"/>
      <c r="J132" s="207"/>
      <c r="K132" s="233">
        <f>BK132</f>
        <v>0</v>
      </c>
      <c r="L132" s="204"/>
      <c r="M132" s="209"/>
      <c r="N132" s="210"/>
      <c r="O132" s="211"/>
      <c r="P132" s="211"/>
      <c r="Q132" s="212">
        <f>SUM(Q133:Q141)</f>
        <v>0</v>
      </c>
      <c r="R132" s="212">
        <f>SUM(R133:R141)</f>
        <v>0</v>
      </c>
      <c r="S132" s="211"/>
      <c r="T132" s="213">
        <f>SUM(T133:T141)</f>
        <v>0</v>
      </c>
      <c r="U132" s="211"/>
      <c r="V132" s="213">
        <f>SUM(V133:V141)</f>
        <v>0.39409220000000006</v>
      </c>
      <c r="W132" s="211"/>
      <c r="X132" s="214">
        <f>SUM(X133:X141)</f>
        <v>0</v>
      </c>
      <c r="Y132" s="12"/>
      <c r="Z132" s="12"/>
      <c r="AA132" s="12"/>
      <c r="AB132" s="12"/>
      <c r="AC132" s="12"/>
      <c r="AD132" s="12"/>
      <c r="AE132" s="12"/>
      <c r="AR132" s="215" t="s">
        <v>86</v>
      </c>
      <c r="AT132" s="216" t="s">
        <v>77</v>
      </c>
      <c r="AU132" s="216" t="s">
        <v>86</v>
      </c>
      <c r="AY132" s="215" t="s">
        <v>133</v>
      </c>
      <c r="BK132" s="217">
        <f>SUM(BK133:BK141)</f>
        <v>0</v>
      </c>
    </row>
    <row r="133" spans="1:65" s="2" customFormat="1" ht="33" customHeight="1">
      <c r="A133" s="37"/>
      <c r="B133" s="38"/>
      <c r="C133" s="218" t="s">
        <v>86</v>
      </c>
      <c r="D133" s="218" t="s">
        <v>134</v>
      </c>
      <c r="E133" s="219" t="s">
        <v>169</v>
      </c>
      <c r="F133" s="220" t="s">
        <v>170</v>
      </c>
      <c r="G133" s="221" t="s">
        <v>171</v>
      </c>
      <c r="H133" s="222">
        <v>1.12</v>
      </c>
      <c r="I133" s="223"/>
      <c r="J133" s="223"/>
      <c r="K133" s="224">
        <f>ROUND(P133*H133,2)</f>
        <v>0</v>
      </c>
      <c r="L133" s="220" t="s">
        <v>172</v>
      </c>
      <c r="M133" s="43"/>
      <c r="N133" s="225" t="s">
        <v>1</v>
      </c>
      <c r="O133" s="226" t="s">
        <v>41</v>
      </c>
      <c r="P133" s="227">
        <f>I133+J133</f>
        <v>0</v>
      </c>
      <c r="Q133" s="227">
        <f>ROUND(I133*H133,2)</f>
        <v>0</v>
      </c>
      <c r="R133" s="227">
        <f>ROUND(J133*H133,2)</f>
        <v>0</v>
      </c>
      <c r="S133" s="90"/>
      <c r="T133" s="228">
        <f>S133*H133</f>
        <v>0</v>
      </c>
      <c r="U133" s="228">
        <v>0.24411</v>
      </c>
      <c r="V133" s="228">
        <f>U133*H133</f>
        <v>0.2734032</v>
      </c>
      <c r="W133" s="228">
        <v>0</v>
      </c>
      <c r="X133" s="229">
        <f>W133*H133</f>
        <v>0</v>
      </c>
      <c r="Y133" s="37"/>
      <c r="Z133" s="37"/>
      <c r="AA133" s="37"/>
      <c r="AB133" s="37"/>
      <c r="AC133" s="37"/>
      <c r="AD133" s="37"/>
      <c r="AE133" s="37"/>
      <c r="AR133" s="230" t="s">
        <v>132</v>
      </c>
      <c r="AT133" s="230" t="s">
        <v>134</v>
      </c>
      <c r="AU133" s="230" t="s">
        <v>88</v>
      </c>
      <c r="AY133" s="16" t="s">
        <v>133</v>
      </c>
      <c r="BE133" s="231">
        <f>IF(O133="základní",K133,0)</f>
        <v>0</v>
      </c>
      <c r="BF133" s="231">
        <f>IF(O133="snížená",K133,0)</f>
        <v>0</v>
      </c>
      <c r="BG133" s="231">
        <f>IF(O133="zákl. přenesená",K133,0)</f>
        <v>0</v>
      </c>
      <c r="BH133" s="231">
        <f>IF(O133="sníž. přenesená",K133,0)</f>
        <v>0</v>
      </c>
      <c r="BI133" s="231">
        <f>IF(O133="nulová",K133,0)</f>
        <v>0</v>
      </c>
      <c r="BJ133" s="16" t="s">
        <v>86</v>
      </c>
      <c r="BK133" s="231">
        <f>ROUND(P133*H133,2)</f>
        <v>0</v>
      </c>
      <c r="BL133" s="16" t="s">
        <v>132</v>
      </c>
      <c r="BM133" s="230" t="s">
        <v>173</v>
      </c>
    </row>
    <row r="134" spans="1:51" s="13" customFormat="1" ht="12">
      <c r="A134" s="13"/>
      <c r="B134" s="240"/>
      <c r="C134" s="241"/>
      <c r="D134" s="242" t="s">
        <v>174</v>
      </c>
      <c r="E134" s="243" t="s">
        <v>1</v>
      </c>
      <c r="F134" s="244" t="s">
        <v>175</v>
      </c>
      <c r="G134" s="241"/>
      <c r="H134" s="245">
        <v>1.12</v>
      </c>
      <c r="I134" s="246"/>
      <c r="J134" s="246"/>
      <c r="K134" s="241"/>
      <c r="L134" s="241"/>
      <c r="M134" s="247"/>
      <c r="N134" s="248"/>
      <c r="O134" s="249"/>
      <c r="P134" s="249"/>
      <c r="Q134" s="249"/>
      <c r="R134" s="249"/>
      <c r="S134" s="249"/>
      <c r="T134" s="249"/>
      <c r="U134" s="249"/>
      <c r="V134" s="249"/>
      <c r="W134" s="249"/>
      <c r="X134" s="250"/>
      <c r="Y134" s="13"/>
      <c r="Z134" s="13"/>
      <c r="AA134" s="13"/>
      <c r="AB134" s="13"/>
      <c r="AC134" s="13"/>
      <c r="AD134" s="13"/>
      <c r="AE134" s="13"/>
      <c r="AT134" s="251" t="s">
        <v>174</v>
      </c>
      <c r="AU134" s="251" t="s">
        <v>88</v>
      </c>
      <c r="AV134" s="13" t="s">
        <v>88</v>
      </c>
      <c r="AW134" s="13" t="s">
        <v>5</v>
      </c>
      <c r="AX134" s="13" t="s">
        <v>86</v>
      </c>
      <c r="AY134" s="251" t="s">
        <v>133</v>
      </c>
    </row>
    <row r="135" spans="1:65" s="2" customFormat="1" ht="33" customHeight="1">
      <c r="A135" s="37"/>
      <c r="B135" s="38"/>
      <c r="C135" s="218" t="s">
        <v>88</v>
      </c>
      <c r="D135" s="218" t="s">
        <v>134</v>
      </c>
      <c r="E135" s="219" t="s">
        <v>176</v>
      </c>
      <c r="F135" s="220" t="s">
        <v>177</v>
      </c>
      <c r="G135" s="221" t="s">
        <v>171</v>
      </c>
      <c r="H135" s="222">
        <v>1.9</v>
      </c>
      <c r="I135" s="223"/>
      <c r="J135" s="223"/>
      <c r="K135" s="224">
        <f>ROUND(P135*H135,2)</f>
        <v>0</v>
      </c>
      <c r="L135" s="220" t="s">
        <v>172</v>
      </c>
      <c r="M135" s="43"/>
      <c r="N135" s="225" t="s">
        <v>1</v>
      </c>
      <c r="O135" s="226" t="s">
        <v>41</v>
      </c>
      <c r="P135" s="227">
        <f>I135+J135</f>
        <v>0</v>
      </c>
      <c r="Q135" s="227">
        <f>ROUND(I135*H135,2)</f>
        <v>0</v>
      </c>
      <c r="R135" s="227">
        <f>ROUND(J135*H135,2)</f>
        <v>0</v>
      </c>
      <c r="S135" s="90"/>
      <c r="T135" s="228">
        <f>S135*H135</f>
        <v>0</v>
      </c>
      <c r="U135" s="228">
        <v>0.06307</v>
      </c>
      <c r="V135" s="228">
        <f>U135*H135</f>
        <v>0.119833</v>
      </c>
      <c r="W135" s="228">
        <v>0</v>
      </c>
      <c r="X135" s="229">
        <f>W135*H135</f>
        <v>0</v>
      </c>
      <c r="Y135" s="37"/>
      <c r="Z135" s="37"/>
      <c r="AA135" s="37"/>
      <c r="AB135" s="37"/>
      <c r="AC135" s="37"/>
      <c r="AD135" s="37"/>
      <c r="AE135" s="37"/>
      <c r="AR135" s="230" t="s">
        <v>132</v>
      </c>
      <c r="AT135" s="230" t="s">
        <v>134</v>
      </c>
      <c r="AU135" s="230" t="s">
        <v>88</v>
      </c>
      <c r="AY135" s="16" t="s">
        <v>133</v>
      </c>
      <c r="BE135" s="231">
        <f>IF(O135="základní",K135,0)</f>
        <v>0</v>
      </c>
      <c r="BF135" s="231">
        <f>IF(O135="snížená",K135,0)</f>
        <v>0</v>
      </c>
      <c r="BG135" s="231">
        <f>IF(O135="zákl. přenesená",K135,0)</f>
        <v>0</v>
      </c>
      <c r="BH135" s="231">
        <f>IF(O135="sníž. přenesená",K135,0)</f>
        <v>0</v>
      </c>
      <c r="BI135" s="231">
        <f>IF(O135="nulová",K135,0)</f>
        <v>0</v>
      </c>
      <c r="BJ135" s="16" t="s">
        <v>86</v>
      </c>
      <c r="BK135" s="231">
        <f>ROUND(P135*H135,2)</f>
        <v>0</v>
      </c>
      <c r="BL135" s="16" t="s">
        <v>132</v>
      </c>
      <c r="BM135" s="230" t="s">
        <v>178</v>
      </c>
    </row>
    <row r="136" spans="1:51" s="13" customFormat="1" ht="12">
      <c r="A136" s="13"/>
      <c r="B136" s="240"/>
      <c r="C136" s="241"/>
      <c r="D136" s="242" t="s">
        <v>174</v>
      </c>
      <c r="E136" s="243" t="s">
        <v>1</v>
      </c>
      <c r="F136" s="244" t="s">
        <v>179</v>
      </c>
      <c r="G136" s="241"/>
      <c r="H136" s="245">
        <v>0.9</v>
      </c>
      <c r="I136" s="246"/>
      <c r="J136" s="246"/>
      <c r="K136" s="241"/>
      <c r="L136" s="241"/>
      <c r="M136" s="247"/>
      <c r="N136" s="248"/>
      <c r="O136" s="249"/>
      <c r="P136" s="249"/>
      <c r="Q136" s="249"/>
      <c r="R136" s="249"/>
      <c r="S136" s="249"/>
      <c r="T136" s="249"/>
      <c r="U136" s="249"/>
      <c r="V136" s="249"/>
      <c r="W136" s="249"/>
      <c r="X136" s="250"/>
      <c r="Y136" s="13"/>
      <c r="Z136" s="13"/>
      <c r="AA136" s="13"/>
      <c r="AB136" s="13"/>
      <c r="AC136" s="13"/>
      <c r="AD136" s="13"/>
      <c r="AE136" s="13"/>
      <c r="AT136" s="251" t="s">
        <v>174</v>
      </c>
      <c r="AU136" s="251" t="s">
        <v>88</v>
      </c>
      <c r="AV136" s="13" t="s">
        <v>88</v>
      </c>
      <c r="AW136" s="13" t="s">
        <v>5</v>
      </c>
      <c r="AX136" s="13" t="s">
        <v>78</v>
      </c>
      <c r="AY136" s="251" t="s">
        <v>133</v>
      </c>
    </row>
    <row r="137" spans="1:51" s="13" customFormat="1" ht="12">
      <c r="A137" s="13"/>
      <c r="B137" s="240"/>
      <c r="C137" s="241"/>
      <c r="D137" s="242" t="s">
        <v>174</v>
      </c>
      <c r="E137" s="243" t="s">
        <v>1</v>
      </c>
      <c r="F137" s="244" t="s">
        <v>180</v>
      </c>
      <c r="G137" s="241"/>
      <c r="H137" s="245">
        <v>1</v>
      </c>
      <c r="I137" s="246"/>
      <c r="J137" s="246"/>
      <c r="K137" s="241"/>
      <c r="L137" s="241"/>
      <c r="M137" s="247"/>
      <c r="N137" s="248"/>
      <c r="O137" s="249"/>
      <c r="P137" s="249"/>
      <c r="Q137" s="249"/>
      <c r="R137" s="249"/>
      <c r="S137" s="249"/>
      <c r="T137" s="249"/>
      <c r="U137" s="249"/>
      <c r="V137" s="249"/>
      <c r="W137" s="249"/>
      <c r="X137" s="250"/>
      <c r="Y137" s="13"/>
      <c r="Z137" s="13"/>
      <c r="AA137" s="13"/>
      <c r="AB137" s="13"/>
      <c r="AC137" s="13"/>
      <c r="AD137" s="13"/>
      <c r="AE137" s="13"/>
      <c r="AT137" s="251" t="s">
        <v>174</v>
      </c>
      <c r="AU137" s="251" t="s">
        <v>88</v>
      </c>
      <c r="AV137" s="13" t="s">
        <v>88</v>
      </c>
      <c r="AW137" s="13" t="s">
        <v>5</v>
      </c>
      <c r="AX137" s="13" t="s">
        <v>78</v>
      </c>
      <c r="AY137" s="251" t="s">
        <v>133</v>
      </c>
    </row>
    <row r="138" spans="1:65" s="2" customFormat="1" ht="24.15" customHeight="1">
      <c r="A138" s="37"/>
      <c r="B138" s="38"/>
      <c r="C138" s="218" t="s">
        <v>167</v>
      </c>
      <c r="D138" s="218" t="s">
        <v>134</v>
      </c>
      <c r="E138" s="219" t="s">
        <v>181</v>
      </c>
      <c r="F138" s="220" t="s">
        <v>182</v>
      </c>
      <c r="G138" s="221" t="s">
        <v>183</v>
      </c>
      <c r="H138" s="222">
        <v>0.95</v>
      </c>
      <c r="I138" s="223"/>
      <c r="J138" s="223"/>
      <c r="K138" s="224">
        <f>ROUND(P138*H138,2)</f>
        <v>0</v>
      </c>
      <c r="L138" s="220" t="s">
        <v>172</v>
      </c>
      <c r="M138" s="43"/>
      <c r="N138" s="225" t="s">
        <v>1</v>
      </c>
      <c r="O138" s="226" t="s">
        <v>41</v>
      </c>
      <c r="P138" s="227">
        <f>I138+J138</f>
        <v>0</v>
      </c>
      <c r="Q138" s="227">
        <f>ROUND(I138*H138,2)</f>
        <v>0</v>
      </c>
      <c r="R138" s="227">
        <f>ROUND(J138*H138,2)</f>
        <v>0</v>
      </c>
      <c r="S138" s="90"/>
      <c r="T138" s="228">
        <f>S138*H138</f>
        <v>0</v>
      </c>
      <c r="U138" s="228">
        <v>8E-05</v>
      </c>
      <c r="V138" s="228">
        <f>U138*H138</f>
        <v>7.6E-05</v>
      </c>
      <c r="W138" s="228">
        <v>0</v>
      </c>
      <c r="X138" s="229">
        <f>W138*H138</f>
        <v>0</v>
      </c>
      <c r="Y138" s="37"/>
      <c r="Z138" s="37"/>
      <c r="AA138" s="37"/>
      <c r="AB138" s="37"/>
      <c r="AC138" s="37"/>
      <c r="AD138" s="37"/>
      <c r="AE138" s="37"/>
      <c r="AR138" s="230" t="s">
        <v>132</v>
      </c>
      <c r="AT138" s="230" t="s">
        <v>134</v>
      </c>
      <c r="AU138" s="230" t="s">
        <v>88</v>
      </c>
      <c r="AY138" s="16" t="s">
        <v>133</v>
      </c>
      <c r="BE138" s="231">
        <f>IF(O138="základní",K138,0)</f>
        <v>0</v>
      </c>
      <c r="BF138" s="231">
        <f>IF(O138="snížená",K138,0)</f>
        <v>0</v>
      </c>
      <c r="BG138" s="231">
        <f>IF(O138="zákl. přenesená",K138,0)</f>
        <v>0</v>
      </c>
      <c r="BH138" s="231">
        <f>IF(O138="sníž. přenesená",K138,0)</f>
        <v>0</v>
      </c>
      <c r="BI138" s="231">
        <f>IF(O138="nulová",K138,0)</f>
        <v>0</v>
      </c>
      <c r="BJ138" s="16" t="s">
        <v>86</v>
      </c>
      <c r="BK138" s="231">
        <f>ROUND(P138*H138,2)</f>
        <v>0</v>
      </c>
      <c r="BL138" s="16" t="s">
        <v>132</v>
      </c>
      <c r="BM138" s="230" t="s">
        <v>184</v>
      </c>
    </row>
    <row r="139" spans="1:51" s="13" customFormat="1" ht="12">
      <c r="A139" s="13"/>
      <c r="B139" s="240"/>
      <c r="C139" s="241"/>
      <c r="D139" s="242" t="s">
        <v>174</v>
      </c>
      <c r="E139" s="243" t="s">
        <v>1</v>
      </c>
      <c r="F139" s="244" t="s">
        <v>185</v>
      </c>
      <c r="G139" s="241"/>
      <c r="H139" s="245">
        <v>0.95</v>
      </c>
      <c r="I139" s="246"/>
      <c r="J139" s="246"/>
      <c r="K139" s="241"/>
      <c r="L139" s="241"/>
      <c r="M139" s="247"/>
      <c r="N139" s="248"/>
      <c r="O139" s="249"/>
      <c r="P139" s="249"/>
      <c r="Q139" s="249"/>
      <c r="R139" s="249"/>
      <c r="S139" s="249"/>
      <c r="T139" s="249"/>
      <c r="U139" s="249"/>
      <c r="V139" s="249"/>
      <c r="W139" s="249"/>
      <c r="X139" s="250"/>
      <c r="Y139" s="13"/>
      <c r="Z139" s="13"/>
      <c r="AA139" s="13"/>
      <c r="AB139" s="13"/>
      <c r="AC139" s="13"/>
      <c r="AD139" s="13"/>
      <c r="AE139" s="13"/>
      <c r="AT139" s="251" t="s">
        <v>174</v>
      </c>
      <c r="AU139" s="251" t="s">
        <v>88</v>
      </c>
      <c r="AV139" s="13" t="s">
        <v>88</v>
      </c>
      <c r="AW139" s="13" t="s">
        <v>5</v>
      </c>
      <c r="AX139" s="13" t="s">
        <v>86</v>
      </c>
      <c r="AY139" s="251" t="s">
        <v>133</v>
      </c>
    </row>
    <row r="140" spans="1:65" s="2" customFormat="1" ht="24.15" customHeight="1">
      <c r="A140" s="37"/>
      <c r="B140" s="38"/>
      <c r="C140" s="218" t="s">
        <v>132</v>
      </c>
      <c r="D140" s="218" t="s">
        <v>134</v>
      </c>
      <c r="E140" s="219" t="s">
        <v>186</v>
      </c>
      <c r="F140" s="220" t="s">
        <v>187</v>
      </c>
      <c r="G140" s="221" t="s">
        <v>183</v>
      </c>
      <c r="H140" s="222">
        <v>6</v>
      </c>
      <c r="I140" s="223"/>
      <c r="J140" s="223"/>
      <c r="K140" s="224">
        <f>ROUND(P140*H140,2)</f>
        <v>0</v>
      </c>
      <c r="L140" s="220" t="s">
        <v>172</v>
      </c>
      <c r="M140" s="43"/>
      <c r="N140" s="225" t="s">
        <v>1</v>
      </c>
      <c r="O140" s="226" t="s">
        <v>41</v>
      </c>
      <c r="P140" s="227">
        <f>I140+J140</f>
        <v>0</v>
      </c>
      <c r="Q140" s="227">
        <f>ROUND(I140*H140,2)</f>
        <v>0</v>
      </c>
      <c r="R140" s="227">
        <f>ROUND(J140*H140,2)</f>
        <v>0</v>
      </c>
      <c r="S140" s="90"/>
      <c r="T140" s="228">
        <f>S140*H140</f>
        <v>0</v>
      </c>
      <c r="U140" s="228">
        <v>0.00013</v>
      </c>
      <c r="V140" s="228">
        <f>U140*H140</f>
        <v>0.0007799999999999999</v>
      </c>
      <c r="W140" s="228">
        <v>0</v>
      </c>
      <c r="X140" s="229">
        <f>W140*H140</f>
        <v>0</v>
      </c>
      <c r="Y140" s="37"/>
      <c r="Z140" s="37"/>
      <c r="AA140" s="37"/>
      <c r="AB140" s="37"/>
      <c r="AC140" s="37"/>
      <c r="AD140" s="37"/>
      <c r="AE140" s="37"/>
      <c r="AR140" s="230" t="s">
        <v>132</v>
      </c>
      <c r="AT140" s="230" t="s">
        <v>134</v>
      </c>
      <c r="AU140" s="230" t="s">
        <v>88</v>
      </c>
      <c r="AY140" s="16" t="s">
        <v>133</v>
      </c>
      <c r="BE140" s="231">
        <f>IF(O140="základní",K140,0)</f>
        <v>0</v>
      </c>
      <c r="BF140" s="231">
        <f>IF(O140="snížená",K140,0)</f>
        <v>0</v>
      </c>
      <c r="BG140" s="231">
        <f>IF(O140="zákl. přenesená",K140,0)</f>
        <v>0</v>
      </c>
      <c r="BH140" s="231">
        <f>IF(O140="sníž. přenesená",K140,0)</f>
        <v>0</v>
      </c>
      <c r="BI140" s="231">
        <f>IF(O140="nulová",K140,0)</f>
        <v>0</v>
      </c>
      <c r="BJ140" s="16" t="s">
        <v>86</v>
      </c>
      <c r="BK140" s="231">
        <f>ROUND(P140*H140,2)</f>
        <v>0</v>
      </c>
      <c r="BL140" s="16" t="s">
        <v>132</v>
      </c>
      <c r="BM140" s="230" t="s">
        <v>188</v>
      </c>
    </row>
    <row r="141" spans="1:51" s="13" customFormat="1" ht="12">
      <c r="A141" s="13"/>
      <c r="B141" s="240"/>
      <c r="C141" s="241"/>
      <c r="D141" s="242" t="s">
        <v>174</v>
      </c>
      <c r="E141" s="243" t="s">
        <v>1</v>
      </c>
      <c r="F141" s="244" t="s">
        <v>189</v>
      </c>
      <c r="G141" s="241"/>
      <c r="H141" s="245">
        <v>6</v>
      </c>
      <c r="I141" s="246"/>
      <c r="J141" s="246"/>
      <c r="K141" s="241"/>
      <c r="L141" s="241"/>
      <c r="M141" s="247"/>
      <c r="N141" s="248"/>
      <c r="O141" s="249"/>
      <c r="P141" s="249"/>
      <c r="Q141" s="249"/>
      <c r="R141" s="249"/>
      <c r="S141" s="249"/>
      <c r="T141" s="249"/>
      <c r="U141" s="249"/>
      <c r="V141" s="249"/>
      <c r="W141" s="249"/>
      <c r="X141" s="250"/>
      <c r="Y141" s="13"/>
      <c r="Z141" s="13"/>
      <c r="AA141" s="13"/>
      <c r="AB141" s="13"/>
      <c r="AC141" s="13"/>
      <c r="AD141" s="13"/>
      <c r="AE141" s="13"/>
      <c r="AT141" s="251" t="s">
        <v>174</v>
      </c>
      <c r="AU141" s="251" t="s">
        <v>88</v>
      </c>
      <c r="AV141" s="13" t="s">
        <v>88</v>
      </c>
      <c r="AW141" s="13" t="s">
        <v>5</v>
      </c>
      <c r="AX141" s="13" t="s">
        <v>86</v>
      </c>
      <c r="AY141" s="251" t="s">
        <v>133</v>
      </c>
    </row>
    <row r="142" spans="1:63" s="12" customFormat="1" ht="22.8" customHeight="1">
      <c r="A142" s="12"/>
      <c r="B142" s="203"/>
      <c r="C142" s="204"/>
      <c r="D142" s="205" t="s">
        <v>77</v>
      </c>
      <c r="E142" s="232" t="s">
        <v>190</v>
      </c>
      <c r="F142" s="232" t="s">
        <v>191</v>
      </c>
      <c r="G142" s="204"/>
      <c r="H142" s="204"/>
      <c r="I142" s="207"/>
      <c r="J142" s="207"/>
      <c r="K142" s="233">
        <f>BK142</f>
        <v>0</v>
      </c>
      <c r="L142" s="204"/>
      <c r="M142" s="209"/>
      <c r="N142" s="210"/>
      <c r="O142" s="211"/>
      <c r="P142" s="211"/>
      <c r="Q142" s="212">
        <f>SUM(Q143:Q179)</f>
        <v>0</v>
      </c>
      <c r="R142" s="212">
        <f>SUM(R143:R179)</f>
        <v>0</v>
      </c>
      <c r="S142" s="211"/>
      <c r="T142" s="213">
        <f>SUM(T143:T179)</f>
        <v>0</v>
      </c>
      <c r="U142" s="211"/>
      <c r="V142" s="213">
        <f>SUM(V143:V179)</f>
        <v>49.506888000000004</v>
      </c>
      <c r="W142" s="211"/>
      <c r="X142" s="214">
        <f>SUM(X143:X179)</f>
        <v>0</v>
      </c>
      <c r="Y142" s="12"/>
      <c r="Z142" s="12"/>
      <c r="AA142" s="12"/>
      <c r="AB142" s="12"/>
      <c r="AC142" s="12"/>
      <c r="AD142" s="12"/>
      <c r="AE142" s="12"/>
      <c r="AR142" s="215" t="s">
        <v>86</v>
      </c>
      <c r="AT142" s="216" t="s">
        <v>77</v>
      </c>
      <c r="AU142" s="216" t="s">
        <v>86</v>
      </c>
      <c r="AY142" s="215" t="s">
        <v>133</v>
      </c>
      <c r="BK142" s="217">
        <f>SUM(BK143:BK179)</f>
        <v>0</v>
      </c>
    </row>
    <row r="143" spans="1:65" s="2" customFormat="1" ht="24.15" customHeight="1">
      <c r="A143" s="37"/>
      <c r="B143" s="38"/>
      <c r="C143" s="218" t="s">
        <v>141</v>
      </c>
      <c r="D143" s="218" t="s">
        <v>134</v>
      </c>
      <c r="E143" s="219" t="s">
        <v>192</v>
      </c>
      <c r="F143" s="220" t="s">
        <v>193</v>
      </c>
      <c r="G143" s="221" t="s">
        <v>171</v>
      </c>
      <c r="H143" s="222">
        <v>287.73</v>
      </c>
      <c r="I143" s="223"/>
      <c r="J143" s="223"/>
      <c r="K143" s="224">
        <f>ROUND(P143*H143,2)</f>
        <v>0</v>
      </c>
      <c r="L143" s="220" t="s">
        <v>172</v>
      </c>
      <c r="M143" s="43"/>
      <c r="N143" s="225" t="s">
        <v>1</v>
      </c>
      <c r="O143" s="226" t="s">
        <v>41</v>
      </c>
      <c r="P143" s="227">
        <f>I143+J143</f>
        <v>0</v>
      </c>
      <c r="Q143" s="227">
        <f>ROUND(I143*H143,2)</f>
        <v>0</v>
      </c>
      <c r="R143" s="227">
        <f>ROUND(J143*H143,2)</f>
        <v>0</v>
      </c>
      <c r="S143" s="90"/>
      <c r="T143" s="228">
        <f>S143*H143</f>
        <v>0</v>
      </c>
      <c r="U143" s="228">
        <v>0.0284</v>
      </c>
      <c r="V143" s="228">
        <f>U143*H143</f>
        <v>8.171532000000001</v>
      </c>
      <c r="W143" s="228">
        <v>0</v>
      </c>
      <c r="X143" s="229">
        <f>W143*H143</f>
        <v>0</v>
      </c>
      <c r="Y143" s="37"/>
      <c r="Z143" s="37"/>
      <c r="AA143" s="37"/>
      <c r="AB143" s="37"/>
      <c r="AC143" s="37"/>
      <c r="AD143" s="37"/>
      <c r="AE143" s="37"/>
      <c r="AR143" s="230" t="s">
        <v>132</v>
      </c>
      <c r="AT143" s="230" t="s">
        <v>134</v>
      </c>
      <c r="AU143" s="230" t="s">
        <v>88</v>
      </c>
      <c r="AY143" s="16" t="s">
        <v>133</v>
      </c>
      <c r="BE143" s="231">
        <f>IF(O143="základní",K143,0)</f>
        <v>0</v>
      </c>
      <c r="BF143" s="231">
        <f>IF(O143="snížená",K143,0)</f>
        <v>0</v>
      </c>
      <c r="BG143" s="231">
        <f>IF(O143="zákl. přenesená",K143,0)</f>
        <v>0</v>
      </c>
      <c r="BH143" s="231">
        <f>IF(O143="sníž. přenesená",K143,0)</f>
        <v>0</v>
      </c>
      <c r="BI143" s="231">
        <f>IF(O143="nulová",K143,0)</f>
        <v>0</v>
      </c>
      <c r="BJ143" s="16" t="s">
        <v>86</v>
      </c>
      <c r="BK143" s="231">
        <f>ROUND(P143*H143,2)</f>
        <v>0</v>
      </c>
      <c r="BL143" s="16" t="s">
        <v>132</v>
      </c>
      <c r="BM143" s="230" t="s">
        <v>194</v>
      </c>
    </row>
    <row r="144" spans="1:65" s="2" customFormat="1" ht="24.15" customHeight="1">
      <c r="A144" s="37"/>
      <c r="B144" s="38"/>
      <c r="C144" s="218" t="s">
        <v>190</v>
      </c>
      <c r="D144" s="218" t="s">
        <v>134</v>
      </c>
      <c r="E144" s="219" t="s">
        <v>195</v>
      </c>
      <c r="F144" s="220" t="s">
        <v>196</v>
      </c>
      <c r="G144" s="221" t="s">
        <v>197</v>
      </c>
      <c r="H144" s="222">
        <v>6</v>
      </c>
      <c r="I144" s="223"/>
      <c r="J144" s="223"/>
      <c r="K144" s="224">
        <f>ROUND(P144*H144,2)</f>
        <v>0</v>
      </c>
      <c r="L144" s="220" t="s">
        <v>172</v>
      </c>
      <c r="M144" s="43"/>
      <c r="N144" s="225" t="s">
        <v>1</v>
      </c>
      <c r="O144" s="226" t="s">
        <v>41</v>
      </c>
      <c r="P144" s="227">
        <f>I144+J144</f>
        <v>0</v>
      </c>
      <c r="Q144" s="227">
        <f>ROUND(I144*H144,2)</f>
        <v>0</v>
      </c>
      <c r="R144" s="227">
        <f>ROUND(J144*H144,2)</f>
        <v>0</v>
      </c>
      <c r="S144" s="90"/>
      <c r="T144" s="228">
        <f>S144*H144</f>
        <v>0</v>
      </c>
      <c r="U144" s="228">
        <v>0.0415</v>
      </c>
      <c r="V144" s="228">
        <f>U144*H144</f>
        <v>0.249</v>
      </c>
      <c r="W144" s="228">
        <v>0</v>
      </c>
      <c r="X144" s="229">
        <f>W144*H144</f>
        <v>0</v>
      </c>
      <c r="Y144" s="37"/>
      <c r="Z144" s="37"/>
      <c r="AA144" s="37"/>
      <c r="AB144" s="37"/>
      <c r="AC144" s="37"/>
      <c r="AD144" s="37"/>
      <c r="AE144" s="37"/>
      <c r="AR144" s="230" t="s">
        <v>132</v>
      </c>
      <c r="AT144" s="230" t="s">
        <v>134</v>
      </c>
      <c r="AU144" s="230" t="s">
        <v>88</v>
      </c>
      <c r="AY144" s="16" t="s">
        <v>133</v>
      </c>
      <c r="BE144" s="231">
        <f>IF(O144="základní",K144,0)</f>
        <v>0</v>
      </c>
      <c r="BF144" s="231">
        <f>IF(O144="snížená",K144,0)</f>
        <v>0</v>
      </c>
      <c r="BG144" s="231">
        <f>IF(O144="zákl. přenesená",K144,0)</f>
        <v>0</v>
      </c>
      <c r="BH144" s="231">
        <f>IF(O144="sníž. přenesená",K144,0)</f>
        <v>0</v>
      </c>
      <c r="BI144" s="231">
        <f>IF(O144="nulová",K144,0)</f>
        <v>0</v>
      </c>
      <c r="BJ144" s="16" t="s">
        <v>86</v>
      </c>
      <c r="BK144" s="231">
        <f>ROUND(P144*H144,2)</f>
        <v>0</v>
      </c>
      <c r="BL144" s="16" t="s">
        <v>132</v>
      </c>
      <c r="BM144" s="230" t="s">
        <v>198</v>
      </c>
    </row>
    <row r="145" spans="1:51" s="13" customFormat="1" ht="12">
      <c r="A145" s="13"/>
      <c r="B145" s="240"/>
      <c r="C145" s="241"/>
      <c r="D145" s="242" t="s">
        <v>174</v>
      </c>
      <c r="E145" s="243" t="s">
        <v>1</v>
      </c>
      <c r="F145" s="244" t="s">
        <v>189</v>
      </c>
      <c r="G145" s="241"/>
      <c r="H145" s="245">
        <v>6</v>
      </c>
      <c r="I145" s="246"/>
      <c r="J145" s="246"/>
      <c r="K145" s="241"/>
      <c r="L145" s="241"/>
      <c r="M145" s="247"/>
      <c r="N145" s="248"/>
      <c r="O145" s="249"/>
      <c r="P145" s="249"/>
      <c r="Q145" s="249"/>
      <c r="R145" s="249"/>
      <c r="S145" s="249"/>
      <c r="T145" s="249"/>
      <c r="U145" s="249"/>
      <c r="V145" s="249"/>
      <c r="W145" s="249"/>
      <c r="X145" s="250"/>
      <c r="Y145" s="13"/>
      <c r="Z145" s="13"/>
      <c r="AA145" s="13"/>
      <c r="AB145" s="13"/>
      <c r="AC145" s="13"/>
      <c r="AD145" s="13"/>
      <c r="AE145" s="13"/>
      <c r="AT145" s="251" t="s">
        <v>174</v>
      </c>
      <c r="AU145" s="251" t="s">
        <v>88</v>
      </c>
      <c r="AV145" s="13" t="s">
        <v>88</v>
      </c>
      <c r="AW145" s="13" t="s">
        <v>5</v>
      </c>
      <c r="AX145" s="13" t="s">
        <v>86</v>
      </c>
      <c r="AY145" s="251" t="s">
        <v>133</v>
      </c>
    </row>
    <row r="146" spans="1:65" s="2" customFormat="1" ht="24.15" customHeight="1">
      <c r="A146" s="37"/>
      <c r="B146" s="38"/>
      <c r="C146" s="218" t="s">
        <v>199</v>
      </c>
      <c r="D146" s="218" t="s">
        <v>134</v>
      </c>
      <c r="E146" s="219" t="s">
        <v>200</v>
      </c>
      <c r="F146" s="220" t="s">
        <v>201</v>
      </c>
      <c r="G146" s="221" t="s">
        <v>197</v>
      </c>
      <c r="H146" s="222">
        <v>2</v>
      </c>
      <c r="I146" s="223"/>
      <c r="J146" s="223"/>
      <c r="K146" s="224">
        <f>ROUND(P146*H146,2)</f>
        <v>0</v>
      </c>
      <c r="L146" s="220" t="s">
        <v>172</v>
      </c>
      <c r="M146" s="43"/>
      <c r="N146" s="225" t="s">
        <v>1</v>
      </c>
      <c r="O146" s="226" t="s">
        <v>41</v>
      </c>
      <c r="P146" s="227">
        <f>I146+J146</f>
        <v>0</v>
      </c>
      <c r="Q146" s="227">
        <f>ROUND(I146*H146,2)</f>
        <v>0</v>
      </c>
      <c r="R146" s="227">
        <f>ROUND(J146*H146,2)</f>
        <v>0</v>
      </c>
      <c r="S146" s="90"/>
      <c r="T146" s="228">
        <f>S146*H146</f>
        <v>0</v>
      </c>
      <c r="U146" s="228">
        <v>0.1575</v>
      </c>
      <c r="V146" s="228">
        <f>U146*H146</f>
        <v>0.315</v>
      </c>
      <c r="W146" s="228">
        <v>0</v>
      </c>
      <c r="X146" s="229">
        <f>W146*H146</f>
        <v>0</v>
      </c>
      <c r="Y146" s="37"/>
      <c r="Z146" s="37"/>
      <c r="AA146" s="37"/>
      <c r="AB146" s="37"/>
      <c r="AC146" s="37"/>
      <c r="AD146" s="37"/>
      <c r="AE146" s="37"/>
      <c r="AR146" s="230" t="s">
        <v>132</v>
      </c>
      <c r="AT146" s="230" t="s">
        <v>134</v>
      </c>
      <c r="AU146" s="230" t="s">
        <v>88</v>
      </c>
      <c r="AY146" s="16" t="s">
        <v>133</v>
      </c>
      <c r="BE146" s="231">
        <f>IF(O146="základní",K146,0)</f>
        <v>0</v>
      </c>
      <c r="BF146" s="231">
        <f>IF(O146="snížená",K146,0)</f>
        <v>0</v>
      </c>
      <c r="BG146" s="231">
        <f>IF(O146="zákl. přenesená",K146,0)</f>
        <v>0</v>
      </c>
      <c r="BH146" s="231">
        <f>IF(O146="sníž. přenesená",K146,0)</f>
        <v>0</v>
      </c>
      <c r="BI146" s="231">
        <f>IF(O146="nulová",K146,0)</f>
        <v>0</v>
      </c>
      <c r="BJ146" s="16" t="s">
        <v>86</v>
      </c>
      <c r="BK146" s="231">
        <f>ROUND(P146*H146,2)</f>
        <v>0</v>
      </c>
      <c r="BL146" s="16" t="s">
        <v>132</v>
      </c>
      <c r="BM146" s="230" t="s">
        <v>202</v>
      </c>
    </row>
    <row r="147" spans="1:51" s="13" customFormat="1" ht="12">
      <c r="A147" s="13"/>
      <c r="B147" s="240"/>
      <c r="C147" s="241"/>
      <c r="D147" s="242" t="s">
        <v>174</v>
      </c>
      <c r="E147" s="243" t="s">
        <v>1</v>
      </c>
      <c r="F147" s="244" t="s">
        <v>203</v>
      </c>
      <c r="G147" s="241"/>
      <c r="H147" s="245">
        <v>2</v>
      </c>
      <c r="I147" s="246"/>
      <c r="J147" s="246"/>
      <c r="K147" s="241"/>
      <c r="L147" s="241"/>
      <c r="M147" s="247"/>
      <c r="N147" s="248"/>
      <c r="O147" s="249"/>
      <c r="P147" s="249"/>
      <c r="Q147" s="249"/>
      <c r="R147" s="249"/>
      <c r="S147" s="249"/>
      <c r="T147" s="249"/>
      <c r="U147" s="249"/>
      <c r="V147" s="249"/>
      <c r="W147" s="249"/>
      <c r="X147" s="250"/>
      <c r="Y147" s="13"/>
      <c r="Z147" s="13"/>
      <c r="AA147" s="13"/>
      <c r="AB147" s="13"/>
      <c r="AC147" s="13"/>
      <c r="AD147" s="13"/>
      <c r="AE147" s="13"/>
      <c r="AT147" s="251" t="s">
        <v>174</v>
      </c>
      <c r="AU147" s="251" t="s">
        <v>88</v>
      </c>
      <c r="AV147" s="13" t="s">
        <v>88</v>
      </c>
      <c r="AW147" s="13" t="s">
        <v>5</v>
      </c>
      <c r="AX147" s="13" t="s">
        <v>86</v>
      </c>
      <c r="AY147" s="251" t="s">
        <v>133</v>
      </c>
    </row>
    <row r="148" spans="1:65" s="2" customFormat="1" ht="24.15" customHeight="1">
      <c r="A148" s="37"/>
      <c r="B148" s="38"/>
      <c r="C148" s="218" t="s">
        <v>204</v>
      </c>
      <c r="D148" s="218" t="s">
        <v>134</v>
      </c>
      <c r="E148" s="219" t="s">
        <v>205</v>
      </c>
      <c r="F148" s="220" t="s">
        <v>206</v>
      </c>
      <c r="G148" s="221" t="s">
        <v>171</v>
      </c>
      <c r="H148" s="222">
        <v>1003.59</v>
      </c>
      <c r="I148" s="223"/>
      <c r="J148" s="223"/>
      <c r="K148" s="224">
        <f>ROUND(P148*H148,2)</f>
        <v>0</v>
      </c>
      <c r="L148" s="220" t="s">
        <v>172</v>
      </c>
      <c r="M148" s="43"/>
      <c r="N148" s="225" t="s">
        <v>1</v>
      </c>
      <c r="O148" s="226" t="s">
        <v>41</v>
      </c>
      <c r="P148" s="227">
        <f>I148+J148</f>
        <v>0</v>
      </c>
      <c r="Q148" s="227">
        <f>ROUND(I148*H148,2)</f>
        <v>0</v>
      </c>
      <c r="R148" s="227">
        <f>ROUND(J148*H148,2)</f>
        <v>0</v>
      </c>
      <c r="S148" s="90"/>
      <c r="T148" s="228">
        <f>S148*H148</f>
        <v>0</v>
      </c>
      <c r="U148" s="228">
        <v>0.0284</v>
      </c>
      <c r="V148" s="228">
        <f>U148*H148</f>
        <v>28.501956000000003</v>
      </c>
      <c r="W148" s="228">
        <v>0</v>
      </c>
      <c r="X148" s="229">
        <f>W148*H148</f>
        <v>0</v>
      </c>
      <c r="Y148" s="37"/>
      <c r="Z148" s="37"/>
      <c r="AA148" s="37"/>
      <c r="AB148" s="37"/>
      <c r="AC148" s="37"/>
      <c r="AD148" s="37"/>
      <c r="AE148" s="37"/>
      <c r="AR148" s="230" t="s">
        <v>132</v>
      </c>
      <c r="AT148" s="230" t="s">
        <v>134</v>
      </c>
      <c r="AU148" s="230" t="s">
        <v>88</v>
      </c>
      <c r="AY148" s="16" t="s">
        <v>133</v>
      </c>
      <c r="BE148" s="231">
        <f>IF(O148="základní",K148,0)</f>
        <v>0</v>
      </c>
      <c r="BF148" s="231">
        <f>IF(O148="snížená",K148,0)</f>
        <v>0</v>
      </c>
      <c r="BG148" s="231">
        <f>IF(O148="zákl. přenesená",K148,0)</f>
        <v>0</v>
      </c>
      <c r="BH148" s="231">
        <f>IF(O148="sníž. přenesená",K148,0)</f>
        <v>0</v>
      </c>
      <c r="BI148" s="231">
        <f>IF(O148="nulová",K148,0)</f>
        <v>0</v>
      </c>
      <c r="BJ148" s="16" t="s">
        <v>86</v>
      </c>
      <c r="BK148" s="231">
        <f>ROUND(P148*H148,2)</f>
        <v>0</v>
      </c>
      <c r="BL148" s="16" t="s">
        <v>132</v>
      </c>
      <c r="BM148" s="230" t="s">
        <v>207</v>
      </c>
    </row>
    <row r="149" spans="1:65" s="2" customFormat="1" ht="24.15" customHeight="1">
      <c r="A149" s="37"/>
      <c r="B149" s="38"/>
      <c r="C149" s="218" t="s">
        <v>208</v>
      </c>
      <c r="D149" s="218" t="s">
        <v>134</v>
      </c>
      <c r="E149" s="219" t="s">
        <v>209</v>
      </c>
      <c r="F149" s="220" t="s">
        <v>210</v>
      </c>
      <c r="G149" s="221" t="s">
        <v>171</v>
      </c>
      <c r="H149" s="222">
        <v>287.73</v>
      </c>
      <c r="I149" s="223"/>
      <c r="J149" s="223"/>
      <c r="K149" s="224">
        <f>ROUND(P149*H149,2)</f>
        <v>0</v>
      </c>
      <c r="L149" s="220" t="s">
        <v>172</v>
      </c>
      <c r="M149" s="43"/>
      <c r="N149" s="225" t="s">
        <v>1</v>
      </c>
      <c r="O149" s="226" t="s">
        <v>41</v>
      </c>
      <c r="P149" s="227">
        <f>I149+J149</f>
        <v>0</v>
      </c>
      <c r="Q149" s="227">
        <f>ROUND(I149*H149,2)</f>
        <v>0</v>
      </c>
      <c r="R149" s="227">
        <f>ROUND(J149*H149,2)</f>
        <v>0</v>
      </c>
      <c r="S149" s="90"/>
      <c r="T149" s="228">
        <f>S149*H149</f>
        <v>0</v>
      </c>
      <c r="U149" s="228">
        <v>0</v>
      </c>
      <c r="V149" s="228">
        <f>U149*H149</f>
        <v>0</v>
      </c>
      <c r="W149" s="228">
        <v>0</v>
      </c>
      <c r="X149" s="229">
        <f>W149*H149</f>
        <v>0</v>
      </c>
      <c r="Y149" s="37"/>
      <c r="Z149" s="37"/>
      <c r="AA149" s="37"/>
      <c r="AB149" s="37"/>
      <c r="AC149" s="37"/>
      <c r="AD149" s="37"/>
      <c r="AE149" s="37"/>
      <c r="AR149" s="230" t="s">
        <v>132</v>
      </c>
      <c r="AT149" s="230" t="s">
        <v>134</v>
      </c>
      <c r="AU149" s="230" t="s">
        <v>88</v>
      </c>
      <c r="AY149" s="16" t="s">
        <v>133</v>
      </c>
      <c r="BE149" s="231">
        <f>IF(O149="základní",K149,0)</f>
        <v>0</v>
      </c>
      <c r="BF149" s="231">
        <f>IF(O149="snížená",K149,0)</f>
        <v>0</v>
      </c>
      <c r="BG149" s="231">
        <f>IF(O149="zákl. přenesená",K149,0)</f>
        <v>0</v>
      </c>
      <c r="BH149" s="231">
        <f>IF(O149="sníž. přenesená",K149,0)</f>
        <v>0</v>
      </c>
      <c r="BI149" s="231">
        <f>IF(O149="nulová",K149,0)</f>
        <v>0</v>
      </c>
      <c r="BJ149" s="16" t="s">
        <v>86</v>
      </c>
      <c r="BK149" s="231">
        <f>ROUND(P149*H149,2)</f>
        <v>0</v>
      </c>
      <c r="BL149" s="16" t="s">
        <v>132</v>
      </c>
      <c r="BM149" s="230" t="s">
        <v>211</v>
      </c>
    </row>
    <row r="150" spans="1:65" s="2" customFormat="1" ht="24.15" customHeight="1">
      <c r="A150" s="37"/>
      <c r="B150" s="38"/>
      <c r="C150" s="218" t="s">
        <v>89</v>
      </c>
      <c r="D150" s="218" t="s">
        <v>134</v>
      </c>
      <c r="E150" s="219" t="s">
        <v>212</v>
      </c>
      <c r="F150" s="220" t="s">
        <v>213</v>
      </c>
      <c r="G150" s="221" t="s">
        <v>183</v>
      </c>
      <c r="H150" s="222">
        <v>181.7</v>
      </c>
      <c r="I150" s="223"/>
      <c r="J150" s="223"/>
      <c r="K150" s="224">
        <f>ROUND(P150*H150,2)</f>
        <v>0</v>
      </c>
      <c r="L150" s="220" t="s">
        <v>172</v>
      </c>
      <c r="M150" s="43"/>
      <c r="N150" s="225" t="s">
        <v>1</v>
      </c>
      <c r="O150" s="226" t="s">
        <v>41</v>
      </c>
      <c r="P150" s="227">
        <f>I150+J150</f>
        <v>0</v>
      </c>
      <c r="Q150" s="227">
        <f>ROUND(I150*H150,2)</f>
        <v>0</v>
      </c>
      <c r="R150" s="227">
        <f>ROUND(J150*H150,2)</f>
        <v>0</v>
      </c>
      <c r="S150" s="90"/>
      <c r="T150" s="228">
        <f>S150*H150</f>
        <v>0</v>
      </c>
      <c r="U150" s="228">
        <v>0.0015</v>
      </c>
      <c r="V150" s="228">
        <f>U150*H150</f>
        <v>0.27255</v>
      </c>
      <c r="W150" s="228">
        <v>0</v>
      </c>
      <c r="X150" s="229">
        <f>W150*H150</f>
        <v>0</v>
      </c>
      <c r="Y150" s="37"/>
      <c r="Z150" s="37"/>
      <c r="AA150" s="37"/>
      <c r="AB150" s="37"/>
      <c r="AC150" s="37"/>
      <c r="AD150" s="37"/>
      <c r="AE150" s="37"/>
      <c r="AR150" s="230" t="s">
        <v>132</v>
      </c>
      <c r="AT150" s="230" t="s">
        <v>134</v>
      </c>
      <c r="AU150" s="230" t="s">
        <v>88</v>
      </c>
      <c r="AY150" s="16" t="s">
        <v>133</v>
      </c>
      <c r="BE150" s="231">
        <f>IF(O150="základní",K150,0)</f>
        <v>0</v>
      </c>
      <c r="BF150" s="231">
        <f>IF(O150="snížená",K150,0)</f>
        <v>0</v>
      </c>
      <c r="BG150" s="231">
        <f>IF(O150="zákl. přenesená",K150,0)</f>
        <v>0</v>
      </c>
      <c r="BH150" s="231">
        <f>IF(O150="sníž. přenesená",K150,0)</f>
        <v>0</v>
      </c>
      <c r="BI150" s="231">
        <f>IF(O150="nulová",K150,0)</f>
        <v>0</v>
      </c>
      <c r="BJ150" s="16" t="s">
        <v>86</v>
      </c>
      <c r="BK150" s="231">
        <f>ROUND(P150*H150,2)</f>
        <v>0</v>
      </c>
      <c r="BL150" s="16" t="s">
        <v>132</v>
      </c>
      <c r="BM150" s="230" t="s">
        <v>214</v>
      </c>
    </row>
    <row r="151" spans="1:51" s="13" customFormat="1" ht="12">
      <c r="A151" s="13"/>
      <c r="B151" s="240"/>
      <c r="C151" s="241"/>
      <c r="D151" s="242" t="s">
        <v>174</v>
      </c>
      <c r="E151" s="243" t="s">
        <v>1</v>
      </c>
      <c r="F151" s="244" t="s">
        <v>215</v>
      </c>
      <c r="G151" s="241"/>
      <c r="H151" s="245">
        <v>5.2</v>
      </c>
      <c r="I151" s="246"/>
      <c r="J151" s="246"/>
      <c r="K151" s="241"/>
      <c r="L151" s="241"/>
      <c r="M151" s="247"/>
      <c r="N151" s="248"/>
      <c r="O151" s="249"/>
      <c r="P151" s="249"/>
      <c r="Q151" s="249"/>
      <c r="R151" s="249"/>
      <c r="S151" s="249"/>
      <c r="T151" s="249"/>
      <c r="U151" s="249"/>
      <c r="V151" s="249"/>
      <c r="W151" s="249"/>
      <c r="X151" s="250"/>
      <c r="Y151" s="13"/>
      <c r="Z151" s="13"/>
      <c r="AA151" s="13"/>
      <c r="AB151" s="13"/>
      <c r="AC151" s="13"/>
      <c r="AD151" s="13"/>
      <c r="AE151" s="13"/>
      <c r="AT151" s="251" t="s">
        <v>174</v>
      </c>
      <c r="AU151" s="251" t="s">
        <v>88</v>
      </c>
      <c r="AV151" s="13" t="s">
        <v>88</v>
      </c>
      <c r="AW151" s="13" t="s">
        <v>5</v>
      </c>
      <c r="AX151" s="13" t="s">
        <v>78</v>
      </c>
      <c r="AY151" s="251" t="s">
        <v>133</v>
      </c>
    </row>
    <row r="152" spans="1:51" s="13" customFormat="1" ht="12">
      <c r="A152" s="13"/>
      <c r="B152" s="240"/>
      <c r="C152" s="241"/>
      <c r="D152" s="242" t="s">
        <v>174</v>
      </c>
      <c r="E152" s="243" t="s">
        <v>1</v>
      </c>
      <c r="F152" s="244" t="s">
        <v>216</v>
      </c>
      <c r="G152" s="241"/>
      <c r="H152" s="245">
        <v>5.9</v>
      </c>
      <c r="I152" s="246"/>
      <c r="J152" s="246"/>
      <c r="K152" s="241"/>
      <c r="L152" s="241"/>
      <c r="M152" s="247"/>
      <c r="N152" s="248"/>
      <c r="O152" s="249"/>
      <c r="P152" s="249"/>
      <c r="Q152" s="249"/>
      <c r="R152" s="249"/>
      <c r="S152" s="249"/>
      <c r="T152" s="249"/>
      <c r="U152" s="249"/>
      <c r="V152" s="249"/>
      <c r="W152" s="249"/>
      <c r="X152" s="250"/>
      <c r="Y152" s="13"/>
      <c r="Z152" s="13"/>
      <c r="AA152" s="13"/>
      <c r="AB152" s="13"/>
      <c r="AC152" s="13"/>
      <c r="AD152" s="13"/>
      <c r="AE152" s="13"/>
      <c r="AT152" s="251" t="s">
        <v>174</v>
      </c>
      <c r="AU152" s="251" t="s">
        <v>88</v>
      </c>
      <c r="AV152" s="13" t="s">
        <v>88</v>
      </c>
      <c r="AW152" s="13" t="s">
        <v>5</v>
      </c>
      <c r="AX152" s="13" t="s">
        <v>78</v>
      </c>
      <c r="AY152" s="251" t="s">
        <v>133</v>
      </c>
    </row>
    <row r="153" spans="1:51" s="13" customFormat="1" ht="12">
      <c r="A153" s="13"/>
      <c r="B153" s="240"/>
      <c r="C153" s="241"/>
      <c r="D153" s="242" t="s">
        <v>174</v>
      </c>
      <c r="E153" s="243" t="s">
        <v>1</v>
      </c>
      <c r="F153" s="244" t="s">
        <v>217</v>
      </c>
      <c r="G153" s="241"/>
      <c r="H153" s="245">
        <v>4.9</v>
      </c>
      <c r="I153" s="246"/>
      <c r="J153" s="246"/>
      <c r="K153" s="241"/>
      <c r="L153" s="241"/>
      <c r="M153" s="247"/>
      <c r="N153" s="248"/>
      <c r="O153" s="249"/>
      <c r="P153" s="249"/>
      <c r="Q153" s="249"/>
      <c r="R153" s="249"/>
      <c r="S153" s="249"/>
      <c r="T153" s="249"/>
      <c r="U153" s="249"/>
      <c r="V153" s="249"/>
      <c r="W153" s="249"/>
      <c r="X153" s="250"/>
      <c r="Y153" s="13"/>
      <c r="Z153" s="13"/>
      <c r="AA153" s="13"/>
      <c r="AB153" s="13"/>
      <c r="AC153" s="13"/>
      <c r="AD153" s="13"/>
      <c r="AE153" s="13"/>
      <c r="AT153" s="251" t="s">
        <v>174</v>
      </c>
      <c r="AU153" s="251" t="s">
        <v>88</v>
      </c>
      <c r="AV153" s="13" t="s">
        <v>88</v>
      </c>
      <c r="AW153" s="13" t="s">
        <v>5</v>
      </c>
      <c r="AX153" s="13" t="s">
        <v>78</v>
      </c>
      <c r="AY153" s="251" t="s">
        <v>133</v>
      </c>
    </row>
    <row r="154" spans="1:51" s="13" customFormat="1" ht="12">
      <c r="A154" s="13"/>
      <c r="B154" s="240"/>
      <c r="C154" s="241"/>
      <c r="D154" s="242" t="s">
        <v>174</v>
      </c>
      <c r="E154" s="243" t="s">
        <v>1</v>
      </c>
      <c r="F154" s="244" t="s">
        <v>218</v>
      </c>
      <c r="G154" s="241"/>
      <c r="H154" s="245">
        <v>117.6</v>
      </c>
      <c r="I154" s="246"/>
      <c r="J154" s="246"/>
      <c r="K154" s="241"/>
      <c r="L154" s="241"/>
      <c r="M154" s="247"/>
      <c r="N154" s="248"/>
      <c r="O154" s="249"/>
      <c r="P154" s="249"/>
      <c r="Q154" s="249"/>
      <c r="R154" s="249"/>
      <c r="S154" s="249"/>
      <c r="T154" s="249"/>
      <c r="U154" s="249"/>
      <c r="V154" s="249"/>
      <c r="W154" s="249"/>
      <c r="X154" s="250"/>
      <c r="Y154" s="13"/>
      <c r="Z154" s="13"/>
      <c r="AA154" s="13"/>
      <c r="AB154" s="13"/>
      <c r="AC154" s="13"/>
      <c r="AD154" s="13"/>
      <c r="AE154" s="13"/>
      <c r="AT154" s="251" t="s">
        <v>174</v>
      </c>
      <c r="AU154" s="251" t="s">
        <v>88</v>
      </c>
      <c r="AV154" s="13" t="s">
        <v>88</v>
      </c>
      <c r="AW154" s="13" t="s">
        <v>5</v>
      </c>
      <c r="AX154" s="13" t="s">
        <v>78</v>
      </c>
      <c r="AY154" s="251" t="s">
        <v>133</v>
      </c>
    </row>
    <row r="155" spans="1:51" s="13" customFormat="1" ht="12">
      <c r="A155" s="13"/>
      <c r="B155" s="240"/>
      <c r="C155" s="241"/>
      <c r="D155" s="242" t="s">
        <v>174</v>
      </c>
      <c r="E155" s="243" t="s">
        <v>1</v>
      </c>
      <c r="F155" s="244" t="s">
        <v>219</v>
      </c>
      <c r="G155" s="241"/>
      <c r="H155" s="245">
        <v>38.4</v>
      </c>
      <c r="I155" s="246"/>
      <c r="J155" s="246"/>
      <c r="K155" s="241"/>
      <c r="L155" s="241"/>
      <c r="M155" s="247"/>
      <c r="N155" s="248"/>
      <c r="O155" s="249"/>
      <c r="P155" s="249"/>
      <c r="Q155" s="249"/>
      <c r="R155" s="249"/>
      <c r="S155" s="249"/>
      <c r="T155" s="249"/>
      <c r="U155" s="249"/>
      <c r="V155" s="249"/>
      <c r="W155" s="249"/>
      <c r="X155" s="250"/>
      <c r="Y155" s="13"/>
      <c r="Z155" s="13"/>
      <c r="AA155" s="13"/>
      <c r="AB155" s="13"/>
      <c r="AC155" s="13"/>
      <c r="AD155" s="13"/>
      <c r="AE155" s="13"/>
      <c r="AT155" s="251" t="s">
        <v>174</v>
      </c>
      <c r="AU155" s="251" t="s">
        <v>88</v>
      </c>
      <c r="AV155" s="13" t="s">
        <v>88</v>
      </c>
      <c r="AW155" s="13" t="s">
        <v>5</v>
      </c>
      <c r="AX155" s="13" t="s">
        <v>78</v>
      </c>
      <c r="AY155" s="251" t="s">
        <v>133</v>
      </c>
    </row>
    <row r="156" spans="1:51" s="13" customFormat="1" ht="12">
      <c r="A156" s="13"/>
      <c r="B156" s="240"/>
      <c r="C156" s="241"/>
      <c r="D156" s="242" t="s">
        <v>174</v>
      </c>
      <c r="E156" s="243" t="s">
        <v>1</v>
      </c>
      <c r="F156" s="244" t="s">
        <v>220</v>
      </c>
      <c r="G156" s="241"/>
      <c r="H156" s="245">
        <v>4.7</v>
      </c>
      <c r="I156" s="246"/>
      <c r="J156" s="246"/>
      <c r="K156" s="241"/>
      <c r="L156" s="241"/>
      <c r="M156" s="247"/>
      <c r="N156" s="248"/>
      <c r="O156" s="249"/>
      <c r="P156" s="249"/>
      <c r="Q156" s="249"/>
      <c r="R156" s="249"/>
      <c r="S156" s="249"/>
      <c r="T156" s="249"/>
      <c r="U156" s="249"/>
      <c r="V156" s="249"/>
      <c r="W156" s="249"/>
      <c r="X156" s="250"/>
      <c r="Y156" s="13"/>
      <c r="Z156" s="13"/>
      <c r="AA156" s="13"/>
      <c r="AB156" s="13"/>
      <c r="AC156" s="13"/>
      <c r="AD156" s="13"/>
      <c r="AE156" s="13"/>
      <c r="AT156" s="251" t="s">
        <v>174</v>
      </c>
      <c r="AU156" s="251" t="s">
        <v>88</v>
      </c>
      <c r="AV156" s="13" t="s">
        <v>88</v>
      </c>
      <c r="AW156" s="13" t="s">
        <v>5</v>
      </c>
      <c r="AX156" s="13" t="s">
        <v>78</v>
      </c>
      <c r="AY156" s="251" t="s">
        <v>133</v>
      </c>
    </row>
    <row r="157" spans="1:51" s="13" customFormat="1" ht="12">
      <c r="A157" s="13"/>
      <c r="B157" s="240"/>
      <c r="C157" s="241"/>
      <c r="D157" s="242" t="s">
        <v>174</v>
      </c>
      <c r="E157" s="243" t="s">
        <v>1</v>
      </c>
      <c r="F157" s="244" t="s">
        <v>221</v>
      </c>
      <c r="G157" s="241"/>
      <c r="H157" s="245">
        <v>2.85</v>
      </c>
      <c r="I157" s="246"/>
      <c r="J157" s="246"/>
      <c r="K157" s="241"/>
      <c r="L157" s="241"/>
      <c r="M157" s="247"/>
      <c r="N157" s="248"/>
      <c r="O157" s="249"/>
      <c r="P157" s="249"/>
      <c r="Q157" s="249"/>
      <c r="R157" s="249"/>
      <c r="S157" s="249"/>
      <c r="T157" s="249"/>
      <c r="U157" s="249"/>
      <c r="V157" s="249"/>
      <c r="W157" s="249"/>
      <c r="X157" s="250"/>
      <c r="Y157" s="13"/>
      <c r="Z157" s="13"/>
      <c r="AA157" s="13"/>
      <c r="AB157" s="13"/>
      <c r="AC157" s="13"/>
      <c r="AD157" s="13"/>
      <c r="AE157" s="13"/>
      <c r="AT157" s="251" t="s">
        <v>174</v>
      </c>
      <c r="AU157" s="251" t="s">
        <v>88</v>
      </c>
      <c r="AV157" s="13" t="s">
        <v>88</v>
      </c>
      <c r="AW157" s="13" t="s">
        <v>5</v>
      </c>
      <c r="AX157" s="13" t="s">
        <v>78</v>
      </c>
      <c r="AY157" s="251" t="s">
        <v>133</v>
      </c>
    </row>
    <row r="158" spans="1:51" s="13" customFormat="1" ht="12">
      <c r="A158" s="13"/>
      <c r="B158" s="240"/>
      <c r="C158" s="241"/>
      <c r="D158" s="242" t="s">
        <v>174</v>
      </c>
      <c r="E158" s="243" t="s">
        <v>1</v>
      </c>
      <c r="F158" s="244" t="s">
        <v>222</v>
      </c>
      <c r="G158" s="241"/>
      <c r="H158" s="245">
        <v>2.15</v>
      </c>
      <c r="I158" s="246"/>
      <c r="J158" s="246"/>
      <c r="K158" s="241"/>
      <c r="L158" s="241"/>
      <c r="M158" s="247"/>
      <c r="N158" s="248"/>
      <c r="O158" s="249"/>
      <c r="P158" s="249"/>
      <c r="Q158" s="249"/>
      <c r="R158" s="249"/>
      <c r="S158" s="249"/>
      <c r="T158" s="249"/>
      <c r="U158" s="249"/>
      <c r="V158" s="249"/>
      <c r="W158" s="249"/>
      <c r="X158" s="250"/>
      <c r="Y158" s="13"/>
      <c r="Z158" s="13"/>
      <c r="AA158" s="13"/>
      <c r="AB158" s="13"/>
      <c r="AC158" s="13"/>
      <c r="AD158" s="13"/>
      <c r="AE158" s="13"/>
      <c r="AT158" s="251" t="s">
        <v>174</v>
      </c>
      <c r="AU158" s="251" t="s">
        <v>88</v>
      </c>
      <c r="AV158" s="13" t="s">
        <v>88</v>
      </c>
      <c r="AW158" s="13" t="s">
        <v>5</v>
      </c>
      <c r="AX158" s="13" t="s">
        <v>78</v>
      </c>
      <c r="AY158" s="251" t="s">
        <v>133</v>
      </c>
    </row>
    <row r="159" spans="1:65" s="2" customFormat="1" ht="24.15" customHeight="1">
      <c r="A159" s="37"/>
      <c r="B159" s="38"/>
      <c r="C159" s="218" t="s">
        <v>223</v>
      </c>
      <c r="D159" s="218" t="s">
        <v>134</v>
      </c>
      <c r="E159" s="219" t="s">
        <v>224</v>
      </c>
      <c r="F159" s="220" t="s">
        <v>225</v>
      </c>
      <c r="G159" s="221" t="s">
        <v>171</v>
      </c>
      <c r="H159" s="222">
        <v>103.203</v>
      </c>
      <c r="I159" s="223"/>
      <c r="J159" s="223"/>
      <c r="K159" s="224">
        <f>ROUND(P159*H159,2)</f>
        <v>0</v>
      </c>
      <c r="L159" s="220" t="s">
        <v>172</v>
      </c>
      <c r="M159" s="43"/>
      <c r="N159" s="225" t="s">
        <v>1</v>
      </c>
      <c r="O159" s="226" t="s">
        <v>41</v>
      </c>
      <c r="P159" s="227">
        <f>I159+J159</f>
        <v>0</v>
      </c>
      <c r="Q159" s="227">
        <f>ROUND(I159*H159,2)</f>
        <v>0</v>
      </c>
      <c r="R159" s="227">
        <f>ROUND(J159*H159,2)</f>
        <v>0</v>
      </c>
      <c r="S159" s="90"/>
      <c r="T159" s="228">
        <f>S159*H159</f>
        <v>0</v>
      </c>
      <c r="U159" s="228">
        <v>0</v>
      </c>
      <c r="V159" s="228">
        <f>U159*H159</f>
        <v>0</v>
      </c>
      <c r="W159" s="228">
        <v>0</v>
      </c>
      <c r="X159" s="229">
        <f>W159*H159</f>
        <v>0</v>
      </c>
      <c r="Y159" s="37"/>
      <c r="Z159" s="37"/>
      <c r="AA159" s="37"/>
      <c r="AB159" s="37"/>
      <c r="AC159" s="37"/>
      <c r="AD159" s="37"/>
      <c r="AE159" s="37"/>
      <c r="AR159" s="230" t="s">
        <v>132</v>
      </c>
      <c r="AT159" s="230" t="s">
        <v>134</v>
      </c>
      <c r="AU159" s="230" t="s">
        <v>88</v>
      </c>
      <c r="AY159" s="16" t="s">
        <v>133</v>
      </c>
      <c r="BE159" s="231">
        <f>IF(O159="základní",K159,0)</f>
        <v>0</v>
      </c>
      <c r="BF159" s="231">
        <f>IF(O159="snížená",K159,0)</f>
        <v>0</v>
      </c>
      <c r="BG159" s="231">
        <f>IF(O159="zákl. přenesená",K159,0)</f>
        <v>0</v>
      </c>
      <c r="BH159" s="231">
        <f>IF(O159="sníž. přenesená",K159,0)</f>
        <v>0</v>
      </c>
      <c r="BI159" s="231">
        <f>IF(O159="nulová",K159,0)</f>
        <v>0</v>
      </c>
      <c r="BJ159" s="16" t="s">
        <v>86</v>
      </c>
      <c r="BK159" s="231">
        <f>ROUND(P159*H159,2)</f>
        <v>0</v>
      </c>
      <c r="BL159" s="16" t="s">
        <v>132</v>
      </c>
      <c r="BM159" s="230" t="s">
        <v>226</v>
      </c>
    </row>
    <row r="160" spans="1:51" s="13" customFormat="1" ht="12">
      <c r="A160" s="13"/>
      <c r="B160" s="240"/>
      <c r="C160" s="241"/>
      <c r="D160" s="242" t="s">
        <v>174</v>
      </c>
      <c r="E160" s="243" t="s">
        <v>1</v>
      </c>
      <c r="F160" s="244" t="s">
        <v>227</v>
      </c>
      <c r="G160" s="241"/>
      <c r="H160" s="245">
        <v>4.8</v>
      </c>
      <c r="I160" s="246"/>
      <c r="J160" s="246"/>
      <c r="K160" s="241"/>
      <c r="L160" s="241"/>
      <c r="M160" s="247"/>
      <c r="N160" s="248"/>
      <c r="O160" s="249"/>
      <c r="P160" s="249"/>
      <c r="Q160" s="249"/>
      <c r="R160" s="249"/>
      <c r="S160" s="249"/>
      <c r="T160" s="249"/>
      <c r="U160" s="249"/>
      <c r="V160" s="249"/>
      <c r="W160" s="249"/>
      <c r="X160" s="250"/>
      <c r="Y160" s="13"/>
      <c r="Z160" s="13"/>
      <c r="AA160" s="13"/>
      <c r="AB160" s="13"/>
      <c r="AC160" s="13"/>
      <c r="AD160" s="13"/>
      <c r="AE160" s="13"/>
      <c r="AT160" s="251" t="s">
        <v>174</v>
      </c>
      <c r="AU160" s="251" t="s">
        <v>88</v>
      </c>
      <c r="AV160" s="13" t="s">
        <v>88</v>
      </c>
      <c r="AW160" s="13" t="s">
        <v>5</v>
      </c>
      <c r="AX160" s="13" t="s">
        <v>78</v>
      </c>
      <c r="AY160" s="251" t="s">
        <v>133</v>
      </c>
    </row>
    <row r="161" spans="1:51" s="13" customFormat="1" ht="12">
      <c r="A161" s="13"/>
      <c r="B161" s="240"/>
      <c r="C161" s="241"/>
      <c r="D161" s="242" t="s">
        <v>174</v>
      </c>
      <c r="E161" s="243" t="s">
        <v>1</v>
      </c>
      <c r="F161" s="244" t="s">
        <v>228</v>
      </c>
      <c r="G161" s="241"/>
      <c r="H161" s="245">
        <v>7.6</v>
      </c>
      <c r="I161" s="246"/>
      <c r="J161" s="246"/>
      <c r="K161" s="241"/>
      <c r="L161" s="241"/>
      <c r="M161" s="247"/>
      <c r="N161" s="248"/>
      <c r="O161" s="249"/>
      <c r="P161" s="249"/>
      <c r="Q161" s="249"/>
      <c r="R161" s="249"/>
      <c r="S161" s="249"/>
      <c r="T161" s="249"/>
      <c r="U161" s="249"/>
      <c r="V161" s="249"/>
      <c r="W161" s="249"/>
      <c r="X161" s="250"/>
      <c r="Y161" s="13"/>
      <c r="Z161" s="13"/>
      <c r="AA161" s="13"/>
      <c r="AB161" s="13"/>
      <c r="AC161" s="13"/>
      <c r="AD161" s="13"/>
      <c r="AE161" s="13"/>
      <c r="AT161" s="251" t="s">
        <v>174</v>
      </c>
      <c r="AU161" s="251" t="s">
        <v>88</v>
      </c>
      <c r="AV161" s="13" t="s">
        <v>88</v>
      </c>
      <c r="AW161" s="13" t="s">
        <v>5</v>
      </c>
      <c r="AX161" s="13" t="s">
        <v>78</v>
      </c>
      <c r="AY161" s="251" t="s">
        <v>133</v>
      </c>
    </row>
    <row r="162" spans="1:51" s="13" customFormat="1" ht="12">
      <c r="A162" s="13"/>
      <c r="B162" s="240"/>
      <c r="C162" s="241"/>
      <c r="D162" s="242" t="s">
        <v>174</v>
      </c>
      <c r="E162" s="243" t="s">
        <v>1</v>
      </c>
      <c r="F162" s="244" t="s">
        <v>229</v>
      </c>
      <c r="G162" s="241"/>
      <c r="H162" s="245">
        <v>3.6</v>
      </c>
      <c r="I162" s="246"/>
      <c r="J162" s="246"/>
      <c r="K162" s="241"/>
      <c r="L162" s="241"/>
      <c r="M162" s="247"/>
      <c r="N162" s="248"/>
      <c r="O162" s="249"/>
      <c r="P162" s="249"/>
      <c r="Q162" s="249"/>
      <c r="R162" s="249"/>
      <c r="S162" s="249"/>
      <c r="T162" s="249"/>
      <c r="U162" s="249"/>
      <c r="V162" s="249"/>
      <c r="W162" s="249"/>
      <c r="X162" s="250"/>
      <c r="Y162" s="13"/>
      <c r="Z162" s="13"/>
      <c r="AA162" s="13"/>
      <c r="AB162" s="13"/>
      <c r="AC162" s="13"/>
      <c r="AD162" s="13"/>
      <c r="AE162" s="13"/>
      <c r="AT162" s="251" t="s">
        <v>174</v>
      </c>
      <c r="AU162" s="251" t="s">
        <v>88</v>
      </c>
      <c r="AV162" s="13" t="s">
        <v>88</v>
      </c>
      <c r="AW162" s="13" t="s">
        <v>5</v>
      </c>
      <c r="AX162" s="13" t="s">
        <v>78</v>
      </c>
      <c r="AY162" s="251" t="s">
        <v>133</v>
      </c>
    </row>
    <row r="163" spans="1:51" s="13" customFormat="1" ht="12">
      <c r="A163" s="13"/>
      <c r="B163" s="240"/>
      <c r="C163" s="241"/>
      <c r="D163" s="242" t="s">
        <v>174</v>
      </c>
      <c r="E163" s="243" t="s">
        <v>1</v>
      </c>
      <c r="F163" s="244" t="s">
        <v>230</v>
      </c>
      <c r="G163" s="241"/>
      <c r="H163" s="245">
        <v>46.8</v>
      </c>
      <c r="I163" s="246"/>
      <c r="J163" s="246"/>
      <c r="K163" s="241"/>
      <c r="L163" s="241"/>
      <c r="M163" s="247"/>
      <c r="N163" s="248"/>
      <c r="O163" s="249"/>
      <c r="P163" s="249"/>
      <c r="Q163" s="249"/>
      <c r="R163" s="249"/>
      <c r="S163" s="249"/>
      <c r="T163" s="249"/>
      <c r="U163" s="249"/>
      <c r="V163" s="249"/>
      <c r="W163" s="249"/>
      <c r="X163" s="250"/>
      <c r="Y163" s="13"/>
      <c r="Z163" s="13"/>
      <c r="AA163" s="13"/>
      <c r="AB163" s="13"/>
      <c r="AC163" s="13"/>
      <c r="AD163" s="13"/>
      <c r="AE163" s="13"/>
      <c r="AT163" s="251" t="s">
        <v>174</v>
      </c>
      <c r="AU163" s="251" t="s">
        <v>88</v>
      </c>
      <c r="AV163" s="13" t="s">
        <v>88</v>
      </c>
      <c r="AW163" s="13" t="s">
        <v>5</v>
      </c>
      <c r="AX163" s="13" t="s">
        <v>78</v>
      </c>
      <c r="AY163" s="251" t="s">
        <v>133</v>
      </c>
    </row>
    <row r="164" spans="1:51" s="13" customFormat="1" ht="12">
      <c r="A164" s="13"/>
      <c r="B164" s="240"/>
      <c r="C164" s="241"/>
      <c r="D164" s="242" t="s">
        <v>174</v>
      </c>
      <c r="E164" s="243" t="s">
        <v>1</v>
      </c>
      <c r="F164" s="244" t="s">
        <v>231</v>
      </c>
      <c r="G164" s="241"/>
      <c r="H164" s="245">
        <v>12.8</v>
      </c>
      <c r="I164" s="246"/>
      <c r="J164" s="246"/>
      <c r="K164" s="241"/>
      <c r="L164" s="241"/>
      <c r="M164" s="247"/>
      <c r="N164" s="248"/>
      <c r="O164" s="249"/>
      <c r="P164" s="249"/>
      <c r="Q164" s="249"/>
      <c r="R164" s="249"/>
      <c r="S164" s="249"/>
      <c r="T164" s="249"/>
      <c r="U164" s="249"/>
      <c r="V164" s="249"/>
      <c r="W164" s="249"/>
      <c r="X164" s="250"/>
      <c r="Y164" s="13"/>
      <c r="Z164" s="13"/>
      <c r="AA164" s="13"/>
      <c r="AB164" s="13"/>
      <c r="AC164" s="13"/>
      <c r="AD164" s="13"/>
      <c r="AE164" s="13"/>
      <c r="AT164" s="251" t="s">
        <v>174</v>
      </c>
      <c r="AU164" s="251" t="s">
        <v>88</v>
      </c>
      <c r="AV164" s="13" t="s">
        <v>88</v>
      </c>
      <c r="AW164" s="13" t="s">
        <v>5</v>
      </c>
      <c r="AX164" s="13" t="s">
        <v>78</v>
      </c>
      <c r="AY164" s="251" t="s">
        <v>133</v>
      </c>
    </row>
    <row r="165" spans="1:51" s="13" customFormat="1" ht="12">
      <c r="A165" s="13"/>
      <c r="B165" s="240"/>
      <c r="C165" s="241"/>
      <c r="D165" s="242" t="s">
        <v>174</v>
      </c>
      <c r="E165" s="243" t="s">
        <v>1</v>
      </c>
      <c r="F165" s="244" t="s">
        <v>232</v>
      </c>
      <c r="G165" s="241"/>
      <c r="H165" s="245">
        <v>2.8</v>
      </c>
      <c r="I165" s="246"/>
      <c r="J165" s="246"/>
      <c r="K165" s="241"/>
      <c r="L165" s="241"/>
      <c r="M165" s="247"/>
      <c r="N165" s="248"/>
      <c r="O165" s="249"/>
      <c r="P165" s="249"/>
      <c r="Q165" s="249"/>
      <c r="R165" s="249"/>
      <c r="S165" s="249"/>
      <c r="T165" s="249"/>
      <c r="U165" s="249"/>
      <c r="V165" s="249"/>
      <c r="W165" s="249"/>
      <c r="X165" s="250"/>
      <c r="Y165" s="13"/>
      <c r="Z165" s="13"/>
      <c r="AA165" s="13"/>
      <c r="AB165" s="13"/>
      <c r="AC165" s="13"/>
      <c r="AD165" s="13"/>
      <c r="AE165" s="13"/>
      <c r="AT165" s="251" t="s">
        <v>174</v>
      </c>
      <c r="AU165" s="251" t="s">
        <v>88</v>
      </c>
      <c r="AV165" s="13" t="s">
        <v>88</v>
      </c>
      <c r="AW165" s="13" t="s">
        <v>5</v>
      </c>
      <c r="AX165" s="13" t="s">
        <v>78</v>
      </c>
      <c r="AY165" s="251" t="s">
        <v>133</v>
      </c>
    </row>
    <row r="166" spans="1:51" s="13" customFormat="1" ht="12">
      <c r="A166" s="13"/>
      <c r="B166" s="240"/>
      <c r="C166" s="241"/>
      <c r="D166" s="242" t="s">
        <v>174</v>
      </c>
      <c r="E166" s="243" t="s">
        <v>1</v>
      </c>
      <c r="F166" s="244" t="s">
        <v>233</v>
      </c>
      <c r="G166" s="241"/>
      <c r="H166" s="245">
        <v>0.978</v>
      </c>
      <c r="I166" s="246"/>
      <c r="J166" s="246"/>
      <c r="K166" s="241"/>
      <c r="L166" s="241"/>
      <c r="M166" s="247"/>
      <c r="N166" s="248"/>
      <c r="O166" s="249"/>
      <c r="P166" s="249"/>
      <c r="Q166" s="249"/>
      <c r="R166" s="249"/>
      <c r="S166" s="249"/>
      <c r="T166" s="249"/>
      <c r="U166" s="249"/>
      <c r="V166" s="249"/>
      <c r="W166" s="249"/>
      <c r="X166" s="250"/>
      <c r="Y166" s="13"/>
      <c r="Z166" s="13"/>
      <c r="AA166" s="13"/>
      <c r="AB166" s="13"/>
      <c r="AC166" s="13"/>
      <c r="AD166" s="13"/>
      <c r="AE166" s="13"/>
      <c r="AT166" s="251" t="s">
        <v>174</v>
      </c>
      <c r="AU166" s="251" t="s">
        <v>88</v>
      </c>
      <c r="AV166" s="13" t="s">
        <v>88</v>
      </c>
      <c r="AW166" s="13" t="s">
        <v>5</v>
      </c>
      <c r="AX166" s="13" t="s">
        <v>78</v>
      </c>
      <c r="AY166" s="251" t="s">
        <v>133</v>
      </c>
    </row>
    <row r="167" spans="1:51" s="13" customFormat="1" ht="12">
      <c r="A167" s="13"/>
      <c r="B167" s="240"/>
      <c r="C167" s="241"/>
      <c r="D167" s="242" t="s">
        <v>174</v>
      </c>
      <c r="E167" s="243" t="s">
        <v>1</v>
      </c>
      <c r="F167" s="244" t="s">
        <v>234</v>
      </c>
      <c r="G167" s="241"/>
      <c r="H167" s="245">
        <v>0.575</v>
      </c>
      <c r="I167" s="246"/>
      <c r="J167" s="246"/>
      <c r="K167" s="241"/>
      <c r="L167" s="241"/>
      <c r="M167" s="247"/>
      <c r="N167" s="248"/>
      <c r="O167" s="249"/>
      <c r="P167" s="249"/>
      <c r="Q167" s="249"/>
      <c r="R167" s="249"/>
      <c r="S167" s="249"/>
      <c r="T167" s="249"/>
      <c r="U167" s="249"/>
      <c r="V167" s="249"/>
      <c r="W167" s="249"/>
      <c r="X167" s="250"/>
      <c r="Y167" s="13"/>
      <c r="Z167" s="13"/>
      <c r="AA167" s="13"/>
      <c r="AB167" s="13"/>
      <c r="AC167" s="13"/>
      <c r="AD167" s="13"/>
      <c r="AE167" s="13"/>
      <c r="AT167" s="251" t="s">
        <v>174</v>
      </c>
      <c r="AU167" s="251" t="s">
        <v>88</v>
      </c>
      <c r="AV167" s="13" t="s">
        <v>88</v>
      </c>
      <c r="AW167" s="13" t="s">
        <v>5</v>
      </c>
      <c r="AX167" s="13" t="s">
        <v>78</v>
      </c>
      <c r="AY167" s="251" t="s">
        <v>133</v>
      </c>
    </row>
    <row r="168" spans="1:51" s="13" customFormat="1" ht="12">
      <c r="A168" s="13"/>
      <c r="B168" s="240"/>
      <c r="C168" s="241"/>
      <c r="D168" s="242" t="s">
        <v>174</v>
      </c>
      <c r="E168" s="243" t="s">
        <v>1</v>
      </c>
      <c r="F168" s="244" t="s">
        <v>235</v>
      </c>
      <c r="G168" s="241"/>
      <c r="H168" s="245">
        <v>14.25</v>
      </c>
      <c r="I168" s="246"/>
      <c r="J168" s="246"/>
      <c r="K168" s="241"/>
      <c r="L168" s="241"/>
      <c r="M168" s="247"/>
      <c r="N168" s="248"/>
      <c r="O168" s="249"/>
      <c r="P168" s="249"/>
      <c r="Q168" s="249"/>
      <c r="R168" s="249"/>
      <c r="S168" s="249"/>
      <c r="T168" s="249"/>
      <c r="U168" s="249"/>
      <c r="V168" s="249"/>
      <c r="W168" s="249"/>
      <c r="X168" s="250"/>
      <c r="Y168" s="13"/>
      <c r="Z168" s="13"/>
      <c r="AA168" s="13"/>
      <c r="AB168" s="13"/>
      <c r="AC168" s="13"/>
      <c r="AD168" s="13"/>
      <c r="AE168" s="13"/>
      <c r="AT168" s="251" t="s">
        <v>174</v>
      </c>
      <c r="AU168" s="251" t="s">
        <v>88</v>
      </c>
      <c r="AV168" s="13" t="s">
        <v>88</v>
      </c>
      <c r="AW168" s="13" t="s">
        <v>5</v>
      </c>
      <c r="AX168" s="13" t="s">
        <v>78</v>
      </c>
      <c r="AY168" s="251" t="s">
        <v>133</v>
      </c>
    </row>
    <row r="169" spans="1:51" s="13" customFormat="1" ht="12">
      <c r="A169" s="13"/>
      <c r="B169" s="240"/>
      <c r="C169" s="241"/>
      <c r="D169" s="242" t="s">
        <v>174</v>
      </c>
      <c r="E169" s="243" t="s">
        <v>1</v>
      </c>
      <c r="F169" s="244" t="s">
        <v>236</v>
      </c>
      <c r="G169" s="241"/>
      <c r="H169" s="245">
        <v>5.4</v>
      </c>
      <c r="I169" s="246"/>
      <c r="J169" s="246"/>
      <c r="K169" s="241"/>
      <c r="L169" s="241"/>
      <c r="M169" s="247"/>
      <c r="N169" s="248"/>
      <c r="O169" s="249"/>
      <c r="P169" s="249"/>
      <c r="Q169" s="249"/>
      <c r="R169" s="249"/>
      <c r="S169" s="249"/>
      <c r="T169" s="249"/>
      <c r="U169" s="249"/>
      <c r="V169" s="249"/>
      <c r="W169" s="249"/>
      <c r="X169" s="250"/>
      <c r="Y169" s="13"/>
      <c r="Z169" s="13"/>
      <c r="AA169" s="13"/>
      <c r="AB169" s="13"/>
      <c r="AC169" s="13"/>
      <c r="AD169" s="13"/>
      <c r="AE169" s="13"/>
      <c r="AT169" s="251" t="s">
        <v>174</v>
      </c>
      <c r="AU169" s="251" t="s">
        <v>88</v>
      </c>
      <c r="AV169" s="13" t="s">
        <v>88</v>
      </c>
      <c r="AW169" s="13" t="s">
        <v>5</v>
      </c>
      <c r="AX169" s="13" t="s">
        <v>78</v>
      </c>
      <c r="AY169" s="251" t="s">
        <v>133</v>
      </c>
    </row>
    <row r="170" spans="1:51" s="13" customFormat="1" ht="12">
      <c r="A170" s="13"/>
      <c r="B170" s="240"/>
      <c r="C170" s="241"/>
      <c r="D170" s="242" t="s">
        <v>174</v>
      </c>
      <c r="E170" s="243" t="s">
        <v>1</v>
      </c>
      <c r="F170" s="244" t="s">
        <v>237</v>
      </c>
      <c r="G170" s="241"/>
      <c r="H170" s="245">
        <v>3.6</v>
      </c>
      <c r="I170" s="246"/>
      <c r="J170" s="246"/>
      <c r="K170" s="241"/>
      <c r="L170" s="241"/>
      <c r="M170" s="247"/>
      <c r="N170" s="248"/>
      <c r="O170" s="249"/>
      <c r="P170" s="249"/>
      <c r="Q170" s="249"/>
      <c r="R170" s="249"/>
      <c r="S170" s="249"/>
      <c r="T170" s="249"/>
      <c r="U170" s="249"/>
      <c r="V170" s="249"/>
      <c r="W170" s="249"/>
      <c r="X170" s="250"/>
      <c r="Y170" s="13"/>
      <c r="Z170" s="13"/>
      <c r="AA170" s="13"/>
      <c r="AB170" s="13"/>
      <c r="AC170" s="13"/>
      <c r="AD170" s="13"/>
      <c r="AE170" s="13"/>
      <c r="AT170" s="251" t="s">
        <v>174</v>
      </c>
      <c r="AU170" s="251" t="s">
        <v>88</v>
      </c>
      <c r="AV170" s="13" t="s">
        <v>88</v>
      </c>
      <c r="AW170" s="13" t="s">
        <v>5</v>
      </c>
      <c r="AX170" s="13" t="s">
        <v>78</v>
      </c>
      <c r="AY170" s="251" t="s">
        <v>133</v>
      </c>
    </row>
    <row r="171" spans="1:65" s="2" customFormat="1" ht="24.15" customHeight="1">
      <c r="A171" s="37"/>
      <c r="B171" s="38"/>
      <c r="C171" s="218" t="s">
        <v>238</v>
      </c>
      <c r="D171" s="218" t="s">
        <v>134</v>
      </c>
      <c r="E171" s="219" t="s">
        <v>239</v>
      </c>
      <c r="F171" s="220" t="s">
        <v>240</v>
      </c>
      <c r="G171" s="221" t="s">
        <v>197</v>
      </c>
      <c r="H171" s="222">
        <v>7</v>
      </c>
      <c r="I171" s="223"/>
      <c r="J171" s="223"/>
      <c r="K171" s="224">
        <f>ROUND(P171*H171,2)</f>
        <v>0</v>
      </c>
      <c r="L171" s="220" t="s">
        <v>172</v>
      </c>
      <c r="M171" s="43"/>
      <c r="N171" s="225" t="s">
        <v>1</v>
      </c>
      <c r="O171" s="226" t="s">
        <v>41</v>
      </c>
      <c r="P171" s="227">
        <f>I171+J171</f>
        <v>0</v>
      </c>
      <c r="Q171" s="227">
        <f>ROUND(I171*H171,2)</f>
        <v>0</v>
      </c>
      <c r="R171" s="227">
        <f>ROUND(J171*H171,2)</f>
        <v>0</v>
      </c>
      <c r="S171" s="90"/>
      <c r="T171" s="228">
        <f>S171*H171</f>
        <v>0</v>
      </c>
      <c r="U171" s="228">
        <v>0.00048</v>
      </c>
      <c r="V171" s="228">
        <f>U171*H171</f>
        <v>0.00336</v>
      </c>
      <c r="W171" s="228">
        <v>0</v>
      </c>
      <c r="X171" s="229">
        <f>W171*H171</f>
        <v>0</v>
      </c>
      <c r="Y171" s="37"/>
      <c r="Z171" s="37"/>
      <c r="AA171" s="37"/>
      <c r="AB171" s="37"/>
      <c r="AC171" s="37"/>
      <c r="AD171" s="37"/>
      <c r="AE171" s="37"/>
      <c r="AR171" s="230" t="s">
        <v>132</v>
      </c>
      <c r="AT171" s="230" t="s">
        <v>134</v>
      </c>
      <c r="AU171" s="230" t="s">
        <v>88</v>
      </c>
      <c r="AY171" s="16" t="s">
        <v>133</v>
      </c>
      <c r="BE171" s="231">
        <f>IF(O171="základní",K171,0)</f>
        <v>0</v>
      </c>
      <c r="BF171" s="231">
        <f>IF(O171="snížená",K171,0)</f>
        <v>0</v>
      </c>
      <c r="BG171" s="231">
        <f>IF(O171="zákl. přenesená",K171,0)</f>
        <v>0</v>
      </c>
      <c r="BH171" s="231">
        <f>IF(O171="sníž. přenesená",K171,0)</f>
        <v>0</v>
      </c>
      <c r="BI171" s="231">
        <f>IF(O171="nulová",K171,0)</f>
        <v>0</v>
      </c>
      <c r="BJ171" s="16" t="s">
        <v>86</v>
      </c>
      <c r="BK171" s="231">
        <f>ROUND(P171*H171,2)</f>
        <v>0</v>
      </c>
      <c r="BL171" s="16" t="s">
        <v>132</v>
      </c>
      <c r="BM171" s="230" t="s">
        <v>241</v>
      </c>
    </row>
    <row r="172" spans="1:51" s="13" customFormat="1" ht="12">
      <c r="A172" s="13"/>
      <c r="B172" s="240"/>
      <c r="C172" s="241"/>
      <c r="D172" s="242" t="s">
        <v>174</v>
      </c>
      <c r="E172" s="243" t="s">
        <v>1</v>
      </c>
      <c r="F172" s="244" t="s">
        <v>242</v>
      </c>
      <c r="G172" s="241"/>
      <c r="H172" s="245">
        <v>7</v>
      </c>
      <c r="I172" s="246"/>
      <c r="J172" s="246"/>
      <c r="K172" s="241"/>
      <c r="L172" s="241"/>
      <c r="M172" s="247"/>
      <c r="N172" s="248"/>
      <c r="O172" s="249"/>
      <c r="P172" s="249"/>
      <c r="Q172" s="249"/>
      <c r="R172" s="249"/>
      <c r="S172" s="249"/>
      <c r="T172" s="249"/>
      <c r="U172" s="249"/>
      <c r="V172" s="249"/>
      <c r="W172" s="249"/>
      <c r="X172" s="250"/>
      <c r="Y172" s="13"/>
      <c r="Z172" s="13"/>
      <c r="AA172" s="13"/>
      <c r="AB172" s="13"/>
      <c r="AC172" s="13"/>
      <c r="AD172" s="13"/>
      <c r="AE172" s="13"/>
      <c r="AT172" s="251" t="s">
        <v>174</v>
      </c>
      <c r="AU172" s="251" t="s">
        <v>88</v>
      </c>
      <c r="AV172" s="13" t="s">
        <v>88</v>
      </c>
      <c r="AW172" s="13" t="s">
        <v>5</v>
      </c>
      <c r="AX172" s="13" t="s">
        <v>86</v>
      </c>
      <c r="AY172" s="251" t="s">
        <v>133</v>
      </c>
    </row>
    <row r="173" spans="1:65" s="2" customFormat="1" ht="24.15" customHeight="1">
      <c r="A173" s="37"/>
      <c r="B173" s="38"/>
      <c r="C173" s="252" t="s">
        <v>243</v>
      </c>
      <c r="D173" s="252" t="s">
        <v>244</v>
      </c>
      <c r="E173" s="253" t="s">
        <v>245</v>
      </c>
      <c r="F173" s="254" t="s">
        <v>246</v>
      </c>
      <c r="G173" s="255" t="s">
        <v>197</v>
      </c>
      <c r="H173" s="256">
        <v>1</v>
      </c>
      <c r="I173" s="257"/>
      <c r="J173" s="258"/>
      <c r="K173" s="259">
        <f>ROUND(P173*H173,2)</f>
        <v>0</v>
      </c>
      <c r="L173" s="254" t="s">
        <v>172</v>
      </c>
      <c r="M173" s="260"/>
      <c r="N173" s="261" t="s">
        <v>1</v>
      </c>
      <c r="O173" s="226" t="s">
        <v>41</v>
      </c>
      <c r="P173" s="227">
        <f>I173+J173</f>
        <v>0</v>
      </c>
      <c r="Q173" s="227">
        <f>ROUND(I173*H173,2)</f>
        <v>0</v>
      </c>
      <c r="R173" s="227">
        <f>ROUND(J173*H173,2)</f>
        <v>0</v>
      </c>
      <c r="S173" s="90"/>
      <c r="T173" s="228">
        <f>S173*H173</f>
        <v>0</v>
      </c>
      <c r="U173" s="228">
        <v>0.01489</v>
      </c>
      <c r="V173" s="228">
        <f>U173*H173</f>
        <v>0.01489</v>
      </c>
      <c r="W173" s="228">
        <v>0</v>
      </c>
      <c r="X173" s="229">
        <f>W173*H173</f>
        <v>0</v>
      </c>
      <c r="Y173" s="37"/>
      <c r="Z173" s="37"/>
      <c r="AA173" s="37"/>
      <c r="AB173" s="37"/>
      <c r="AC173" s="37"/>
      <c r="AD173" s="37"/>
      <c r="AE173" s="37"/>
      <c r="AR173" s="230" t="s">
        <v>204</v>
      </c>
      <c r="AT173" s="230" t="s">
        <v>244</v>
      </c>
      <c r="AU173" s="230" t="s">
        <v>88</v>
      </c>
      <c r="AY173" s="16" t="s">
        <v>133</v>
      </c>
      <c r="BE173" s="231">
        <f>IF(O173="základní",K173,0)</f>
        <v>0</v>
      </c>
      <c r="BF173" s="231">
        <f>IF(O173="snížená",K173,0)</f>
        <v>0</v>
      </c>
      <c r="BG173" s="231">
        <f>IF(O173="zákl. přenesená",K173,0)</f>
        <v>0</v>
      </c>
      <c r="BH173" s="231">
        <f>IF(O173="sníž. přenesená",K173,0)</f>
        <v>0</v>
      </c>
      <c r="BI173" s="231">
        <f>IF(O173="nulová",K173,0)</f>
        <v>0</v>
      </c>
      <c r="BJ173" s="16" t="s">
        <v>86</v>
      </c>
      <c r="BK173" s="231">
        <f>ROUND(P173*H173,2)</f>
        <v>0</v>
      </c>
      <c r="BL173" s="16" t="s">
        <v>132</v>
      </c>
      <c r="BM173" s="230" t="s">
        <v>247</v>
      </c>
    </row>
    <row r="174" spans="1:65" s="2" customFormat="1" ht="24.15" customHeight="1">
      <c r="A174" s="37"/>
      <c r="B174" s="38"/>
      <c r="C174" s="252" t="s">
        <v>248</v>
      </c>
      <c r="D174" s="252" t="s">
        <v>244</v>
      </c>
      <c r="E174" s="253" t="s">
        <v>249</v>
      </c>
      <c r="F174" s="254" t="s">
        <v>250</v>
      </c>
      <c r="G174" s="255" t="s">
        <v>197</v>
      </c>
      <c r="H174" s="256">
        <v>4</v>
      </c>
      <c r="I174" s="257"/>
      <c r="J174" s="258"/>
      <c r="K174" s="259">
        <f>ROUND(P174*H174,2)</f>
        <v>0</v>
      </c>
      <c r="L174" s="254" t="s">
        <v>172</v>
      </c>
      <c r="M174" s="260"/>
      <c r="N174" s="261" t="s">
        <v>1</v>
      </c>
      <c r="O174" s="226" t="s">
        <v>41</v>
      </c>
      <c r="P174" s="227">
        <f>I174+J174</f>
        <v>0</v>
      </c>
      <c r="Q174" s="227">
        <f>ROUND(I174*H174,2)</f>
        <v>0</v>
      </c>
      <c r="R174" s="227">
        <f>ROUND(J174*H174,2)</f>
        <v>0</v>
      </c>
      <c r="S174" s="90"/>
      <c r="T174" s="228">
        <f>S174*H174</f>
        <v>0</v>
      </c>
      <c r="U174" s="228">
        <v>0.01521</v>
      </c>
      <c r="V174" s="228">
        <f>U174*H174</f>
        <v>0.06084</v>
      </c>
      <c r="W174" s="228">
        <v>0</v>
      </c>
      <c r="X174" s="229">
        <f>W174*H174</f>
        <v>0</v>
      </c>
      <c r="Y174" s="37"/>
      <c r="Z174" s="37"/>
      <c r="AA174" s="37"/>
      <c r="AB174" s="37"/>
      <c r="AC174" s="37"/>
      <c r="AD174" s="37"/>
      <c r="AE174" s="37"/>
      <c r="AR174" s="230" t="s">
        <v>204</v>
      </c>
      <c r="AT174" s="230" t="s">
        <v>244</v>
      </c>
      <c r="AU174" s="230" t="s">
        <v>88</v>
      </c>
      <c r="AY174" s="16" t="s">
        <v>133</v>
      </c>
      <c r="BE174" s="231">
        <f>IF(O174="základní",K174,0)</f>
        <v>0</v>
      </c>
      <c r="BF174" s="231">
        <f>IF(O174="snížená",K174,0)</f>
        <v>0</v>
      </c>
      <c r="BG174" s="231">
        <f>IF(O174="zákl. přenesená",K174,0)</f>
        <v>0</v>
      </c>
      <c r="BH174" s="231">
        <f>IF(O174="sníž. přenesená",K174,0)</f>
        <v>0</v>
      </c>
      <c r="BI174" s="231">
        <f>IF(O174="nulová",K174,0)</f>
        <v>0</v>
      </c>
      <c r="BJ174" s="16" t="s">
        <v>86</v>
      </c>
      <c r="BK174" s="231">
        <f>ROUND(P174*H174,2)</f>
        <v>0</v>
      </c>
      <c r="BL174" s="16" t="s">
        <v>132</v>
      </c>
      <c r="BM174" s="230" t="s">
        <v>251</v>
      </c>
    </row>
    <row r="175" spans="1:65" s="2" customFormat="1" ht="24.15" customHeight="1">
      <c r="A175" s="37"/>
      <c r="B175" s="38"/>
      <c r="C175" s="252" t="s">
        <v>9</v>
      </c>
      <c r="D175" s="252" t="s">
        <v>244</v>
      </c>
      <c r="E175" s="253" t="s">
        <v>252</v>
      </c>
      <c r="F175" s="254" t="s">
        <v>253</v>
      </c>
      <c r="G175" s="255" t="s">
        <v>197</v>
      </c>
      <c r="H175" s="256">
        <v>2</v>
      </c>
      <c r="I175" s="257"/>
      <c r="J175" s="258"/>
      <c r="K175" s="259">
        <f>ROUND(P175*H175,2)</f>
        <v>0</v>
      </c>
      <c r="L175" s="254" t="s">
        <v>172</v>
      </c>
      <c r="M175" s="260"/>
      <c r="N175" s="261" t="s">
        <v>1</v>
      </c>
      <c r="O175" s="226" t="s">
        <v>41</v>
      </c>
      <c r="P175" s="227">
        <f>I175+J175</f>
        <v>0</v>
      </c>
      <c r="Q175" s="227">
        <f>ROUND(I175*H175,2)</f>
        <v>0</v>
      </c>
      <c r="R175" s="227">
        <f>ROUND(J175*H175,2)</f>
        <v>0</v>
      </c>
      <c r="S175" s="90"/>
      <c r="T175" s="228">
        <f>S175*H175</f>
        <v>0</v>
      </c>
      <c r="U175" s="228">
        <v>0.01553</v>
      </c>
      <c r="V175" s="228">
        <f>U175*H175</f>
        <v>0.03106</v>
      </c>
      <c r="W175" s="228">
        <v>0</v>
      </c>
      <c r="X175" s="229">
        <f>W175*H175</f>
        <v>0</v>
      </c>
      <c r="Y175" s="37"/>
      <c r="Z175" s="37"/>
      <c r="AA175" s="37"/>
      <c r="AB175" s="37"/>
      <c r="AC175" s="37"/>
      <c r="AD175" s="37"/>
      <c r="AE175" s="37"/>
      <c r="AR175" s="230" t="s">
        <v>204</v>
      </c>
      <c r="AT175" s="230" t="s">
        <v>244</v>
      </c>
      <c r="AU175" s="230" t="s">
        <v>88</v>
      </c>
      <c r="AY175" s="16" t="s">
        <v>133</v>
      </c>
      <c r="BE175" s="231">
        <f>IF(O175="základní",K175,0)</f>
        <v>0</v>
      </c>
      <c r="BF175" s="231">
        <f>IF(O175="snížená",K175,0)</f>
        <v>0</v>
      </c>
      <c r="BG175" s="231">
        <f>IF(O175="zákl. přenesená",K175,0)</f>
        <v>0</v>
      </c>
      <c r="BH175" s="231">
        <f>IF(O175="sníž. přenesená",K175,0)</f>
        <v>0</v>
      </c>
      <c r="BI175" s="231">
        <f>IF(O175="nulová",K175,0)</f>
        <v>0</v>
      </c>
      <c r="BJ175" s="16" t="s">
        <v>86</v>
      </c>
      <c r="BK175" s="231">
        <f>ROUND(P175*H175,2)</f>
        <v>0</v>
      </c>
      <c r="BL175" s="16" t="s">
        <v>132</v>
      </c>
      <c r="BM175" s="230" t="s">
        <v>254</v>
      </c>
    </row>
    <row r="176" spans="1:65" s="2" customFormat="1" ht="24.15" customHeight="1">
      <c r="A176" s="37"/>
      <c r="B176" s="38"/>
      <c r="C176" s="218" t="s">
        <v>255</v>
      </c>
      <c r="D176" s="218" t="s">
        <v>134</v>
      </c>
      <c r="E176" s="219" t="s">
        <v>256</v>
      </c>
      <c r="F176" s="220" t="s">
        <v>257</v>
      </c>
      <c r="G176" s="221" t="s">
        <v>197</v>
      </c>
      <c r="H176" s="222">
        <v>26</v>
      </c>
      <c r="I176" s="223"/>
      <c r="J176" s="223"/>
      <c r="K176" s="224">
        <f>ROUND(P176*H176,2)</f>
        <v>0</v>
      </c>
      <c r="L176" s="220" t="s">
        <v>172</v>
      </c>
      <c r="M176" s="43"/>
      <c r="N176" s="225" t="s">
        <v>1</v>
      </c>
      <c r="O176" s="226" t="s">
        <v>41</v>
      </c>
      <c r="P176" s="227">
        <f>I176+J176</f>
        <v>0</v>
      </c>
      <c r="Q176" s="227">
        <f>ROUND(I176*H176,2)</f>
        <v>0</v>
      </c>
      <c r="R176" s="227">
        <f>ROUND(J176*H176,2)</f>
        <v>0</v>
      </c>
      <c r="S176" s="90"/>
      <c r="T176" s="228">
        <f>S176*H176</f>
        <v>0</v>
      </c>
      <c r="U176" s="228">
        <v>0.4417</v>
      </c>
      <c r="V176" s="228">
        <f>U176*H176</f>
        <v>11.4842</v>
      </c>
      <c r="W176" s="228">
        <v>0</v>
      </c>
      <c r="X176" s="229">
        <f>W176*H176</f>
        <v>0</v>
      </c>
      <c r="Y176" s="37"/>
      <c r="Z176" s="37"/>
      <c r="AA176" s="37"/>
      <c r="AB176" s="37"/>
      <c r="AC176" s="37"/>
      <c r="AD176" s="37"/>
      <c r="AE176" s="37"/>
      <c r="AR176" s="230" t="s">
        <v>132</v>
      </c>
      <c r="AT176" s="230" t="s">
        <v>134</v>
      </c>
      <c r="AU176" s="230" t="s">
        <v>88</v>
      </c>
      <c r="AY176" s="16" t="s">
        <v>133</v>
      </c>
      <c r="BE176" s="231">
        <f>IF(O176="základní",K176,0)</f>
        <v>0</v>
      </c>
      <c r="BF176" s="231">
        <f>IF(O176="snížená",K176,0)</f>
        <v>0</v>
      </c>
      <c r="BG176" s="231">
        <f>IF(O176="zákl. přenesená",K176,0)</f>
        <v>0</v>
      </c>
      <c r="BH176" s="231">
        <f>IF(O176="sníž. přenesená",K176,0)</f>
        <v>0</v>
      </c>
      <c r="BI176" s="231">
        <f>IF(O176="nulová",K176,0)</f>
        <v>0</v>
      </c>
      <c r="BJ176" s="16" t="s">
        <v>86</v>
      </c>
      <c r="BK176" s="231">
        <f>ROUND(P176*H176,2)</f>
        <v>0</v>
      </c>
      <c r="BL176" s="16" t="s">
        <v>132</v>
      </c>
      <c r="BM176" s="230" t="s">
        <v>258</v>
      </c>
    </row>
    <row r="177" spans="1:51" s="13" customFormat="1" ht="12">
      <c r="A177" s="13"/>
      <c r="B177" s="240"/>
      <c r="C177" s="241"/>
      <c r="D177" s="242" t="s">
        <v>174</v>
      </c>
      <c r="E177" s="243" t="s">
        <v>1</v>
      </c>
      <c r="F177" s="244" t="s">
        <v>259</v>
      </c>
      <c r="G177" s="241"/>
      <c r="H177" s="245">
        <v>26</v>
      </c>
      <c r="I177" s="246"/>
      <c r="J177" s="246"/>
      <c r="K177" s="241"/>
      <c r="L177" s="241"/>
      <c r="M177" s="247"/>
      <c r="N177" s="248"/>
      <c r="O177" s="249"/>
      <c r="P177" s="249"/>
      <c r="Q177" s="249"/>
      <c r="R177" s="249"/>
      <c r="S177" s="249"/>
      <c r="T177" s="249"/>
      <c r="U177" s="249"/>
      <c r="V177" s="249"/>
      <c r="W177" s="249"/>
      <c r="X177" s="250"/>
      <c r="Y177" s="13"/>
      <c r="Z177" s="13"/>
      <c r="AA177" s="13"/>
      <c r="AB177" s="13"/>
      <c r="AC177" s="13"/>
      <c r="AD177" s="13"/>
      <c r="AE177" s="13"/>
      <c r="AT177" s="251" t="s">
        <v>174</v>
      </c>
      <c r="AU177" s="251" t="s">
        <v>88</v>
      </c>
      <c r="AV177" s="13" t="s">
        <v>88</v>
      </c>
      <c r="AW177" s="13" t="s">
        <v>5</v>
      </c>
      <c r="AX177" s="13" t="s">
        <v>86</v>
      </c>
      <c r="AY177" s="251" t="s">
        <v>133</v>
      </c>
    </row>
    <row r="178" spans="1:65" s="2" customFormat="1" ht="33" customHeight="1">
      <c r="A178" s="37"/>
      <c r="B178" s="38"/>
      <c r="C178" s="252" t="s">
        <v>260</v>
      </c>
      <c r="D178" s="252" t="s">
        <v>244</v>
      </c>
      <c r="E178" s="253" t="s">
        <v>261</v>
      </c>
      <c r="F178" s="254" t="s">
        <v>262</v>
      </c>
      <c r="G178" s="255" t="s">
        <v>197</v>
      </c>
      <c r="H178" s="256">
        <v>4</v>
      </c>
      <c r="I178" s="257"/>
      <c r="J178" s="258"/>
      <c r="K178" s="259">
        <f>ROUND(P178*H178,2)</f>
        <v>0</v>
      </c>
      <c r="L178" s="254" t="s">
        <v>172</v>
      </c>
      <c r="M178" s="260"/>
      <c r="N178" s="261" t="s">
        <v>1</v>
      </c>
      <c r="O178" s="226" t="s">
        <v>41</v>
      </c>
      <c r="P178" s="227">
        <f>I178+J178</f>
        <v>0</v>
      </c>
      <c r="Q178" s="227">
        <f>ROUND(I178*H178,2)</f>
        <v>0</v>
      </c>
      <c r="R178" s="227">
        <f>ROUND(J178*H178,2)</f>
        <v>0</v>
      </c>
      <c r="S178" s="90"/>
      <c r="T178" s="228">
        <f>S178*H178</f>
        <v>0</v>
      </c>
      <c r="U178" s="228">
        <v>0.01521</v>
      </c>
      <c r="V178" s="228">
        <f>U178*H178</f>
        <v>0.06084</v>
      </c>
      <c r="W178" s="228">
        <v>0</v>
      </c>
      <c r="X178" s="229">
        <f>W178*H178</f>
        <v>0</v>
      </c>
      <c r="Y178" s="37"/>
      <c r="Z178" s="37"/>
      <c r="AA178" s="37"/>
      <c r="AB178" s="37"/>
      <c r="AC178" s="37"/>
      <c r="AD178" s="37"/>
      <c r="AE178" s="37"/>
      <c r="AR178" s="230" t="s">
        <v>204</v>
      </c>
      <c r="AT178" s="230" t="s">
        <v>244</v>
      </c>
      <c r="AU178" s="230" t="s">
        <v>88</v>
      </c>
      <c r="AY178" s="16" t="s">
        <v>133</v>
      </c>
      <c r="BE178" s="231">
        <f>IF(O178="základní",K178,0)</f>
        <v>0</v>
      </c>
      <c r="BF178" s="231">
        <f>IF(O178="snížená",K178,0)</f>
        <v>0</v>
      </c>
      <c r="BG178" s="231">
        <f>IF(O178="zákl. přenesená",K178,0)</f>
        <v>0</v>
      </c>
      <c r="BH178" s="231">
        <f>IF(O178="sníž. přenesená",K178,0)</f>
        <v>0</v>
      </c>
      <c r="BI178" s="231">
        <f>IF(O178="nulová",K178,0)</f>
        <v>0</v>
      </c>
      <c r="BJ178" s="16" t="s">
        <v>86</v>
      </c>
      <c r="BK178" s="231">
        <f>ROUND(P178*H178,2)</f>
        <v>0</v>
      </c>
      <c r="BL178" s="16" t="s">
        <v>132</v>
      </c>
      <c r="BM178" s="230" t="s">
        <v>263</v>
      </c>
    </row>
    <row r="179" spans="1:65" s="2" customFormat="1" ht="33" customHeight="1">
      <c r="A179" s="37"/>
      <c r="B179" s="38"/>
      <c r="C179" s="252" t="s">
        <v>264</v>
      </c>
      <c r="D179" s="252" t="s">
        <v>244</v>
      </c>
      <c r="E179" s="253" t="s">
        <v>265</v>
      </c>
      <c r="F179" s="254" t="s">
        <v>266</v>
      </c>
      <c r="G179" s="255" t="s">
        <v>197</v>
      </c>
      <c r="H179" s="256">
        <v>22</v>
      </c>
      <c r="I179" s="257"/>
      <c r="J179" s="258"/>
      <c r="K179" s="259">
        <f>ROUND(P179*H179,2)</f>
        <v>0</v>
      </c>
      <c r="L179" s="254" t="s">
        <v>172</v>
      </c>
      <c r="M179" s="260"/>
      <c r="N179" s="261" t="s">
        <v>1</v>
      </c>
      <c r="O179" s="226" t="s">
        <v>41</v>
      </c>
      <c r="P179" s="227">
        <f>I179+J179</f>
        <v>0</v>
      </c>
      <c r="Q179" s="227">
        <f>ROUND(I179*H179,2)</f>
        <v>0</v>
      </c>
      <c r="R179" s="227">
        <f>ROUND(J179*H179,2)</f>
        <v>0</v>
      </c>
      <c r="S179" s="90"/>
      <c r="T179" s="228">
        <f>S179*H179</f>
        <v>0</v>
      </c>
      <c r="U179" s="228">
        <v>0.01553</v>
      </c>
      <c r="V179" s="228">
        <f>U179*H179</f>
        <v>0.34166</v>
      </c>
      <c r="W179" s="228">
        <v>0</v>
      </c>
      <c r="X179" s="229">
        <f>W179*H179</f>
        <v>0</v>
      </c>
      <c r="Y179" s="37"/>
      <c r="Z179" s="37"/>
      <c r="AA179" s="37"/>
      <c r="AB179" s="37"/>
      <c r="AC179" s="37"/>
      <c r="AD179" s="37"/>
      <c r="AE179" s="37"/>
      <c r="AR179" s="230" t="s">
        <v>204</v>
      </c>
      <c r="AT179" s="230" t="s">
        <v>244</v>
      </c>
      <c r="AU179" s="230" t="s">
        <v>88</v>
      </c>
      <c r="AY179" s="16" t="s">
        <v>133</v>
      </c>
      <c r="BE179" s="231">
        <f>IF(O179="základní",K179,0)</f>
        <v>0</v>
      </c>
      <c r="BF179" s="231">
        <f>IF(O179="snížená",K179,0)</f>
        <v>0</v>
      </c>
      <c r="BG179" s="231">
        <f>IF(O179="zákl. přenesená",K179,0)</f>
        <v>0</v>
      </c>
      <c r="BH179" s="231">
        <f>IF(O179="sníž. přenesená",K179,0)</f>
        <v>0</v>
      </c>
      <c r="BI179" s="231">
        <f>IF(O179="nulová",K179,0)</f>
        <v>0</v>
      </c>
      <c r="BJ179" s="16" t="s">
        <v>86</v>
      </c>
      <c r="BK179" s="231">
        <f>ROUND(P179*H179,2)</f>
        <v>0</v>
      </c>
      <c r="BL179" s="16" t="s">
        <v>132</v>
      </c>
      <c r="BM179" s="230" t="s">
        <v>267</v>
      </c>
    </row>
    <row r="180" spans="1:63" s="12" customFormat="1" ht="22.8" customHeight="1">
      <c r="A180" s="12"/>
      <c r="B180" s="203"/>
      <c r="C180" s="204"/>
      <c r="D180" s="205" t="s">
        <v>77</v>
      </c>
      <c r="E180" s="232" t="s">
        <v>208</v>
      </c>
      <c r="F180" s="232" t="s">
        <v>268</v>
      </c>
      <c r="G180" s="204"/>
      <c r="H180" s="204"/>
      <c r="I180" s="207"/>
      <c r="J180" s="207"/>
      <c r="K180" s="233">
        <f>BK180</f>
        <v>0</v>
      </c>
      <c r="L180" s="204"/>
      <c r="M180" s="209"/>
      <c r="N180" s="210"/>
      <c r="O180" s="211"/>
      <c r="P180" s="211"/>
      <c r="Q180" s="212">
        <f>SUM(Q181:Q263)</f>
        <v>0</v>
      </c>
      <c r="R180" s="212">
        <f>SUM(R181:R263)</f>
        <v>0</v>
      </c>
      <c r="S180" s="211"/>
      <c r="T180" s="213">
        <f>SUM(T181:T263)</f>
        <v>0</v>
      </c>
      <c r="U180" s="211"/>
      <c r="V180" s="213">
        <f>SUM(V181:V263)</f>
        <v>0.07193250000000001</v>
      </c>
      <c r="W180" s="211"/>
      <c r="X180" s="214">
        <f>SUM(X181:X263)</f>
        <v>30.99392</v>
      </c>
      <c r="Y180" s="12"/>
      <c r="Z180" s="12"/>
      <c r="AA180" s="12"/>
      <c r="AB180" s="12"/>
      <c r="AC180" s="12"/>
      <c r="AD180" s="12"/>
      <c r="AE180" s="12"/>
      <c r="AR180" s="215" t="s">
        <v>86</v>
      </c>
      <c r="AT180" s="216" t="s">
        <v>77</v>
      </c>
      <c r="AU180" s="216" t="s">
        <v>86</v>
      </c>
      <c r="AY180" s="215" t="s">
        <v>133</v>
      </c>
      <c r="BK180" s="217">
        <f>SUM(BK181:BK263)</f>
        <v>0</v>
      </c>
    </row>
    <row r="181" spans="1:65" s="2" customFormat="1" ht="37.8" customHeight="1">
      <c r="A181" s="37"/>
      <c r="B181" s="38"/>
      <c r="C181" s="218" t="s">
        <v>269</v>
      </c>
      <c r="D181" s="218" t="s">
        <v>134</v>
      </c>
      <c r="E181" s="219" t="s">
        <v>270</v>
      </c>
      <c r="F181" s="220" t="s">
        <v>271</v>
      </c>
      <c r="G181" s="221" t="s">
        <v>171</v>
      </c>
      <c r="H181" s="222">
        <v>287.73</v>
      </c>
      <c r="I181" s="223"/>
      <c r="J181" s="223"/>
      <c r="K181" s="224">
        <f>ROUND(P181*H181,2)</f>
        <v>0</v>
      </c>
      <c r="L181" s="220" t="s">
        <v>172</v>
      </c>
      <c r="M181" s="43"/>
      <c r="N181" s="225" t="s">
        <v>1</v>
      </c>
      <c r="O181" s="226" t="s">
        <v>41</v>
      </c>
      <c r="P181" s="227">
        <f>I181+J181</f>
        <v>0</v>
      </c>
      <c r="Q181" s="227">
        <f>ROUND(I181*H181,2)</f>
        <v>0</v>
      </c>
      <c r="R181" s="227">
        <f>ROUND(J181*H181,2)</f>
        <v>0</v>
      </c>
      <c r="S181" s="90"/>
      <c r="T181" s="228">
        <f>S181*H181</f>
        <v>0</v>
      </c>
      <c r="U181" s="228">
        <v>0.00021</v>
      </c>
      <c r="V181" s="228">
        <f>U181*H181</f>
        <v>0.060423300000000006</v>
      </c>
      <c r="W181" s="228">
        <v>0</v>
      </c>
      <c r="X181" s="229">
        <f>W181*H181</f>
        <v>0</v>
      </c>
      <c r="Y181" s="37"/>
      <c r="Z181" s="37"/>
      <c r="AA181" s="37"/>
      <c r="AB181" s="37"/>
      <c r="AC181" s="37"/>
      <c r="AD181" s="37"/>
      <c r="AE181" s="37"/>
      <c r="AR181" s="230" t="s">
        <v>132</v>
      </c>
      <c r="AT181" s="230" t="s">
        <v>134</v>
      </c>
      <c r="AU181" s="230" t="s">
        <v>88</v>
      </c>
      <c r="AY181" s="16" t="s">
        <v>133</v>
      </c>
      <c r="BE181" s="231">
        <f>IF(O181="základní",K181,0)</f>
        <v>0</v>
      </c>
      <c r="BF181" s="231">
        <f>IF(O181="snížená",K181,0)</f>
        <v>0</v>
      </c>
      <c r="BG181" s="231">
        <f>IF(O181="zákl. přenesená",K181,0)</f>
        <v>0</v>
      </c>
      <c r="BH181" s="231">
        <f>IF(O181="sníž. přenesená",K181,0)</f>
        <v>0</v>
      </c>
      <c r="BI181" s="231">
        <f>IF(O181="nulová",K181,0)</f>
        <v>0</v>
      </c>
      <c r="BJ181" s="16" t="s">
        <v>86</v>
      </c>
      <c r="BK181" s="231">
        <f>ROUND(P181*H181,2)</f>
        <v>0</v>
      </c>
      <c r="BL181" s="16" t="s">
        <v>132</v>
      </c>
      <c r="BM181" s="230" t="s">
        <v>272</v>
      </c>
    </row>
    <row r="182" spans="1:65" s="2" customFormat="1" ht="24.15" customHeight="1">
      <c r="A182" s="37"/>
      <c r="B182" s="38"/>
      <c r="C182" s="218" t="s">
        <v>92</v>
      </c>
      <c r="D182" s="218" t="s">
        <v>134</v>
      </c>
      <c r="E182" s="219" t="s">
        <v>273</v>
      </c>
      <c r="F182" s="220" t="s">
        <v>274</v>
      </c>
      <c r="G182" s="221" t="s">
        <v>171</v>
      </c>
      <c r="H182" s="222">
        <v>287.73</v>
      </c>
      <c r="I182" s="223"/>
      <c r="J182" s="223"/>
      <c r="K182" s="224">
        <f>ROUND(P182*H182,2)</f>
        <v>0</v>
      </c>
      <c r="L182" s="220" t="s">
        <v>172</v>
      </c>
      <c r="M182" s="43"/>
      <c r="N182" s="225" t="s">
        <v>1</v>
      </c>
      <c r="O182" s="226" t="s">
        <v>41</v>
      </c>
      <c r="P182" s="227">
        <f>I182+J182</f>
        <v>0</v>
      </c>
      <c r="Q182" s="227">
        <f>ROUND(I182*H182,2)</f>
        <v>0</v>
      </c>
      <c r="R182" s="227">
        <f>ROUND(J182*H182,2)</f>
        <v>0</v>
      </c>
      <c r="S182" s="90"/>
      <c r="T182" s="228">
        <f>S182*H182</f>
        <v>0</v>
      </c>
      <c r="U182" s="228">
        <v>4E-05</v>
      </c>
      <c r="V182" s="228">
        <f>U182*H182</f>
        <v>0.011509200000000002</v>
      </c>
      <c r="W182" s="228">
        <v>0</v>
      </c>
      <c r="X182" s="229">
        <f>W182*H182</f>
        <v>0</v>
      </c>
      <c r="Y182" s="37"/>
      <c r="Z182" s="37"/>
      <c r="AA182" s="37"/>
      <c r="AB182" s="37"/>
      <c r="AC182" s="37"/>
      <c r="AD182" s="37"/>
      <c r="AE182" s="37"/>
      <c r="AR182" s="230" t="s">
        <v>132</v>
      </c>
      <c r="AT182" s="230" t="s">
        <v>134</v>
      </c>
      <c r="AU182" s="230" t="s">
        <v>88</v>
      </c>
      <c r="AY182" s="16" t="s">
        <v>133</v>
      </c>
      <c r="BE182" s="231">
        <f>IF(O182="základní",K182,0)</f>
        <v>0</v>
      </c>
      <c r="BF182" s="231">
        <f>IF(O182="snížená",K182,0)</f>
        <v>0</v>
      </c>
      <c r="BG182" s="231">
        <f>IF(O182="zákl. přenesená",K182,0)</f>
        <v>0</v>
      </c>
      <c r="BH182" s="231">
        <f>IF(O182="sníž. přenesená",K182,0)</f>
        <v>0</v>
      </c>
      <c r="BI182" s="231">
        <f>IF(O182="nulová",K182,0)</f>
        <v>0</v>
      </c>
      <c r="BJ182" s="16" t="s">
        <v>86</v>
      </c>
      <c r="BK182" s="231">
        <f>ROUND(P182*H182,2)</f>
        <v>0</v>
      </c>
      <c r="BL182" s="16" t="s">
        <v>132</v>
      </c>
      <c r="BM182" s="230" t="s">
        <v>275</v>
      </c>
    </row>
    <row r="183" spans="1:65" s="2" customFormat="1" ht="24.15" customHeight="1">
      <c r="A183" s="37"/>
      <c r="B183" s="38"/>
      <c r="C183" s="218" t="s">
        <v>8</v>
      </c>
      <c r="D183" s="218" t="s">
        <v>134</v>
      </c>
      <c r="E183" s="219" t="s">
        <v>276</v>
      </c>
      <c r="F183" s="220" t="s">
        <v>277</v>
      </c>
      <c r="G183" s="221" t="s">
        <v>171</v>
      </c>
      <c r="H183" s="222">
        <v>0.7</v>
      </c>
      <c r="I183" s="223"/>
      <c r="J183" s="223"/>
      <c r="K183" s="224">
        <f>ROUND(P183*H183,2)</f>
        <v>0</v>
      </c>
      <c r="L183" s="220" t="s">
        <v>172</v>
      </c>
      <c r="M183" s="43"/>
      <c r="N183" s="225" t="s">
        <v>1</v>
      </c>
      <c r="O183" s="226" t="s">
        <v>41</v>
      </c>
      <c r="P183" s="227">
        <f>I183+J183</f>
        <v>0</v>
      </c>
      <c r="Q183" s="227">
        <f>ROUND(I183*H183,2)</f>
        <v>0</v>
      </c>
      <c r="R183" s="227">
        <f>ROUND(J183*H183,2)</f>
        <v>0</v>
      </c>
      <c r="S183" s="90"/>
      <c r="T183" s="228">
        <f>S183*H183</f>
        <v>0</v>
      </c>
      <c r="U183" s="228">
        <v>0</v>
      </c>
      <c r="V183" s="228">
        <f>U183*H183</f>
        <v>0</v>
      </c>
      <c r="W183" s="228">
        <v>0.048</v>
      </c>
      <c r="X183" s="229">
        <f>W183*H183</f>
        <v>0.0336</v>
      </c>
      <c r="Y183" s="37"/>
      <c r="Z183" s="37"/>
      <c r="AA183" s="37"/>
      <c r="AB183" s="37"/>
      <c r="AC183" s="37"/>
      <c r="AD183" s="37"/>
      <c r="AE183" s="37"/>
      <c r="AR183" s="230" t="s">
        <v>132</v>
      </c>
      <c r="AT183" s="230" t="s">
        <v>134</v>
      </c>
      <c r="AU183" s="230" t="s">
        <v>88</v>
      </c>
      <c r="AY183" s="16" t="s">
        <v>133</v>
      </c>
      <c r="BE183" s="231">
        <f>IF(O183="základní",K183,0)</f>
        <v>0</v>
      </c>
      <c r="BF183" s="231">
        <f>IF(O183="snížená",K183,0)</f>
        <v>0</v>
      </c>
      <c r="BG183" s="231">
        <f>IF(O183="zákl. přenesená",K183,0)</f>
        <v>0</v>
      </c>
      <c r="BH183" s="231">
        <f>IF(O183="sníž. přenesená",K183,0)</f>
        <v>0</v>
      </c>
      <c r="BI183" s="231">
        <f>IF(O183="nulová",K183,0)</f>
        <v>0</v>
      </c>
      <c r="BJ183" s="16" t="s">
        <v>86</v>
      </c>
      <c r="BK183" s="231">
        <f>ROUND(P183*H183,2)</f>
        <v>0</v>
      </c>
      <c r="BL183" s="16" t="s">
        <v>132</v>
      </c>
      <c r="BM183" s="230" t="s">
        <v>278</v>
      </c>
    </row>
    <row r="184" spans="1:51" s="13" customFormat="1" ht="12">
      <c r="A184" s="13"/>
      <c r="B184" s="240"/>
      <c r="C184" s="241"/>
      <c r="D184" s="242" t="s">
        <v>174</v>
      </c>
      <c r="E184" s="243" t="s">
        <v>1</v>
      </c>
      <c r="F184" s="244" t="s">
        <v>279</v>
      </c>
      <c r="G184" s="241"/>
      <c r="H184" s="245">
        <v>0.7</v>
      </c>
      <c r="I184" s="246"/>
      <c r="J184" s="246"/>
      <c r="K184" s="241"/>
      <c r="L184" s="241"/>
      <c r="M184" s="247"/>
      <c r="N184" s="248"/>
      <c r="O184" s="249"/>
      <c r="P184" s="249"/>
      <c r="Q184" s="249"/>
      <c r="R184" s="249"/>
      <c r="S184" s="249"/>
      <c r="T184" s="249"/>
      <c r="U184" s="249"/>
      <c r="V184" s="249"/>
      <c r="W184" s="249"/>
      <c r="X184" s="250"/>
      <c r="Y184" s="13"/>
      <c r="Z184" s="13"/>
      <c r="AA184" s="13"/>
      <c r="AB184" s="13"/>
      <c r="AC184" s="13"/>
      <c r="AD184" s="13"/>
      <c r="AE184" s="13"/>
      <c r="AT184" s="251" t="s">
        <v>174</v>
      </c>
      <c r="AU184" s="251" t="s">
        <v>88</v>
      </c>
      <c r="AV184" s="13" t="s">
        <v>88</v>
      </c>
      <c r="AW184" s="13" t="s">
        <v>5</v>
      </c>
      <c r="AX184" s="13" t="s">
        <v>86</v>
      </c>
      <c r="AY184" s="251" t="s">
        <v>133</v>
      </c>
    </row>
    <row r="185" spans="1:65" s="2" customFormat="1" ht="24.15" customHeight="1">
      <c r="A185" s="37"/>
      <c r="B185" s="38"/>
      <c r="C185" s="218" t="s">
        <v>280</v>
      </c>
      <c r="D185" s="218" t="s">
        <v>134</v>
      </c>
      <c r="E185" s="219" t="s">
        <v>281</v>
      </c>
      <c r="F185" s="220" t="s">
        <v>282</v>
      </c>
      <c r="G185" s="221" t="s">
        <v>171</v>
      </c>
      <c r="H185" s="222">
        <v>1.19</v>
      </c>
      <c r="I185" s="223"/>
      <c r="J185" s="223"/>
      <c r="K185" s="224">
        <f>ROUND(P185*H185,2)</f>
        <v>0</v>
      </c>
      <c r="L185" s="220" t="s">
        <v>172</v>
      </c>
      <c r="M185" s="43"/>
      <c r="N185" s="225" t="s">
        <v>1</v>
      </c>
      <c r="O185" s="226" t="s">
        <v>41</v>
      </c>
      <c r="P185" s="227">
        <f>I185+J185</f>
        <v>0</v>
      </c>
      <c r="Q185" s="227">
        <f>ROUND(I185*H185,2)</f>
        <v>0</v>
      </c>
      <c r="R185" s="227">
        <f>ROUND(J185*H185,2)</f>
        <v>0</v>
      </c>
      <c r="S185" s="90"/>
      <c r="T185" s="228">
        <f>S185*H185</f>
        <v>0</v>
      </c>
      <c r="U185" s="228">
        <v>0</v>
      </c>
      <c r="V185" s="228">
        <f>U185*H185</f>
        <v>0</v>
      </c>
      <c r="W185" s="228">
        <v>0.038</v>
      </c>
      <c r="X185" s="229">
        <f>W185*H185</f>
        <v>0.045219999999999996</v>
      </c>
      <c r="Y185" s="37"/>
      <c r="Z185" s="37"/>
      <c r="AA185" s="37"/>
      <c r="AB185" s="37"/>
      <c r="AC185" s="37"/>
      <c r="AD185" s="37"/>
      <c r="AE185" s="37"/>
      <c r="AR185" s="230" t="s">
        <v>132</v>
      </c>
      <c r="AT185" s="230" t="s">
        <v>134</v>
      </c>
      <c r="AU185" s="230" t="s">
        <v>88</v>
      </c>
      <c r="AY185" s="16" t="s">
        <v>133</v>
      </c>
      <c r="BE185" s="231">
        <f>IF(O185="základní",K185,0)</f>
        <v>0</v>
      </c>
      <c r="BF185" s="231">
        <f>IF(O185="snížená",K185,0)</f>
        <v>0</v>
      </c>
      <c r="BG185" s="231">
        <f>IF(O185="zákl. přenesená",K185,0)</f>
        <v>0</v>
      </c>
      <c r="BH185" s="231">
        <f>IF(O185="sníž. přenesená",K185,0)</f>
        <v>0</v>
      </c>
      <c r="BI185" s="231">
        <f>IF(O185="nulová",K185,0)</f>
        <v>0</v>
      </c>
      <c r="BJ185" s="16" t="s">
        <v>86</v>
      </c>
      <c r="BK185" s="231">
        <f>ROUND(P185*H185,2)</f>
        <v>0</v>
      </c>
      <c r="BL185" s="16" t="s">
        <v>132</v>
      </c>
      <c r="BM185" s="230" t="s">
        <v>283</v>
      </c>
    </row>
    <row r="186" spans="1:51" s="13" customFormat="1" ht="12">
      <c r="A186" s="13"/>
      <c r="B186" s="240"/>
      <c r="C186" s="241"/>
      <c r="D186" s="242" t="s">
        <v>174</v>
      </c>
      <c r="E186" s="243" t="s">
        <v>1</v>
      </c>
      <c r="F186" s="244" t="s">
        <v>284</v>
      </c>
      <c r="G186" s="241"/>
      <c r="H186" s="245">
        <v>1.19</v>
      </c>
      <c r="I186" s="246"/>
      <c r="J186" s="246"/>
      <c r="K186" s="241"/>
      <c r="L186" s="241"/>
      <c r="M186" s="247"/>
      <c r="N186" s="248"/>
      <c r="O186" s="249"/>
      <c r="P186" s="249"/>
      <c r="Q186" s="249"/>
      <c r="R186" s="249"/>
      <c r="S186" s="249"/>
      <c r="T186" s="249"/>
      <c r="U186" s="249"/>
      <c r="V186" s="249"/>
      <c r="W186" s="249"/>
      <c r="X186" s="250"/>
      <c r="Y186" s="13"/>
      <c r="Z186" s="13"/>
      <c r="AA186" s="13"/>
      <c r="AB186" s="13"/>
      <c r="AC186" s="13"/>
      <c r="AD186" s="13"/>
      <c r="AE186" s="13"/>
      <c r="AT186" s="251" t="s">
        <v>174</v>
      </c>
      <c r="AU186" s="251" t="s">
        <v>88</v>
      </c>
      <c r="AV186" s="13" t="s">
        <v>88</v>
      </c>
      <c r="AW186" s="13" t="s">
        <v>5</v>
      </c>
      <c r="AX186" s="13" t="s">
        <v>86</v>
      </c>
      <c r="AY186" s="251" t="s">
        <v>133</v>
      </c>
    </row>
    <row r="187" spans="1:65" s="2" customFormat="1" ht="12">
      <c r="A187" s="37"/>
      <c r="B187" s="38"/>
      <c r="C187" s="218" t="s">
        <v>285</v>
      </c>
      <c r="D187" s="218" t="s">
        <v>134</v>
      </c>
      <c r="E187" s="219" t="s">
        <v>286</v>
      </c>
      <c r="F187" s="220" t="s">
        <v>287</v>
      </c>
      <c r="G187" s="221" t="s">
        <v>171</v>
      </c>
      <c r="H187" s="222">
        <v>55.6</v>
      </c>
      <c r="I187" s="223"/>
      <c r="J187" s="223"/>
      <c r="K187" s="224">
        <f>ROUND(P187*H187,2)</f>
        <v>0</v>
      </c>
      <c r="L187" s="220" t="s">
        <v>172</v>
      </c>
      <c r="M187" s="43"/>
      <c r="N187" s="225" t="s">
        <v>1</v>
      </c>
      <c r="O187" s="226" t="s">
        <v>41</v>
      </c>
      <c r="P187" s="227">
        <f>I187+J187</f>
        <v>0</v>
      </c>
      <c r="Q187" s="227">
        <f>ROUND(I187*H187,2)</f>
        <v>0</v>
      </c>
      <c r="R187" s="227">
        <f>ROUND(J187*H187,2)</f>
        <v>0</v>
      </c>
      <c r="S187" s="90"/>
      <c r="T187" s="228">
        <f>S187*H187</f>
        <v>0</v>
      </c>
      <c r="U187" s="228">
        <v>0</v>
      </c>
      <c r="V187" s="228">
        <f>U187*H187</f>
        <v>0</v>
      </c>
      <c r="W187" s="228">
        <v>0.076</v>
      </c>
      <c r="X187" s="229">
        <f>W187*H187</f>
        <v>4.2256</v>
      </c>
      <c r="Y187" s="37"/>
      <c r="Z187" s="37"/>
      <c r="AA187" s="37"/>
      <c r="AB187" s="37"/>
      <c r="AC187" s="37"/>
      <c r="AD187" s="37"/>
      <c r="AE187" s="37"/>
      <c r="AR187" s="230" t="s">
        <v>132</v>
      </c>
      <c r="AT187" s="230" t="s">
        <v>134</v>
      </c>
      <c r="AU187" s="230" t="s">
        <v>88</v>
      </c>
      <c r="AY187" s="16" t="s">
        <v>133</v>
      </c>
      <c r="BE187" s="231">
        <f>IF(O187="základní",K187,0)</f>
        <v>0</v>
      </c>
      <c r="BF187" s="231">
        <f>IF(O187="snížená",K187,0)</f>
        <v>0</v>
      </c>
      <c r="BG187" s="231">
        <f>IF(O187="zákl. přenesená",K187,0)</f>
        <v>0</v>
      </c>
      <c r="BH187" s="231">
        <f>IF(O187="sníž. přenesená",K187,0)</f>
        <v>0</v>
      </c>
      <c r="BI187" s="231">
        <f>IF(O187="nulová",K187,0)</f>
        <v>0</v>
      </c>
      <c r="BJ187" s="16" t="s">
        <v>86</v>
      </c>
      <c r="BK187" s="231">
        <f>ROUND(P187*H187,2)</f>
        <v>0</v>
      </c>
      <c r="BL187" s="16" t="s">
        <v>132</v>
      </c>
      <c r="BM187" s="230" t="s">
        <v>288</v>
      </c>
    </row>
    <row r="188" spans="1:51" s="13" customFormat="1" ht="12">
      <c r="A188" s="13"/>
      <c r="B188" s="240"/>
      <c r="C188" s="241"/>
      <c r="D188" s="242" t="s">
        <v>174</v>
      </c>
      <c r="E188" s="243" t="s">
        <v>1</v>
      </c>
      <c r="F188" s="244" t="s">
        <v>289</v>
      </c>
      <c r="G188" s="241"/>
      <c r="H188" s="245">
        <v>1.6</v>
      </c>
      <c r="I188" s="246"/>
      <c r="J188" s="246"/>
      <c r="K188" s="241"/>
      <c r="L188" s="241"/>
      <c r="M188" s="247"/>
      <c r="N188" s="248"/>
      <c r="O188" s="249"/>
      <c r="P188" s="249"/>
      <c r="Q188" s="249"/>
      <c r="R188" s="249"/>
      <c r="S188" s="249"/>
      <c r="T188" s="249"/>
      <c r="U188" s="249"/>
      <c r="V188" s="249"/>
      <c r="W188" s="249"/>
      <c r="X188" s="250"/>
      <c r="Y188" s="13"/>
      <c r="Z188" s="13"/>
      <c r="AA188" s="13"/>
      <c r="AB188" s="13"/>
      <c r="AC188" s="13"/>
      <c r="AD188" s="13"/>
      <c r="AE188" s="13"/>
      <c r="AT188" s="251" t="s">
        <v>174</v>
      </c>
      <c r="AU188" s="251" t="s">
        <v>88</v>
      </c>
      <c r="AV188" s="13" t="s">
        <v>88</v>
      </c>
      <c r="AW188" s="13" t="s">
        <v>5</v>
      </c>
      <c r="AX188" s="13" t="s">
        <v>78</v>
      </c>
      <c r="AY188" s="251" t="s">
        <v>133</v>
      </c>
    </row>
    <row r="189" spans="1:51" s="13" customFormat="1" ht="12">
      <c r="A189" s="13"/>
      <c r="B189" s="240"/>
      <c r="C189" s="241"/>
      <c r="D189" s="242" t="s">
        <v>174</v>
      </c>
      <c r="E189" s="243" t="s">
        <v>1</v>
      </c>
      <c r="F189" s="244" t="s">
        <v>290</v>
      </c>
      <c r="G189" s="241"/>
      <c r="H189" s="245">
        <v>10.8</v>
      </c>
      <c r="I189" s="246"/>
      <c r="J189" s="246"/>
      <c r="K189" s="241"/>
      <c r="L189" s="241"/>
      <c r="M189" s="247"/>
      <c r="N189" s="248"/>
      <c r="O189" s="249"/>
      <c r="P189" s="249"/>
      <c r="Q189" s="249"/>
      <c r="R189" s="249"/>
      <c r="S189" s="249"/>
      <c r="T189" s="249"/>
      <c r="U189" s="249"/>
      <c r="V189" s="249"/>
      <c r="W189" s="249"/>
      <c r="X189" s="250"/>
      <c r="Y189" s="13"/>
      <c r="Z189" s="13"/>
      <c r="AA189" s="13"/>
      <c r="AB189" s="13"/>
      <c r="AC189" s="13"/>
      <c r="AD189" s="13"/>
      <c r="AE189" s="13"/>
      <c r="AT189" s="251" t="s">
        <v>174</v>
      </c>
      <c r="AU189" s="251" t="s">
        <v>88</v>
      </c>
      <c r="AV189" s="13" t="s">
        <v>88</v>
      </c>
      <c r="AW189" s="13" t="s">
        <v>5</v>
      </c>
      <c r="AX189" s="13" t="s">
        <v>78</v>
      </c>
      <c r="AY189" s="251" t="s">
        <v>133</v>
      </c>
    </row>
    <row r="190" spans="1:51" s="13" customFormat="1" ht="12">
      <c r="A190" s="13"/>
      <c r="B190" s="240"/>
      <c r="C190" s="241"/>
      <c r="D190" s="242" t="s">
        <v>174</v>
      </c>
      <c r="E190" s="243" t="s">
        <v>1</v>
      </c>
      <c r="F190" s="244" t="s">
        <v>291</v>
      </c>
      <c r="G190" s="241"/>
      <c r="H190" s="245">
        <v>3.2</v>
      </c>
      <c r="I190" s="246"/>
      <c r="J190" s="246"/>
      <c r="K190" s="241"/>
      <c r="L190" s="241"/>
      <c r="M190" s="247"/>
      <c r="N190" s="248"/>
      <c r="O190" s="249"/>
      <c r="P190" s="249"/>
      <c r="Q190" s="249"/>
      <c r="R190" s="249"/>
      <c r="S190" s="249"/>
      <c r="T190" s="249"/>
      <c r="U190" s="249"/>
      <c r="V190" s="249"/>
      <c r="W190" s="249"/>
      <c r="X190" s="250"/>
      <c r="Y190" s="13"/>
      <c r="Z190" s="13"/>
      <c r="AA190" s="13"/>
      <c r="AB190" s="13"/>
      <c r="AC190" s="13"/>
      <c r="AD190" s="13"/>
      <c r="AE190" s="13"/>
      <c r="AT190" s="251" t="s">
        <v>174</v>
      </c>
      <c r="AU190" s="251" t="s">
        <v>88</v>
      </c>
      <c r="AV190" s="13" t="s">
        <v>88</v>
      </c>
      <c r="AW190" s="13" t="s">
        <v>5</v>
      </c>
      <c r="AX190" s="13" t="s">
        <v>78</v>
      </c>
      <c r="AY190" s="251" t="s">
        <v>133</v>
      </c>
    </row>
    <row r="191" spans="1:51" s="13" customFormat="1" ht="12">
      <c r="A191" s="13"/>
      <c r="B191" s="240"/>
      <c r="C191" s="241"/>
      <c r="D191" s="242" t="s">
        <v>174</v>
      </c>
      <c r="E191" s="243" t="s">
        <v>1</v>
      </c>
      <c r="F191" s="244" t="s">
        <v>292</v>
      </c>
      <c r="G191" s="241"/>
      <c r="H191" s="245">
        <v>19.8</v>
      </c>
      <c r="I191" s="246"/>
      <c r="J191" s="246"/>
      <c r="K191" s="241"/>
      <c r="L191" s="241"/>
      <c r="M191" s="247"/>
      <c r="N191" s="248"/>
      <c r="O191" s="249"/>
      <c r="P191" s="249"/>
      <c r="Q191" s="249"/>
      <c r="R191" s="249"/>
      <c r="S191" s="249"/>
      <c r="T191" s="249"/>
      <c r="U191" s="249"/>
      <c r="V191" s="249"/>
      <c r="W191" s="249"/>
      <c r="X191" s="250"/>
      <c r="Y191" s="13"/>
      <c r="Z191" s="13"/>
      <c r="AA191" s="13"/>
      <c r="AB191" s="13"/>
      <c r="AC191" s="13"/>
      <c r="AD191" s="13"/>
      <c r="AE191" s="13"/>
      <c r="AT191" s="251" t="s">
        <v>174</v>
      </c>
      <c r="AU191" s="251" t="s">
        <v>88</v>
      </c>
      <c r="AV191" s="13" t="s">
        <v>88</v>
      </c>
      <c r="AW191" s="13" t="s">
        <v>5</v>
      </c>
      <c r="AX191" s="13" t="s">
        <v>78</v>
      </c>
      <c r="AY191" s="251" t="s">
        <v>133</v>
      </c>
    </row>
    <row r="192" spans="1:51" s="13" customFormat="1" ht="12">
      <c r="A192" s="13"/>
      <c r="B192" s="240"/>
      <c r="C192" s="241"/>
      <c r="D192" s="242" t="s">
        <v>174</v>
      </c>
      <c r="E192" s="243" t="s">
        <v>1</v>
      </c>
      <c r="F192" s="244" t="s">
        <v>293</v>
      </c>
      <c r="G192" s="241"/>
      <c r="H192" s="245">
        <v>8</v>
      </c>
      <c r="I192" s="246"/>
      <c r="J192" s="246"/>
      <c r="K192" s="241"/>
      <c r="L192" s="241"/>
      <c r="M192" s="247"/>
      <c r="N192" s="248"/>
      <c r="O192" s="249"/>
      <c r="P192" s="249"/>
      <c r="Q192" s="249"/>
      <c r="R192" s="249"/>
      <c r="S192" s="249"/>
      <c r="T192" s="249"/>
      <c r="U192" s="249"/>
      <c r="V192" s="249"/>
      <c r="W192" s="249"/>
      <c r="X192" s="250"/>
      <c r="Y192" s="13"/>
      <c r="Z192" s="13"/>
      <c r="AA192" s="13"/>
      <c r="AB192" s="13"/>
      <c r="AC192" s="13"/>
      <c r="AD192" s="13"/>
      <c r="AE192" s="13"/>
      <c r="AT192" s="251" t="s">
        <v>174</v>
      </c>
      <c r="AU192" s="251" t="s">
        <v>88</v>
      </c>
      <c r="AV192" s="13" t="s">
        <v>88</v>
      </c>
      <c r="AW192" s="13" t="s">
        <v>5</v>
      </c>
      <c r="AX192" s="13" t="s">
        <v>78</v>
      </c>
      <c r="AY192" s="251" t="s">
        <v>133</v>
      </c>
    </row>
    <row r="193" spans="1:51" s="13" customFormat="1" ht="12">
      <c r="A193" s="13"/>
      <c r="B193" s="240"/>
      <c r="C193" s="241"/>
      <c r="D193" s="242" t="s">
        <v>174</v>
      </c>
      <c r="E193" s="243" t="s">
        <v>1</v>
      </c>
      <c r="F193" s="244" t="s">
        <v>294</v>
      </c>
      <c r="G193" s="241"/>
      <c r="H193" s="245">
        <v>1.4</v>
      </c>
      <c r="I193" s="246"/>
      <c r="J193" s="246"/>
      <c r="K193" s="241"/>
      <c r="L193" s="241"/>
      <c r="M193" s="247"/>
      <c r="N193" s="248"/>
      <c r="O193" s="249"/>
      <c r="P193" s="249"/>
      <c r="Q193" s="249"/>
      <c r="R193" s="249"/>
      <c r="S193" s="249"/>
      <c r="T193" s="249"/>
      <c r="U193" s="249"/>
      <c r="V193" s="249"/>
      <c r="W193" s="249"/>
      <c r="X193" s="250"/>
      <c r="Y193" s="13"/>
      <c r="Z193" s="13"/>
      <c r="AA193" s="13"/>
      <c r="AB193" s="13"/>
      <c r="AC193" s="13"/>
      <c r="AD193" s="13"/>
      <c r="AE193" s="13"/>
      <c r="AT193" s="251" t="s">
        <v>174</v>
      </c>
      <c r="AU193" s="251" t="s">
        <v>88</v>
      </c>
      <c r="AV193" s="13" t="s">
        <v>88</v>
      </c>
      <c r="AW193" s="13" t="s">
        <v>5</v>
      </c>
      <c r="AX193" s="13" t="s">
        <v>78</v>
      </c>
      <c r="AY193" s="251" t="s">
        <v>133</v>
      </c>
    </row>
    <row r="194" spans="1:51" s="13" customFormat="1" ht="12">
      <c r="A194" s="13"/>
      <c r="B194" s="240"/>
      <c r="C194" s="241"/>
      <c r="D194" s="242" t="s">
        <v>174</v>
      </c>
      <c r="E194" s="243" t="s">
        <v>1</v>
      </c>
      <c r="F194" s="244" t="s">
        <v>295</v>
      </c>
      <c r="G194" s="241"/>
      <c r="H194" s="245">
        <v>10.8</v>
      </c>
      <c r="I194" s="246"/>
      <c r="J194" s="246"/>
      <c r="K194" s="241"/>
      <c r="L194" s="241"/>
      <c r="M194" s="247"/>
      <c r="N194" s="248"/>
      <c r="O194" s="249"/>
      <c r="P194" s="249"/>
      <c r="Q194" s="249"/>
      <c r="R194" s="249"/>
      <c r="S194" s="249"/>
      <c r="T194" s="249"/>
      <c r="U194" s="249"/>
      <c r="V194" s="249"/>
      <c r="W194" s="249"/>
      <c r="X194" s="250"/>
      <c r="Y194" s="13"/>
      <c r="Z194" s="13"/>
      <c r="AA194" s="13"/>
      <c r="AB194" s="13"/>
      <c r="AC194" s="13"/>
      <c r="AD194" s="13"/>
      <c r="AE194" s="13"/>
      <c r="AT194" s="251" t="s">
        <v>174</v>
      </c>
      <c r="AU194" s="251" t="s">
        <v>88</v>
      </c>
      <c r="AV194" s="13" t="s">
        <v>88</v>
      </c>
      <c r="AW194" s="13" t="s">
        <v>5</v>
      </c>
      <c r="AX194" s="13" t="s">
        <v>78</v>
      </c>
      <c r="AY194" s="251" t="s">
        <v>133</v>
      </c>
    </row>
    <row r="195" spans="1:65" s="2" customFormat="1" ht="12">
      <c r="A195" s="37"/>
      <c r="B195" s="38"/>
      <c r="C195" s="218" t="s">
        <v>296</v>
      </c>
      <c r="D195" s="218" t="s">
        <v>134</v>
      </c>
      <c r="E195" s="219" t="s">
        <v>297</v>
      </c>
      <c r="F195" s="220" t="s">
        <v>298</v>
      </c>
      <c r="G195" s="221" t="s">
        <v>171</v>
      </c>
      <c r="H195" s="222">
        <v>13.7</v>
      </c>
      <c r="I195" s="223"/>
      <c r="J195" s="223"/>
      <c r="K195" s="224">
        <f>ROUND(P195*H195,2)</f>
        <v>0</v>
      </c>
      <c r="L195" s="220" t="s">
        <v>172</v>
      </c>
      <c r="M195" s="43"/>
      <c r="N195" s="225" t="s">
        <v>1</v>
      </c>
      <c r="O195" s="226" t="s">
        <v>41</v>
      </c>
      <c r="P195" s="227">
        <f>I195+J195</f>
        <v>0</v>
      </c>
      <c r="Q195" s="227">
        <f>ROUND(I195*H195,2)</f>
        <v>0</v>
      </c>
      <c r="R195" s="227">
        <f>ROUND(J195*H195,2)</f>
        <v>0</v>
      </c>
      <c r="S195" s="90"/>
      <c r="T195" s="228">
        <f>S195*H195</f>
        <v>0</v>
      </c>
      <c r="U195" s="228">
        <v>0</v>
      </c>
      <c r="V195" s="228">
        <f>U195*H195</f>
        <v>0</v>
      </c>
      <c r="W195" s="228">
        <v>0.063</v>
      </c>
      <c r="X195" s="229">
        <f>W195*H195</f>
        <v>0.8631</v>
      </c>
      <c r="Y195" s="37"/>
      <c r="Z195" s="37"/>
      <c r="AA195" s="37"/>
      <c r="AB195" s="37"/>
      <c r="AC195" s="37"/>
      <c r="AD195" s="37"/>
      <c r="AE195" s="37"/>
      <c r="AR195" s="230" t="s">
        <v>132</v>
      </c>
      <c r="AT195" s="230" t="s">
        <v>134</v>
      </c>
      <c r="AU195" s="230" t="s">
        <v>88</v>
      </c>
      <c r="AY195" s="16" t="s">
        <v>133</v>
      </c>
      <c r="BE195" s="231">
        <f>IF(O195="základní",K195,0)</f>
        <v>0</v>
      </c>
      <c r="BF195" s="231">
        <f>IF(O195="snížená",K195,0)</f>
        <v>0</v>
      </c>
      <c r="BG195" s="231">
        <f>IF(O195="zákl. přenesená",K195,0)</f>
        <v>0</v>
      </c>
      <c r="BH195" s="231">
        <f>IF(O195="sníž. přenesená",K195,0)</f>
        <v>0</v>
      </c>
      <c r="BI195" s="231">
        <f>IF(O195="nulová",K195,0)</f>
        <v>0</v>
      </c>
      <c r="BJ195" s="16" t="s">
        <v>86</v>
      </c>
      <c r="BK195" s="231">
        <f>ROUND(P195*H195,2)</f>
        <v>0</v>
      </c>
      <c r="BL195" s="16" t="s">
        <v>132</v>
      </c>
      <c r="BM195" s="230" t="s">
        <v>299</v>
      </c>
    </row>
    <row r="196" spans="1:51" s="13" customFormat="1" ht="12">
      <c r="A196" s="13"/>
      <c r="B196" s="240"/>
      <c r="C196" s="241"/>
      <c r="D196" s="242" t="s">
        <v>174</v>
      </c>
      <c r="E196" s="243" t="s">
        <v>1</v>
      </c>
      <c r="F196" s="244" t="s">
        <v>300</v>
      </c>
      <c r="G196" s="241"/>
      <c r="H196" s="245">
        <v>2.4</v>
      </c>
      <c r="I196" s="246"/>
      <c r="J196" s="246"/>
      <c r="K196" s="241"/>
      <c r="L196" s="241"/>
      <c r="M196" s="247"/>
      <c r="N196" s="248"/>
      <c r="O196" s="249"/>
      <c r="P196" s="249"/>
      <c r="Q196" s="249"/>
      <c r="R196" s="249"/>
      <c r="S196" s="249"/>
      <c r="T196" s="249"/>
      <c r="U196" s="249"/>
      <c r="V196" s="249"/>
      <c r="W196" s="249"/>
      <c r="X196" s="250"/>
      <c r="Y196" s="13"/>
      <c r="Z196" s="13"/>
      <c r="AA196" s="13"/>
      <c r="AB196" s="13"/>
      <c r="AC196" s="13"/>
      <c r="AD196" s="13"/>
      <c r="AE196" s="13"/>
      <c r="AT196" s="251" t="s">
        <v>174</v>
      </c>
      <c r="AU196" s="251" t="s">
        <v>88</v>
      </c>
      <c r="AV196" s="13" t="s">
        <v>88</v>
      </c>
      <c r="AW196" s="13" t="s">
        <v>5</v>
      </c>
      <c r="AX196" s="13" t="s">
        <v>78</v>
      </c>
      <c r="AY196" s="251" t="s">
        <v>133</v>
      </c>
    </row>
    <row r="197" spans="1:51" s="13" customFormat="1" ht="12">
      <c r="A197" s="13"/>
      <c r="B197" s="240"/>
      <c r="C197" s="241"/>
      <c r="D197" s="242" t="s">
        <v>174</v>
      </c>
      <c r="E197" s="243" t="s">
        <v>1</v>
      </c>
      <c r="F197" s="244" t="s">
        <v>301</v>
      </c>
      <c r="G197" s="241"/>
      <c r="H197" s="245">
        <v>3.8</v>
      </c>
      <c r="I197" s="246"/>
      <c r="J197" s="246"/>
      <c r="K197" s="241"/>
      <c r="L197" s="241"/>
      <c r="M197" s="247"/>
      <c r="N197" s="248"/>
      <c r="O197" s="249"/>
      <c r="P197" s="249"/>
      <c r="Q197" s="249"/>
      <c r="R197" s="249"/>
      <c r="S197" s="249"/>
      <c r="T197" s="249"/>
      <c r="U197" s="249"/>
      <c r="V197" s="249"/>
      <c r="W197" s="249"/>
      <c r="X197" s="250"/>
      <c r="Y197" s="13"/>
      <c r="Z197" s="13"/>
      <c r="AA197" s="13"/>
      <c r="AB197" s="13"/>
      <c r="AC197" s="13"/>
      <c r="AD197" s="13"/>
      <c r="AE197" s="13"/>
      <c r="AT197" s="251" t="s">
        <v>174</v>
      </c>
      <c r="AU197" s="251" t="s">
        <v>88</v>
      </c>
      <c r="AV197" s="13" t="s">
        <v>88</v>
      </c>
      <c r="AW197" s="13" t="s">
        <v>5</v>
      </c>
      <c r="AX197" s="13" t="s">
        <v>78</v>
      </c>
      <c r="AY197" s="251" t="s">
        <v>133</v>
      </c>
    </row>
    <row r="198" spans="1:51" s="13" customFormat="1" ht="12">
      <c r="A198" s="13"/>
      <c r="B198" s="240"/>
      <c r="C198" s="241"/>
      <c r="D198" s="242" t="s">
        <v>174</v>
      </c>
      <c r="E198" s="243" t="s">
        <v>1</v>
      </c>
      <c r="F198" s="244" t="s">
        <v>302</v>
      </c>
      <c r="G198" s="241"/>
      <c r="H198" s="245">
        <v>7.5</v>
      </c>
      <c r="I198" s="246"/>
      <c r="J198" s="246"/>
      <c r="K198" s="241"/>
      <c r="L198" s="241"/>
      <c r="M198" s="247"/>
      <c r="N198" s="248"/>
      <c r="O198" s="249"/>
      <c r="P198" s="249"/>
      <c r="Q198" s="249"/>
      <c r="R198" s="249"/>
      <c r="S198" s="249"/>
      <c r="T198" s="249"/>
      <c r="U198" s="249"/>
      <c r="V198" s="249"/>
      <c r="W198" s="249"/>
      <c r="X198" s="250"/>
      <c r="Y198" s="13"/>
      <c r="Z198" s="13"/>
      <c r="AA198" s="13"/>
      <c r="AB198" s="13"/>
      <c r="AC198" s="13"/>
      <c r="AD198" s="13"/>
      <c r="AE198" s="13"/>
      <c r="AT198" s="251" t="s">
        <v>174</v>
      </c>
      <c r="AU198" s="251" t="s">
        <v>88</v>
      </c>
      <c r="AV198" s="13" t="s">
        <v>88</v>
      </c>
      <c r="AW198" s="13" t="s">
        <v>5</v>
      </c>
      <c r="AX198" s="13" t="s">
        <v>78</v>
      </c>
      <c r="AY198" s="251" t="s">
        <v>133</v>
      </c>
    </row>
    <row r="199" spans="1:65" s="2" customFormat="1" ht="37.8" customHeight="1">
      <c r="A199" s="37"/>
      <c r="B199" s="38"/>
      <c r="C199" s="218" t="s">
        <v>303</v>
      </c>
      <c r="D199" s="218" t="s">
        <v>134</v>
      </c>
      <c r="E199" s="219" t="s">
        <v>304</v>
      </c>
      <c r="F199" s="220" t="s">
        <v>305</v>
      </c>
      <c r="G199" s="221" t="s">
        <v>171</v>
      </c>
      <c r="H199" s="222">
        <v>287.73</v>
      </c>
      <c r="I199" s="223"/>
      <c r="J199" s="223"/>
      <c r="K199" s="224">
        <f>ROUND(P199*H199,2)</f>
        <v>0</v>
      </c>
      <c r="L199" s="220" t="s">
        <v>172</v>
      </c>
      <c r="M199" s="43"/>
      <c r="N199" s="225" t="s">
        <v>1</v>
      </c>
      <c r="O199" s="226" t="s">
        <v>41</v>
      </c>
      <c r="P199" s="227">
        <f>I199+J199</f>
        <v>0</v>
      </c>
      <c r="Q199" s="227">
        <f>ROUND(I199*H199,2)</f>
        <v>0</v>
      </c>
      <c r="R199" s="227">
        <f>ROUND(J199*H199,2)</f>
        <v>0</v>
      </c>
      <c r="S199" s="90"/>
      <c r="T199" s="228">
        <f>S199*H199</f>
        <v>0</v>
      </c>
      <c r="U199" s="228">
        <v>0</v>
      </c>
      <c r="V199" s="228">
        <f>U199*H199</f>
        <v>0</v>
      </c>
      <c r="W199" s="228">
        <v>0.02</v>
      </c>
      <c r="X199" s="229">
        <f>W199*H199</f>
        <v>5.754600000000001</v>
      </c>
      <c r="Y199" s="37"/>
      <c r="Z199" s="37"/>
      <c r="AA199" s="37"/>
      <c r="AB199" s="37"/>
      <c r="AC199" s="37"/>
      <c r="AD199" s="37"/>
      <c r="AE199" s="37"/>
      <c r="AR199" s="230" t="s">
        <v>132</v>
      </c>
      <c r="AT199" s="230" t="s">
        <v>134</v>
      </c>
      <c r="AU199" s="230" t="s">
        <v>88</v>
      </c>
      <c r="AY199" s="16" t="s">
        <v>133</v>
      </c>
      <c r="BE199" s="231">
        <f>IF(O199="základní",K199,0)</f>
        <v>0</v>
      </c>
      <c r="BF199" s="231">
        <f>IF(O199="snížená",K199,0)</f>
        <v>0</v>
      </c>
      <c r="BG199" s="231">
        <f>IF(O199="zákl. přenesená",K199,0)</f>
        <v>0</v>
      </c>
      <c r="BH199" s="231">
        <f>IF(O199="sníž. přenesená",K199,0)</f>
        <v>0</v>
      </c>
      <c r="BI199" s="231">
        <f>IF(O199="nulová",K199,0)</f>
        <v>0</v>
      </c>
      <c r="BJ199" s="16" t="s">
        <v>86</v>
      </c>
      <c r="BK199" s="231">
        <f>ROUND(P199*H199,2)</f>
        <v>0</v>
      </c>
      <c r="BL199" s="16" t="s">
        <v>132</v>
      </c>
      <c r="BM199" s="230" t="s">
        <v>306</v>
      </c>
    </row>
    <row r="200" spans="1:51" s="13" customFormat="1" ht="12">
      <c r="A200" s="13"/>
      <c r="B200" s="240"/>
      <c r="C200" s="241"/>
      <c r="D200" s="242" t="s">
        <v>174</v>
      </c>
      <c r="E200" s="243" t="s">
        <v>1</v>
      </c>
      <c r="F200" s="244" t="s">
        <v>307</v>
      </c>
      <c r="G200" s="241"/>
      <c r="H200" s="245">
        <v>13.64</v>
      </c>
      <c r="I200" s="246"/>
      <c r="J200" s="246"/>
      <c r="K200" s="241"/>
      <c r="L200" s="241"/>
      <c r="M200" s="247"/>
      <c r="N200" s="248"/>
      <c r="O200" s="249"/>
      <c r="P200" s="249"/>
      <c r="Q200" s="249"/>
      <c r="R200" s="249"/>
      <c r="S200" s="249"/>
      <c r="T200" s="249"/>
      <c r="U200" s="249"/>
      <c r="V200" s="249"/>
      <c r="W200" s="249"/>
      <c r="X200" s="250"/>
      <c r="Y200" s="13"/>
      <c r="Z200" s="13"/>
      <c r="AA200" s="13"/>
      <c r="AB200" s="13"/>
      <c r="AC200" s="13"/>
      <c r="AD200" s="13"/>
      <c r="AE200" s="13"/>
      <c r="AT200" s="251" t="s">
        <v>174</v>
      </c>
      <c r="AU200" s="251" t="s">
        <v>88</v>
      </c>
      <c r="AV200" s="13" t="s">
        <v>88</v>
      </c>
      <c r="AW200" s="13" t="s">
        <v>5</v>
      </c>
      <c r="AX200" s="13" t="s">
        <v>78</v>
      </c>
      <c r="AY200" s="251" t="s">
        <v>133</v>
      </c>
    </row>
    <row r="201" spans="1:51" s="13" customFormat="1" ht="12">
      <c r="A201" s="13"/>
      <c r="B201" s="240"/>
      <c r="C201" s="241"/>
      <c r="D201" s="242" t="s">
        <v>174</v>
      </c>
      <c r="E201" s="243" t="s">
        <v>1</v>
      </c>
      <c r="F201" s="244" t="s">
        <v>308</v>
      </c>
      <c r="G201" s="241"/>
      <c r="H201" s="245">
        <v>19.13</v>
      </c>
      <c r="I201" s="246"/>
      <c r="J201" s="246"/>
      <c r="K201" s="241"/>
      <c r="L201" s="241"/>
      <c r="M201" s="247"/>
      <c r="N201" s="248"/>
      <c r="O201" s="249"/>
      <c r="P201" s="249"/>
      <c r="Q201" s="249"/>
      <c r="R201" s="249"/>
      <c r="S201" s="249"/>
      <c r="T201" s="249"/>
      <c r="U201" s="249"/>
      <c r="V201" s="249"/>
      <c r="W201" s="249"/>
      <c r="X201" s="250"/>
      <c r="Y201" s="13"/>
      <c r="Z201" s="13"/>
      <c r="AA201" s="13"/>
      <c r="AB201" s="13"/>
      <c r="AC201" s="13"/>
      <c r="AD201" s="13"/>
      <c r="AE201" s="13"/>
      <c r="AT201" s="251" t="s">
        <v>174</v>
      </c>
      <c r="AU201" s="251" t="s">
        <v>88</v>
      </c>
      <c r="AV201" s="13" t="s">
        <v>88</v>
      </c>
      <c r="AW201" s="13" t="s">
        <v>5</v>
      </c>
      <c r="AX201" s="13" t="s">
        <v>78</v>
      </c>
      <c r="AY201" s="251" t="s">
        <v>133</v>
      </c>
    </row>
    <row r="202" spans="1:51" s="13" customFormat="1" ht="12">
      <c r="A202" s="13"/>
      <c r="B202" s="240"/>
      <c r="C202" s="241"/>
      <c r="D202" s="242" t="s">
        <v>174</v>
      </c>
      <c r="E202" s="243" t="s">
        <v>1</v>
      </c>
      <c r="F202" s="244" t="s">
        <v>309</v>
      </c>
      <c r="G202" s="241"/>
      <c r="H202" s="245">
        <v>19.5</v>
      </c>
      <c r="I202" s="246"/>
      <c r="J202" s="246"/>
      <c r="K202" s="241"/>
      <c r="L202" s="241"/>
      <c r="M202" s="247"/>
      <c r="N202" s="248"/>
      <c r="O202" s="249"/>
      <c r="P202" s="249"/>
      <c r="Q202" s="249"/>
      <c r="R202" s="249"/>
      <c r="S202" s="249"/>
      <c r="T202" s="249"/>
      <c r="U202" s="249"/>
      <c r="V202" s="249"/>
      <c r="W202" s="249"/>
      <c r="X202" s="250"/>
      <c r="Y202" s="13"/>
      <c r="Z202" s="13"/>
      <c r="AA202" s="13"/>
      <c r="AB202" s="13"/>
      <c r="AC202" s="13"/>
      <c r="AD202" s="13"/>
      <c r="AE202" s="13"/>
      <c r="AT202" s="251" t="s">
        <v>174</v>
      </c>
      <c r="AU202" s="251" t="s">
        <v>88</v>
      </c>
      <c r="AV202" s="13" t="s">
        <v>88</v>
      </c>
      <c r="AW202" s="13" t="s">
        <v>5</v>
      </c>
      <c r="AX202" s="13" t="s">
        <v>78</v>
      </c>
      <c r="AY202" s="251" t="s">
        <v>133</v>
      </c>
    </row>
    <row r="203" spans="1:51" s="13" customFormat="1" ht="12">
      <c r="A203" s="13"/>
      <c r="B203" s="240"/>
      <c r="C203" s="241"/>
      <c r="D203" s="242" t="s">
        <v>174</v>
      </c>
      <c r="E203" s="243" t="s">
        <v>1</v>
      </c>
      <c r="F203" s="244" t="s">
        <v>310</v>
      </c>
      <c r="G203" s="241"/>
      <c r="H203" s="245">
        <v>21.35</v>
      </c>
      <c r="I203" s="246"/>
      <c r="J203" s="246"/>
      <c r="K203" s="241"/>
      <c r="L203" s="241"/>
      <c r="M203" s="247"/>
      <c r="N203" s="248"/>
      <c r="O203" s="249"/>
      <c r="P203" s="249"/>
      <c r="Q203" s="249"/>
      <c r="R203" s="249"/>
      <c r="S203" s="249"/>
      <c r="T203" s="249"/>
      <c r="U203" s="249"/>
      <c r="V203" s="249"/>
      <c r="W203" s="249"/>
      <c r="X203" s="250"/>
      <c r="Y203" s="13"/>
      <c r="Z203" s="13"/>
      <c r="AA203" s="13"/>
      <c r="AB203" s="13"/>
      <c r="AC203" s="13"/>
      <c r="AD203" s="13"/>
      <c r="AE203" s="13"/>
      <c r="AT203" s="251" t="s">
        <v>174</v>
      </c>
      <c r="AU203" s="251" t="s">
        <v>88</v>
      </c>
      <c r="AV203" s="13" t="s">
        <v>88</v>
      </c>
      <c r="AW203" s="13" t="s">
        <v>5</v>
      </c>
      <c r="AX203" s="13" t="s">
        <v>78</v>
      </c>
      <c r="AY203" s="251" t="s">
        <v>133</v>
      </c>
    </row>
    <row r="204" spans="1:51" s="13" customFormat="1" ht="12">
      <c r="A204" s="13"/>
      <c r="B204" s="240"/>
      <c r="C204" s="241"/>
      <c r="D204" s="242" t="s">
        <v>174</v>
      </c>
      <c r="E204" s="243" t="s">
        <v>1</v>
      </c>
      <c r="F204" s="244" t="s">
        <v>311</v>
      </c>
      <c r="G204" s="241"/>
      <c r="H204" s="245">
        <v>18.57</v>
      </c>
      <c r="I204" s="246"/>
      <c r="J204" s="246"/>
      <c r="K204" s="241"/>
      <c r="L204" s="241"/>
      <c r="M204" s="247"/>
      <c r="N204" s="248"/>
      <c r="O204" s="249"/>
      <c r="P204" s="249"/>
      <c r="Q204" s="249"/>
      <c r="R204" s="249"/>
      <c r="S204" s="249"/>
      <c r="T204" s="249"/>
      <c r="U204" s="249"/>
      <c r="V204" s="249"/>
      <c r="W204" s="249"/>
      <c r="X204" s="250"/>
      <c r="Y204" s="13"/>
      <c r="Z204" s="13"/>
      <c r="AA204" s="13"/>
      <c r="AB204" s="13"/>
      <c r="AC204" s="13"/>
      <c r="AD204" s="13"/>
      <c r="AE204" s="13"/>
      <c r="AT204" s="251" t="s">
        <v>174</v>
      </c>
      <c r="AU204" s="251" t="s">
        <v>88</v>
      </c>
      <c r="AV204" s="13" t="s">
        <v>88</v>
      </c>
      <c r="AW204" s="13" t="s">
        <v>5</v>
      </c>
      <c r="AX204" s="13" t="s">
        <v>78</v>
      </c>
      <c r="AY204" s="251" t="s">
        <v>133</v>
      </c>
    </row>
    <row r="205" spans="1:51" s="13" customFormat="1" ht="12">
      <c r="A205" s="13"/>
      <c r="B205" s="240"/>
      <c r="C205" s="241"/>
      <c r="D205" s="242" t="s">
        <v>174</v>
      </c>
      <c r="E205" s="243" t="s">
        <v>1</v>
      </c>
      <c r="F205" s="244" t="s">
        <v>312</v>
      </c>
      <c r="G205" s="241"/>
      <c r="H205" s="245">
        <v>16.38</v>
      </c>
      <c r="I205" s="246"/>
      <c r="J205" s="246"/>
      <c r="K205" s="241"/>
      <c r="L205" s="241"/>
      <c r="M205" s="247"/>
      <c r="N205" s="248"/>
      <c r="O205" s="249"/>
      <c r="P205" s="249"/>
      <c r="Q205" s="249"/>
      <c r="R205" s="249"/>
      <c r="S205" s="249"/>
      <c r="T205" s="249"/>
      <c r="U205" s="249"/>
      <c r="V205" s="249"/>
      <c r="W205" s="249"/>
      <c r="X205" s="250"/>
      <c r="Y205" s="13"/>
      <c r="Z205" s="13"/>
      <c r="AA205" s="13"/>
      <c r="AB205" s="13"/>
      <c r="AC205" s="13"/>
      <c r="AD205" s="13"/>
      <c r="AE205" s="13"/>
      <c r="AT205" s="251" t="s">
        <v>174</v>
      </c>
      <c r="AU205" s="251" t="s">
        <v>88</v>
      </c>
      <c r="AV205" s="13" t="s">
        <v>88</v>
      </c>
      <c r="AW205" s="13" t="s">
        <v>5</v>
      </c>
      <c r="AX205" s="13" t="s">
        <v>78</v>
      </c>
      <c r="AY205" s="251" t="s">
        <v>133</v>
      </c>
    </row>
    <row r="206" spans="1:51" s="13" customFormat="1" ht="12">
      <c r="A206" s="13"/>
      <c r="B206" s="240"/>
      <c r="C206" s="241"/>
      <c r="D206" s="242" t="s">
        <v>174</v>
      </c>
      <c r="E206" s="243" t="s">
        <v>1</v>
      </c>
      <c r="F206" s="244" t="s">
        <v>313</v>
      </c>
      <c r="G206" s="241"/>
      <c r="H206" s="245">
        <v>8.76</v>
      </c>
      <c r="I206" s="246"/>
      <c r="J206" s="246"/>
      <c r="K206" s="241"/>
      <c r="L206" s="241"/>
      <c r="M206" s="247"/>
      <c r="N206" s="248"/>
      <c r="O206" s="249"/>
      <c r="P206" s="249"/>
      <c r="Q206" s="249"/>
      <c r="R206" s="249"/>
      <c r="S206" s="249"/>
      <c r="T206" s="249"/>
      <c r="U206" s="249"/>
      <c r="V206" s="249"/>
      <c r="W206" s="249"/>
      <c r="X206" s="250"/>
      <c r="Y206" s="13"/>
      <c r="Z206" s="13"/>
      <c r="AA206" s="13"/>
      <c r="AB206" s="13"/>
      <c r="AC206" s="13"/>
      <c r="AD206" s="13"/>
      <c r="AE206" s="13"/>
      <c r="AT206" s="251" t="s">
        <v>174</v>
      </c>
      <c r="AU206" s="251" t="s">
        <v>88</v>
      </c>
      <c r="AV206" s="13" t="s">
        <v>88</v>
      </c>
      <c r="AW206" s="13" t="s">
        <v>5</v>
      </c>
      <c r="AX206" s="13" t="s">
        <v>78</v>
      </c>
      <c r="AY206" s="251" t="s">
        <v>133</v>
      </c>
    </row>
    <row r="207" spans="1:51" s="13" customFormat="1" ht="12">
      <c r="A207" s="13"/>
      <c r="B207" s="240"/>
      <c r="C207" s="241"/>
      <c r="D207" s="242" t="s">
        <v>174</v>
      </c>
      <c r="E207" s="243" t="s">
        <v>1</v>
      </c>
      <c r="F207" s="244" t="s">
        <v>314</v>
      </c>
      <c r="G207" s="241"/>
      <c r="H207" s="245">
        <v>20.88</v>
      </c>
      <c r="I207" s="246"/>
      <c r="J207" s="246"/>
      <c r="K207" s="241"/>
      <c r="L207" s="241"/>
      <c r="M207" s="247"/>
      <c r="N207" s="248"/>
      <c r="O207" s="249"/>
      <c r="P207" s="249"/>
      <c r="Q207" s="249"/>
      <c r="R207" s="249"/>
      <c r="S207" s="249"/>
      <c r="T207" s="249"/>
      <c r="U207" s="249"/>
      <c r="V207" s="249"/>
      <c r="W207" s="249"/>
      <c r="X207" s="250"/>
      <c r="Y207" s="13"/>
      <c r="Z207" s="13"/>
      <c r="AA207" s="13"/>
      <c r="AB207" s="13"/>
      <c r="AC207" s="13"/>
      <c r="AD207" s="13"/>
      <c r="AE207" s="13"/>
      <c r="AT207" s="251" t="s">
        <v>174</v>
      </c>
      <c r="AU207" s="251" t="s">
        <v>88</v>
      </c>
      <c r="AV207" s="13" t="s">
        <v>88</v>
      </c>
      <c r="AW207" s="13" t="s">
        <v>5</v>
      </c>
      <c r="AX207" s="13" t="s">
        <v>78</v>
      </c>
      <c r="AY207" s="251" t="s">
        <v>133</v>
      </c>
    </row>
    <row r="208" spans="1:51" s="13" customFormat="1" ht="12">
      <c r="A208" s="13"/>
      <c r="B208" s="240"/>
      <c r="C208" s="241"/>
      <c r="D208" s="242" t="s">
        <v>174</v>
      </c>
      <c r="E208" s="243" t="s">
        <v>1</v>
      </c>
      <c r="F208" s="244" t="s">
        <v>315</v>
      </c>
      <c r="G208" s="241"/>
      <c r="H208" s="245">
        <v>21.06</v>
      </c>
      <c r="I208" s="246"/>
      <c r="J208" s="246"/>
      <c r="K208" s="241"/>
      <c r="L208" s="241"/>
      <c r="M208" s="247"/>
      <c r="N208" s="248"/>
      <c r="O208" s="249"/>
      <c r="P208" s="249"/>
      <c r="Q208" s="249"/>
      <c r="R208" s="249"/>
      <c r="S208" s="249"/>
      <c r="T208" s="249"/>
      <c r="U208" s="249"/>
      <c r="V208" s="249"/>
      <c r="W208" s="249"/>
      <c r="X208" s="250"/>
      <c r="Y208" s="13"/>
      <c r="Z208" s="13"/>
      <c r="AA208" s="13"/>
      <c r="AB208" s="13"/>
      <c r="AC208" s="13"/>
      <c r="AD208" s="13"/>
      <c r="AE208" s="13"/>
      <c r="AT208" s="251" t="s">
        <v>174</v>
      </c>
      <c r="AU208" s="251" t="s">
        <v>88</v>
      </c>
      <c r="AV208" s="13" t="s">
        <v>88</v>
      </c>
      <c r="AW208" s="13" t="s">
        <v>5</v>
      </c>
      <c r="AX208" s="13" t="s">
        <v>78</v>
      </c>
      <c r="AY208" s="251" t="s">
        <v>133</v>
      </c>
    </row>
    <row r="209" spans="1:51" s="13" customFormat="1" ht="12">
      <c r="A209" s="13"/>
      <c r="B209" s="240"/>
      <c r="C209" s="241"/>
      <c r="D209" s="242" t="s">
        <v>174</v>
      </c>
      <c r="E209" s="243" t="s">
        <v>1</v>
      </c>
      <c r="F209" s="244" t="s">
        <v>316</v>
      </c>
      <c r="G209" s="241"/>
      <c r="H209" s="245">
        <v>23.76</v>
      </c>
      <c r="I209" s="246"/>
      <c r="J209" s="246"/>
      <c r="K209" s="241"/>
      <c r="L209" s="241"/>
      <c r="M209" s="247"/>
      <c r="N209" s="248"/>
      <c r="O209" s="249"/>
      <c r="P209" s="249"/>
      <c r="Q209" s="249"/>
      <c r="R209" s="249"/>
      <c r="S209" s="249"/>
      <c r="T209" s="249"/>
      <c r="U209" s="249"/>
      <c r="V209" s="249"/>
      <c r="W209" s="249"/>
      <c r="X209" s="250"/>
      <c r="Y209" s="13"/>
      <c r="Z209" s="13"/>
      <c r="AA209" s="13"/>
      <c r="AB209" s="13"/>
      <c r="AC209" s="13"/>
      <c r="AD209" s="13"/>
      <c r="AE209" s="13"/>
      <c r="AT209" s="251" t="s">
        <v>174</v>
      </c>
      <c r="AU209" s="251" t="s">
        <v>88</v>
      </c>
      <c r="AV209" s="13" t="s">
        <v>88</v>
      </c>
      <c r="AW209" s="13" t="s">
        <v>5</v>
      </c>
      <c r="AX209" s="13" t="s">
        <v>78</v>
      </c>
      <c r="AY209" s="251" t="s">
        <v>133</v>
      </c>
    </row>
    <row r="210" spans="1:51" s="13" customFormat="1" ht="12">
      <c r="A210" s="13"/>
      <c r="B210" s="240"/>
      <c r="C210" s="241"/>
      <c r="D210" s="242" t="s">
        <v>174</v>
      </c>
      <c r="E210" s="243" t="s">
        <v>1</v>
      </c>
      <c r="F210" s="244" t="s">
        <v>317</v>
      </c>
      <c r="G210" s="241"/>
      <c r="H210" s="245">
        <v>7.74</v>
      </c>
      <c r="I210" s="246"/>
      <c r="J210" s="246"/>
      <c r="K210" s="241"/>
      <c r="L210" s="241"/>
      <c r="M210" s="247"/>
      <c r="N210" s="248"/>
      <c r="O210" s="249"/>
      <c r="P210" s="249"/>
      <c r="Q210" s="249"/>
      <c r="R210" s="249"/>
      <c r="S210" s="249"/>
      <c r="T210" s="249"/>
      <c r="U210" s="249"/>
      <c r="V210" s="249"/>
      <c r="W210" s="249"/>
      <c r="X210" s="250"/>
      <c r="Y210" s="13"/>
      <c r="Z210" s="13"/>
      <c r="AA210" s="13"/>
      <c r="AB210" s="13"/>
      <c r="AC210" s="13"/>
      <c r="AD210" s="13"/>
      <c r="AE210" s="13"/>
      <c r="AT210" s="251" t="s">
        <v>174</v>
      </c>
      <c r="AU210" s="251" t="s">
        <v>88</v>
      </c>
      <c r="AV210" s="13" t="s">
        <v>88</v>
      </c>
      <c r="AW210" s="13" t="s">
        <v>5</v>
      </c>
      <c r="AX210" s="13" t="s">
        <v>78</v>
      </c>
      <c r="AY210" s="251" t="s">
        <v>133</v>
      </c>
    </row>
    <row r="211" spans="1:51" s="13" customFormat="1" ht="12">
      <c r="A211" s="13"/>
      <c r="B211" s="240"/>
      <c r="C211" s="241"/>
      <c r="D211" s="242" t="s">
        <v>174</v>
      </c>
      <c r="E211" s="243" t="s">
        <v>1</v>
      </c>
      <c r="F211" s="244" t="s">
        <v>318</v>
      </c>
      <c r="G211" s="241"/>
      <c r="H211" s="245">
        <v>6.13</v>
      </c>
      <c r="I211" s="246"/>
      <c r="J211" s="246"/>
      <c r="K211" s="241"/>
      <c r="L211" s="241"/>
      <c r="M211" s="247"/>
      <c r="N211" s="248"/>
      <c r="O211" s="249"/>
      <c r="P211" s="249"/>
      <c r="Q211" s="249"/>
      <c r="R211" s="249"/>
      <c r="S211" s="249"/>
      <c r="T211" s="249"/>
      <c r="U211" s="249"/>
      <c r="V211" s="249"/>
      <c r="W211" s="249"/>
      <c r="X211" s="250"/>
      <c r="Y211" s="13"/>
      <c r="Z211" s="13"/>
      <c r="AA211" s="13"/>
      <c r="AB211" s="13"/>
      <c r="AC211" s="13"/>
      <c r="AD211" s="13"/>
      <c r="AE211" s="13"/>
      <c r="AT211" s="251" t="s">
        <v>174</v>
      </c>
      <c r="AU211" s="251" t="s">
        <v>88</v>
      </c>
      <c r="AV211" s="13" t="s">
        <v>88</v>
      </c>
      <c r="AW211" s="13" t="s">
        <v>5</v>
      </c>
      <c r="AX211" s="13" t="s">
        <v>78</v>
      </c>
      <c r="AY211" s="251" t="s">
        <v>133</v>
      </c>
    </row>
    <row r="212" spans="1:51" s="13" customFormat="1" ht="12">
      <c r="A212" s="13"/>
      <c r="B212" s="240"/>
      <c r="C212" s="241"/>
      <c r="D212" s="242" t="s">
        <v>174</v>
      </c>
      <c r="E212" s="243" t="s">
        <v>1</v>
      </c>
      <c r="F212" s="244" t="s">
        <v>319</v>
      </c>
      <c r="G212" s="241"/>
      <c r="H212" s="245">
        <v>19.5</v>
      </c>
      <c r="I212" s="246"/>
      <c r="J212" s="246"/>
      <c r="K212" s="241"/>
      <c r="L212" s="241"/>
      <c r="M212" s="247"/>
      <c r="N212" s="248"/>
      <c r="O212" s="249"/>
      <c r="P212" s="249"/>
      <c r="Q212" s="249"/>
      <c r="R212" s="249"/>
      <c r="S212" s="249"/>
      <c r="T212" s="249"/>
      <c r="U212" s="249"/>
      <c r="V212" s="249"/>
      <c r="W212" s="249"/>
      <c r="X212" s="250"/>
      <c r="Y212" s="13"/>
      <c r="Z212" s="13"/>
      <c r="AA212" s="13"/>
      <c r="AB212" s="13"/>
      <c r="AC212" s="13"/>
      <c r="AD212" s="13"/>
      <c r="AE212" s="13"/>
      <c r="AT212" s="251" t="s">
        <v>174</v>
      </c>
      <c r="AU212" s="251" t="s">
        <v>88</v>
      </c>
      <c r="AV212" s="13" t="s">
        <v>88</v>
      </c>
      <c r="AW212" s="13" t="s">
        <v>5</v>
      </c>
      <c r="AX212" s="13" t="s">
        <v>78</v>
      </c>
      <c r="AY212" s="251" t="s">
        <v>133</v>
      </c>
    </row>
    <row r="213" spans="1:51" s="13" customFormat="1" ht="12">
      <c r="A213" s="13"/>
      <c r="B213" s="240"/>
      <c r="C213" s="241"/>
      <c r="D213" s="242" t="s">
        <v>174</v>
      </c>
      <c r="E213" s="243" t="s">
        <v>1</v>
      </c>
      <c r="F213" s="244" t="s">
        <v>320</v>
      </c>
      <c r="G213" s="241"/>
      <c r="H213" s="245">
        <v>21.13</v>
      </c>
      <c r="I213" s="246"/>
      <c r="J213" s="246"/>
      <c r="K213" s="241"/>
      <c r="L213" s="241"/>
      <c r="M213" s="247"/>
      <c r="N213" s="248"/>
      <c r="O213" s="249"/>
      <c r="P213" s="249"/>
      <c r="Q213" s="249"/>
      <c r="R213" s="249"/>
      <c r="S213" s="249"/>
      <c r="T213" s="249"/>
      <c r="U213" s="249"/>
      <c r="V213" s="249"/>
      <c r="W213" s="249"/>
      <c r="X213" s="250"/>
      <c r="Y213" s="13"/>
      <c r="Z213" s="13"/>
      <c r="AA213" s="13"/>
      <c r="AB213" s="13"/>
      <c r="AC213" s="13"/>
      <c r="AD213" s="13"/>
      <c r="AE213" s="13"/>
      <c r="AT213" s="251" t="s">
        <v>174</v>
      </c>
      <c r="AU213" s="251" t="s">
        <v>88</v>
      </c>
      <c r="AV213" s="13" t="s">
        <v>88</v>
      </c>
      <c r="AW213" s="13" t="s">
        <v>5</v>
      </c>
      <c r="AX213" s="13" t="s">
        <v>78</v>
      </c>
      <c r="AY213" s="251" t="s">
        <v>133</v>
      </c>
    </row>
    <row r="214" spans="1:51" s="13" customFormat="1" ht="12">
      <c r="A214" s="13"/>
      <c r="B214" s="240"/>
      <c r="C214" s="241"/>
      <c r="D214" s="242" t="s">
        <v>174</v>
      </c>
      <c r="E214" s="243" t="s">
        <v>1</v>
      </c>
      <c r="F214" s="244" t="s">
        <v>321</v>
      </c>
      <c r="G214" s="241"/>
      <c r="H214" s="245">
        <v>21.35</v>
      </c>
      <c r="I214" s="246"/>
      <c r="J214" s="246"/>
      <c r="K214" s="241"/>
      <c r="L214" s="241"/>
      <c r="M214" s="247"/>
      <c r="N214" s="248"/>
      <c r="O214" s="249"/>
      <c r="P214" s="249"/>
      <c r="Q214" s="249"/>
      <c r="R214" s="249"/>
      <c r="S214" s="249"/>
      <c r="T214" s="249"/>
      <c r="U214" s="249"/>
      <c r="V214" s="249"/>
      <c r="W214" s="249"/>
      <c r="X214" s="250"/>
      <c r="Y214" s="13"/>
      <c r="Z214" s="13"/>
      <c r="AA214" s="13"/>
      <c r="AB214" s="13"/>
      <c r="AC214" s="13"/>
      <c r="AD214" s="13"/>
      <c r="AE214" s="13"/>
      <c r="AT214" s="251" t="s">
        <v>174</v>
      </c>
      <c r="AU214" s="251" t="s">
        <v>88</v>
      </c>
      <c r="AV214" s="13" t="s">
        <v>88</v>
      </c>
      <c r="AW214" s="13" t="s">
        <v>5</v>
      </c>
      <c r="AX214" s="13" t="s">
        <v>78</v>
      </c>
      <c r="AY214" s="251" t="s">
        <v>133</v>
      </c>
    </row>
    <row r="215" spans="1:51" s="13" customFormat="1" ht="12">
      <c r="A215" s="13"/>
      <c r="B215" s="240"/>
      <c r="C215" s="241"/>
      <c r="D215" s="242" t="s">
        <v>174</v>
      </c>
      <c r="E215" s="243" t="s">
        <v>1</v>
      </c>
      <c r="F215" s="244" t="s">
        <v>322</v>
      </c>
      <c r="G215" s="241"/>
      <c r="H215" s="245">
        <v>13.81</v>
      </c>
      <c r="I215" s="246"/>
      <c r="J215" s="246"/>
      <c r="K215" s="241"/>
      <c r="L215" s="241"/>
      <c r="M215" s="247"/>
      <c r="N215" s="248"/>
      <c r="O215" s="249"/>
      <c r="P215" s="249"/>
      <c r="Q215" s="249"/>
      <c r="R215" s="249"/>
      <c r="S215" s="249"/>
      <c r="T215" s="249"/>
      <c r="U215" s="249"/>
      <c r="V215" s="249"/>
      <c r="W215" s="249"/>
      <c r="X215" s="250"/>
      <c r="Y215" s="13"/>
      <c r="Z215" s="13"/>
      <c r="AA215" s="13"/>
      <c r="AB215" s="13"/>
      <c r="AC215" s="13"/>
      <c r="AD215" s="13"/>
      <c r="AE215" s="13"/>
      <c r="AT215" s="251" t="s">
        <v>174</v>
      </c>
      <c r="AU215" s="251" t="s">
        <v>88</v>
      </c>
      <c r="AV215" s="13" t="s">
        <v>88</v>
      </c>
      <c r="AW215" s="13" t="s">
        <v>5</v>
      </c>
      <c r="AX215" s="13" t="s">
        <v>78</v>
      </c>
      <c r="AY215" s="251" t="s">
        <v>133</v>
      </c>
    </row>
    <row r="216" spans="1:51" s="13" customFormat="1" ht="12">
      <c r="A216" s="13"/>
      <c r="B216" s="240"/>
      <c r="C216" s="241"/>
      <c r="D216" s="242" t="s">
        <v>174</v>
      </c>
      <c r="E216" s="243" t="s">
        <v>1</v>
      </c>
      <c r="F216" s="244" t="s">
        <v>323</v>
      </c>
      <c r="G216" s="241"/>
      <c r="H216" s="245">
        <v>15.04</v>
      </c>
      <c r="I216" s="246"/>
      <c r="J216" s="246"/>
      <c r="K216" s="241"/>
      <c r="L216" s="241"/>
      <c r="M216" s="247"/>
      <c r="N216" s="248"/>
      <c r="O216" s="249"/>
      <c r="P216" s="249"/>
      <c r="Q216" s="249"/>
      <c r="R216" s="249"/>
      <c r="S216" s="249"/>
      <c r="T216" s="249"/>
      <c r="U216" s="249"/>
      <c r="V216" s="249"/>
      <c r="W216" s="249"/>
      <c r="X216" s="250"/>
      <c r="Y216" s="13"/>
      <c r="Z216" s="13"/>
      <c r="AA216" s="13"/>
      <c r="AB216" s="13"/>
      <c r="AC216" s="13"/>
      <c r="AD216" s="13"/>
      <c r="AE216" s="13"/>
      <c r="AT216" s="251" t="s">
        <v>174</v>
      </c>
      <c r="AU216" s="251" t="s">
        <v>88</v>
      </c>
      <c r="AV216" s="13" t="s">
        <v>88</v>
      </c>
      <c r="AW216" s="13" t="s">
        <v>5</v>
      </c>
      <c r="AX216" s="13" t="s">
        <v>78</v>
      </c>
      <c r="AY216" s="251" t="s">
        <v>133</v>
      </c>
    </row>
    <row r="217" spans="1:65" s="2" customFormat="1" ht="37.8" customHeight="1">
      <c r="A217" s="37"/>
      <c r="B217" s="38"/>
      <c r="C217" s="218" t="s">
        <v>324</v>
      </c>
      <c r="D217" s="218" t="s">
        <v>134</v>
      </c>
      <c r="E217" s="219" t="s">
        <v>325</v>
      </c>
      <c r="F217" s="220" t="s">
        <v>326</v>
      </c>
      <c r="G217" s="221" t="s">
        <v>171</v>
      </c>
      <c r="H217" s="222">
        <v>1003.59</v>
      </c>
      <c r="I217" s="223"/>
      <c r="J217" s="223"/>
      <c r="K217" s="224">
        <f>ROUND(P217*H217,2)</f>
        <v>0</v>
      </c>
      <c r="L217" s="220" t="s">
        <v>172</v>
      </c>
      <c r="M217" s="43"/>
      <c r="N217" s="225" t="s">
        <v>1</v>
      </c>
      <c r="O217" s="226" t="s">
        <v>41</v>
      </c>
      <c r="P217" s="227">
        <f>I217+J217</f>
        <v>0</v>
      </c>
      <c r="Q217" s="227">
        <f>ROUND(I217*H217,2)</f>
        <v>0</v>
      </c>
      <c r="R217" s="227">
        <f>ROUND(J217*H217,2)</f>
        <v>0</v>
      </c>
      <c r="S217" s="90"/>
      <c r="T217" s="228">
        <f>S217*H217</f>
        <v>0</v>
      </c>
      <c r="U217" s="228">
        <v>0</v>
      </c>
      <c r="V217" s="228">
        <f>U217*H217</f>
        <v>0</v>
      </c>
      <c r="W217" s="228">
        <v>0.02</v>
      </c>
      <c r="X217" s="229">
        <f>W217*H217</f>
        <v>20.0718</v>
      </c>
      <c r="Y217" s="37"/>
      <c r="Z217" s="37"/>
      <c r="AA217" s="37"/>
      <c r="AB217" s="37"/>
      <c r="AC217" s="37"/>
      <c r="AD217" s="37"/>
      <c r="AE217" s="37"/>
      <c r="AR217" s="230" t="s">
        <v>132</v>
      </c>
      <c r="AT217" s="230" t="s">
        <v>134</v>
      </c>
      <c r="AU217" s="230" t="s">
        <v>88</v>
      </c>
      <c r="AY217" s="16" t="s">
        <v>133</v>
      </c>
      <c r="BE217" s="231">
        <f>IF(O217="základní",K217,0)</f>
        <v>0</v>
      </c>
      <c r="BF217" s="231">
        <f>IF(O217="snížená",K217,0)</f>
        <v>0</v>
      </c>
      <c r="BG217" s="231">
        <f>IF(O217="zákl. přenesená",K217,0)</f>
        <v>0</v>
      </c>
      <c r="BH217" s="231">
        <f>IF(O217="sníž. přenesená",K217,0)</f>
        <v>0</v>
      </c>
      <c r="BI217" s="231">
        <f>IF(O217="nulová",K217,0)</f>
        <v>0</v>
      </c>
      <c r="BJ217" s="16" t="s">
        <v>86</v>
      </c>
      <c r="BK217" s="231">
        <f>ROUND(P217*H217,2)</f>
        <v>0</v>
      </c>
      <c r="BL217" s="16" t="s">
        <v>132</v>
      </c>
      <c r="BM217" s="230" t="s">
        <v>327</v>
      </c>
    </row>
    <row r="218" spans="1:51" s="13" customFormat="1" ht="12">
      <c r="A218" s="13"/>
      <c r="B218" s="240"/>
      <c r="C218" s="241"/>
      <c r="D218" s="242" t="s">
        <v>174</v>
      </c>
      <c r="E218" s="243" t="s">
        <v>1</v>
      </c>
      <c r="F218" s="244" t="s">
        <v>328</v>
      </c>
      <c r="G218" s="241"/>
      <c r="H218" s="245">
        <v>86.1</v>
      </c>
      <c r="I218" s="246"/>
      <c r="J218" s="246"/>
      <c r="K218" s="241"/>
      <c r="L218" s="241"/>
      <c r="M218" s="247"/>
      <c r="N218" s="248"/>
      <c r="O218" s="249"/>
      <c r="P218" s="249"/>
      <c r="Q218" s="249"/>
      <c r="R218" s="249"/>
      <c r="S218" s="249"/>
      <c r="T218" s="249"/>
      <c r="U218" s="249"/>
      <c r="V218" s="249"/>
      <c r="W218" s="249"/>
      <c r="X218" s="250"/>
      <c r="Y218" s="13"/>
      <c r="Z218" s="13"/>
      <c r="AA218" s="13"/>
      <c r="AB218" s="13"/>
      <c r="AC218" s="13"/>
      <c r="AD218" s="13"/>
      <c r="AE218" s="13"/>
      <c r="AT218" s="251" t="s">
        <v>174</v>
      </c>
      <c r="AU218" s="251" t="s">
        <v>88</v>
      </c>
      <c r="AV218" s="13" t="s">
        <v>88</v>
      </c>
      <c r="AW218" s="13" t="s">
        <v>5</v>
      </c>
      <c r="AX218" s="13" t="s">
        <v>78</v>
      </c>
      <c r="AY218" s="251" t="s">
        <v>133</v>
      </c>
    </row>
    <row r="219" spans="1:51" s="13" customFormat="1" ht="12">
      <c r="A219" s="13"/>
      <c r="B219" s="240"/>
      <c r="C219" s="241"/>
      <c r="D219" s="242" t="s">
        <v>174</v>
      </c>
      <c r="E219" s="243" t="s">
        <v>1</v>
      </c>
      <c r="F219" s="244" t="s">
        <v>329</v>
      </c>
      <c r="G219" s="241"/>
      <c r="H219" s="245">
        <v>-1.8</v>
      </c>
      <c r="I219" s="246"/>
      <c r="J219" s="246"/>
      <c r="K219" s="241"/>
      <c r="L219" s="241"/>
      <c r="M219" s="247"/>
      <c r="N219" s="248"/>
      <c r="O219" s="249"/>
      <c r="P219" s="249"/>
      <c r="Q219" s="249"/>
      <c r="R219" s="249"/>
      <c r="S219" s="249"/>
      <c r="T219" s="249"/>
      <c r="U219" s="249"/>
      <c r="V219" s="249"/>
      <c r="W219" s="249"/>
      <c r="X219" s="250"/>
      <c r="Y219" s="13"/>
      <c r="Z219" s="13"/>
      <c r="AA219" s="13"/>
      <c r="AB219" s="13"/>
      <c r="AC219" s="13"/>
      <c r="AD219" s="13"/>
      <c r="AE219" s="13"/>
      <c r="AT219" s="251" t="s">
        <v>174</v>
      </c>
      <c r="AU219" s="251" t="s">
        <v>88</v>
      </c>
      <c r="AV219" s="13" t="s">
        <v>88</v>
      </c>
      <c r="AW219" s="13" t="s">
        <v>5</v>
      </c>
      <c r="AX219" s="13" t="s">
        <v>78</v>
      </c>
      <c r="AY219" s="251" t="s">
        <v>133</v>
      </c>
    </row>
    <row r="220" spans="1:51" s="13" customFormat="1" ht="12">
      <c r="A220" s="13"/>
      <c r="B220" s="240"/>
      <c r="C220" s="241"/>
      <c r="D220" s="242" t="s">
        <v>174</v>
      </c>
      <c r="E220" s="243" t="s">
        <v>1</v>
      </c>
      <c r="F220" s="244" t="s">
        <v>330</v>
      </c>
      <c r="G220" s="241"/>
      <c r="H220" s="245">
        <v>-3.2</v>
      </c>
      <c r="I220" s="246"/>
      <c r="J220" s="246"/>
      <c r="K220" s="241"/>
      <c r="L220" s="241"/>
      <c r="M220" s="247"/>
      <c r="N220" s="248"/>
      <c r="O220" s="249"/>
      <c r="P220" s="249"/>
      <c r="Q220" s="249"/>
      <c r="R220" s="249"/>
      <c r="S220" s="249"/>
      <c r="T220" s="249"/>
      <c r="U220" s="249"/>
      <c r="V220" s="249"/>
      <c r="W220" s="249"/>
      <c r="X220" s="250"/>
      <c r="Y220" s="13"/>
      <c r="Z220" s="13"/>
      <c r="AA220" s="13"/>
      <c r="AB220" s="13"/>
      <c r="AC220" s="13"/>
      <c r="AD220" s="13"/>
      <c r="AE220" s="13"/>
      <c r="AT220" s="251" t="s">
        <v>174</v>
      </c>
      <c r="AU220" s="251" t="s">
        <v>88</v>
      </c>
      <c r="AV220" s="13" t="s">
        <v>88</v>
      </c>
      <c r="AW220" s="13" t="s">
        <v>5</v>
      </c>
      <c r="AX220" s="13" t="s">
        <v>78</v>
      </c>
      <c r="AY220" s="251" t="s">
        <v>133</v>
      </c>
    </row>
    <row r="221" spans="1:51" s="13" customFormat="1" ht="12">
      <c r="A221" s="13"/>
      <c r="B221" s="240"/>
      <c r="C221" s="241"/>
      <c r="D221" s="242" t="s">
        <v>174</v>
      </c>
      <c r="E221" s="243" t="s">
        <v>1</v>
      </c>
      <c r="F221" s="244" t="s">
        <v>331</v>
      </c>
      <c r="G221" s="241"/>
      <c r="H221" s="245">
        <v>74.2</v>
      </c>
      <c r="I221" s="246"/>
      <c r="J221" s="246"/>
      <c r="K221" s="241"/>
      <c r="L221" s="241"/>
      <c r="M221" s="247"/>
      <c r="N221" s="248"/>
      <c r="O221" s="249"/>
      <c r="P221" s="249"/>
      <c r="Q221" s="249"/>
      <c r="R221" s="249"/>
      <c r="S221" s="249"/>
      <c r="T221" s="249"/>
      <c r="U221" s="249"/>
      <c r="V221" s="249"/>
      <c r="W221" s="249"/>
      <c r="X221" s="250"/>
      <c r="Y221" s="13"/>
      <c r="Z221" s="13"/>
      <c r="AA221" s="13"/>
      <c r="AB221" s="13"/>
      <c r="AC221" s="13"/>
      <c r="AD221" s="13"/>
      <c r="AE221" s="13"/>
      <c r="AT221" s="251" t="s">
        <v>174</v>
      </c>
      <c r="AU221" s="251" t="s">
        <v>88</v>
      </c>
      <c r="AV221" s="13" t="s">
        <v>88</v>
      </c>
      <c r="AW221" s="13" t="s">
        <v>5</v>
      </c>
      <c r="AX221" s="13" t="s">
        <v>78</v>
      </c>
      <c r="AY221" s="251" t="s">
        <v>133</v>
      </c>
    </row>
    <row r="222" spans="1:51" s="13" customFormat="1" ht="12">
      <c r="A222" s="13"/>
      <c r="B222" s="240"/>
      <c r="C222" s="241"/>
      <c r="D222" s="242" t="s">
        <v>174</v>
      </c>
      <c r="E222" s="243" t="s">
        <v>1</v>
      </c>
      <c r="F222" s="244" t="s">
        <v>329</v>
      </c>
      <c r="G222" s="241"/>
      <c r="H222" s="245">
        <v>-1.8</v>
      </c>
      <c r="I222" s="246"/>
      <c r="J222" s="246"/>
      <c r="K222" s="241"/>
      <c r="L222" s="241"/>
      <c r="M222" s="247"/>
      <c r="N222" s="248"/>
      <c r="O222" s="249"/>
      <c r="P222" s="249"/>
      <c r="Q222" s="249"/>
      <c r="R222" s="249"/>
      <c r="S222" s="249"/>
      <c r="T222" s="249"/>
      <c r="U222" s="249"/>
      <c r="V222" s="249"/>
      <c r="W222" s="249"/>
      <c r="X222" s="250"/>
      <c r="Y222" s="13"/>
      <c r="Z222" s="13"/>
      <c r="AA222" s="13"/>
      <c r="AB222" s="13"/>
      <c r="AC222" s="13"/>
      <c r="AD222" s="13"/>
      <c r="AE222" s="13"/>
      <c r="AT222" s="251" t="s">
        <v>174</v>
      </c>
      <c r="AU222" s="251" t="s">
        <v>88</v>
      </c>
      <c r="AV222" s="13" t="s">
        <v>88</v>
      </c>
      <c r="AW222" s="13" t="s">
        <v>5</v>
      </c>
      <c r="AX222" s="13" t="s">
        <v>78</v>
      </c>
      <c r="AY222" s="251" t="s">
        <v>133</v>
      </c>
    </row>
    <row r="223" spans="1:51" s="13" customFormat="1" ht="12">
      <c r="A223" s="13"/>
      <c r="B223" s="240"/>
      <c r="C223" s="241"/>
      <c r="D223" s="242" t="s">
        <v>174</v>
      </c>
      <c r="E223" s="243" t="s">
        <v>1</v>
      </c>
      <c r="F223" s="244" t="s">
        <v>332</v>
      </c>
      <c r="G223" s="241"/>
      <c r="H223" s="245">
        <v>-4.8</v>
      </c>
      <c r="I223" s="246"/>
      <c r="J223" s="246"/>
      <c r="K223" s="241"/>
      <c r="L223" s="241"/>
      <c r="M223" s="247"/>
      <c r="N223" s="248"/>
      <c r="O223" s="249"/>
      <c r="P223" s="249"/>
      <c r="Q223" s="249"/>
      <c r="R223" s="249"/>
      <c r="S223" s="249"/>
      <c r="T223" s="249"/>
      <c r="U223" s="249"/>
      <c r="V223" s="249"/>
      <c r="W223" s="249"/>
      <c r="X223" s="250"/>
      <c r="Y223" s="13"/>
      <c r="Z223" s="13"/>
      <c r="AA223" s="13"/>
      <c r="AB223" s="13"/>
      <c r="AC223" s="13"/>
      <c r="AD223" s="13"/>
      <c r="AE223" s="13"/>
      <c r="AT223" s="251" t="s">
        <v>174</v>
      </c>
      <c r="AU223" s="251" t="s">
        <v>88</v>
      </c>
      <c r="AV223" s="13" t="s">
        <v>88</v>
      </c>
      <c r="AW223" s="13" t="s">
        <v>5</v>
      </c>
      <c r="AX223" s="13" t="s">
        <v>78</v>
      </c>
      <c r="AY223" s="251" t="s">
        <v>133</v>
      </c>
    </row>
    <row r="224" spans="1:51" s="13" customFormat="1" ht="12">
      <c r="A224" s="13"/>
      <c r="B224" s="240"/>
      <c r="C224" s="241"/>
      <c r="D224" s="242" t="s">
        <v>174</v>
      </c>
      <c r="E224" s="243" t="s">
        <v>1</v>
      </c>
      <c r="F224" s="244" t="s">
        <v>333</v>
      </c>
      <c r="G224" s="241"/>
      <c r="H224" s="245">
        <v>66.85</v>
      </c>
      <c r="I224" s="246"/>
      <c r="J224" s="246"/>
      <c r="K224" s="241"/>
      <c r="L224" s="241"/>
      <c r="M224" s="247"/>
      <c r="N224" s="248"/>
      <c r="O224" s="249"/>
      <c r="P224" s="249"/>
      <c r="Q224" s="249"/>
      <c r="R224" s="249"/>
      <c r="S224" s="249"/>
      <c r="T224" s="249"/>
      <c r="U224" s="249"/>
      <c r="V224" s="249"/>
      <c r="W224" s="249"/>
      <c r="X224" s="250"/>
      <c r="Y224" s="13"/>
      <c r="Z224" s="13"/>
      <c r="AA224" s="13"/>
      <c r="AB224" s="13"/>
      <c r="AC224" s="13"/>
      <c r="AD224" s="13"/>
      <c r="AE224" s="13"/>
      <c r="AT224" s="251" t="s">
        <v>174</v>
      </c>
      <c r="AU224" s="251" t="s">
        <v>88</v>
      </c>
      <c r="AV224" s="13" t="s">
        <v>88</v>
      </c>
      <c r="AW224" s="13" t="s">
        <v>5</v>
      </c>
      <c r="AX224" s="13" t="s">
        <v>78</v>
      </c>
      <c r="AY224" s="251" t="s">
        <v>133</v>
      </c>
    </row>
    <row r="225" spans="1:51" s="13" customFormat="1" ht="12">
      <c r="A225" s="13"/>
      <c r="B225" s="240"/>
      <c r="C225" s="241"/>
      <c r="D225" s="242" t="s">
        <v>174</v>
      </c>
      <c r="E225" s="243" t="s">
        <v>1</v>
      </c>
      <c r="F225" s="244" t="s">
        <v>329</v>
      </c>
      <c r="G225" s="241"/>
      <c r="H225" s="245">
        <v>-1.8</v>
      </c>
      <c r="I225" s="246"/>
      <c r="J225" s="246"/>
      <c r="K225" s="241"/>
      <c r="L225" s="241"/>
      <c r="M225" s="247"/>
      <c r="N225" s="248"/>
      <c r="O225" s="249"/>
      <c r="P225" s="249"/>
      <c r="Q225" s="249"/>
      <c r="R225" s="249"/>
      <c r="S225" s="249"/>
      <c r="T225" s="249"/>
      <c r="U225" s="249"/>
      <c r="V225" s="249"/>
      <c r="W225" s="249"/>
      <c r="X225" s="250"/>
      <c r="Y225" s="13"/>
      <c r="Z225" s="13"/>
      <c r="AA225" s="13"/>
      <c r="AB225" s="13"/>
      <c r="AC225" s="13"/>
      <c r="AD225" s="13"/>
      <c r="AE225" s="13"/>
      <c r="AT225" s="251" t="s">
        <v>174</v>
      </c>
      <c r="AU225" s="251" t="s">
        <v>88</v>
      </c>
      <c r="AV225" s="13" t="s">
        <v>88</v>
      </c>
      <c r="AW225" s="13" t="s">
        <v>5</v>
      </c>
      <c r="AX225" s="13" t="s">
        <v>78</v>
      </c>
      <c r="AY225" s="251" t="s">
        <v>133</v>
      </c>
    </row>
    <row r="226" spans="1:51" s="13" customFormat="1" ht="12">
      <c r="A226" s="13"/>
      <c r="B226" s="240"/>
      <c r="C226" s="241"/>
      <c r="D226" s="242" t="s">
        <v>174</v>
      </c>
      <c r="E226" s="243" t="s">
        <v>1</v>
      </c>
      <c r="F226" s="244" t="s">
        <v>334</v>
      </c>
      <c r="G226" s="241"/>
      <c r="H226" s="245">
        <v>66.5</v>
      </c>
      <c r="I226" s="246"/>
      <c r="J226" s="246"/>
      <c r="K226" s="241"/>
      <c r="L226" s="241"/>
      <c r="M226" s="247"/>
      <c r="N226" s="248"/>
      <c r="O226" s="249"/>
      <c r="P226" s="249"/>
      <c r="Q226" s="249"/>
      <c r="R226" s="249"/>
      <c r="S226" s="249"/>
      <c r="T226" s="249"/>
      <c r="U226" s="249"/>
      <c r="V226" s="249"/>
      <c r="W226" s="249"/>
      <c r="X226" s="250"/>
      <c r="Y226" s="13"/>
      <c r="Z226" s="13"/>
      <c r="AA226" s="13"/>
      <c r="AB226" s="13"/>
      <c r="AC226" s="13"/>
      <c r="AD226" s="13"/>
      <c r="AE226" s="13"/>
      <c r="AT226" s="251" t="s">
        <v>174</v>
      </c>
      <c r="AU226" s="251" t="s">
        <v>88</v>
      </c>
      <c r="AV226" s="13" t="s">
        <v>88</v>
      </c>
      <c r="AW226" s="13" t="s">
        <v>5</v>
      </c>
      <c r="AX226" s="13" t="s">
        <v>78</v>
      </c>
      <c r="AY226" s="251" t="s">
        <v>133</v>
      </c>
    </row>
    <row r="227" spans="1:51" s="13" customFormat="1" ht="12">
      <c r="A227" s="13"/>
      <c r="B227" s="240"/>
      <c r="C227" s="241"/>
      <c r="D227" s="242" t="s">
        <v>174</v>
      </c>
      <c r="E227" s="243" t="s">
        <v>1</v>
      </c>
      <c r="F227" s="244" t="s">
        <v>329</v>
      </c>
      <c r="G227" s="241"/>
      <c r="H227" s="245">
        <v>-1.8</v>
      </c>
      <c r="I227" s="246"/>
      <c r="J227" s="246"/>
      <c r="K227" s="241"/>
      <c r="L227" s="241"/>
      <c r="M227" s="247"/>
      <c r="N227" s="248"/>
      <c r="O227" s="249"/>
      <c r="P227" s="249"/>
      <c r="Q227" s="249"/>
      <c r="R227" s="249"/>
      <c r="S227" s="249"/>
      <c r="T227" s="249"/>
      <c r="U227" s="249"/>
      <c r="V227" s="249"/>
      <c r="W227" s="249"/>
      <c r="X227" s="250"/>
      <c r="Y227" s="13"/>
      <c r="Z227" s="13"/>
      <c r="AA227" s="13"/>
      <c r="AB227" s="13"/>
      <c r="AC227" s="13"/>
      <c r="AD227" s="13"/>
      <c r="AE227" s="13"/>
      <c r="AT227" s="251" t="s">
        <v>174</v>
      </c>
      <c r="AU227" s="251" t="s">
        <v>88</v>
      </c>
      <c r="AV227" s="13" t="s">
        <v>88</v>
      </c>
      <c r="AW227" s="13" t="s">
        <v>5</v>
      </c>
      <c r="AX227" s="13" t="s">
        <v>78</v>
      </c>
      <c r="AY227" s="251" t="s">
        <v>133</v>
      </c>
    </row>
    <row r="228" spans="1:51" s="13" customFormat="1" ht="12">
      <c r="A228" s="13"/>
      <c r="B228" s="240"/>
      <c r="C228" s="241"/>
      <c r="D228" s="242" t="s">
        <v>174</v>
      </c>
      <c r="E228" s="243" t="s">
        <v>1</v>
      </c>
      <c r="F228" s="244" t="s">
        <v>335</v>
      </c>
      <c r="G228" s="241"/>
      <c r="H228" s="245">
        <v>71.75</v>
      </c>
      <c r="I228" s="246"/>
      <c r="J228" s="246"/>
      <c r="K228" s="241"/>
      <c r="L228" s="241"/>
      <c r="M228" s="247"/>
      <c r="N228" s="248"/>
      <c r="O228" s="249"/>
      <c r="P228" s="249"/>
      <c r="Q228" s="249"/>
      <c r="R228" s="249"/>
      <c r="S228" s="249"/>
      <c r="T228" s="249"/>
      <c r="U228" s="249"/>
      <c r="V228" s="249"/>
      <c r="W228" s="249"/>
      <c r="X228" s="250"/>
      <c r="Y228" s="13"/>
      <c r="Z228" s="13"/>
      <c r="AA228" s="13"/>
      <c r="AB228" s="13"/>
      <c r="AC228" s="13"/>
      <c r="AD228" s="13"/>
      <c r="AE228" s="13"/>
      <c r="AT228" s="251" t="s">
        <v>174</v>
      </c>
      <c r="AU228" s="251" t="s">
        <v>88</v>
      </c>
      <c r="AV228" s="13" t="s">
        <v>88</v>
      </c>
      <c r="AW228" s="13" t="s">
        <v>5</v>
      </c>
      <c r="AX228" s="13" t="s">
        <v>78</v>
      </c>
      <c r="AY228" s="251" t="s">
        <v>133</v>
      </c>
    </row>
    <row r="229" spans="1:51" s="13" customFormat="1" ht="12">
      <c r="A229" s="13"/>
      <c r="B229" s="240"/>
      <c r="C229" s="241"/>
      <c r="D229" s="242" t="s">
        <v>174</v>
      </c>
      <c r="E229" s="243" t="s">
        <v>1</v>
      </c>
      <c r="F229" s="244" t="s">
        <v>336</v>
      </c>
      <c r="G229" s="241"/>
      <c r="H229" s="245">
        <v>-5</v>
      </c>
      <c r="I229" s="246"/>
      <c r="J229" s="246"/>
      <c r="K229" s="241"/>
      <c r="L229" s="241"/>
      <c r="M229" s="247"/>
      <c r="N229" s="248"/>
      <c r="O229" s="249"/>
      <c r="P229" s="249"/>
      <c r="Q229" s="249"/>
      <c r="R229" s="249"/>
      <c r="S229" s="249"/>
      <c r="T229" s="249"/>
      <c r="U229" s="249"/>
      <c r="V229" s="249"/>
      <c r="W229" s="249"/>
      <c r="X229" s="250"/>
      <c r="Y229" s="13"/>
      <c r="Z229" s="13"/>
      <c r="AA229" s="13"/>
      <c r="AB229" s="13"/>
      <c r="AC229" s="13"/>
      <c r="AD229" s="13"/>
      <c r="AE229" s="13"/>
      <c r="AT229" s="251" t="s">
        <v>174</v>
      </c>
      <c r="AU229" s="251" t="s">
        <v>88</v>
      </c>
      <c r="AV229" s="13" t="s">
        <v>88</v>
      </c>
      <c r="AW229" s="13" t="s">
        <v>5</v>
      </c>
      <c r="AX229" s="13" t="s">
        <v>78</v>
      </c>
      <c r="AY229" s="251" t="s">
        <v>133</v>
      </c>
    </row>
    <row r="230" spans="1:51" s="13" customFormat="1" ht="12">
      <c r="A230" s="13"/>
      <c r="B230" s="240"/>
      <c r="C230" s="241"/>
      <c r="D230" s="242" t="s">
        <v>174</v>
      </c>
      <c r="E230" s="243" t="s">
        <v>1</v>
      </c>
      <c r="F230" s="244" t="s">
        <v>329</v>
      </c>
      <c r="G230" s="241"/>
      <c r="H230" s="245">
        <v>-1.8</v>
      </c>
      <c r="I230" s="246"/>
      <c r="J230" s="246"/>
      <c r="K230" s="241"/>
      <c r="L230" s="241"/>
      <c r="M230" s="247"/>
      <c r="N230" s="248"/>
      <c r="O230" s="249"/>
      <c r="P230" s="249"/>
      <c r="Q230" s="249"/>
      <c r="R230" s="249"/>
      <c r="S230" s="249"/>
      <c r="T230" s="249"/>
      <c r="U230" s="249"/>
      <c r="V230" s="249"/>
      <c r="W230" s="249"/>
      <c r="X230" s="250"/>
      <c r="Y230" s="13"/>
      <c r="Z230" s="13"/>
      <c r="AA230" s="13"/>
      <c r="AB230" s="13"/>
      <c r="AC230" s="13"/>
      <c r="AD230" s="13"/>
      <c r="AE230" s="13"/>
      <c r="AT230" s="251" t="s">
        <v>174</v>
      </c>
      <c r="AU230" s="251" t="s">
        <v>88</v>
      </c>
      <c r="AV230" s="13" t="s">
        <v>88</v>
      </c>
      <c r="AW230" s="13" t="s">
        <v>5</v>
      </c>
      <c r="AX230" s="13" t="s">
        <v>78</v>
      </c>
      <c r="AY230" s="251" t="s">
        <v>133</v>
      </c>
    </row>
    <row r="231" spans="1:51" s="13" customFormat="1" ht="12">
      <c r="A231" s="13"/>
      <c r="B231" s="240"/>
      <c r="C231" s="241"/>
      <c r="D231" s="242" t="s">
        <v>174</v>
      </c>
      <c r="E231" s="243" t="s">
        <v>1</v>
      </c>
      <c r="F231" s="244" t="s">
        <v>337</v>
      </c>
      <c r="G231" s="241"/>
      <c r="H231" s="245">
        <v>69.65</v>
      </c>
      <c r="I231" s="246"/>
      <c r="J231" s="246"/>
      <c r="K231" s="241"/>
      <c r="L231" s="241"/>
      <c r="M231" s="247"/>
      <c r="N231" s="248"/>
      <c r="O231" s="249"/>
      <c r="P231" s="249"/>
      <c r="Q231" s="249"/>
      <c r="R231" s="249"/>
      <c r="S231" s="249"/>
      <c r="T231" s="249"/>
      <c r="U231" s="249"/>
      <c r="V231" s="249"/>
      <c r="W231" s="249"/>
      <c r="X231" s="250"/>
      <c r="Y231" s="13"/>
      <c r="Z231" s="13"/>
      <c r="AA231" s="13"/>
      <c r="AB231" s="13"/>
      <c r="AC231" s="13"/>
      <c r="AD231" s="13"/>
      <c r="AE231" s="13"/>
      <c r="AT231" s="251" t="s">
        <v>174</v>
      </c>
      <c r="AU231" s="251" t="s">
        <v>88</v>
      </c>
      <c r="AV231" s="13" t="s">
        <v>88</v>
      </c>
      <c r="AW231" s="13" t="s">
        <v>5</v>
      </c>
      <c r="AX231" s="13" t="s">
        <v>78</v>
      </c>
      <c r="AY231" s="251" t="s">
        <v>133</v>
      </c>
    </row>
    <row r="232" spans="1:51" s="13" customFormat="1" ht="12">
      <c r="A232" s="13"/>
      <c r="B232" s="240"/>
      <c r="C232" s="241"/>
      <c r="D232" s="242" t="s">
        <v>174</v>
      </c>
      <c r="E232" s="243" t="s">
        <v>1</v>
      </c>
      <c r="F232" s="244" t="s">
        <v>338</v>
      </c>
      <c r="G232" s="241"/>
      <c r="H232" s="245">
        <v>-2.4</v>
      </c>
      <c r="I232" s="246"/>
      <c r="J232" s="246"/>
      <c r="K232" s="241"/>
      <c r="L232" s="241"/>
      <c r="M232" s="247"/>
      <c r="N232" s="248"/>
      <c r="O232" s="249"/>
      <c r="P232" s="249"/>
      <c r="Q232" s="249"/>
      <c r="R232" s="249"/>
      <c r="S232" s="249"/>
      <c r="T232" s="249"/>
      <c r="U232" s="249"/>
      <c r="V232" s="249"/>
      <c r="W232" s="249"/>
      <c r="X232" s="250"/>
      <c r="Y232" s="13"/>
      <c r="Z232" s="13"/>
      <c r="AA232" s="13"/>
      <c r="AB232" s="13"/>
      <c r="AC232" s="13"/>
      <c r="AD232" s="13"/>
      <c r="AE232" s="13"/>
      <c r="AT232" s="251" t="s">
        <v>174</v>
      </c>
      <c r="AU232" s="251" t="s">
        <v>88</v>
      </c>
      <c r="AV232" s="13" t="s">
        <v>88</v>
      </c>
      <c r="AW232" s="13" t="s">
        <v>5</v>
      </c>
      <c r="AX232" s="13" t="s">
        <v>78</v>
      </c>
      <c r="AY232" s="251" t="s">
        <v>133</v>
      </c>
    </row>
    <row r="233" spans="1:51" s="13" customFormat="1" ht="12">
      <c r="A233" s="13"/>
      <c r="B233" s="240"/>
      <c r="C233" s="241"/>
      <c r="D233" s="242" t="s">
        <v>174</v>
      </c>
      <c r="E233" s="243" t="s">
        <v>1</v>
      </c>
      <c r="F233" s="244" t="s">
        <v>339</v>
      </c>
      <c r="G233" s="241"/>
      <c r="H233" s="245">
        <v>-3.6</v>
      </c>
      <c r="I233" s="246"/>
      <c r="J233" s="246"/>
      <c r="K233" s="241"/>
      <c r="L233" s="241"/>
      <c r="M233" s="247"/>
      <c r="N233" s="248"/>
      <c r="O233" s="249"/>
      <c r="P233" s="249"/>
      <c r="Q233" s="249"/>
      <c r="R233" s="249"/>
      <c r="S233" s="249"/>
      <c r="T233" s="249"/>
      <c r="U233" s="249"/>
      <c r="V233" s="249"/>
      <c r="W233" s="249"/>
      <c r="X233" s="250"/>
      <c r="Y233" s="13"/>
      <c r="Z233" s="13"/>
      <c r="AA233" s="13"/>
      <c r="AB233" s="13"/>
      <c r="AC233" s="13"/>
      <c r="AD233" s="13"/>
      <c r="AE233" s="13"/>
      <c r="AT233" s="251" t="s">
        <v>174</v>
      </c>
      <c r="AU233" s="251" t="s">
        <v>88</v>
      </c>
      <c r="AV233" s="13" t="s">
        <v>88</v>
      </c>
      <c r="AW233" s="13" t="s">
        <v>5</v>
      </c>
      <c r="AX233" s="13" t="s">
        <v>78</v>
      </c>
      <c r="AY233" s="251" t="s">
        <v>133</v>
      </c>
    </row>
    <row r="234" spans="1:51" s="13" customFormat="1" ht="12">
      <c r="A234" s="13"/>
      <c r="B234" s="240"/>
      <c r="C234" s="241"/>
      <c r="D234" s="242" t="s">
        <v>174</v>
      </c>
      <c r="E234" s="243" t="s">
        <v>1</v>
      </c>
      <c r="F234" s="244" t="s">
        <v>340</v>
      </c>
      <c r="G234" s="241"/>
      <c r="H234" s="245">
        <v>-1.6</v>
      </c>
      <c r="I234" s="246"/>
      <c r="J234" s="246"/>
      <c r="K234" s="241"/>
      <c r="L234" s="241"/>
      <c r="M234" s="247"/>
      <c r="N234" s="248"/>
      <c r="O234" s="249"/>
      <c r="P234" s="249"/>
      <c r="Q234" s="249"/>
      <c r="R234" s="249"/>
      <c r="S234" s="249"/>
      <c r="T234" s="249"/>
      <c r="U234" s="249"/>
      <c r="V234" s="249"/>
      <c r="W234" s="249"/>
      <c r="X234" s="250"/>
      <c r="Y234" s="13"/>
      <c r="Z234" s="13"/>
      <c r="AA234" s="13"/>
      <c r="AB234" s="13"/>
      <c r="AC234" s="13"/>
      <c r="AD234" s="13"/>
      <c r="AE234" s="13"/>
      <c r="AT234" s="251" t="s">
        <v>174</v>
      </c>
      <c r="AU234" s="251" t="s">
        <v>88</v>
      </c>
      <c r="AV234" s="13" t="s">
        <v>88</v>
      </c>
      <c r="AW234" s="13" t="s">
        <v>5</v>
      </c>
      <c r="AX234" s="13" t="s">
        <v>78</v>
      </c>
      <c r="AY234" s="251" t="s">
        <v>133</v>
      </c>
    </row>
    <row r="235" spans="1:51" s="13" customFormat="1" ht="12">
      <c r="A235" s="13"/>
      <c r="B235" s="240"/>
      <c r="C235" s="241"/>
      <c r="D235" s="242" t="s">
        <v>174</v>
      </c>
      <c r="E235" s="243" t="s">
        <v>1</v>
      </c>
      <c r="F235" s="244" t="s">
        <v>341</v>
      </c>
      <c r="G235" s="241"/>
      <c r="H235" s="245">
        <v>-1.4</v>
      </c>
      <c r="I235" s="246"/>
      <c r="J235" s="246"/>
      <c r="K235" s="241"/>
      <c r="L235" s="241"/>
      <c r="M235" s="247"/>
      <c r="N235" s="248"/>
      <c r="O235" s="249"/>
      <c r="P235" s="249"/>
      <c r="Q235" s="249"/>
      <c r="R235" s="249"/>
      <c r="S235" s="249"/>
      <c r="T235" s="249"/>
      <c r="U235" s="249"/>
      <c r="V235" s="249"/>
      <c r="W235" s="249"/>
      <c r="X235" s="250"/>
      <c r="Y235" s="13"/>
      <c r="Z235" s="13"/>
      <c r="AA235" s="13"/>
      <c r="AB235" s="13"/>
      <c r="AC235" s="13"/>
      <c r="AD235" s="13"/>
      <c r="AE235" s="13"/>
      <c r="AT235" s="251" t="s">
        <v>174</v>
      </c>
      <c r="AU235" s="251" t="s">
        <v>88</v>
      </c>
      <c r="AV235" s="13" t="s">
        <v>88</v>
      </c>
      <c r="AW235" s="13" t="s">
        <v>5</v>
      </c>
      <c r="AX235" s="13" t="s">
        <v>78</v>
      </c>
      <c r="AY235" s="251" t="s">
        <v>133</v>
      </c>
    </row>
    <row r="236" spans="1:51" s="13" customFormat="1" ht="12">
      <c r="A236" s="13"/>
      <c r="B236" s="240"/>
      <c r="C236" s="241"/>
      <c r="D236" s="242" t="s">
        <v>174</v>
      </c>
      <c r="E236" s="243" t="s">
        <v>1</v>
      </c>
      <c r="F236" s="244" t="s">
        <v>342</v>
      </c>
      <c r="G236" s="241"/>
      <c r="H236" s="245">
        <v>42.56</v>
      </c>
      <c r="I236" s="246"/>
      <c r="J236" s="246"/>
      <c r="K236" s="241"/>
      <c r="L236" s="241"/>
      <c r="M236" s="247"/>
      <c r="N236" s="248"/>
      <c r="O236" s="249"/>
      <c r="P236" s="249"/>
      <c r="Q236" s="249"/>
      <c r="R236" s="249"/>
      <c r="S236" s="249"/>
      <c r="T236" s="249"/>
      <c r="U236" s="249"/>
      <c r="V236" s="249"/>
      <c r="W236" s="249"/>
      <c r="X236" s="250"/>
      <c r="Y236" s="13"/>
      <c r="Z236" s="13"/>
      <c r="AA236" s="13"/>
      <c r="AB236" s="13"/>
      <c r="AC236" s="13"/>
      <c r="AD236" s="13"/>
      <c r="AE236" s="13"/>
      <c r="AT236" s="251" t="s">
        <v>174</v>
      </c>
      <c r="AU236" s="251" t="s">
        <v>88</v>
      </c>
      <c r="AV236" s="13" t="s">
        <v>88</v>
      </c>
      <c r="AW236" s="13" t="s">
        <v>5</v>
      </c>
      <c r="AX236" s="13" t="s">
        <v>78</v>
      </c>
      <c r="AY236" s="251" t="s">
        <v>133</v>
      </c>
    </row>
    <row r="237" spans="1:51" s="13" customFormat="1" ht="12">
      <c r="A237" s="13"/>
      <c r="B237" s="240"/>
      <c r="C237" s="241"/>
      <c r="D237" s="242" t="s">
        <v>174</v>
      </c>
      <c r="E237" s="243" t="s">
        <v>1</v>
      </c>
      <c r="F237" s="244" t="s">
        <v>330</v>
      </c>
      <c r="G237" s="241"/>
      <c r="H237" s="245">
        <v>-3.2</v>
      </c>
      <c r="I237" s="246"/>
      <c r="J237" s="246"/>
      <c r="K237" s="241"/>
      <c r="L237" s="241"/>
      <c r="M237" s="247"/>
      <c r="N237" s="248"/>
      <c r="O237" s="249"/>
      <c r="P237" s="249"/>
      <c r="Q237" s="249"/>
      <c r="R237" s="249"/>
      <c r="S237" s="249"/>
      <c r="T237" s="249"/>
      <c r="U237" s="249"/>
      <c r="V237" s="249"/>
      <c r="W237" s="249"/>
      <c r="X237" s="250"/>
      <c r="Y237" s="13"/>
      <c r="Z237" s="13"/>
      <c r="AA237" s="13"/>
      <c r="AB237" s="13"/>
      <c r="AC237" s="13"/>
      <c r="AD237" s="13"/>
      <c r="AE237" s="13"/>
      <c r="AT237" s="251" t="s">
        <v>174</v>
      </c>
      <c r="AU237" s="251" t="s">
        <v>88</v>
      </c>
      <c r="AV237" s="13" t="s">
        <v>88</v>
      </c>
      <c r="AW237" s="13" t="s">
        <v>5</v>
      </c>
      <c r="AX237" s="13" t="s">
        <v>78</v>
      </c>
      <c r="AY237" s="251" t="s">
        <v>133</v>
      </c>
    </row>
    <row r="238" spans="1:51" s="13" customFormat="1" ht="12">
      <c r="A238" s="13"/>
      <c r="B238" s="240"/>
      <c r="C238" s="241"/>
      <c r="D238" s="242" t="s">
        <v>174</v>
      </c>
      <c r="E238" s="243" t="s">
        <v>1</v>
      </c>
      <c r="F238" s="244" t="s">
        <v>343</v>
      </c>
      <c r="G238" s="241"/>
      <c r="H238" s="245">
        <v>64.26</v>
      </c>
      <c r="I238" s="246"/>
      <c r="J238" s="246"/>
      <c r="K238" s="241"/>
      <c r="L238" s="241"/>
      <c r="M238" s="247"/>
      <c r="N238" s="248"/>
      <c r="O238" s="249"/>
      <c r="P238" s="249"/>
      <c r="Q238" s="249"/>
      <c r="R238" s="249"/>
      <c r="S238" s="249"/>
      <c r="T238" s="249"/>
      <c r="U238" s="249"/>
      <c r="V238" s="249"/>
      <c r="W238" s="249"/>
      <c r="X238" s="250"/>
      <c r="Y238" s="13"/>
      <c r="Z238" s="13"/>
      <c r="AA238" s="13"/>
      <c r="AB238" s="13"/>
      <c r="AC238" s="13"/>
      <c r="AD238" s="13"/>
      <c r="AE238" s="13"/>
      <c r="AT238" s="251" t="s">
        <v>174</v>
      </c>
      <c r="AU238" s="251" t="s">
        <v>88</v>
      </c>
      <c r="AV238" s="13" t="s">
        <v>88</v>
      </c>
      <c r="AW238" s="13" t="s">
        <v>5</v>
      </c>
      <c r="AX238" s="13" t="s">
        <v>78</v>
      </c>
      <c r="AY238" s="251" t="s">
        <v>133</v>
      </c>
    </row>
    <row r="239" spans="1:51" s="13" customFormat="1" ht="12">
      <c r="A239" s="13"/>
      <c r="B239" s="240"/>
      <c r="C239" s="241"/>
      <c r="D239" s="242" t="s">
        <v>174</v>
      </c>
      <c r="E239" s="243" t="s">
        <v>1</v>
      </c>
      <c r="F239" s="244" t="s">
        <v>340</v>
      </c>
      <c r="G239" s="241"/>
      <c r="H239" s="245">
        <v>-1.6</v>
      </c>
      <c r="I239" s="246"/>
      <c r="J239" s="246"/>
      <c r="K239" s="241"/>
      <c r="L239" s="241"/>
      <c r="M239" s="247"/>
      <c r="N239" s="248"/>
      <c r="O239" s="249"/>
      <c r="P239" s="249"/>
      <c r="Q239" s="249"/>
      <c r="R239" s="249"/>
      <c r="S239" s="249"/>
      <c r="T239" s="249"/>
      <c r="U239" s="249"/>
      <c r="V239" s="249"/>
      <c r="W239" s="249"/>
      <c r="X239" s="250"/>
      <c r="Y239" s="13"/>
      <c r="Z239" s="13"/>
      <c r="AA239" s="13"/>
      <c r="AB239" s="13"/>
      <c r="AC239" s="13"/>
      <c r="AD239" s="13"/>
      <c r="AE239" s="13"/>
      <c r="AT239" s="251" t="s">
        <v>174</v>
      </c>
      <c r="AU239" s="251" t="s">
        <v>88</v>
      </c>
      <c r="AV239" s="13" t="s">
        <v>88</v>
      </c>
      <c r="AW239" s="13" t="s">
        <v>5</v>
      </c>
      <c r="AX239" s="13" t="s">
        <v>78</v>
      </c>
      <c r="AY239" s="251" t="s">
        <v>133</v>
      </c>
    </row>
    <row r="240" spans="1:51" s="13" customFormat="1" ht="12">
      <c r="A240" s="13"/>
      <c r="B240" s="240"/>
      <c r="C240" s="241"/>
      <c r="D240" s="242" t="s">
        <v>174</v>
      </c>
      <c r="E240" s="243" t="s">
        <v>1</v>
      </c>
      <c r="F240" s="244" t="s">
        <v>344</v>
      </c>
      <c r="G240" s="241"/>
      <c r="H240" s="245">
        <v>63.58</v>
      </c>
      <c r="I240" s="246"/>
      <c r="J240" s="246"/>
      <c r="K240" s="241"/>
      <c r="L240" s="241"/>
      <c r="M240" s="247"/>
      <c r="N240" s="248"/>
      <c r="O240" s="249"/>
      <c r="P240" s="249"/>
      <c r="Q240" s="249"/>
      <c r="R240" s="249"/>
      <c r="S240" s="249"/>
      <c r="T240" s="249"/>
      <c r="U240" s="249"/>
      <c r="V240" s="249"/>
      <c r="W240" s="249"/>
      <c r="X240" s="250"/>
      <c r="Y240" s="13"/>
      <c r="Z240" s="13"/>
      <c r="AA240" s="13"/>
      <c r="AB240" s="13"/>
      <c r="AC240" s="13"/>
      <c r="AD240" s="13"/>
      <c r="AE240" s="13"/>
      <c r="AT240" s="251" t="s">
        <v>174</v>
      </c>
      <c r="AU240" s="251" t="s">
        <v>88</v>
      </c>
      <c r="AV240" s="13" t="s">
        <v>88</v>
      </c>
      <c r="AW240" s="13" t="s">
        <v>5</v>
      </c>
      <c r="AX240" s="13" t="s">
        <v>78</v>
      </c>
      <c r="AY240" s="251" t="s">
        <v>133</v>
      </c>
    </row>
    <row r="241" spans="1:51" s="13" customFormat="1" ht="12">
      <c r="A241" s="13"/>
      <c r="B241" s="240"/>
      <c r="C241" s="241"/>
      <c r="D241" s="242" t="s">
        <v>174</v>
      </c>
      <c r="E241" s="243" t="s">
        <v>1</v>
      </c>
      <c r="F241" s="244" t="s">
        <v>329</v>
      </c>
      <c r="G241" s="241"/>
      <c r="H241" s="245">
        <v>-1.8</v>
      </c>
      <c r="I241" s="246"/>
      <c r="J241" s="246"/>
      <c r="K241" s="241"/>
      <c r="L241" s="241"/>
      <c r="M241" s="247"/>
      <c r="N241" s="248"/>
      <c r="O241" s="249"/>
      <c r="P241" s="249"/>
      <c r="Q241" s="249"/>
      <c r="R241" s="249"/>
      <c r="S241" s="249"/>
      <c r="T241" s="249"/>
      <c r="U241" s="249"/>
      <c r="V241" s="249"/>
      <c r="W241" s="249"/>
      <c r="X241" s="250"/>
      <c r="Y241" s="13"/>
      <c r="Z241" s="13"/>
      <c r="AA241" s="13"/>
      <c r="AB241" s="13"/>
      <c r="AC241" s="13"/>
      <c r="AD241" s="13"/>
      <c r="AE241" s="13"/>
      <c r="AT241" s="251" t="s">
        <v>174</v>
      </c>
      <c r="AU241" s="251" t="s">
        <v>88</v>
      </c>
      <c r="AV241" s="13" t="s">
        <v>88</v>
      </c>
      <c r="AW241" s="13" t="s">
        <v>5</v>
      </c>
      <c r="AX241" s="13" t="s">
        <v>78</v>
      </c>
      <c r="AY241" s="251" t="s">
        <v>133</v>
      </c>
    </row>
    <row r="242" spans="1:51" s="13" customFormat="1" ht="12">
      <c r="A242" s="13"/>
      <c r="B242" s="240"/>
      <c r="C242" s="241"/>
      <c r="D242" s="242" t="s">
        <v>174</v>
      </c>
      <c r="E242" s="243" t="s">
        <v>1</v>
      </c>
      <c r="F242" s="244" t="s">
        <v>340</v>
      </c>
      <c r="G242" s="241"/>
      <c r="H242" s="245">
        <v>-1.6</v>
      </c>
      <c r="I242" s="246"/>
      <c r="J242" s="246"/>
      <c r="K242" s="241"/>
      <c r="L242" s="241"/>
      <c r="M242" s="247"/>
      <c r="N242" s="248"/>
      <c r="O242" s="249"/>
      <c r="P242" s="249"/>
      <c r="Q242" s="249"/>
      <c r="R242" s="249"/>
      <c r="S242" s="249"/>
      <c r="T242" s="249"/>
      <c r="U242" s="249"/>
      <c r="V242" s="249"/>
      <c r="W242" s="249"/>
      <c r="X242" s="250"/>
      <c r="Y242" s="13"/>
      <c r="Z242" s="13"/>
      <c r="AA242" s="13"/>
      <c r="AB242" s="13"/>
      <c r="AC242" s="13"/>
      <c r="AD242" s="13"/>
      <c r="AE242" s="13"/>
      <c r="AT242" s="251" t="s">
        <v>174</v>
      </c>
      <c r="AU242" s="251" t="s">
        <v>88</v>
      </c>
      <c r="AV242" s="13" t="s">
        <v>88</v>
      </c>
      <c r="AW242" s="13" t="s">
        <v>5</v>
      </c>
      <c r="AX242" s="13" t="s">
        <v>78</v>
      </c>
      <c r="AY242" s="251" t="s">
        <v>133</v>
      </c>
    </row>
    <row r="243" spans="1:51" s="13" customFormat="1" ht="12">
      <c r="A243" s="13"/>
      <c r="B243" s="240"/>
      <c r="C243" s="241"/>
      <c r="D243" s="242" t="s">
        <v>174</v>
      </c>
      <c r="E243" s="243" t="s">
        <v>1</v>
      </c>
      <c r="F243" s="244" t="s">
        <v>345</v>
      </c>
      <c r="G243" s="241"/>
      <c r="H243" s="245">
        <v>66.64</v>
      </c>
      <c r="I243" s="246"/>
      <c r="J243" s="246"/>
      <c r="K243" s="241"/>
      <c r="L243" s="241"/>
      <c r="M243" s="247"/>
      <c r="N243" s="248"/>
      <c r="O243" s="249"/>
      <c r="P243" s="249"/>
      <c r="Q243" s="249"/>
      <c r="R243" s="249"/>
      <c r="S243" s="249"/>
      <c r="T243" s="249"/>
      <c r="U243" s="249"/>
      <c r="V243" s="249"/>
      <c r="W243" s="249"/>
      <c r="X243" s="250"/>
      <c r="Y243" s="13"/>
      <c r="Z243" s="13"/>
      <c r="AA243" s="13"/>
      <c r="AB243" s="13"/>
      <c r="AC243" s="13"/>
      <c r="AD243" s="13"/>
      <c r="AE243" s="13"/>
      <c r="AT243" s="251" t="s">
        <v>174</v>
      </c>
      <c r="AU243" s="251" t="s">
        <v>88</v>
      </c>
      <c r="AV243" s="13" t="s">
        <v>88</v>
      </c>
      <c r="AW243" s="13" t="s">
        <v>5</v>
      </c>
      <c r="AX243" s="13" t="s">
        <v>78</v>
      </c>
      <c r="AY243" s="251" t="s">
        <v>133</v>
      </c>
    </row>
    <row r="244" spans="1:51" s="13" customFormat="1" ht="12">
      <c r="A244" s="13"/>
      <c r="B244" s="240"/>
      <c r="C244" s="241"/>
      <c r="D244" s="242" t="s">
        <v>174</v>
      </c>
      <c r="E244" s="243" t="s">
        <v>1</v>
      </c>
      <c r="F244" s="244" t="s">
        <v>340</v>
      </c>
      <c r="G244" s="241"/>
      <c r="H244" s="245">
        <v>-1.6</v>
      </c>
      <c r="I244" s="246"/>
      <c r="J244" s="246"/>
      <c r="K244" s="241"/>
      <c r="L244" s="241"/>
      <c r="M244" s="247"/>
      <c r="N244" s="248"/>
      <c r="O244" s="249"/>
      <c r="P244" s="249"/>
      <c r="Q244" s="249"/>
      <c r="R244" s="249"/>
      <c r="S244" s="249"/>
      <c r="T244" s="249"/>
      <c r="U244" s="249"/>
      <c r="V244" s="249"/>
      <c r="W244" s="249"/>
      <c r="X244" s="250"/>
      <c r="Y244" s="13"/>
      <c r="Z244" s="13"/>
      <c r="AA244" s="13"/>
      <c r="AB244" s="13"/>
      <c r="AC244" s="13"/>
      <c r="AD244" s="13"/>
      <c r="AE244" s="13"/>
      <c r="AT244" s="251" t="s">
        <v>174</v>
      </c>
      <c r="AU244" s="251" t="s">
        <v>88</v>
      </c>
      <c r="AV244" s="13" t="s">
        <v>88</v>
      </c>
      <c r="AW244" s="13" t="s">
        <v>5</v>
      </c>
      <c r="AX244" s="13" t="s">
        <v>78</v>
      </c>
      <c r="AY244" s="251" t="s">
        <v>133</v>
      </c>
    </row>
    <row r="245" spans="1:51" s="13" customFormat="1" ht="12">
      <c r="A245" s="13"/>
      <c r="B245" s="240"/>
      <c r="C245" s="241"/>
      <c r="D245" s="242" t="s">
        <v>174</v>
      </c>
      <c r="E245" s="243" t="s">
        <v>1</v>
      </c>
      <c r="F245" s="244" t="s">
        <v>329</v>
      </c>
      <c r="G245" s="241"/>
      <c r="H245" s="245">
        <v>-1.8</v>
      </c>
      <c r="I245" s="246"/>
      <c r="J245" s="246"/>
      <c r="K245" s="241"/>
      <c r="L245" s="241"/>
      <c r="M245" s="247"/>
      <c r="N245" s="248"/>
      <c r="O245" s="249"/>
      <c r="P245" s="249"/>
      <c r="Q245" s="249"/>
      <c r="R245" s="249"/>
      <c r="S245" s="249"/>
      <c r="T245" s="249"/>
      <c r="U245" s="249"/>
      <c r="V245" s="249"/>
      <c r="W245" s="249"/>
      <c r="X245" s="250"/>
      <c r="Y245" s="13"/>
      <c r="Z245" s="13"/>
      <c r="AA245" s="13"/>
      <c r="AB245" s="13"/>
      <c r="AC245" s="13"/>
      <c r="AD245" s="13"/>
      <c r="AE245" s="13"/>
      <c r="AT245" s="251" t="s">
        <v>174</v>
      </c>
      <c r="AU245" s="251" t="s">
        <v>88</v>
      </c>
      <c r="AV245" s="13" t="s">
        <v>88</v>
      </c>
      <c r="AW245" s="13" t="s">
        <v>5</v>
      </c>
      <c r="AX245" s="13" t="s">
        <v>78</v>
      </c>
      <c r="AY245" s="251" t="s">
        <v>133</v>
      </c>
    </row>
    <row r="246" spans="1:51" s="13" customFormat="1" ht="12">
      <c r="A246" s="13"/>
      <c r="B246" s="240"/>
      <c r="C246" s="241"/>
      <c r="D246" s="242" t="s">
        <v>174</v>
      </c>
      <c r="E246" s="243" t="s">
        <v>1</v>
      </c>
      <c r="F246" s="244" t="s">
        <v>346</v>
      </c>
      <c r="G246" s="241"/>
      <c r="H246" s="245">
        <v>44.8</v>
      </c>
      <c r="I246" s="246"/>
      <c r="J246" s="246"/>
      <c r="K246" s="241"/>
      <c r="L246" s="241"/>
      <c r="M246" s="247"/>
      <c r="N246" s="248"/>
      <c r="O246" s="249"/>
      <c r="P246" s="249"/>
      <c r="Q246" s="249"/>
      <c r="R246" s="249"/>
      <c r="S246" s="249"/>
      <c r="T246" s="249"/>
      <c r="U246" s="249"/>
      <c r="V246" s="249"/>
      <c r="W246" s="249"/>
      <c r="X246" s="250"/>
      <c r="Y246" s="13"/>
      <c r="Z246" s="13"/>
      <c r="AA246" s="13"/>
      <c r="AB246" s="13"/>
      <c r="AC246" s="13"/>
      <c r="AD246" s="13"/>
      <c r="AE246" s="13"/>
      <c r="AT246" s="251" t="s">
        <v>174</v>
      </c>
      <c r="AU246" s="251" t="s">
        <v>88</v>
      </c>
      <c r="AV246" s="13" t="s">
        <v>88</v>
      </c>
      <c r="AW246" s="13" t="s">
        <v>5</v>
      </c>
      <c r="AX246" s="13" t="s">
        <v>78</v>
      </c>
      <c r="AY246" s="251" t="s">
        <v>133</v>
      </c>
    </row>
    <row r="247" spans="1:51" s="13" customFormat="1" ht="12">
      <c r="A247" s="13"/>
      <c r="B247" s="240"/>
      <c r="C247" s="241"/>
      <c r="D247" s="242" t="s">
        <v>174</v>
      </c>
      <c r="E247" s="243" t="s">
        <v>1</v>
      </c>
      <c r="F247" s="244" t="s">
        <v>341</v>
      </c>
      <c r="G247" s="241"/>
      <c r="H247" s="245">
        <v>-1.4</v>
      </c>
      <c r="I247" s="246"/>
      <c r="J247" s="246"/>
      <c r="K247" s="241"/>
      <c r="L247" s="241"/>
      <c r="M247" s="247"/>
      <c r="N247" s="248"/>
      <c r="O247" s="249"/>
      <c r="P247" s="249"/>
      <c r="Q247" s="249"/>
      <c r="R247" s="249"/>
      <c r="S247" s="249"/>
      <c r="T247" s="249"/>
      <c r="U247" s="249"/>
      <c r="V247" s="249"/>
      <c r="W247" s="249"/>
      <c r="X247" s="250"/>
      <c r="Y247" s="13"/>
      <c r="Z247" s="13"/>
      <c r="AA247" s="13"/>
      <c r="AB247" s="13"/>
      <c r="AC247" s="13"/>
      <c r="AD247" s="13"/>
      <c r="AE247" s="13"/>
      <c r="AT247" s="251" t="s">
        <v>174</v>
      </c>
      <c r="AU247" s="251" t="s">
        <v>88</v>
      </c>
      <c r="AV247" s="13" t="s">
        <v>88</v>
      </c>
      <c r="AW247" s="13" t="s">
        <v>5</v>
      </c>
      <c r="AX247" s="13" t="s">
        <v>78</v>
      </c>
      <c r="AY247" s="251" t="s">
        <v>133</v>
      </c>
    </row>
    <row r="248" spans="1:51" s="13" customFormat="1" ht="12">
      <c r="A248" s="13"/>
      <c r="B248" s="240"/>
      <c r="C248" s="241"/>
      <c r="D248" s="242" t="s">
        <v>174</v>
      </c>
      <c r="E248" s="243" t="s">
        <v>1</v>
      </c>
      <c r="F248" s="244" t="s">
        <v>347</v>
      </c>
      <c r="G248" s="241"/>
      <c r="H248" s="245">
        <v>-1.19</v>
      </c>
      <c r="I248" s="246"/>
      <c r="J248" s="246"/>
      <c r="K248" s="241"/>
      <c r="L248" s="241"/>
      <c r="M248" s="247"/>
      <c r="N248" s="248"/>
      <c r="O248" s="249"/>
      <c r="P248" s="249"/>
      <c r="Q248" s="249"/>
      <c r="R248" s="249"/>
      <c r="S248" s="249"/>
      <c r="T248" s="249"/>
      <c r="U248" s="249"/>
      <c r="V248" s="249"/>
      <c r="W248" s="249"/>
      <c r="X248" s="250"/>
      <c r="Y248" s="13"/>
      <c r="Z248" s="13"/>
      <c r="AA248" s="13"/>
      <c r="AB248" s="13"/>
      <c r="AC248" s="13"/>
      <c r="AD248" s="13"/>
      <c r="AE248" s="13"/>
      <c r="AT248" s="251" t="s">
        <v>174</v>
      </c>
      <c r="AU248" s="251" t="s">
        <v>88</v>
      </c>
      <c r="AV248" s="13" t="s">
        <v>88</v>
      </c>
      <c r="AW248" s="13" t="s">
        <v>5</v>
      </c>
      <c r="AX248" s="13" t="s">
        <v>78</v>
      </c>
      <c r="AY248" s="251" t="s">
        <v>133</v>
      </c>
    </row>
    <row r="249" spans="1:51" s="13" customFormat="1" ht="12">
      <c r="A249" s="13"/>
      <c r="B249" s="240"/>
      <c r="C249" s="241"/>
      <c r="D249" s="242" t="s">
        <v>174</v>
      </c>
      <c r="E249" s="243" t="s">
        <v>1</v>
      </c>
      <c r="F249" s="244" t="s">
        <v>340</v>
      </c>
      <c r="G249" s="241"/>
      <c r="H249" s="245">
        <v>-1.6</v>
      </c>
      <c r="I249" s="246"/>
      <c r="J249" s="246"/>
      <c r="K249" s="241"/>
      <c r="L249" s="241"/>
      <c r="M249" s="247"/>
      <c r="N249" s="248"/>
      <c r="O249" s="249"/>
      <c r="P249" s="249"/>
      <c r="Q249" s="249"/>
      <c r="R249" s="249"/>
      <c r="S249" s="249"/>
      <c r="T249" s="249"/>
      <c r="U249" s="249"/>
      <c r="V249" s="249"/>
      <c r="W249" s="249"/>
      <c r="X249" s="250"/>
      <c r="Y249" s="13"/>
      <c r="Z249" s="13"/>
      <c r="AA249" s="13"/>
      <c r="AB249" s="13"/>
      <c r="AC249" s="13"/>
      <c r="AD249" s="13"/>
      <c r="AE249" s="13"/>
      <c r="AT249" s="251" t="s">
        <v>174</v>
      </c>
      <c r="AU249" s="251" t="s">
        <v>88</v>
      </c>
      <c r="AV249" s="13" t="s">
        <v>88</v>
      </c>
      <c r="AW249" s="13" t="s">
        <v>5</v>
      </c>
      <c r="AX249" s="13" t="s">
        <v>78</v>
      </c>
      <c r="AY249" s="251" t="s">
        <v>133</v>
      </c>
    </row>
    <row r="250" spans="1:51" s="13" customFormat="1" ht="12">
      <c r="A250" s="13"/>
      <c r="B250" s="240"/>
      <c r="C250" s="241"/>
      <c r="D250" s="242" t="s">
        <v>174</v>
      </c>
      <c r="E250" s="243" t="s">
        <v>1</v>
      </c>
      <c r="F250" s="244" t="s">
        <v>348</v>
      </c>
      <c r="G250" s="241"/>
      <c r="H250" s="245">
        <v>34.65</v>
      </c>
      <c r="I250" s="246"/>
      <c r="J250" s="246"/>
      <c r="K250" s="241"/>
      <c r="L250" s="241"/>
      <c r="M250" s="247"/>
      <c r="N250" s="248"/>
      <c r="O250" s="249"/>
      <c r="P250" s="249"/>
      <c r="Q250" s="249"/>
      <c r="R250" s="249"/>
      <c r="S250" s="249"/>
      <c r="T250" s="249"/>
      <c r="U250" s="249"/>
      <c r="V250" s="249"/>
      <c r="W250" s="249"/>
      <c r="X250" s="250"/>
      <c r="Y250" s="13"/>
      <c r="Z250" s="13"/>
      <c r="AA250" s="13"/>
      <c r="AB250" s="13"/>
      <c r="AC250" s="13"/>
      <c r="AD250" s="13"/>
      <c r="AE250" s="13"/>
      <c r="AT250" s="251" t="s">
        <v>174</v>
      </c>
      <c r="AU250" s="251" t="s">
        <v>88</v>
      </c>
      <c r="AV250" s="13" t="s">
        <v>88</v>
      </c>
      <c r="AW250" s="13" t="s">
        <v>5</v>
      </c>
      <c r="AX250" s="13" t="s">
        <v>78</v>
      </c>
      <c r="AY250" s="251" t="s">
        <v>133</v>
      </c>
    </row>
    <row r="251" spans="1:51" s="13" customFormat="1" ht="12">
      <c r="A251" s="13"/>
      <c r="B251" s="240"/>
      <c r="C251" s="241"/>
      <c r="D251" s="242" t="s">
        <v>174</v>
      </c>
      <c r="E251" s="243" t="s">
        <v>1</v>
      </c>
      <c r="F251" s="244" t="s">
        <v>349</v>
      </c>
      <c r="G251" s="241"/>
      <c r="H251" s="245">
        <v>-1.2</v>
      </c>
      <c r="I251" s="246"/>
      <c r="J251" s="246"/>
      <c r="K251" s="241"/>
      <c r="L251" s="241"/>
      <c r="M251" s="247"/>
      <c r="N251" s="248"/>
      <c r="O251" s="249"/>
      <c r="P251" s="249"/>
      <c r="Q251" s="249"/>
      <c r="R251" s="249"/>
      <c r="S251" s="249"/>
      <c r="T251" s="249"/>
      <c r="U251" s="249"/>
      <c r="V251" s="249"/>
      <c r="W251" s="249"/>
      <c r="X251" s="250"/>
      <c r="Y251" s="13"/>
      <c r="Z251" s="13"/>
      <c r="AA251" s="13"/>
      <c r="AB251" s="13"/>
      <c r="AC251" s="13"/>
      <c r="AD251" s="13"/>
      <c r="AE251" s="13"/>
      <c r="AT251" s="251" t="s">
        <v>174</v>
      </c>
      <c r="AU251" s="251" t="s">
        <v>88</v>
      </c>
      <c r="AV251" s="13" t="s">
        <v>88</v>
      </c>
      <c r="AW251" s="13" t="s">
        <v>5</v>
      </c>
      <c r="AX251" s="13" t="s">
        <v>78</v>
      </c>
      <c r="AY251" s="251" t="s">
        <v>133</v>
      </c>
    </row>
    <row r="252" spans="1:51" s="13" customFormat="1" ht="12">
      <c r="A252" s="13"/>
      <c r="B252" s="240"/>
      <c r="C252" s="241"/>
      <c r="D252" s="242" t="s">
        <v>174</v>
      </c>
      <c r="E252" s="243" t="s">
        <v>1</v>
      </c>
      <c r="F252" s="244" t="s">
        <v>350</v>
      </c>
      <c r="G252" s="241"/>
      <c r="H252" s="245">
        <v>66.5</v>
      </c>
      <c r="I252" s="246"/>
      <c r="J252" s="246"/>
      <c r="K252" s="241"/>
      <c r="L252" s="241"/>
      <c r="M252" s="247"/>
      <c r="N252" s="248"/>
      <c r="O252" s="249"/>
      <c r="P252" s="249"/>
      <c r="Q252" s="249"/>
      <c r="R252" s="249"/>
      <c r="S252" s="249"/>
      <c r="T252" s="249"/>
      <c r="U252" s="249"/>
      <c r="V252" s="249"/>
      <c r="W252" s="249"/>
      <c r="X252" s="250"/>
      <c r="Y252" s="13"/>
      <c r="Z252" s="13"/>
      <c r="AA252" s="13"/>
      <c r="AB252" s="13"/>
      <c r="AC252" s="13"/>
      <c r="AD252" s="13"/>
      <c r="AE252" s="13"/>
      <c r="AT252" s="251" t="s">
        <v>174</v>
      </c>
      <c r="AU252" s="251" t="s">
        <v>88</v>
      </c>
      <c r="AV252" s="13" t="s">
        <v>88</v>
      </c>
      <c r="AW252" s="13" t="s">
        <v>5</v>
      </c>
      <c r="AX252" s="13" t="s">
        <v>78</v>
      </c>
      <c r="AY252" s="251" t="s">
        <v>133</v>
      </c>
    </row>
    <row r="253" spans="1:51" s="13" customFormat="1" ht="12">
      <c r="A253" s="13"/>
      <c r="B253" s="240"/>
      <c r="C253" s="241"/>
      <c r="D253" s="242" t="s">
        <v>174</v>
      </c>
      <c r="E253" s="243" t="s">
        <v>1</v>
      </c>
      <c r="F253" s="244" t="s">
        <v>329</v>
      </c>
      <c r="G253" s="241"/>
      <c r="H253" s="245">
        <v>-1.8</v>
      </c>
      <c r="I253" s="246"/>
      <c r="J253" s="246"/>
      <c r="K253" s="241"/>
      <c r="L253" s="241"/>
      <c r="M253" s="247"/>
      <c r="N253" s="248"/>
      <c r="O253" s="249"/>
      <c r="P253" s="249"/>
      <c r="Q253" s="249"/>
      <c r="R253" s="249"/>
      <c r="S253" s="249"/>
      <c r="T253" s="249"/>
      <c r="U253" s="249"/>
      <c r="V253" s="249"/>
      <c r="W253" s="249"/>
      <c r="X253" s="250"/>
      <c r="Y253" s="13"/>
      <c r="Z253" s="13"/>
      <c r="AA253" s="13"/>
      <c r="AB253" s="13"/>
      <c r="AC253" s="13"/>
      <c r="AD253" s="13"/>
      <c r="AE253" s="13"/>
      <c r="AT253" s="251" t="s">
        <v>174</v>
      </c>
      <c r="AU253" s="251" t="s">
        <v>88</v>
      </c>
      <c r="AV253" s="13" t="s">
        <v>88</v>
      </c>
      <c r="AW253" s="13" t="s">
        <v>5</v>
      </c>
      <c r="AX253" s="13" t="s">
        <v>78</v>
      </c>
      <c r="AY253" s="251" t="s">
        <v>133</v>
      </c>
    </row>
    <row r="254" spans="1:51" s="13" customFormat="1" ht="12">
      <c r="A254" s="13"/>
      <c r="B254" s="240"/>
      <c r="C254" s="241"/>
      <c r="D254" s="242" t="s">
        <v>174</v>
      </c>
      <c r="E254" s="243" t="s">
        <v>1</v>
      </c>
      <c r="F254" s="244" t="s">
        <v>351</v>
      </c>
      <c r="G254" s="241"/>
      <c r="H254" s="245">
        <v>67.55</v>
      </c>
      <c r="I254" s="246"/>
      <c r="J254" s="246"/>
      <c r="K254" s="241"/>
      <c r="L254" s="241"/>
      <c r="M254" s="247"/>
      <c r="N254" s="248"/>
      <c r="O254" s="249"/>
      <c r="P254" s="249"/>
      <c r="Q254" s="249"/>
      <c r="R254" s="249"/>
      <c r="S254" s="249"/>
      <c r="T254" s="249"/>
      <c r="U254" s="249"/>
      <c r="V254" s="249"/>
      <c r="W254" s="249"/>
      <c r="X254" s="250"/>
      <c r="Y254" s="13"/>
      <c r="Z254" s="13"/>
      <c r="AA254" s="13"/>
      <c r="AB254" s="13"/>
      <c r="AC254" s="13"/>
      <c r="AD254" s="13"/>
      <c r="AE254" s="13"/>
      <c r="AT254" s="251" t="s">
        <v>174</v>
      </c>
      <c r="AU254" s="251" t="s">
        <v>88</v>
      </c>
      <c r="AV254" s="13" t="s">
        <v>88</v>
      </c>
      <c r="AW254" s="13" t="s">
        <v>5</v>
      </c>
      <c r="AX254" s="13" t="s">
        <v>78</v>
      </c>
      <c r="AY254" s="251" t="s">
        <v>133</v>
      </c>
    </row>
    <row r="255" spans="1:51" s="13" customFormat="1" ht="12">
      <c r="A255" s="13"/>
      <c r="B255" s="240"/>
      <c r="C255" s="241"/>
      <c r="D255" s="242" t="s">
        <v>174</v>
      </c>
      <c r="E255" s="243" t="s">
        <v>1</v>
      </c>
      <c r="F255" s="244" t="s">
        <v>329</v>
      </c>
      <c r="G255" s="241"/>
      <c r="H255" s="245">
        <v>-1.8</v>
      </c>
      <c r="I255" s="246"/>
      <c r="J255" s="246"/>
      <c r="K255" s="241"/>
      <c r="L255" s="241"/>
      <c r="M255" s="247"/>
      <c r="N255" s="248"/>
      <c r="O255" s="249"/>
      <c r="P255" s="249"/>
      <c r="Q255" s="249"/>
      <c r="R255" s="249"/>
      <c r="S255" s="249"/>
      <c r="T255" s="249"/>
      <c r="U255" s="249"/>
      <c r="V255" s="249"/>
      <c r="W255" s="249"/>
      <c r="X255" s="250"/>
      <c r="Y255" s="13"/>
      <c r="Z255" s="13"/>
      <c r="AA255" s="13"/>
      <c r="AB255" s="13"/>
      <c r="AC255" s="13"/>
      <c r="AD255" s="13"/>
      <c r="AE255" s="13"/>
      <c r="AT255" s="251" t="s">
        <v>174</v>
      </c>
      <c r="AU255" s="251" t="s">
        <v>88</v>
      </c>
      <c r="AV255" s="13" t="s">
        <v>88</v>
      </c>
      <c r="AW255" s="13" t="s">
        <v>5</v>
      </c>
      <c r="AX255" s="13" t="s">
        <v>78</v>
      </c>
      <c r="AY255" s="251" t="s">
        <v>133</v>
      </c>
    </row>
    <row r="256" spans="1:51" s="13" customFormat="1" ht="12">
      <c r="A256" s="13"/>
      <c r="B256" s="240"/>
      <c r="C256" s="241"/>
      <c r="D256" s="242" t="s">
        <v>174</v>
      </c>
      <c r="E256" s="243" t="s">
        <v>1</v>
      </c>
      <c r="F256" s="244" t="s">
        <v>352</v>
      </c>
      <c r="G256" s="241"/>
      <c r="H256" s="245">
        <v>64.94</v>
      </c>
      <c r="I256" s="246"/>
      <c r="J256" s="246"/>
      <c r="K256" s="241"/>
      <c r="L256" s="241"/>
      <c r="M256" s="247"/>
      <c r="N256" s="248"/>
      <c r="O256" s="249"/>
      <c r="P256" s="249"/>
      <c r="Q256" s="249"/>
      <c r="R256" s="249"/>
      <c r="S256" s="249"/>
      <c r="T256" s="249"/>
      <c r="U256" s="249"/>
      <c r="V256" s="249"/>
      <c r="W256" s="249"/>
      <c r="X256" s="250"/>
      <c r="Y256" s="13"/>
      <c r="Z256" s="13"/>
      <c r="AA256" s="13"/>
      <c r="AB256" s="13"/>
      <c r="AC256" s="13"/>
      <c r="AD256" s="13"/>
      <c r="AE256" s="13"/>
      <c r="AT256" s="251" t="s">
        <v>174</v>
      </c>
      <c r="AU256" s="251" t="s">
        <v>88</v>
      </c>
      <c r="AV256" s="13" t="s">
        <v>88</v>
      </c>
      <c r="AW256" s="13" t="s">
        <v>5</v>
      </c>
      <c r="AX256" s="13" t="s">
        <v>78</v>
      </c>
      <c r="AY256" s="251" t="s">
        <v>133</v>
      </c>
    </row>
    <row r="257" spans="1:51" s="13" customFormat="1" ht="12">
      <c r="A257" s="13"/>
      <c r="B257" s="240"/>
      <c r="C257" s="241"/>
      <c r="D257" s="242" t="s">
        <v>174</v>
      </c>
      <c r="E257" s="243" t="s">
        <v>1</v>
      </c>
      <c r="F257" s="244" t="s">
        <v>329</v>
      </c>
      <c r="G257" s="241"/>
      <c r="H257" s="245">
        <v>-1.8</v>
      </c>
      <c r="I257" s="246"/>
      <c r="J257" s="246"/>
      <c r="K257" s="241"/>
      <c r="L257" s="241"/>
      <c r="M257" s="247"/>
      <c r="N257" s="248"/>
      <c r="O257" s="249"/>
      <c r="P257" s="249"/>
      <c r="Q257" s="249"/>
      <c r="R257" s="249"/>
      <c r="S257" s="249"/>
      <c r="T257" s="249"/>
      <c r="U257" s="249"/>
      <c r="V257" s="249"/>
      <c r="W257" s="249"/>
      <c r="X257" s="250"/>
      <c r="Y257" s="13"/>
      <c r="Z257" s="13"/>
      <c r="AA257" s="13"/>
      <c r="AB257" s="13"/>
      <c r="AC257" s="13"/>
      <c r="AD257" s="13"/>
      <c r="AE257" s="13"/>
      <c r="AT257" s="251" t="s">
        <v>174</v>
      </c>
      <c r="AU257" s="251" t="s">
        <v>88</v>
      </c>
      <c r="AV257" s="13" t="s">
        <v>88</v>
      </c>
      <c r="AW257" s="13" t="s">
        <v>5</v>
      </c>
      <c r="AX257" s="13" t="s">
        <v>78</v>
      </c>
      <c r="AY257" s="251" t="s">
        <v>133</v>
      </c>
    </row>
    <row r="258" spans="1:51" s="13" customFormat="1" ht="12">
      <c r="A258" s="13"/>
      <c r="B258" s="240"/>
      <c r="C258" s="241"/>
      <c r="D258" s="242" t="s">
        <v>174</v>
      </c>
      <c r="E258" s="243" t="s">
        <v>1</v>
      </c>
      <c r="F258" s="244" t="s">
        <v>353</v>
      </c>
      <c r="G258" s="241"/>
      <c r="H258" s="245">
        <v>54.6</v>
      </c>
      <c r="I258" s="246"/>
      <c r="J258" s="246"/>
      <c r="K258" s="241"/>
      <c r="L258" s="241"/>
      <c r="M258" s="247"/>
      <c r="N258" s="248"/>
      <c r="O258" s="249"/>
      <c r="P258" s="249"/>
      <c r="Q258" s="249"/>
      <c r="R258" s="249"/>
      <c r="S258" s="249"/>
      <c r="T258" s="249"/>
      <c r="U258" s="249"/>
      <c r="V258" s="249"/>
      <c r="W258" s="249"/>
      <c r="X258" s="250"/>
      <c r="Y258" s="13"/>
      <c r="Z258" s="13"/>
      <c r="AA258" s="13"/>
      <c r="AB258" s="13"/>
      <c r="AC258" s="13"/>
      <c r="AD258" s="13"/>
      <c r="AE258" s="13"/>
      <c r="AT258" s="251" t="s">
        <v>174</v>
      </c>
      <c r="AU258" s="251" t="s">
        <v>88</v>
      </c>
      <c r="AV258" s="13" t="s">
        <v>88</v>
      </c>
      <c r="AW258" s="13" t="s">
        <v>5</v>
      </c>
      <c r="AX258" s="13" t="s">
        <v>78</v>
      </c>
      <c r="AY258" s="251" t="s">
        <v>133</v>
      </c>
    </row>
    <row r="259" spans="1:51" s="13" customFormat="1" ht="12">
      <c r="A259" s="13"/>
      <c r="B259" s="240"/>
      <c r="C259" s="241"/>
      <c r="D259" s="242" t="s">
        <v>174</v>
      </c>
      <c r="E259" s="243" t="s">
        <v>1</v>
      </c>
      <c r="F259" s="244" t="s">
        <v>354</v>
      </c>
      <c r="G259" s="241"/>
      <c r="H259" s="245">
        <v>-2.4</v>
      </c>
      <c r="I259" s="246"/>
      <c r="J259" s="246"/>
      <c r="K259" s="241"/>
      <c r="L259" s="241"/>
      <c r="M259" s="247"/>
      <c r="N259" s="248"/>
      <c r="O259" s="249"/>
      <c r="P259" s="249"/>
      <c r="Q259" s="249"/>
      <c r="R259" s="249"/>
      <c r="S259" s="249"/>
      <c r="T259" s="249"/>
      <c r="U259" s="249"/>
      <c r="V259" s="249"/>
      <c r="W259" s="249"/>
      <c r="X259" s="250"/>
      <c r="Y259" s="13"/>
      <c r="Z259" s="13"/>
      <c r="AA259" s="13"/>
      <c r="AB259" s="13"/>
      <c r="AC259" s="13"/>
      <c r="AD259" s="13"/>
      <c r="AE259" s="13"/>
      <c r="AT259" s="251" t="s">
        <v>174</v>
      </c>
      <c r="AU259" s="251" t="s">
        <v>88</v>
      </c>
      <c r="AV259" s="13" t="s">
        <v>88</v>
      </c>
      <c r="AW259" s="13" t="s">
        <v>5</v>
      </c>
      <c r="AX259" s="13" t="s">
        <v>78</v>
      </c>
      <c r="AY259" s="251" t="s">
        <v>133</v>
      </c>
    </row>
    <row r="260" spans="1:51" s="13" customFormat="1" ht="12">
      <c r="A260" s="13"/>
      <c r="B260" s="240"/>
      <c r="C260" s="241"/>
      <c r="D260" s="242" t="s">
        <v>174</v>
      </c>
      <c r="E260" s="243" t="s">
        <v>1</v>
      </c>
      <c r="F260" s="244" t="s">
        <v>340</v>
      </c>
      <c r="G260" s="241"/>
      <c r="H260" s="245">
        <v>-1.6</v>
      </c>
      <c r="I260" s="246"/>
      <c r="J260" s="246"/>
      <c r="K260" s="241"/>
      <c r="L260" s="241"/>
      <c r="M260" s="247"/>
      <c r="N260" s="248"/>
      <c r="O260" s="249"/>
      <c r="P260" s="249"/>
      <c r="Q260" s="249"/>
      <c r="R260" s="249"/>
      <c r="S260" s="249"/>
      <c r="T260" s="249"/>
      <c r="U260" s="249"/>
      <c r="V260" s="249"/>
      <c r="W260" s="249"/>
      <c r="X260" s="250"/>
      <c r="Y260" s="13"/>
      <c r="Z260" s="13"/>
      <c r="AA260" s="13"/>
      <c r="AB260" s="13"/>
      <c r="AC260" s="13"/>
      <c r="AD260" s="13"/>
      <c r="AE260" s="13"/>
      <c r="AT260" s="251" t="s">
        <v>174</v>
      </c>
      <c r="AU260" s="251" t="s">
        <v>88</v>
      </c>
      <c r="AV260" s="13" t="s">
        <v>88</v>
      </c>
      <c r="AW260" s="13" t="s">
        <v>5</v>
      </c>
      <c r="AX260" s="13" t="s">
        <v>78</v>
      </c>
      <c r="AY260" s="251" t="s">
        <v>133</v>
      </c>
    </row>
    <row r="261" spans="1:51" s="13" customFormat="1" ht="12">
      <c r="A261" s="13"/>
      <c r="B261" s="240"/>
      <c r="C261" s="241"/>
      <c r="D261" s="242" t="s">
        <v>174</v>
      </c>
      <c r="E261" s="243" t="s">
        <v>1</v>
      </c>
      <c r="F261" s="244" t="s">
        <v>329</v>
      </c>
      <c r="G261" s="241"/>
      <c r="H261" s="245">
        <v>-1.8</v>
      </c>
      <c r="I261" s="246"/>
      <c r="J261" s="246"/>
      <c r="K261" s="241"/>
      <c r="L261" s="241"/>
      <c r="M261" s="247"/>
      <c r="N261" s="248"/>
      <c r="O261" s="249"/>
      <c r="P261" s="249"/>
      <c r="Q261" s="249"/>
      <c r="R261" s="249"/>
      <c r="S261" s="249"/>
      <c r="T261" s="249"/>
      <c r="U261" s="249"/>
      <c r="V261" s="249"/>
      <c r="W261" s="249"/>
      <c r="X261" s="250"/>
      <c r="Y261" s="13"/>
      <c r="Z261" s="13"/>
      <c r="AA261" s="13"/>
      <c r="AB261" s="13"/>
      <c r="AC261" s="13"/>
      <c r="AD261" s="13"/>
      <c r="AE261" s="13"/>
      <c r="AT261" s="251" t="s">
        <v>174</v>
      </c>
      <c r="AU261" s="251" t="s">
        <v>88</v>
      </c>
      <c r="AV261" s="13" t="s">
        <v>88</v>
      </c>
      <c r="AW261" s="13" t="s">
        <v>5</v>
      </c>
      <c r="AX261" s="13" t="s">
        <v>78</v>
      </c>
      <c r="AY261" s="251" t="s">
        <v>133</v>
      </c>
    </row>
    <row r="262" spans="1:51" s="13" customFormat="1" ht="12">
      <c r="A262" s="13"/>
      <c r="B262" s="240"/>
      <c r="C262" s="241"/>
      <c r="D262" s="242" t="s">
        <v>174</v>
      </c>
      <c r="E262" s="243" t="s">
        <v>1</v>
      </c>
      <c r="F262" s="244" t="s">
        <v>355</v>
      </c>
      <c r="G262" s="241"/>
      <c r="H262" s="245">
        <v>61.25</v>
      </c>
      <c r="I262" s="246"/>
      <c r="J262" s="246"/>
      <c r="K262" s="241"/>
      <c r="L262" s="241"/>
      <c r="M262" s="247"/>
      <c r="N262" s="248"/>
      <c r="O262" s="249"/>
      <c r="P262" s="249"/>
      <c r="Q262" s="249"/>
      <c r="R262" s="249"/>
      <c r="S262" s="249"/>
      <c r="T262" s="249"/>
      <c r="U262" s="249"/>
      <c r="V262" s="249"/>
      <c r="W262" s="249"/>
      <c r="X262" s="250"/>
      <c r="Y262" s="13"/>
      <c r="Z262" s="13"/>
      <c r="AA262" s="13"/>
      <c r="AB262" s="13"/>
      <c r="AC262" s="13"/>
      <c r="AD262" s="13"/>
      <c r="AE262" s="13"/>
      <c r="AT262" s="251" t="s">
        <v>174</v>
      </c>
      <c r="AU262" s="251" t="s">
        <v>88</v>
      </c>
      <c r="AV262" s="13" t="s">
        <v>88</v>
      </c>
      <c r="AW262" s="13" t="s">
        <v>5</v>
      </c>
      <c r="AX262" s="13" t="s">
        <v>78</v>
      </c>
      <c r="AY262" s="251" t="s">
        <v>133</v>
      </c>
    </row>
    <row r="263" spans="1:51" s="13" customFormat="1" ht="12">
      <c r="A263" s="13"/>
      <c r="B263" s="240"/>
      <c r="C263" s="241"/>
      <c r="D263" s="242" t="s">
        <v>174</v>
      </c>
      <c r="E263" s="243" t="s">
        <v>1</v>
      </c>
      <c r="F263" s="244" t="s">
        <v>339</v>
      </c>
      <c r="G263" s="241"/>
      <c r="H263" s="245">
        <v>-3.6</v>
      </c>
      <c r="I263" s="246"/>
      <c r="J263" s="246"/>
      <c r="K263" s="241"/>
      <c r="L263" s="241"/>
      <c r="M263" s="247"/>
      <c r="N263" s="248"/>
      <c r="O263" s="249"/>
      <c r="P263" s="249"/>
      <c r="Q263" s="249"/>
      <c r="R263" s="249"/>
      <c r="S263" s="249"/>
      <c r="T263" s="249"/>
      <c r="U263" s="249"/>
      <c r="V263" s="249"/>
      <c r="W263" s="249"/>
      <c r="X263" s="250"/>
      <c r="Y263" s="13"/>
      <c r="Z263" s="13"/>
      <c r="AA263" s="13"/>
      <c r="AB263" s="13"/>
      <c r="AC263" s="13"/>
      <c r="AD263" s="13"/>
      <c r="AE263" s="13"/>
      <c r="AT263" s="251" t="s">
        <v>174</v>
      </c>
      <c r="AU263" s="251" t="s">
        <v>88</v>
      </c>
      <c r="AV263" s="13" t="s">
        <v>88</v>
      </c>
      <c r="AW263" s="13" t="s">
        <v>5</v>
      </c>
      <c r="AX263" s="13" t="s">
        <v>78</v>
      </c>
      <c r="AY263" s="251" t="s">
        <v>133</v>
      </c>
    </row>
    <row r="264" spans="1:63" s="12" customFormat="1" ht="22.8" customHeight="1">
      <c r="A264" s="12"/>
      <c r="B264" s="203"/>
      <c r="C264" s="204"/>
      <c r="D264" s="205" t="s">
        <v>77</v>
      </c>
      <c r="E264" s="232" t="s">
        <v>356</v>
      </c>
      <c r="F264" s="232" t="s">
        <v>357</v>
      </c>
      <c r="G264" s="204"/>
      <c r="H264" s="204"/>
      <c r="I264" s="207"/>
      <c r="J264" s="207"/>
      <c r="K264" s="233">
        <f>BK264</f>
        <v>0</v>
      </c>
      <c r="L264" s="204"/>
      <c r="M264" s="209"/>
      <c r="N264" s="210"/>
      <c r="O264" s="211"/>
      <c r="P264" s="211"/>
      <c r="Q264" s="212">
        <f>SUM(Q265:Q269)</f>
        <v>0</v>
      </c>
      <c r="R264" s="212">
        <f>SUM(R265:R269)</f>
        <v>0</v>
      </c>
      <c r="S264" s="211"/>
      <c r="T264" s="213">
        <f>SUM(T265:T269)</f>
        <v>0</v>
      </c>
      <c r="U264" s="211"/>
      <c r="V264" s="213">
        <f>SUM(V265:V269)</f>
        <v>0</v>
      </c>
      <c r="W264" s="211"/>
      <c r="X264" s="214">
        <f>SUM(X265:X269)</f>
        <v>0</v>
      </c>
      <c r="Y264" s="12"/>
      <c r="Z264" s="12"/>
      <c r="AA264" s="12"/>
      <c r="AB264" s="12"/>
      <c r="AC264" s="12"/>
      <c r="AD264" s="12"/>
      <c r="AE264" s="12"/>
      <c r="AR264" s="215" t="s">
        <v>86</v>
      </c>
      <c r="AT264" s="216" t="s">
        <v>77</v>
      </c>
      <c r="AU264" s="216" t="s">
        <v>86</v>
      </c>
      <c r="AY264" s="215" t="s">
        <v>133</v>
      </c>
      <c r="BK264" s="217">
        <f>SUM(BK265:BK269)</f>
        <v>0</v>
      </c>
    </row>
    <row r="265" spans="1:65" s="2" customFormat="1" ht="24.15" customHeight="1">
      <c r="A265" s="37"/>
      <c r="B265" s="38"/>
      <c r="C265" s="218" t="s">
        <v>358</v>
      </c>
      <c r="D265" s="218" t="s">
        <v>134</v>
      </c>
      <c r="E265" s="219" t="s">
        <v>359</v>
      </c>
      <c r="F265" s="220" t="s">
        <v>360</v>
      </c>
      <c r="G265" s="221" t="s">
        <v>361</v>
      </c>
      <c r="H265" s="222">
        <v>32.69</v>
      </c>
      <c r="I265" s="223"/>
      <c r="J265" s="223"/>
      <c r="K265" s="224">
        <f>ROUND(P265*H265,2)</f>
        <v>0</v>
      </c>
      <c r="L265" s="220" t="s">
        <v>172</v>
      </c>
      <c r="M265" s="43"/>
      <c r="N265" s="225" t="s">
        <v>1</v>
      </c>
      <c r="O265" s="226" t="s">
        <v>41</v>
      </c>
      <c r="P265" s="227">
        <f>I265+J265</f>
        <v>0</v>
      </c>
      <c r="Q265" s="227">
        <f>ROUND(I265*H265,2)</f>
        <v>0</v>
      </c>
      <c r="R265" s="227">
        <f>ROUND(J265*H265,2)</f>
        <v>0</v>
      </c>
      <c r="S265" s="90"/>
      <c r="T265" s="228">
        <f>S265*H265</f>
        <v>0</v>
      </c>
      <c r="U265" s="228">
        <v>0</v>
      </c>
      <c r="V265" s="228">
        <f>U265*H265</f>
        <v>0</v>
      </c>
      <c r="W265" s="228">
        <v>0</v>
      </c>
      <c r="X265" s="229">
        <f>W265*H265</f>
        <v>0</v>
      </c>
      <c r="Y265" s="37"/>
      <c r="Z265" s="37"/>
      <c r="AA265" s="37"/>
      <c r="AB265" s="37"/>
      <c r="AC265" s="37"/>
      <c r="AD265" s="37"/>
      <c r="AE265" s="37"/>
      <c r="AR265" s="230" t="s">
        <v>132</v>
      </c>
      <c r="AT265" s="230" t="s">
        <v>134</v>
      </c>
      <c r="AU265" s="230" t="s">
        <v>88</v>
      </c>
      <c r="AY265" s="16" t="s">
        <v>133</v>
      </c>
      <c r="BE265" s="231">
        <f>IF(O265="základní",K265,0)</f>
        <v>0</v>
      </c>
      <c r="BF265" s="231">
        <f>IF(O265="snížená",K265,0)</f>
        <v>0</v>
      </c>
      <c r="BG265" s="231">
        <f>IF(O265="zákl. přenesená",K265,0)</f>
        <v>0</v>
      </c>
      <c r="BH265" s="231">
        <f>IF(O265="sníž. přenesená",K265,0)</f>
        <v>0</v>
      </c>
      <c r="BI265" s="231">
        <f>IF(O265="nulová",K265,0)</f>
        <v>0</v>
      </c>
      <c r="BJ265" s="16" t="s">
        <v>86</v>
      </c>
      <c r="BK265" s="231">
        <f>ROUND(P265*H265,2)</f>
        <v>0</v>
      </c>
      <c r="BL265" s="16" t="s">
        <v>132</v>
      </c>
      <c r="BM265" s="230" t="s">
        <v>362</v>
      </c>
    </row>
    <row r="266" spans="1:65" s="2" customFormat="1" ht="24.15" customHeight="1">
      <c r="A266" s="37"/>
      <c r="B266" s="38"/>
      <c r="C266" s="218" t="s">
        <v>363</v>
      </c>
      <c r="D266" s="218" t="s">
        <v>134</v>
      </c>
      <c r="E266" s="219" t="s">
        <v>364</v>
      </c>
      <c r="F266" s="220" t="s">
        <v>365</v>
      </c>
      <c r="G266" s="221" t="s">
        <v>361</v>
      </c>
      <c r="H266" s="222">
        <v>32.69</v>
      </c>
      <c r="I266" s="223"/>
      <c r="J266" s="223"/>
      <c r="K266" s="224">
        <f>ROUND(P266*H266,2)</f>
        <v>0</v>
      </c>
      <c r="L266" s="220" t="s">
        <v>172</v>
      </c>
      <c r="M266" s="43"/>
      <c r="N266" s="225" t="s">
        <v>1</v>
      </c>
      <c r="O266" s="226" t="s">
        <v>41</v>
      </c>
      <c r="P266" s="227">
        <f>I266+J266</f>
        <v>0</v>
      </c>
      <c r="Q266" s="227">
        <f>ROUND(I266*H266,2)</f>
        <v>0</v>
      </c>
      <c r="R266" s="227">
        <f>ROUND(J266*H266,2)</f>
        <v>0</v>
      </c>
      <c r="S266" s="90"/>
      <c r="T266" s="228">
        <f>S266*H266</f>
        <v>0</v>
      </c>
      <c r="U266" s="228">
        <v>0</v>
      </c>
      <c r="V266" s="228">
        <f>U266*H266</f>
        <v>0</v>
      </c>
      <c r="W266" s="228">
        <v>0</v>
      </c>
      <c r="X266" s="229">
        <f>W266*H266</f>
        <v>0</v>
      </c>
      <c r="Y266" s="37"/>
      <c r="Z266" s="37"/>
      <c r="AA266" s="37"/>
      <c r="AB266" s="37"/>
      <c r="AC266" s="37"/>
      <c r="AD266" s="37"/>
      <c r="AE266" s="37"/>
      <c r="AR266" s="230" t="s">
        <v>132</v>
      </c>
      <c r="AT266" s="230" t="s">
        <v>134</v>
      </c>
      <c r="AU266" s="230" t="s">
        <v>88</v>
      </c>
      <c r="AY266" s="16" t="s">
        <v>133</v>
      </c>
      <c r="BE266" s="231">
        <f>IF(O266="základní",K266,0)</f>
        <v>0</v>
      </c>
      <c r="BF266" s="231">
        <f>IF(O266="snížená",K266,0)</f>
        <v>0</v>
      </c>
      <c r="BG266" s="231">
        <f>IF(O266="zákl. přenesená",K266,0)</f>
        <v>0</v>
      </c>
      <c r="BH266" s="231">
        <f>IF(O266="sníž. přenesená",K266,0)</f>
        <v>0</v>
      </c>
      <c r="BI266" s="231">
        <f>IF(O266="nulová",K266,0)</f>
        <v>0</v>
      </c>
      <c r="BJ266" s="16" t="s">
        <v>86</v>
      </c>
      <c r="BK266" s="231">
        <f>ROUND(P266*H266,2)</f>
        <v>0</v>
      </c>
      <c r="BL266" s="16" t="s">
        <v>132</v>
      </c>
      <c r="BM266" s="230" t="s">
        <v>366</v>
      </c>
    </row>
    <row r="267" spans="1:65" s="2" customFormat="1" ht="24.15" customHeight="1">
      <c r="A267" s="37"/>
      <c r="B267" s="38"/>
      <c r="C267" s="218" t="s">
        <v>367</v>
      </c>
      <c r="D267" s="218" t="s">
        <v>134</v>
      </c>
      <c r="E267" s="219" t="s">
        <v>368</v>
      </c>
      <c r="F267" s="220" t="s">
        <v>369</v>
      </c>
      <c r="G267" s="221" t="s">
        <v>361</v>
      </c>
      <c r="H267" s="222">
        <v>294.21</v>
      </c>
      <c r="I267" s="223"/>
      <c r="J267" s="223"/>
      <c r="K267" s="224">
        <f>ROUND(P267*H267,2)</f>
        <v>0</v>
      </c>
      <c r="L267" s="220" t="s">
        <v>172</v>
      </c>
      <c r="M267" s="43"/>
      <c r="N267" s="225" t="s">
        <v>1</v>
      </c>
      <c r="O267" s="226" t="s">
        <v>41</v>
      </c>
      <c r="P267" s="227">
        <f>I267+J267</f>
        <v>0</v>
      </c>
      <c r="Q267" s="227">
        <f>ROUND(I267*H267,2)</f>
        <v>0</v>
      </c>
      <c r="R267" s="227">
        <f>ROUND(J267*H267,2)</f>
        <v>0</v>
      </c>
      <c r="S267" s="90"/>
      <c r="T267" s="228">
        <f>S267*H267</f>
        <v>0</v>
      </c>
      <c r="U267" s="228">
        <v>0</v>
      </c>
      <c r="V267" s="228">
        <f>U267*H267</f>
        <v>0</v>
      </c>
      <c r="W267" s="228">
        <v>0</v>
      </c>
      <c r="X267" s="229">
        <f>W267*H267</f>
        <v>0</v>
      </c>
      <c r="Y267" s="37"/>
      <c r="Z267" s="37"/>
      <c r="AA267" s="37"/>
      <c r="AB267" s="37"/>
      <c r="AC267" s="37"/>
      <c r="AD267" s="37"/>
      <c r="AE267" s="37"/>
      <c r="AR267" s="230" t="s">
        <v>132</v>
      </c>
      <c r="AT267" s="230" t="s">
        <v>134</v>
      </c>
      <c r="AU267" s="230" t="s">
        <v>88</v>
      </c>
      <c r="AY267" s="16" t="s">
        <v>133</v>
      </c>
      <c r="BE267" s="231">
        <f>IF(O267="základní",K267,0)</f>
        <v>0</v>
      </c>
      <c r="BF267" s="231">
        <f>IF(O267="snížená",K267,0)</f>
        <v>0</v>
      </c>
      <c r="BG267" s="231">
        <f>IF(O267="zákl. přenesená",K267,0)</f>
        <v>0</v>
      </c>
      <c r="BH267" s="231">
        <f>IF(O267="sníž. přenesená",K267,0)</f>
        <v>0</v>
      </c>
      <c r="BI267" s="231">
        <f>IF(O267="nulová",K267,0)</f>
        <v>0</v>
      </c>
      <c r="BJ267" s="16" t="s">
        <v>86</v>
      </c>
      <c r="BK267" s="231">
        <f>ROUND(P267*H267,2)</f>
        <v>0</v>
      </c>
      <c r="BL267" s="16" t="s">
        <v>132</v>
      </c>
      <c r="BM267" s="230" t="s">
        <v>370</v>
      </c>
    </row>
    <row r="268" spans="1:51" s="13" customFormat="1" ht="12">
      <c r="A268" s="13"/>
      <c r="B268" s="240"/>
      <c r="C268" s="241"/>
      <c r="D268" s="242" t="s">
        <v>174</v>
      </c>
      <c r="E268" s="241"/>
      <c r="F268" s="244" t="s">
        <v>371</v>
      </c>
      <c r="G268" s="241"/>
      <c r="H268" s="245">
        <v>294.21</v>
      </c>
      <c r="I268" s="246"/>
      <c r="J268" s="246"/>
      <c r="K268" s="241"/>
      <c r="L268" s="241"/>
      <c r="M268" s="247"/>
      <c r="N268" s="248"/>
      <c r="O268" s="249"/>
      <c r="P268" s="249"/>
      <c r="Q268" s="249"/>
      <c r="R268" s="249"/>
      <c r="S268" s="249"/>
      <c r="T268" s="249"/>
      <c r="U268" s="249"/>
      <c r="V268" s="249"/>
      <c r="W268" s="249"/>
      <c r="X268" s="250"/>
      <c r="Y268" s="13"/>
      <c r="Z268" s="13"/>
      <c r="AA268" s="13"/>
      <c r="AB268" s="13"/>
      <c r="AC268" s="13"/>
      <c r="AD268" s="13"/>
      <c r="AE268" s="13"/>
      <c r="AT268" s="251" t="s">
        <v>174</v>
      </c>
      <c r="AU268" s="251" t="s">
        <v>88</v>
      </c>
      <c r="AV268" s="13" t="s">
        <v>88</v>
      </c>
      <c r="AW268" s="13" t="s">
        <v>4</v>
      </c>
      <c r="AX268" s="13" t="s">
        <v>86</v>
      </c>
      <c r="AY268" s="251" t="s">
        <v>133</v>
      </c>
    </row>
    <row r="269" spans="1:65" s="2" customFormat="1" ht="24.15" customHeight="1">
      <c r="A269" s="37"/>
      <c r="B269" s="38"/>
      <c r="C269" s="218" t="s">
        <v>95</v>
      </c>
      <c r="D269" s="218" t="s">
        <v>134</v>
      </c>
      <c r="E269" s="219" t="s">
        <v>372</v>
      </c>
      <c r="F269" s="220" t="s">
        <v>373</v>
      </c>
      <c r="G269" s="221" t="s">
        <v>361</v>
      </c>
      <c r="H269" s="222">
        <v>32.69</v>
      </c>
      <c r="I269" s="223"/>
      <c r="J269" s="223"/>
      <c r="K269" s="224">
        <f>ROUND(P269*H269,2)</f>
        <v>0</v>
      </c>
      <c r="L269" s="220" t="s">
        <v>172</v>
      </c>
      <c r="M269" s="43"/>
      <c r="N269" s="225" t="s">
        <v>1</v>
      </c>
      <c r="O269" s="226" t="s">
        <v>41</v>
      </c>
      <c r="P269" s="227">
        <f>I269+J269</f>
        <v>0</v>
      </c>
      <c r="Q269" s="227">
        <f>ROUND(I269*H269,2)</f>
        <v>0</v>
      </c>
      <c r="R269" s="227">
        <f>ROUND(J269*H269,2)</f>
        <v>0</v>
      </c>
      <c r="S269" s="90"/>
      <c r="T269" s="228">
        <f>S269*H269</f>
        <v>0</v>
      </c>
      <c r="U269" s="228">
        <v>0</v>
      </c>
      <c r="V269" s="228">
        <f>U269*H269</f>
        <v>0</v>
      </c>
      <c r="W269" s="228">
        <v>0</v>
      </c>
      <c r="X269" s="229">
        <f>W269*H269</f>
        <v>0</v>
      </c>
      <c r="Y269" s="37"/>
      <c r="Z269" s="37"/>
      <c r="AA269" s="37"/>
      <c r="AB269" s="37"/>
      <c r="AC269" s="37"/>
      <c r="AD269" s="37"/>
      <c r="AE269" s="37"/>
      <c r="AR269" s="230" t="s">
        <v>132</v>
      </c>
      <c r="AT269" s="230" t="s">
        <v>134</v>
      </c>
      <c r="AU269" s="230" t="s">
        <v>88</v>
      </c>
      <c r="AY269" s="16" t="s">
        <v>133</v>
      </c>
      <c r="BE269" s="231">
        <f>IF(O269="základní",K269,0)</f>
        <v>0</v>
      </c>
      <c r="BF269" s="231">
        <f>IF(O269="snížená",K269,0)</f>
        <v>0</v>
      </c>
      <c r="BG269" s="231">
        <f>IF(O269="zákl. přenesená",K269,0)</f>
        <v>0</v>
      </c>
      <c r="BH269" s="231">
        <f>IF(O269="sníž. přenesená",K269,0)</f>
        <v>0</v>
      </c>
      <c r="BI269" s="231">
        <f>IF(O269="nulová",K269,0)</f>
        <v>0</v>
      </c>
      <c r="BJ269" s="16" t="s">
        <v>86</v>
      </c>
      <c r="BK269" s="231">
        <f>ROUND(P269*H269,2)</f>
        <v>0</v>
      </c>
      <c r="BL269" s="16" t="s">
        <v>132</v>
      </c>
      <c r="BM269" s="230" t="s">
        <v>374</v>
      </c>
    </row>
    <row r="270" spans="1:63" s="12" customFormat="1" ht="22.8" customHeight="1">
      <c r="A270" s="12"/>
      <c r="B270" s="203"/>
      <c r="C270" s="204"/>
      <c r="D270" s="205" t="s">
        <v>77</v>
      </c>
      <c r="E270" s="232" t="s">
        <v>375</v>
      </c>
      <c r="F270" s="232" t="s">
        <v>376</v>
      </c>
      <c r="G270" s="204"/>
      <c r="H270" s="204"/>
      <c r="I270" s="207"/>
      <c r="J270" s="207"/>
      <c r="K270" s="233">
        <f>BK270</f>
        <v>0</v>
      </c>
      <c r="L270" s="204"/>
      <c r="M270" s="209"/>
      <c r="N270" s="210"/>
      <c r="O270" s="211"/>
      <c r="P270" s="211"/>
      <c r="Q270" s="212">
        <f>Q271</f>
        <v>0</v>
      </c>
      <c r="R270" s="212">
        <f>R271</f>
        <v>0</v>
      </c>
      <c r="S270" s="211"/>
      <c r="T270" s="213">
        <f>T271</f>
        <v>0</v>
      </c>
      <c r="U270" s="211"/>
      <c r="V270" s="213">
        <f>V271</f>
        <v>0</v>
      </c>
      <c r="W270" s="211"/>
      <c r="X270" s="214">
        <f>X271</f>
        <v>0</v>
      </c>
      <c r="Y270" s="12"/>
      <c r="Z270" s="12"/>
      <c r="AA270" s="12"/>
      <c r="AB270" s="12"/>
      <c r="AC270" s="12"/>
      <c r="AD270" s="12"/>
      <c r="AE270" s="12"/>
      <c r="AR270" s="215" t="s">
        <v>86</v>
      </c>
      <c r="AT270" s="216" t="s">
        <v>77</v>
      </c>
      <c r="AU270" s="216" t="s">
        <v>86</v>
      </c>
      <c r="AY270" s="215" t="s">
        <v>133</v>
      </c>
      <c r="BK270" s="217">
        <f>BK271</f>
        <v>0</v>
      </c>
    </row>
    <row r="271" spans="1:65" s="2" customFormat="1" ht="12">
      <c r="A271" s="37"/>
      <c r="B271" s="38"/>
      <c r="C271" s="218" t="s">
        <v>377</v>
      </c>
      <c r="D271" s="218" t="s">
        <v>134</v>
      </c>
      <c r="E271" s="219" t="s">
        <v>378</v>
      </c>
      <c r="F271" s="220" t="s">
        <v>379</v>
      </c>
      <c r="G271" s="221" t="s">
        <v>361</v>
      </c>
      <c r="H271" s="222">
        <v>49.973</v>
      </c>
      <c r="I271" s="223"/>
      <c r="J271" s="223"/>
      <c r="K271" s="224">
        <f>ROUND(P271*H271,2)</f>
        <v>0</v>
      </c>
      <c r="L271" s="220" t="s">
        <v>172</v>
      </c>
      <c r="M271" s="43"/>
      <c r="N271" s="225" t="s">
        <v>1</v>
      </c>
      <c r="O271" s="226" t="s">
        <v>41</v>
      </c>
      <c r="P271" s="227">
        <f>I271+J271</f>
        <v>0</v>
      </c>
      <c r="Q271" s="227">
        <f>ROUND(I271*H271,2)</f>
        <v>0</v>
      </c>
      <c r="R271" s="227">
        <f>ROUND(J271*H271,2)</f>
        <v>0</v>
      </c>
      <c r="S271" s="90"/>
      <c r="T271" s="228">
        <f>S271*H271</f>
        <v>0</v>
      </c>
      <c r="U271" s="228">
        <v>0</v>
      </c>
      <c r="V271" s="228">
        <f>U271*H271</f>
        <v>0</v>
      </c>
      <c r="W271" s="228">
        <v>0</v>
      </c>
      <c r="X271" s="229">
        <f>W271*H271</f>
        <v>0</v>
      </c>
      <c r="Y271" s="37"/>
      <c r="Z271" s="37"/>
      <c r="AA271" s="37"/>
      <c r="AB271" s="37"/>
      <c r="AC271" s="37"/>
      <c r="AD271" s="37"/>
      <c r="AE271" s="37"/>
      <c r="AR271" s="230" t="s">
        <v>132</v>
      </c>
      <c r="AT271" s="230" t="s">
        <v>134</v>
      </c>
      <c r="AU271" s="230" t="s">
        <v>88</v>
      </c>
      <c r="AY271" s="16" t="s">
        <v>133</v>
      </c>
      <c r="BE271" s="231">
        <f>IF(O271="základní",K271,0)</f>
        <v>0</v>
      </c>
      <c r="BF271" s="231">
        <f>IF(O271="snížená",K271,0)</f>
        <v>0</v>
      </c>
      <c r="BG271" s="231">
        <f>IF(O271="zákl. přenesená",K271,0)</f>
        <v>0</v>
      </c>
      <c r="BH271" s="231">
        <f>IF(O271="sníž. přenesená",K271,0)</f>
        <v>0</v>
      </c>
      <c r="BI271" s="231">
        <f>IF(O271="nulová",K271,0)</f>
        <v>0</v>
      </c>
      <c r="BJ271" s="16" t="s">
        <v>86</v>
      </c>
      <c r="BK271" s="231">
        <f>ROUND(P271*H271,2)</f>
        <v>0</v>
      </c>
      <c r="BL271" s="16" t="s">
        <v>132</v>
      </c>
      <c r="BM271" s="230" t="s">
        <v>380</v>
      </c>
    </row>
    <row r="272" spans="1:63" s="12" customFormat="1" ht="25.9" customHeight="1">
      <c r="A272" s="12"/>
      <c r="B272" s="203"/>
      <c r="C272" s="204"/>
      <c r="D272" s="205" t="s">
        <v>77</v>
      </c>
      <c r="E272" s="206" t="s">
        <v>381</v>
      </c>
      <c r="F272" s="206" t="s">
        <v>382</v>
      </c>
      <c r="G272" s="204"/>
      <c r="H272" s="204"/>
      <c r="I272" s="207"/>
      <c r="J272" s="207"/>
      <c r="K272" s="208">
        <f>BK272</f>
        <v>0</v>
      </c>
      <c r="L272" s="204"/>
      <c r="M272" s="209"/>
      <c r="N272" s="210"/>
      <c r="O272" s="211"/>
      <c r="P272" s="211"/>
      <c r="Q272" s="212">
        <f>Q273+Q284+Q318+Q322+Q391+Q398+Q407</f>
        <v>0</v>
      </c>
      <c r="R272" s="212">
        <f>R273+R284+R318+R322+R391+R398+R407</f>
        <v>0</v>
      </c>
      <c r="S272" s="211"/>
      <c r="T272" s="213">
        <f>T273+T284+T318+T322+T391+T398+T407</f>
        <v>0</v>
      </c>
      <c r="U272" s="211"/>
      <c r="V272" s="213">
        <f>V273+V284+V318+V322+V391+V398+V407</f>
        <v>4.86228442</v>
      </c>
      <c r="W272" s="211"/>
      <c r="X272" s="214">
        <f>X273+X284+X318+X322+X391+X398+X407</f>
        <v>1.69605</v>
      </c>
      <c r="Y272" s="12"/>
      <c r="Z272" s="12"/>
      <c r="AA272" s="12"/>
      <c r="AB272" s="12"/>
      <c r="AC272" s="12"/>
      <c r="AD272" s="12"/>
      <c r="AE272" s="12"/>
      <c r="AR272" s="215" t="s">
        <v>88</v>
      </c>
      <c r="AT272" s="216" t="s">
        <v>77</v>
      </c>
      <c r="AU272" s="216" t="s">
        <v>78</v>
      </c>
      <c r="AY272" s="215" t="s">
        <v>133</v>
      </c>
      <c r="BK272" s="217">
        <f>BK273+BK284+BK318+BK322+BK391+BK398+BK407</f>
        <v>0</v>
      </c>
    </row>
    <row r="273" spans="1:63" s="12" customFormat="1" ht="22.8" customHeight="1">
      <c r="A273" s="12"/>
      <c r="B273" s="203"/>
      <c r="C273" s="204"/>
      <c r="D273" s="205" t="s">
        <v>77</v>
      </c>
      <c r="E273" s="232" t="s">
        <v>383</v>
      </c>
      <c r="F273" s="232" t="s">
        <v>384</v>
      </c>
      <c r="G273" s="204"/>
      <c r="H273" s="204"/>
      <c r="I273" s="207"/>
      <c r="J273" s="207"/>
      <c r="K273" s="233">
        <f>BK273</f>
        <v>0</v>
      </c>
      <c r="L273" s="204"/>
      <c r="M273" s="209"/>
      <c r="N273" s="210"/>
      <c r="O273" s="211"/>
      <c r="P273" s="211"/>
      <c r="Q273" s="212">
        <f>SUM(Q274:Q283)</f>
        <v>0</v>
      </c>
      <c r="R273" s="212">
        <f>SUM(R274:R283)</f>
        <v>0</v>
      </c>
      <c r="S273" s="211"/>
      <c r="T273" s="213">
        <f>SUM(T274:T283)</f>
        <v>0</v>
      </c>
      <c r="U273" s="211"/>
      <c r="V273" s="213">
        <f>SUM(V274:V283)</f>
        <v>0.9413930000000001</v>
      </c>
      <c r="W273" s="211"/>
      <c r="X273" s="214">
        <f>SUM(X274:X283)</f>
        <v>0</v>
      </c>
      <c r="Y273" s="12"/>
      <c r="Z273" s="12"/>
      <c r="AA273" s="12"/>
      <c r="AB273" s="12"/>
      <c r="AC273" s="12"/>
      <c r="AD273" s="12"/>
      <c r="AE273" s="12"/>
      <c r="AR273" s="215" t="s">
        <v>88</v>
      </c>
      <c r="AT273" s="216" t="s">
        <v>77</v>
      </c>
      <c r="AU273" s="216" t="s">
        <v>86</v>
      </c>
      <c r="AY273" s="215" t="s">
        <v>133</v>
      </c>
      <c r="BK273" s="217">
        <f>SUM(BK274:BK283)</f>
        <v>0</v>
      </c>
    </row>
    <row r="274" spans="1:65" s="2" customFormat="1" ht="24.15" customHeight="1">
      <c r="A274" s="37"/>
      <c r="B274" s="38"/>
      <c r="C274" s="218" t="s">
        <v>385</v>
      </c>
      <c r="D274" s="218" t="s">
        <v>134</v>
      </c>
      <c r="E274" s="219" t="s">
        <v>386</v>
      </c>
      <c r="F274" s="220" t="s">
        <v>387</v>
      </c>
      <c r="G274" s="221" t="s">
        <v>171</v>
      </c>
      <c r="H274" s="222">
        <v>8.575</v>
      </c>
      <c r="I274" s="223"/>
      <c r="J274" s="223"/>
      <c r="K274" s="224">
        <f>ROUND(P274*H274,2)</f>
        <v>0</v>
      </c>
      <c r="L274" s="220" t="s">
        <v>172</v>
      </c>
      <c r="M274" s="43"/>
      <c r="N274" s="225" t="s">
        <v>1</v>
      </c>
      <c r="O274" s="226" t="s">
        <v>41</v>
      </c>
      <c r="P274" s="227">
        <f>I274+J274</f>
        <v>0</v>
      </c>
      <c r="Q274" s="227">
        <f>ROUND(I274*H274,2)</f>
        <v>0</v>
      </c>
      <c r="R274" s="227">
        <f>ROUND(J274*H274,2)</f>
        <v>0</v>
      </c>
      <c r="S274" s="90"/>
      <c r="T274" s="228">
        <f>S274*H274</f>
        <v>0</v>
      </c>
      <c r="U274" s="228">
        <v>0.01182</v>
      </c>
      <c r="V274" s="228">
        <f>U274*H274</f>
        <v>0.1013565</v>
      </c>
      <c r="W274" s="228">
        <v>0</v>
      </c>
      <c r="X274" s="229">
        <f>W274*H274</f>
        <v>0</v>
      </c>
      <c r="Y274" s="37"/>
      <c r="Z274" s="37"/>
      <c r="AA274" s="37"/>
      <c r="AB274" s="37"/>
      <c r="AC274" s="37"/>
      <c r="AD274" s="37"/>
      <c r="AE274" s="37"/>
      <c r="AR274" s="230" t="s">
        <v>255</v>
      </c>
      <c r="AT274" s="230" t="s">
        <v>134</v>
      </c>
      <c r="AU274" s="230" t="s">
        <v>88</v>
      </c>
      <c r="AY274" s="16" t="s">
        <v>133</v>
      </c>
      <c r="BE274" s="231">
        <f>IF(O274="základní",K274,0)</f>
        <v>0</v>
      </c>
      <c r="BF274" s="231">
        <f>IF(O274="snížená",K274,0)</f>
        <v>0</v>
      </c>
      <c r="BG274" s="231">
        <f>IF(O274="zákl. přenesená",K274,0)</f>
        <v>0</v>
      </c>
      <c r="BH274" s="231">
        <f>IF(O274="sníž. přenesená",K274,0)</f>
        <v>0</v>
      </c>
      <c r="BI274" s="231">
        <f>IF(O274="nulová",K274,0)</f>
        <v>0</v>
      </c>
      <c r="BJ274" s="16" t="s">
        <v>86</v>
      </c>
      <c r="BK274" s="231">
        <f>ROUND(P274*H274,2)</f>
        <v>0</v>
      </c>
      <c r="BL274" s="16" t="s">
        <v>255</v>
      </c>
      <c r="BM274" s="230" t="s">
        <v>388</v>
      </c>
    </row>
    <row r="275" spans="1:51" s="13" customFormat="1" ht="12">
      <c r="A275" s="13"/>
      <c r="B275" s="240"/>
      <c r="C275" s="241"/>
      <c r="D275" s="242" t="s">
        <v>174</v>
      </c>
      <c r="E275" s="243" t="s">
        <v>1</v>
      </c>
      <c r="F275" s="244" t="s">
        <v>389</v>
      </c>
      <c r="G275" s="241"/>
      <c r="H275" s="245">
        <v>8.575</v>
      </c>
      <c r="I275" s="246"/>
      <c r="J275" s="246"/>
      <c r="K275" s="241"/>
      <c r="L275" s="241"/>
      <c r="M275" s="247"/>
      <c r="N275" s="248"/>
      <c r="O275" s="249"/>
      <c r="P275" s="249"/>
      <c r="Q275" s="249"/>
      <c r="R275" s="249"/>
      <c r="S275" s="249"/>
      <c r="T275" s="249"/>
      <c r="U275" s="249"/>
      <c r="V275" s="249"/>
      <c r="W275" s="249"/>
      <c r="X275" s="250"/>
      <c r="Y275" s="13"/>
      <c r="Z275" s="13"/>
      <c r="AA275" s="13"/>
      <c r="AB275" s="13"/>
      <c r="AC275" s="13"/>
      <c r="AD275" s="13"/>
      <c r="AE275" s="13"/>
      <c r="AT275" s="251" t="s">
        <v>174</v>
      </c>
      <c r="AU275" s="251" t="s">
        <v>88</v>
      </c>
      <c r="AV275" s="13" t="s">
        <v>88</v>
      </c>
      <c r="AW275" s="13" t="s">
        <v>5</v>
      </c>
      <c r="AX275" s="13" t="s">
        <v>86</v>
      </c>
      <c r="AY275" s="251" t="s">
        <v>133</v>
      </c>
    </row>
    <row r="276" spans="1:65" s="2" customFormat="1" ht="33" customHeight="1">
      <c r="A276" s="37"/>
      <c r="B276" s="38"/>
      <c r="C276" s="218" t="s">
        <v>390</v>
      </c>
      <c r="D276" s="218" t="s">
        <v>134</v>
      </c>
      <c r="E276" s="219" t="s">
        <v>391</v>
      </c>
      <c r="F276" s="220" t="s">
        <v>392</v>
      </c>
      <c r="G276" s="221" t="s">
        <v>171</v>
      </c>
      <c r="H276" s="222">
        <v>87.05</v>
      </c>
      <c r="I276" s="223"/>
      <c r="J276" s="223"/>
      <c r="K276" s="224">
        <f>ROUND(P276*H276,2)</f>
        <v>0</v>
      </c>
      <c r="L276" s="220" t="s">
        <v>1</v>
      </c>
      <c r="M276" s="43"/>
      <c r="N276" s="225" t="s">
        <v>1</v>
      </c>
      <c r="O276" s="226" t="s">
        <v>41</v>
      </c>
      <c r="P276" s="227">
        <f>I276+J276</f>
        <v>0</v>
      </c>
      <c r="Q276" s="227">
        <f>ROUND(I276*H276,2)</f>
        <v>0</v>
      </c>
      <c r="R276" s="227">
        <f>ROUND(J276*H276,2)</f>
        <v>0</v>
      </c>
      <c r="S276" s="90"/>
      <c r="T276" s="228">
        <f>S276*H276</f>
        <v>0</v>
      </c>
      <c r="U276" s="228">
        <v>0.00125</v>
      </c>
      <c r="V276" s="228">
        <f>U276*H276</f>
        <v>0.10881249999999999</v>
      </c>
      <c r="W276" s="228">
        <v>0</v>
      </c>
      <c r="X276" s="229">
        <f>W276*H276</f>
        <v>0</v>
      </c>
      <c r="Y276" s="37"/>
      <c r="Z276" s="37"/>
      <c r="AA276" s="37"/>
      <c r="AB276" s="37"/>
      <c r="AC276" s="37"/>
      <c r="AD276" s="37"/>
      <c r="AE276" s="37"/>
      <c r="AR276" s="230" t="s">
        <v>255</v>
      </c>
      <c r="AT276" s="230" t="s">
        <v>134</v>
      </c>
      <c r="AU276" s="230" t="s">
        <v>88</v>
      </c>
      <c r="AY276" s="16" t="s">
        <v>133</v>
      </c>
      <c r="BE276" s="231">
        <f>IF(O276="základní",K276,0)</f>
        <v>0</v>
      </c>
      <c r="BF276" s="231">
        <f>IF(O276="snížená",K276,0)</f>
        <v>0</v>
      </c>
      <c r="BG276" s="231">
        <f>IF(O276="zákl. přenesená",K276,0)</f>
        <v>0</v>
      </c>
      <c r="BH276" s="231">
        <f>IF(O276="sníž. přenesená",K276,0)</f>
        <v>0</v>
      </c>
      <c r="BI276" s="231">
        <f>IF(O276="nulová",K276,0)</f>
        <v>0</v>
      </c>
      <c r="BJ276" s="16" t="s">
        <v>86</v>
      </c>
      <c r="BK276" s="231">
        <f>ROUND(P276*H276,2)</f>
        <v>0</v>
      </c>
      <c r="BL276" s="16" t="s">
        <v>255</v>
      </c>
      <c r="BM276" s="230" t="s">
        <v>393</v>
      </c>
    </row>
    <row r="277" spans="1:51" s="13" customFormat="1" ht="12">
      <c r="A277" s="13"/>
      <c r="B277" s="240"/>
      <c r="C277" s="241"/>
      <c r="D277" s="242" t="s">
        <v>174</v>
      </c>
      <c r="E277" s="243" t="s">
        <v>1</v>
      </c>
      <c r="F277" s="244" t="s">
        <v>314</v>
      </c>
      <c r="G277" s="241"/>
      <c r="H277" s="245">
        <v>20.88</v>
      </c>
      <c r="I277" s="246"/>
      <c r="J277" s="246"/>
      <c r="K277" s="241"/>
      <c r="L277" s="241"/>
      <c r="M277" s="247"/>
      <c r="N277" s="248"/>
      <c r="O277" s="249"/>
      <c r="P277" s="249"/>
      <c r="Q277" s="249"/>
      <c r="R277" s="249"/>
      <c r="S277" s="249"/>
      <c r="T277" s="249"/>
      <c r="U277" s="249"/>
      <c r="V277" s="249"/>
      <c r="W277" s="249"/>
      <c r="X277" s="250"/>
      <c r="Y277" s="13"/>
      <c r="Z277" s="13"/>
      <c r="AA277" s="13"/>
      <c r="AB277" s="13"/>
      <c r="AC277" s="13"/>
      <c r="AD277" s="13"/>
      <c r="AE277" s="13"/>
      <c r="AT277" s="251" t="s">
        <v>174</v>
      </c>
      <c r="AU277" s="251" t="s">
        <v>88</v>
      </c>
      <c r="AV277" s="13" t="s">
        <v>88</v>
      </c>
      <c r="AW277" s="13" t="s">
        <v>5</v>
      </c>
      <c r="AX277" s="13" t="s">
        <v>78</v>
      </c>
      <c r="AY277" s="251" t="s">
        <v>133</v>
      </c>
    </row>
    <row r="278" spans="1:51" s="13" customFormat="1" ht="12">
      <c r="A278" s="13"/>
      <c r="B278" s="240"/>
      <c r="C278" s="241"/>
      <c r="D278" s="242" t="s">
        <v>174</v>
      </c>
      <c r="E278" s="243" t="s">
        <v>1</v>
      </c>
      <c r="F278" s="244" t="s">
        <v>315</v>
      </c>
      <c r="G278" s="241"/>
      <c r="H278" s="245">
        <v>21.06</v>
      </c>
      <c r="I278" s="246"/>
      <c r="J278" s="246"/>
      <c r="K278" s="241"/>
      <c r="L278" s="241"/>
      <c r="M278" s="247"/>
      <c r="N278" s="248"/>
      <c r="O278" s="249"/>
      <c r="P278" s="249"/>
      <c r="Q278" s="249"/>
      <c r="R278" s="249"/>
      <c r="S278" s="249"/>
      <c r="T278" s="249"/>
      <c r="U278" s="249"/>
      <c r="V278" s="249"/>
      <c r="W278" s="249"/>
      <c r="X278" s="250"/>
      <c r="Y278" s="13"/>
      <c r="Z278" s="13"/>
      <c r="AA278" s="13"/>
      <c r="AB278" s="13"/>
      <c r="AC278" s="13"/>
      <c r="AD278" s="13"/>
      <c r="AE278" s="13"/>
      <c r="AT278" s="251" t="s">
        <v>174</v>
      </c>
      <c r="AU278" s="251" t="s">
        <v>88</v>
      </c>
      <c r="AV278" s="13" t="s">
        <v>88</v>
      </c>
      <c r="AW278" s="13" t="s">
        <v>5</v>
      </c>
      <c r="AX278" s="13" t="s">
        <v>78</v>
      </c>
      <c r="AY278" s="251" t="s">
        <v>133</v>
      </c>
    </row>
    <row r="279" spans="1:51" s="13" customFormat="1" ht="12">
      <c r="A279" s="13"/>
      <c r="B279" s="240"/>
      <c r="C279" s="241"/>
      <c r="D279" s="242" t="s">
        <v>174</v>
      </c>
      <c r="E279" s="243" t="s">
        <v>1</v>
      </c>
      <c r="F279" s="244" t="s">
        <v>316</v>
      </c>
      <c r="G279" s="241"/>
      <c r="H279" s="245">
        <v>23.76</v>
      </c>
      <c r="I279" s="246"/>
      <c r="J279" s="246"/>
      <c r="K279" s="241"/>
      <c r="L279" s="241"/>
      <c r="M279" s="247"/>
      <c r="N279" s="248"/>
      <c r="O279" s="249"/>
      <c r="P279" s="249"/>
      <c r="Q279" s="249"/>
      <c r="R279" s="249"/>
      <c r="S279" s="249"/>
      <c r="T279" s="249"/>
      <c r="U279" s="249"/>
      <c r="V279" s="249"/>
      <c r="W279" s="249"/>
      <c r="X279" s="250"/>
      <c r="Y279" s="13"/>
      <c r="Z279" s="13"/>
      <c r="AA279" s="13"/>
      <c r="AB279" s="13"/>
      <c r="AC279" s="13"/>
      <c r="AD279" s="13"/>
      <c r="AE279" s="13"/>
      <c r="AT279" s="251" t="s">
        <v>174</v>
      </c>
      <c r="AU279" s="251" t="s">
        <v>88</v>
      </c>
      <c r="AV279" s="13" t="s">
        <v>88</v>
      </c>
      <c r="AW279" s="13" t="s">
        <v>5</v>
      </c>
      <c r="AX279" s="13" t="s">
        <v>78</v>
      </c>
      <c r="AY279" s="251" t="s">
        <v>133</v>
      </c>
    </row>
    <row r="280" spans="1:51" s="13" customFormat="1" ht="12">
      <c r="A280" s="13"/>
      <c r="B280" s="240"/>
      <c r="C280" s="241"/>
      <c r="D280" s="242" t="s">
        <v>174</v>
      </c>
      <c r="E280" s="243" t="s">
        <v>1</v>
      </c>
      <c r="F280" s="244" t="s">
        <v>321</v>
      </c>
      <c r="G280" s="241"/>
      <c r="H280" s="245">
        <v>21.35</v>
      </c>
      <c r="I280" s="246"/>
      <c r="J280" s="246"/>
      <c r="K280" s="241"/>
      <c r="L280" s="241"/>
      <c r="M280" s="247"/>
      <c r="N280" s="248"/>
      <c r="O280" s="249"/>
      <c r="P280" s="249"/>
      <c r="Q280" s="249"/>
      <c r="R280" s="249"/>
      <c r="S280" s="249"/>
      <c r="T280" s="249"/>
      <c r="U280" s="249"/>
      <c r="V280" s="249"/>
      <c r="W280" s="249"/>
      <c r="X280" s="250"/>
      <c r="Y280" s="13"/>
      <c r="Z280" s="13"/>
      <c r="AA280" s="13"/>
      <c r="AB280" s="13"/>
      <c r="AC280" s="13"/>
      <c r="AD280" s="13"/>
      <c r="AE280" s="13"/>
      <c r="AT280" s="251" t="s">
        <v>174</v>
      </c>
      <c r="AU280" s="251" t="s">
        <v>88</v>
      </c>
      <c r="AV280" s="13" t="s">
        <v>88</v>
      </c>
      <c r="AW280" s="13" t="s">
        <v>5</v>
      </c>
      <c r="AX280" s="13" t="s">
        <v>78</v>
      </c>
      <c r="AY280" s="251" t="s">
        <v>133</v>
      </c>
    </row>
    <row r="281" spans="1:65" s="2" customFormat="1" ht="24.15" customHeight="1">
      <c r="A281" s="37"/>
      <c r="B281" s="38"/>
      <c r="C281" s="252" t="s">
        <v>394</v>
      </c>
      <c r="D281" s="252" t="s">
        <v>244</v>
      </c>
      <c r="E281" s="253" t="s">
        <v>395</v>
      </c>
      <c r="F281" s="254" t="s">
        <v>396</v>
      </c>
      <c r="G281" s="255" t="s">
        <v>171</v>
      </c>
      <c r="H281" s="256">
        <v>91.403</v>
      </c>
      <c r="I281" s="257"/>
      <c r="J281" s="258"/>
      <c r="K281" s="259">
        <f>ROUND(P281*H281,2)</f>
        <v>0</v>
      </c>
      <c r="L281" s="254" t="s">
        <v>1</v>
      </c>
      <c r="M281" s="260"/>
      <c r="N281" s="261" t="s">
        <v>1</v>
      </c>
      <c r="O281" s="226" t="s">
        <v>41</v>
      </c>
      <c r="P281" s="227">
        <f>I281+J281</f>
        <v>0</v>
      </c>
      <c r="Q281" s="227">
        <f>ROUND(I281*H281,2)</f>
        <v>0</v>
      </c>
      <c r="R281" s="227">
        <f>ROUND(J281*H281,2)</f>
        <v>0</v>
      </c>
      <c r="S281" s="90"/>
      <c r="T281" s="228">
        <f>S281*H281</f>
        <v>0</v>
      </c>
      <c r="U281" s="228">
        <v>0.008</v>
      </c>
      <c r="V281" s="228">
        <f>U281*H281</f>
        <v>0.7312240000000001</v>
      </c>
      <c r="W281" s="228">
        <v>0</v>
      </c>
      <c r="X281" s="229">
        <f>W281*H281</f>
        <v>0</v>
      </c>
      <c r="Y281" s="37"/>
      <c r="Z281" s="37"/>
      <c r="AA281" s="37"/>
      <c r="AB281" s="37"/>
      <c r="AC281" s="37"/>
      <c r="AD281" s="37"/>
      <c r="AE281" s="37"/>
      <c r="AR281" s="230" t="s">
        <v>385</v>
      </c>
      <c r="AT281" s="230" t="s">
        <v>244</v>
      </c>
      <c r="AU281" s="230" t="s">
        <v>88</v>
      </c>
      <c r="AY281" s="16" t="s">
        <v>133</v>
      </c>
      <c r="BE281" s="231">
        <f>IF(O281="základní",K281,0)</f>
        <v>0</v>
      </c>
      <c r="BF281" s="231">
        <f>IF(O281="snížená",K281,0)</f>
        <v>0</v>
      </c>
      <c r="BG281" s="231">
        <f>IF(O281="zákl. přenesená",K281,0)</f>
        <v>0</v>
      </c>
      <c r="BH281" s="231">
        <f>IF(O281="sníž. přenesená",K281,0)</f>
        <v>0</v>
      </c>
      <c r="BI281" s="231">
        <f>IF(O281="nulová",K281,0)</f>
        <v>0</v>
      </c>
      <c r="BJ281" s="16" t="s">
        <v>86</v>
      </c>
      <c r="BK281" s="231">
        <f>ROUND(P281*H281,2)</f>
        <v>0</v>
      </c>
      <c r="BL281" s="16" t="s">
        <v>255</v>
      </c>
      <c r="BM281" s="230" t="s">
        <v>397</v>
      </c>
    </row>
    <row r="282" spans="1:51" s="13" customFormat="1" ht="12">
      <c r="A282" s="13"/>
      <c r="B282" s="240"/>
      <c r="C282" s="241"/>
      <c r="D282" s="242" t="s">
        <v>174</v>
      </c>
      <c r="E282" s="241"/>
      <c r="F282" s="244" t="s">
        <v>398</v>
      </c>
      <c r="G282" s="241"/>
      <c r="H282" s="245">
        <v>91.403</v>
      </c>
      <c r="I282" s="246"/>
      <c r="J282" s="246"/>
      <c r="K282" s="241"/>
      <c r="L282" s="241"/>
      <c r="M282" s="247"/>
      <c r="N282" s="248"/>
      <c r="O282" s="249"/>
      <c r="P282" s="249"/>
      <c r="Q282" s="249"/>
      <c r="R282" s="249"/>
      <c r="S282" s="249"/>
      <c r="T282" s="249"/>
      <c r="U282" s="249"/>
      <c r="V282" s="249"/>
      <c r="W282" s="249"/>
      <c r="X282" s="250"/>
      <c r="Y282" s="13"/>
      <c r="Z282" s="13"/>
      <c r="AA282" s="13"/>
      <c r="AB282" s="13"/>
      <c r="AC282" s="13"/>
      <c r="AD282" s="13"/>
      <c r="AE282" s="13"/>
      <c r="AT282" s="251" t="s">
        <v>174</v>
      </c>
      <c r="AU282" s="251" t="s">
        <v>88</v>
      </c>
      <c r="AV282" s="13" t="s">
        <v>88</v>
      </c>
      <c r="AW282" s="13" t="s">
        <v>4</v>
      </c>
      <c r="AX282" s="13" t="s">
        <v>86</v>
      </c>
      <c r="AY282" s="251" t="s">
        <v>133</v>
      </c>
    </row>
    <row r="283" spans="1:65" s="2" customFormat="1" ht="24.15" customHeight="1">
      <c r="A283" s="37"/>
      <c r="B283" s="38"/>
      <c r="C283" s="218" t="s">
        <v>399</v>
      </c>
      <c r="D283" s="218" t="s">
        <v>134</v>
      </c>
      <c r="E283" s="219" t="s">
        <v>400</v>
      </c>
      <c r="F283" s="220" t="s">
        <v>401</v>
      </c>
      <c r="G283" s="221" t="s">
        <v>402</v>
      </c>
      <c r="H283" s="262"/>
      <c r="I283" s="223"/>
      <c r="J283" s="223"/>
      <c r="K283" s="224">
        <f>ROUND(P283*H283,2)</f>
        <v>0</v>
      </c>
      <c r="L283" s="220" t="s">
        <v>172</v>
      </c>
      <c r="M283" s="43"/>
      <c r="N283" s="225" t="s">
        <v>1</v>
      </c>
      <c r="O283" s="226" t="s">
        <v>41</v>
      </c>
      <c r="P283" s="227">
        <f>I283+J283</f>
        <v>0</v>
      </c>
      <c r="Q283" s="227">
        <f>ROUND(I283*H283,2)</f>
        <v>0</v>
      </c>
      <c r="R283" s="227">
        <f>ROUND(J283*H283,2)</f>
        <v>0</v>
      </c>
      <c r="S283" s="90"/>
      <c r="T283" s="228">
        <f>S283*H283</f>
        <v>0</v>
      </c>
      <c r="U283" s="228">
        <v>0</v>
      </c>
      <c r="V283" s="228">
        <f>U283*H283</f>
        <v>0</v>
      </c>
      <c r="W283" s="228">
        <v>0</v>
      </c>
      <c r="X283" s="229">
        <f>W283*H283</f>
        <v>0</v>
      </c>
      <c r="Y283" s="37"/>
      <c r="Z283" s="37"/>
      <c r="AA283" s="37"/>
      <c r="AB283" s="37"/>
      <c r="AC283" s="37"/>
      <c r="AD283" s="37"/>
      <c r="AE283" s="37"/>
      <c r="AR283" s="230" t="s">
        <v>255</v>
      </c>
      <c r="AT283" s="230" t="s">
        <v>134</v>
      </c>
      <c r="AU283" s="230" t="s">
        <v>88</v>
      </c>
      <c r="AY283" s="16" t="s">
        <v>133</v>
      </c>
      <c r="BE283" s="231">
        <f>IF(O283="základní",K283,0)</f>
        <v>0</v>
      </c>
      <c r="BF283" s="231">
        <f>IF(O283="snížená",K283,0)</f>
        <v>0</v>
      </c>
      <c r="BG283" s="231">
        <f>IF(O283="zákl. přenesená",K283,0)</f>
        <v>0</v>
      </c>
      <c r="BH283" s="231">
        <f>IF(O283="sníž. přenesená",K283,0)</f>
        <v>0</v>
      </c>
      <c r="BI283" s="231">
        <f>IF(O283="nulová",K283,0)</f>
        <v>0</v>
      </c>
      <c r="BJ283" s="16" t="s">
        <v>86</v>
      </c>
      <c r="BK283" s="231">
        <f>ROUND(P283*H283,2)</f>
        <v>0</v>
      </c>
      <c r="BL283" s="16" t="s">
        <v>255</v>
      </c>
      <c r="BM283" s="230" t="s">
        <v>403</v>
      </c>
    </row>
    <row r="284" spans="1:63" s="12" customFormat="1" ht="22.8" customHeight="1">
      <c r="A284" s="12"/>
      <c r="B284" s="203"/>
      <c r="C284" s="204"/>
      <c r="D284" s="205" t="s">
        <v>77</v>
      </c>
      <c r="E284" s="232" t="s">
        <v>404</v>
      </c>
      <c r="F284" s="232" t="s">
        <v>405</v>
      </c>
      <c r="G284" s="204"/>
      <c r="H284" s="204"/>
      <c r="I284" s="207"/>
      <c r="J284" s="207"/>
      <c r="K284" s="233">
        <f>BK284</f>
        <v>0</v>
      </c>
      <c r="L284" s="204"/>
      <c r="M284" s="209"/>
      <c r="N284" s="210"/>
      <c r="O284" s="211"/>
      <c r="P284" s="211"/>
      <c r="Q284" s="212">
        <f>SUM(Q285:Q317)</f>
        <v>0</v>
      </c>
      <c r="R284" s="212">
        <f>SUM(R285:R317)</f>
        <v>0</v>
      </c>
      <c r="S284" s="211"/>
      <c r="T284" s="213">
        <f>SUM(T285:T317)</f>
        <v>0</v>
      </c>
      <c r="U284" s="211"/>
      <c r="V284" s="213">
        <f>SUM(V285:V317)</f>
        <v>0.87457</v>
      </c>
      <c r="W284" s="211"/>
      <c r="X284" s="214">
        <f>SUM(X285:X317)</f>
        <v>1.032</v>
      </c>
      <c r="Y284" s="12"/>
      <c r="Z284" s="12"/>
      <c r="AA284" s="12"/>
      <c r="AB284" s="12"/>
      <c r="AC284" s="12"/>
      <c r="AD284" s="12"/>
      <c r="AE284" s="12"/>
      <c r="AR284" s="215" t="s">
        <v>88</v>
      </c>
      <c r="AT284" s="216" t="s">
        <v>77</v>
      </c>
      <c r="AU284" s="216" t="s">
        <v>86</v>
      </c>
      <c r="AY284" s="215" t="s">
        <v>133</v>
      </c>
      <c r="BK284" s="217">
        <f>SUM(BK285:BK317)</f>
        <v>0</v>
      </c>
    </row>
    <row r="285" spans="1:65" s="2" customFormat="1" ht="24.15" customHeight="1">
      <c r="A285" s="37"/>
      <c r="B285" s="38"/>
      <c r="C285" s="218" t="s">
        <v>406</v>
      </c>
      <c r="D285" s="218" t="s">
        <v>134</v>
      </c>
      <c r="E285" s="219" t="s">
        <v>407</v>
      </c>
      <c r="F285" s="220" t="s">
        <v>408</v>
      </c>
      <c r="G285" s="221" t="s">
        <v>197</v>
      </c>
      <c r="H285" s="222">
        <v>2</v>
      </c>
      <c r="I285" s="223"/>
      <c r="J285" s="223"/>
      <c r="K285" s="224">
        <f>ROUND(P285*H285,2)</f>
        <v>0</v>
      </c>
      <c r="L285" s="220" t="s">
        <v>1</v>
      </c>
      <c r="M285" s="43"/>
      <c r="N285" s="225" t="s">
        <v>1</v>
      </c>
      <c r="O285" s="226" t="s">
        <v>41</v>
      </c>
      <c r="P285" s="227">
        <f>I285+J285</f>
        <v>0</v>
      </c>
      <c r="Q285" s="227">
        <f>ROUND(I285*H285,2)</f>
        <v>0</v>
      </c>
      <c r="R285" s="227">
        <f>ROUND(J285*H285,2)</f>
        <v>0</v>
      </c>
      <c r="S285" s="90"/>
      <c r="T285" s="228">
        <f>S285*H285</f>
        <v>0</v>
      </c>
      <c r="U285" s="228">
        <v>0.00026</v>
      </c>
      <c r="V285" s="228">
        <f>U285*H285</f>
        <v>0.00052</v>
      </c>
      <c r="W285" s="228">
        <v>0</v>
      </c>
      <c r="X285" s="229">
        <f>W285*H285</f>
        <v>0</v>
      </c>
      <c r="Y285" s="37"/>
      <c r="Z285" s="37"/>
      <c r="AA285" s="37"/>
      <c r="AB285" s="37"/>
      <c r="AC285" s="37"/>
      <c r="AD285" s="37"/>
      <c r="AE285" s="37"/>
      <c r="AR285" s="230" t="s">
        <v>255</v>
      </c>
      <c r="AT285" s="230" t="s">
        <v>134</v>
      </c>
      <c r="AU285" s="230" t="s">
        <v>88</v>
      </c>
      <c r="AY285" s="16" t="s">
        <v>133</v>
      </c>
      <c r="BE285" s="231">
        <f>IF(O285="základní",K285,0)</f>
        <v>0</v>
      </c>
      <c r="BF285" s="231">
        <f>IF(O285="snížená",K285,0)</f>
        <v>0</v>
      </c>
      <c r="BG285" s="231">
        <f>IF(O285="zákl. přenesená",K285,0)</f>
        <v>0</v>
      </c>
      <c r="BH285" s="231">
        <f>IF(O285="sníž. přenesená",K285,0)</f>
        <v>0</v>
      </c>
      <c r="BI285" s="231">
        <f>IF(O285="nulová",K285,0)</f>
        <v>0</v>
      </c>
      <c r="BJ285" s="16" t="s">
        <v>86</v>
      </c>
      <c r="BK285" s="231">
        <f>ROUND(P285*H285,2)</f>
        <v>0</v>
      </c>
      <c r="BL285" s="16" t="s">
        <v>255</v>
      </c>
      <c r="BM285" s="230" t="s">
        <v>409</v>
      </c>
    </row>
    <row r="286" spans="1:65" s="2" customFormat="1" ht="16.5" customHeight="1">
      <c r="A286" s="37"/>
      <c r="B286" s="38"/>
      <c r="C286" s="252" t="s">
        <v>410</v>
      </c>
      <c r="D286" s="252" t="s">
        <v>244</v>
      </c>
      <c r="E286" s="253" t="s">
        <v>208</v>
      </c>
      <c r="F286" s="254" t="s">
        <v>411</v>
      </c>
      <c r="G286" s="255" t="s">
        <v>197</v>
      </c>
      <c r="H286" s="256">
        <v>1</v>
      </c>
      <c r="I286" s="257"/>
      <c r="J286" s="258"/>
      <c r="K286" s="259">
        <f>ROUND(P286*H286,2)</f>
        <v>0</v>
      </c>
      <c r="L286" s="254" t="s">
        <v>1</v>
      </c>
      <c r="M286" s="260"/>
      <c r="N286" s="261" t="s">
        <v>1</v>
      </c>
      <c r="O286" s="226" t="s">
        <v>41</v>
      </c>
      <c r="P286" s="227">
        <f>I286+J286</f>
        <v>0</v>
      </c>
      <c r="Q286" s="227">
        <f>ROUND(I286*H286,2)</f>
        <v>0</v>
      </c>
      <c r="R286" s="227">
        <f>ROUND(J286*H286,2)</f>
        <v>0</v>
      </c>
      <c r="S286" s="90"/>
      <c r="T286" s="228">
        <f>S286*H286</f>
        <v>0</v>
      </c>
      <c r="U286" s="228">
        <v>0</v>
      </c>
      <c r="V286" s="228">
        <f>U286*H286</f>
        <v>0</v>
      </c>
      <c r="W286" s="228">
        <v>0</v>
      </c>
      <c r="X286" s="229">
        <f>W286*H286</f>
        <v>0</v>
      </c>
      <c r="Y286" s="37"/>
      <c r="Z286" s="37"/>
      <c r="AA286" s="37"/>
      <c r="AB286" s="37"/>
      <c r="AC286" s="37"/>
      <c r="AD286" s="37"/>
      <c r="AE286" s="37"/>
      <c r="AR286" s="230" t="s">
        <v>385</v>
      </c>
      <c r="AT286" s="230" t="s">
        <v>244</v>
      </c>
      <c r="AU286" s="230" t="s">
        <v>88</v>
      </c>
      <c r="AY286" s="16" t="s">
        <v>133</v>
      </c>
      <c r="BE286" s="231">
        <f>IF(O286="základní",K286,0)</f>
        <v>0</v>
      </c>
      <c r="BF286" s="231">
        <f>IF(O286="snížená",K286,0)</f>
        <v>0</v>
      </c>
      <c r="BG286" s="231">
        <f>IF(O286="zákl. přenesená",K286,0)</f>
        <v>0</v>
      </c>
      <c r="BH286" s="231">
        <f>IF(O286="sníž. přenesená",K286,0)</f>
        <v>0</v>
      </c>
      <c r="BI286" s="231">
        <f>IF(O286="nulová",K286,0)</f>
        <v>0</v>
      </c>
      <c r="BJ286" s="16" t="s">
        <v>86</v>
      </c>
      <c r="BK286" s="231">
        <f>ROUND(P286*H286,2)</f>
        <v>0</v>
      </c>
      <c r="BL286" s="16" t="s">
        <v>255</v>
      </c>
      <c r="BM286" s="230" t="s">
        <v>412</v>
      </c>
    </row>
    <row r="287" spans="1:65" s="2" customFormat="1" ht="21.75" customHeight="1">
      <c r="A287" s="37"/>
      <c r="B287" s="38"/>
      <c r="C287" s="252" t="s">
        <v>413</v>
      </c>
      <c r="D287" s="252" t="s">
        <v>244</v>
      </c>
      <c r="E287" s="253" t="s">
        <v>89</v>
      </c>
      <c r="F287" s="254" t="s">
        <v>414</v>
      </c>
      <c r="G287" s="255" t="s">
        <v>197</v>
      </c>
      <c r="H287" s="256">
        <v>1</v>
      </c>
      <c r="I287" s="257"/>
      <c r="J287" s="258"/>
      <c r="K287" s="259">
        <f>ROUND(P287*H287,2)</f>
        <v>0</v>
      </c>
      <c r="L287" s="254" t="s">
        <v>1</v>
      </c>
      <c r="M287" s="260"/>
      <c r="N287" s="261" t="s">
        <v>1</v>
      </c>
      <c r="O287" s="226" t="s">
        <v>41</v>
      </c>
      <c r="P287" s="227">
        <f>I287+J287</f>
        <v>0</v>
      </c>
      <c r="Q287" s="227">
        <f>ROUND(I287*H287,2)</f>
        <v>0</v>
      </c>
      <c r="R287" s="227">
        <f>ROUND(J287*H287,2)</f>
        <v>0</v>
      </c>
      <c r="S287" s="90"/>
      <c r="T287" s="228">
        <f>S287*H287</f>
        <v>0</v>
      </c>
      <c r="U287" s="228">
        <v>0</v>
      </c>
      <c r="V287" s="228">
        <f>U287*H287</f>
        <v>0</v>
      </c>
      <c r="W287" s="228">
        <v>0</v>
      </c>
      <c r="X287" s="229">
        <f>W287*H287</f>
        <v>0</v>
      </c>
      <c r="Y287" s="37"/>
      <c r="Z287" s="37"/>
      <c r="AA287" s="37"/>
      <c r="AB287" s="37"/>
      <c r="AC287" s="37"/>
      <c r="AD287" s="37"/>
      <c r="AE287" s="37"/>
      <c r="AR287" s="230" t="s">
        <v>385</v>
      </c>
      <c r="AT287" s="230" t="s">
        <v>244</v>
      </c>
      <c r="AU287" s="230" t="s">
        <v>88</v>
      </c>
      <c r="AY287" s="16" t="s">
        <v>133</v>
      </c>
      <c r="BE287" s="231">
        <f>IF(O287="základní",K287,0)</f>
        <v>0</v>
      </c>
      <c r="BF287" s="231">
        <f>IF(O287="snížená",K287,0)</f>
        <v>0</v>
      </c>
      <c r="BG287" s="231">
        <f>IF(O287="zákl. přenesená",K287,0)</f>
        <v>0</v>
      </c>
      <c r="BH287" s="231">
        <f>IF(O287="sníž. přenesená",K287,0)</f>
        <v>0</v>
      </c>
      <c r="BI287" s="231">
        <f>IF(O287="nulová",K287,0)</f>
        <v>0</v>
      </c>
      <c r="BJ287" s="16" t="s">
        <v>86</v>
      </c>
      <c r="BK287" s="231">
        <f>ROUND(P287*H287,2)</f>
        <v>0</v>
      </c>
      <c r="BL287" s="16" t="s">
        <v>255</v>
      </c>
      <c r="BM287" s="230" t="s">
        <v>415</v>
      </c>
    </row>
    <row r="288" spans="1:65" s="2" customFormat="1" ht="24.15" customHeight="1">
      <c r="A288" s="37"/>
      <c r="B288" s="38"/>
      <c r="C288" s="218" t="s">
        <v>416</v>
      </c>
      <c r="D288" s="218" t="s">
        <v>134</v>
      </c>
      <c r="E288" s="219" t="s">
        <v>417</v>
      </c>
      <c r="F288" s="220" t="s">
        <v>418</v>
      </c>
      <c r="G288" s="221" t="s">
        <v>197</v>
      </c>
      <c r="H288" s="222">
        <v>5</v>
      </c>
      <c r="I288" s="223"/>
      <c r="J288" s="223"/>
      <c r="K288" s="224">
        <f>ROUND(P288*H288,2)</f>
        <v>0</v>
      </c>
      <c r="L288" s="220" t="s">
        <v>172</v>
      </c>
      <c r="M288" s="43"/>
      <c r="N288" s="225" t="s">
        <v>1</v>
      </c>
      <c r="O288" s="226" t="s">
        <v>41</v>
      </c>
      <c r="P288" s="227">
        <f>I288+J288</f>
        <v>0</v>
      </c>
      <c r="Q288" s="227">
        <f>ROUND(I288*H288,2)</f>
        <v>0</v>
      </c>
      <c r="R288" s="227">
        <f>ROUND(J288*H288,2)</f>
        <v>0</v>
      </c>
      <c r="S288" s="90"/>
      <c r="T288" s="228">
        <f>S288*H288</f>
        <v>0</v>
      </c>
      <c r="U288" s="228">
        <v>0</v>
      </c>
      <c r="V288" s="228">
        <f>U288*H288</f>
        <v>0</v>
      </c>
      <c r="W288" s="228">
        <v>0</v>
      </c>
      <c r="X288" s="229">
        <f>W288*H288</f>
        <v>0</v>
      </c>
      <c r="Y288" s="37"/>
      <c r="Z288" s="37"/>
      <c r="AA288" s="37"/>
      <c r="AB288" s="37"/>
      <c r="AC288" s="37"/>
      <c r="AD288" s="37"/>
      <c r="AE288" s="37"/>
      <c r="AR288" s="230" t="s">
        <v>255</v>
      </c>
      <c r="AT288" s="230" t="s">
        <v>134</v>
      </c>
      <c r="AU288" s="230" t="s">
        <v>88</v>
      </c>
      <c r="AY288" s="16" t="s">
        <v>133</v>
      </c>
      <c r="BE288" s="231">
        <f>IF(O288="základní",K288,0)</f>
        <v>0</v>
      </c>
      <c r="BF288" s="231">
        <f>IF(O288="snížená",K288,0)</f>
        <v>0</v>
      </c>
      <c r="BG288" s="231">
        <f>IF(O288="zákl. přenesená",K288,0)</f>
        <v>0</v>
      </c>
      <c r="BH288" s="231">
        <f>IF(O288="sníž. přenesená",K288,0)</f>
        <v>0</v>
      </c>
      <c r="BI288" s="231">
        <f>IF(O288="nulová",K288,0)</f>
        <v>0</v>
      </c>
      <c r="BJ288" s="16" t="s">
        <v>86</v>
      </c>
      <c r="BK288" s="231">
        <f>ROUND(P288*H288,2)</f>
        <v>0</v>
      </c>
      <c r="BL288" s="16" t="s">
        <v>255</v>
      </c>
      <c r="BM288" s="230" t="s">
        <v>419</v>
      </c>
    </row>
    <row r="289" spans="1:51" s="13" customFormat="1" ht="12">
      <c r="A289" s="13"/>
      <c r="B289" s="240"/>
      <c r="C289" s="241"/>
      <c r="D289" s="242" t="s">
        <v>174</v>
      </c>
      <c r="E289" s="243" t="s">
        <v>1</v>
      </c>
      <c r="F289" s="244" t="s">
        <v>420</v>
      </c>
      <c r="G289" s="241"/>
      <c r="H289" s="245">
        <v>5</v>
      </c>
      <c r="I289" s="246"/>
      <c r="J289" s="246"/>
      <c r="K289" s="241"/>
      <c r="L289" s="241"/>
      <c r="M289" s="247"/>
      <c r="N289" s="248"/>
      <c r="O289" s="249"/>
      <c r="P289" s="249"/>
      <c r="Q289" s="249"/>
      <c r="R289" s="249"/>
      <c r="S289" s="249"/>
      <c r="T289" s="249"/>
      <c r="U289" s="249"/>
      <c r="V289" s="249"/>
      <c r="W289" s="249"/>
      <c r="X289" s="250"/>
      <c r="Y289" s="13"/>
      <c r="Z289" s="13"/>
      <c r="AA289" s="13"/>
      <c r="AB289" s="13"/>
      <c r="AC289" s="13"/>
      <c r="AD289" s="13"/>
      <c r="AE289" s="13"/>
      <c r="AT289" s="251" t="s">
        <v>174</v>
      </c>
      <c r="AU289" s="251" t="s">
        <v>88</v>
      </c>
      <c r="AV289" s="13" t="s">
        <v>88</v>
      </c>
      <c r="AW289" s="13" t="s">
        <v>5</v>
      </c>
      <c r="AX289" s="13" t="s">
        <v>86</v>
      </c>
      <c r="AY289" s="251" t="s">
        <v>133</v>
      </c>
    </row>
    <row r="290" spans="1:65" s="2" customFormat="1" ht="24.15" customHeight="1">
      <c r="A290" s="37"/>
      <c r="B290" s="38"/>
      <c r="C290" s="252" t="s">
        <v>421</v>
      </c>
      <c r="D290" s="252" t="s">
        <v>244</v>
      </c>
      <c r="E290" s="253" t="s">
        <v>422</v>
      </c>
      <c r="F290" s="254" t="s">
        <v>423</v>
      </c>
      <c r="G290" s="255" t="s">
        <v>197</v>
      </c>
      <c r="H290" s="256">
        <v>1</v>
      </c>
      <c r="I290" s="257"/>
      <c r="J290" s="258"/>
      <c r="K290" s="259">
        <f>ROUND(P290*H290,2)</f>
        <v>0</v>
      </c>
      <c r="L290" s="254" t="s">
        <v>172</v>
      </c>
      <c r="M290" s="260"/>
      <c r="N290" s="261" t="s">
        <v>1</v>
      </c>
      <c r="O290" s="226" t="s">
        <v>41</v>
      </c>
      <c r="P290" s="227">
        <f>I290+J290</f>
        <v>0</v>
      </c>
      <c r="Q290" s="227">
        <f>ROUND(I290*H290,2)</f>
        <v>0</v>
      </c>
      <c r="R290" s="227">
        <f>ROUND(J290*H290,2)</f>
        <v>0</v>
      </c>
      <c r="S290" s="90"/>
      <c r="T290" s="228">
        <f>S290*H290</f>
        <v>0</v>
      </c>
      <c r="U290" s="228">
        <v>0.0145</v>
      </c>
      <c r="V290" s="228">
        <f>U290*H290</f>
        <v>0.0145</v>
      </c>
      <c r="W290" s="228">
        <v>0</v>
      </c>
      <c r="X290" s="229">
        <f>W290*H290</f>
        <v>0</v>
      </c>
      <c r="Y290" s="37"/>
      <c r="Z290" s="37"/>
      <c r="AA290" s="37"/>
      <c r="AB290" s="37"/>
      <c r="AC290" s="37"/>
      <c r="AD290" s="37"/>
      <c r="AE290" s="37"/>
      <c r="AR290" s="230" t="s">
        <v>385</v>
      </c>
      <c r="AT290" s="230" t="s">
        <v>244</v>
      </c>
      <c r="AU290" s="230" t="s">
        <v>88</v>
      </c>
      <c r="AY290" s="16" t="s">
        <v>133</v>
      </c>
      <c r="BE290" s="231">
        <f>IF(O290="základní",K290,0)</f>
        <v>0</v>
      </c>
      <c r="BF290" s="231">
        <f>IF(O290="snížená",K290,0)</f>
        <v>0</v>
      </c>
      <c r="BG290" s="231">
        <f>IF(O290="zákl. přenesená",K290,0)</f>
        <v>0</v>
      </c>
      <c r="BH290" s="231">
        <f>IF(O290="sníž. přenesená",K290,0)</f>
        <v>0</v>
      </c>
      <c r="BI290" s="231">
        <f>IF(O290="nulová",K290,0)</f>
        <v>0</v>
      </c>
      <c r="BJ290" s="16" t="s">
        <v>86</v>
      </c>
      <c r="BK290" s="231">
        <f>ROUND(P290*H290,2)</f>
        <v>0</v>
      </c>
      <c r="BL290" s="16" t="s">
        <v>255</v>
      </c>
      <c r="BM290" s="230" t="s">
        <v>424</v>
      </c>
    </row>
    <row r="291" spans="1:65" s="2" customFormat="1" ht="24.15" customHeight="1">
      <c r="A291" s="37"/>
      <c r="B291" s="38"/>
      <c r="C291" s="252" t="s">
        <v>425</v>
      </c>
      <c r="D291" s="252" t="s">
        <v>244</v>
      </c>
      <c r="E291" s="253" t="s">
        <v>426</v>
      </c>
      <c r="F291" s="254" t="s">
        <v>427</v>
      </c>
      <c r="G291" s="255" t="s">
        <v>197</v>
      </c>
      <c r="H291" s="256">
        <v>4</v>
      </c>
      <c r="I291" s="257"/>
      <c r="J291" s="258"/>
      <c r="K291" s="259">
        <f>ROUND(P291*H291,2)</f>
        <v>0</v>
      </c>
      <c r="L291" s="254" t="s">
        <v>172</v>
      </c>
      <c r="M291" s="260"/>
      <c r="N291" s="261" t="s">
        <v>1</v>
      </c>
      <c r="O291" s="226" t="s">
        <v>41</v>
      </c>
      <c r="P291" s="227">
        <f>I291+J291</f>
        <v>0</v>
      </c>
      <c r="Q291" s="227">
        <f>ROUND(I291*H291,2)</f>
        <v>0</v>
      </c>
      <c r="R291" s="227">
        <f>ROUND(J291*H291,2)</f>
        <v>0</v>
      </c>
      <c r="S291" s="90"/>
      <c r="T291" s="228">
        <f>S291*H291</f>
        <v>0</v>
      </c>
      <c r="U291" s="228">
        <v>0.016</v>
      </c>
      <c r="V291" s="228">
        <f>U291*H291</f>
        <v>0.064</v>
      </c>
      <c r="W291" s="228">
        <v>0</v>
      </c>
      <c r="X291" s="229">
        <f>W291*H291</f>
        <v>0</v>
      </c>
      <c r="Y291" s="37"/>
      <c r="Z291" s="37"/>
      <c r="AA291" s="37"/>
      <c r="AB291" s="37"/>
      <c r="AC291" s="37"/>
      <c r="AD291" s="37"/>
      <c r="AE291" s="37"/>
      <c r="AR291" s="230" t="s">
        <v>385</v>
      </c>
      <c r="AT291" s="230" t="s">
        <v>244</v>
      </c>
      <c r="AU291" s="230" t="s">
        <v>88</v>
      </c>
      <c r="AY291" s="16" t="s">
        <v>133</v>
      </c>
      <c r="BE291" s="231">
        <f>IF(O291="základní",K291,0)</f>
        <v>0</v>
      </c>
      <c r="BF291" s="231">
        <f>IF(O291="snížená",K291,0)</f>
        <v>0</v>
      </c>
      <c r="BG291" s="231">
        <f>IF(O291="zákl. přenesená",K291,0)</f>
        <v>0</v>
      </c>
      <c r="BH291" s="231">
        <f>IF(O291="sníž. přenesená",K291,0)</f>
        <v>0</v>
      </c>
      <c r="BI291" s="231">
        <f>IF(O291="nulová",K291,0)</f>
        <v>0</v>
      </c>
      <c r="BJ291" s="16" t="s">
        <v>86</v>
      </c>
      <c r="BK291" s="231">
        <f>ROUND(P291*H291,2)</f>
        <v>0</v>
      </c>
      <c r="BL291" s="16" t="s">
        <v>255</v>
      </c>
      <c r="BM291" s="230" t="s">
        <v>428</v>
      </c>
    </row>
    <row r="292" spans="1:65" s="2" customFormat="1" ht="24.15" customHeight="1">
      <c r="A292" s="37"/>
      <c r="B292" s="38"/>
      <c r="C292" s="218" t="s">
        <v>429</v>
      </c>
      <c r="D292" s="218" t="s">
        <v>134</v>
      </c>
      <c r="E292" s="219" t="s">
        <v>430</v>
      </c>
      <c r="F292" s="220" t="s">
        <v>431</v>
      </c>
      <c r="G292" s="221" t="s">
        <v>197</v>
      </c>
      <c r="H292" s="222">
        <v>2</v>
      </c>
      <c r="I292" s="223"/>
      <c r="J292" s="223"/>
      <c r="K292" s="224">
        <f>ROUND(P292*H292,2)</f>
        <v>0</v>
      </c>
      <c r="L292" s="220" t="s">
        <v>172</v>
      </c>
      <c r="M292" s="43"/>
      <c r="N292" s="225" t="s">
        <v>1</v>
      </c>
      <c r="O292" s="226" t="s">
        <v>41</v>
      </c>
      <c r="P292" s="227">
        <f>I292+J292</f>
        <v>0</v>
      </c>
      <c r="Q292" s="227">
        <f>ROUND(I292*H292,2)</f>
        <v>0</v>
      </c>
      <c r="R292" s="227">
        <f>ROUND(J292*H292,2)</f>
        <v>0</v>
      </c>
      <c r="S292" s="90"/>
      <c r="T292" s="228">
        <f>S292*H292</f>
        <v>0</v>
      </c>
      <c r="U292" s="228">
        <v>0</v>
      </c>
      <c r="V292" s="228">
        <f>U292*H292</f>
        <v>0</v>
      </c>
      <c r="W292" s="228">
        <v>0</v>
      </c>
      <c r="X292" s="229">
        <f>W292*H292</f>
        <v>0</v>
      </c>
      <c r="Y292" s="37"/>
      <c r="Z292" s="37"/>
      <c r="AA292" s="37"/>
      <c r="AB292" s="37"/>
      <c r="AC292" s="37"/>
      <c r="AD292" s="37"/>
      <c r="AE292" s="37"/>
      <c r="AR292" s="230" t="s">
        <v>255</v>
      </c>
      <c r="AT292" s="230" t="s">
        <v>134</v>
      </c>
      <c r="AU292" s="230" t="s">
        <v>88</v>
      </c>
      <c r="AY292" s="16" t="s">
        <v>133</v>
      </c>
      <c r="BE292" s="231">
        <f>IF(O292="základní",K292,0)</f>
        <v>0</v>
      </c>
      <c r="BF292" s="231">
        <f>IF(O292="snížená",K292,0)</f>
        <v>0</v>
      </c>
      <c r="BG292" s="231">
        <f>IF(O292="zákl. přenesená",K292,0)</f>
        <v>0</v>
      </c>
      <c r="BH292" s="231">
        <f>IF(O292="sníž. přenesená",K292,0)</f>
        <v>0</v>
      </c>
      <c r="BI292" s="231">
        <f>IF(O292="nulová",K292,0)</f>
        <v>0</v>
      </c>
      <c r="BJ292" s="16" t="s">
        <v>86</v>
      </c>
      <c r="BK292" s="231">
        <f>ROUND(P292*H292,2)</f>
        <v>0</v>
      </c>
      <c r="BL292" s="16" t="s">
        <v>255</v>
      </c>
      <c r="BM292" s="230" t="s">
        <v>432</v>
      </c>
    </row>
    <row r="293" spans="1:65" s="2" customFormat="1" ht="24.15" customHeight="1">
      <c r="A293" s="37"/>
      <c r="B293" s="38"/>
      <c r="C293" s="252" t="s">
        <v>433</v>
      </c>
      <c r="D293" s="252" t="s">
        <v>244</v>
      </c>
      <c r="E293" s="253" t="s">
        <v>434</v>
      </c>
      <c r="F293" s="254" t="s">
        <v>435</v>
      </c>
      <c r="G293" s="255" t="s">
        <v>197</v>
      </c>
      <c r="H293" s="256">
        <v>2</v>
      </c>
      <c r="I293" s="257"/>
      <c r="J293" s="258"/>
      <c r="K293" s="259">
        <f>ROUND(P293*H293,2)</f>
        <v>0</v>
      </c>
      <c r="L293" s="254" t="s">
        <v>172</v>
      </c>
      <c r="M293" s="260"/>
      <c r="N293" s="261" t="s">
        <v>1</v>
      </c>
      <c r="O293" s="226" t="s">
        <v>41</v>
      </c>
      <c r="P293" s="227">
        <f>I293+J293</f>
        <v>0</v>
      </c>
      <c r="Q293" s="227">
        <f>ROUND(I293*H293,2)</f>
        <v>0</v>
      </c>
      <c r="R293" s="227">
        <f>ROUND(J293*H293,2)</f>
        <v>0</v>
      </c>
      <c r="S293" s="90"/>
      <c r="T293" s="228">
        <f>S293*H293</f>
        <v>0</v>
      </c>
      <c r="U293" s="228">
        <v>0.017</v>
      </c>
      <c r="V293" s="228">
        <f>U293*H293</f>
        <v>0.034</v>
      </c>
      <c r="W293" s="228">
        <v>0</v>
      </c>
      <c r="X293" s="229">
        <f>W293*H293</f>
        <v>0</v>
      </c>
      <c r="Y293" s="37"/>
      <c r="Z293" s="37"/>
      <c r="AA293" s="37"/>
      <c r="AB293" s="37"/>
      <c r="AC293" s="37"/>
      <c r="AD293" s="37"/>
      <c r="AE293" s="37"/>
      <c r="AR293" s="230" t="s">
        <v>385</v>
      </c>
      <c r="AT293" s="230" t="s">
        <v>244</v>
      </c>
      <c r="AU293" s="230" t="s">
        <v>88</v>
      </c>
      <c r="AY293" s="16" t="s">
        <v>133</v>
      </c>
      <c r="BE293" s="231">
        <f>IF(O293="základní",K293,0)</f>
        <v>0</v>
      </c>
      <c r="BF293" s="231">
        <f>IF(O293="snížená",K293,0)</f>
        <v>0</v>
      </c>
      <c r="BG293" s="231">
        <f>IF(O293="zákl. přenesená",K293,0)</f>
        <v>0</v>
      </c>
      <c r="BH293" s="231">
        <f>IF(O293="sníž. přenesená",K293,0)</f>
        <v>0</v>
      </c>
      <c r="BI293" s="231">
        <f>IF(O293="nulová",K293,0)</f>
        <v>0</v>
      </c>
      <c r="BJ293" s="16" t="s">
        <v>86</v>
      </c>
      <c r="BK293" s="231">
        <f>ROUND(P293*H293,2)</f>
        <v>0</v>
      </c>
      <c r="BL293" s="16" t="s">
        <v>255</v>
      </c>
      <c r="BM293" s="230" t="s">
        <v>436</v>
      </c>
    </row>
    <row r="294" spans="1:65" s="2" customFormat="1" ht="24.15" customHeight="1">
      <c r="A294" s="37"/>
      <c r="B294" s="38"/>
      <c r="C294" s="218" t="s">
        <v>437</v>
      </c>
      <c r="D294" s="218" t="s">
        <v>134</v>
      </c>
      <c r="E294" s="219" t="s">
        <v>438</v>
      </c>
      <c r="F294" s="220" t="s">
        <v>439</v>
      </c>
      <c r="G294" s="221" t="s">
        <v>197</v>
      </c>
      <c r="H294" s="222">
        <v>4</v>
      </c>
      <c r="I294" s="223"/>
      <c r="J294" s="223"/>
      <c r="K294" s="224">
        <f>ROUND(P294*H294,2)</f>
        <v>0</v>
      </c>
      <c r="L294" s="220" t="s">
        <v>172</v>
      </c>
      <c r="M294" s="43"/>
      <c r="N294" s="225" t="s">
        <v>1</v>
      </c>
      <c r="O294" s="226" t="s">
        <v>41</v>
      </c>
      <c r="P294" s="227">
        <f>I294+J294</f>
        <v>0</v>
      </c>
      <c r="Q294" s="227">
        <f>ROUND(I294*H294,2)</f>
        <v>0</v>
      </c>
      <c r="R294" s="227">
        <f>ROUND(J294*H294,2)</f>
        <v>0</v>
      </c>
      <c r="S294" s="90"/>
      <c r="T294" s="228">
        <f>S294*H294</f>
        <v>0</v>
      </c>
      <c r="U294" s="228">
        <v>0</v>
      </c>
      <c r="V294" s="228">
        <f>U294*H294</f>
        <v>0</v>
      </c>
      <c r="W294" s="228">
        <v>0</v>
      </c>
      <c r="X294" s="229">
        <f>W294*H294</f>
        <v>0</v>
      </c>
      <c r="Y294" s="37"/>
      <c r="Z294" s="37"/>
      <c r="AA294" s="37"/>
      <c r="AB294" s="37"/>
      <c r="AC294" s="37"/>
      <c r="AD294" s="37"/>
      <c r="AE294" s="37"/>
      <c r="AR294" s="230" t="s">
        <v>255</v>
      </c>
      <c r="AT294" s="230" t="s">
        <v>134</v>
      </c>
      <c r="AU294" s="230" t="s">
        <v>88</v>
      </c>
      <c r="AY294" s="16" t="s">
        <v>133</v>
      </c>
      <c r="BE294" s="231">
        <f>IF(O294="základní",K294,0)</f>
        <v>0</v>
      </c>
      <c r="BF294" s="231">
        <f>IF(O294="snížená",K294,0)</f>
        <v>0</v>
      </c>
      <c r="BG294" s="231">
        <f>IF(O294="zákl. přenesená",K294,0)</f>
        <v>0</v>
      </c>
      <c r="BH294" s="231">
        <f>IF(O294="sníž. přenesená",K294,0)</f>
        <v>0</v>
      </c>
      <c r="BI294" s="231">
        <f>IF(O294="nulová",K294,0)</f>
        <v>0</v>
      </c>
      <c r="BJ294" s="16" t="s">
        <v>86</v>
      </c>
      <c r="BK294" s="231">
        <f>ROUND(P294*H294,2)</f>
        <v>0</v>
      </c>
      <c r="BL294" s="16" t="s">
        <v>255</v>
      </c>
      <c r="BM294" s="230" t="s">
        <v>440</v>
      </c>
    </row>
    <row r="295" spans="1:65" s="2" customFormat="1" ht="33" customHeight="1">
      <c r="A295" s="37"/>
      <c r="B295" s="38"/>
      <c r="C295" s="252" t="s">
        <v>441</v>
      </c>
      <c r="D295" s="252" t="s">
        <v>244</v>
      </c>
      <c r="E295" s="253" t="s">
        <v>442</v>
      </c>
      <c r="F295" s="254" t="s">
        <v>443</v>
      </c>
      <c r="G295" s="255" t="s">
        <v>197</v>
      </c>
      <c r="H295" s="256">
        <v>4</v>
      </c>
      <c r="I295" s="257"/>
      <c r="J295" s="258"/>
      <c r="K295" s="259">
        <f>ROUND(P295*H295,2)</f>
        <v>0</v>
      </c>
      <c r="L295" s="254" t="s">
        <v>172</v>
      </c>
      <c r="M295" s="260"/>
      <c r="N295" s="261" t="s">
        <v>1</v>
      </c>
      <c r="O295" s="226" t="s">
        <v>41</v>
      </c>
      <c r="P295" s="227">
        <f>I295+J295</f>
        <v>0</v>
      </c>
      <c r="Q295" s="227">
        <f>ROUND(I295*H295,2)</f>
        <v>0</v>
      </c>
      <c r="R295" s="227">
        <f>ROUND(J295*H295,2)</f>
        <v>0</v>
      </c>
      <c r="S295" s="90"/>
      <c r="T295" s="228">
        <f>S295*H295</f>
        <v>0</v>
      </c>
      <c r="U295" s="228">
        <v>0.038</v>
      </c>
      <c r="V295" s="228">
        <f>U295*H295</f>
        <v>0.152</v>
      </c>
      <c r="W295" s="228">
        <v>0</v>
      </c>
      <c r="X295" s="229">
        <f>W295*H295</f>
        <v>0</v>
      </c>
      <c r="Y295" s="37"/>
      <c r="Z295" s="37"/>
      <c r="AA295" s="37"/>
      <c r="AB295" s="37"/>
      <c r="AC295" s="37"/>
      <c r="AD295" s="37"/>
      <c r="AE295" s="37"/>
      <c r="AR295" s="230" t="s">
        <v>385</v>
      </c>
      <c r="AT295" s="230" t="s">
        <v>244</v>
      </c>
      <c r="AU295" s="230" t="s">
        <v>88</v>
      </c>
      <c r="AY295" s="16" t="s">
        <v>133</v>
      </c>
      <c r="BE295" s="231">
        <f>IF(O295="základní",K295,0)</f>
        <v>0</v>
      </c>
      <c r="BF295" s="231">
        <f>IF(O295="snížená",K295,0)</f>
        <v>0</v>
      </c>
      <c r="BG295" s="231">
        <f>IF(O295="zákl. přenesená",K295,0)</f>
        <v>0</v>
      </c>
      <c r="BH295" s="231">
        <f>IF(O295="sníž. přenesená",K295,0)</f>
        <v>0</v>
      </c>
      <c r="BI295" s="231">
        <f>IF(O295="nulová",K295,0)</f>
        <v>0</v>
      </c>
      <c r="BJ295" s="16" t="s">
        <v>86</v>
      </c>
      <c r="BK295" s="231">
        <f>ROUND(P295*H295,2)</f>
        <v>0</v>
      </c>
      <c r="BL295" s="16" t="s">
        <v>255</v>
      </c>
      <c r="BM295" s="230" t="s">
        <v>444</v>
      </c>
    </row>
    <row r="296" spans="1:51" s="13" customFormat="1" ht="12">
      <c r="A296" s="13"/>
      <c r="B296" s="240"/>
      <c r="C296" s="241"/>
      <c r="D296" s="242" t="s">
        <v>174</v>
      </c>
      <c r="E296" s="243" t="s">
        <v>1</v>
      </c>
      <c r="F296" s="244" t="s">
        <v>445</v>
      </c>
      <c r="G296" s="241"/>
      <c r="H296" s="245">
        <v>4</v>
      </c>
      <c r="I296" s="246"/>
      <c r="J296" s="246"/>
      <c r="K296" s="241"/>
      <c r="L296" s="241"/>
      <c r="M296" s="247"/>
      <c r="N296" s="248"/>
      <c r="O296" s="249"/>
      <c r="P296" s="249"/>
      <c r="Q296" s="249"/>
      <c r="R296" s="249"/>
      <c r="S296" s="249"/>
      <c r="T296" s="249"/>
      <c r="U296" s="249"/>
      <c r="V296" s="249"/>
      <c r="W296" s="249"/>
      <c r="X296" s="250"/>
      <c r="Y296" s="13"/>
      <c r="Z296" s="13"/>
      <c r="AA296" s="13"/>
      <c r="AB296" s="13"/>
      <c r="AC296" s="13"/>
      <c r="AD296" s="13"/>
      <c r="AE296" s="13"/>
      <c r="AT296" s="251" t="s">
        <v>174</v>
      </c>
      <c r="AU296" s="251" t="s">
        <v>88</v>
      </c>
      <c r="AV296" s="13" t="s">
        <v>88</v>
      </c>
      <c r="AW296" s="13" t="s">
        <v>5</v>
      </c>
      <c r="AX296" s="13" t="s">
        <v>86</v>
      </c>
      <c r="AY296" s="251" t="s">
        <v>133</v>
      </c>
    </row>
    <row r="297" spans="1:65" s="2" customFormat="1" ht="24.15" customHeight="1">
      <c r="A297" s="37"/>
      <c r="B297" s="38"/>
      <c r="C297" s="218" t="s">
        <v>446</v>
      </c>
      <c r="D297" s="218" t="s">
        <v>134</v>
      </c>
      <c r="E297" s="219" t="s">
        <v>447</v>
      </c>
      <c r="F297" s="220" t="s">
        <v>448</v>
      </c>
      <c r="G297" s="221" t="s">
        <v>197</v>
      </c>
      <c r="H297" s="222">
        <v>22</v>
      </c>
      <c r="I297" s="223"/>
      <c r="J297" s="223"/>
      <c r="K297" s="224">
        <f>ROUND(P297*H297,2)</f>
        <v>0</v>
      </c>
      <c r="L297" s="220" t="s">
        <v>172</v>
      </c>
      <c r="M297" s="43"/>
      <c r="N297" s="225" t="s">
        <v>1</v>
      </c>
      <c r="O297" s="226" t="s">
        <v>41</v>
      </c>
      <c r="P297" s="227">
        <f>I297+J297</f>
        <v>0</v>
      </c>
      <c r="Q297" s="227">
        <f>ROUND(I297*H297,2)</f>
        <v>0</v>
      </c>
      <c r="R297" s="227">
        <f>ROUND(J297*H297,2)</f>
        <v>0</v>
      </c>
      <c r="S297" s="90"/>
      <c r="T297" s="228">
        <f>S297*H297</f>
        <v>0</v>
      </c>
      <c r="U297" s="228">
        <v>0</v>
      </c>
      <c r="V297" s="228">
        <f>U297*H297</f>
        <v>0</v>
      </c>
      <c r="W297" s="228">
        <v>0</v>
      </c>
      <c r="X297" s="229">
        <f>W297*H297</f>
        <v>0</v>
      </c>
      <c r="Y297" s="37"/>
      <c r="Z297" s="37"/>
      <c r="AA297" s="37"/>
      <c r="AB297" s="37"/>
      <c r="AC297" s="37"/>
      <c r="AD297" s="37"/>
      <c r="AE297" s="37"/>
      <c r="AR297" s="230" t="s">
        <v>255</v>
      </c>
      <c r="AT297" s="230" t="s">
        <v>134</v>
      </c>
      <c r="AU297" s="230" t="s">
        <v>88</v>
      </c>
      <c r="AY297" s="16" t="s">
        <v>133</v>
      </c>
      <c r="BE297" s="231">
        <f>IF(O297="základní",K297,0)</f>
        <v>0</v>
      </c>
      <c r="BF297" s="231">
        <f>IF(O297="snížená",K297,0)</f>
        <v>0</v>
      </c>
      <c r="BG297" s="231">
        <f>IF(O297="zákl. přenesená",K297,0)</f>
        <v>0</v>
      </c>
      <c r="BH297" s="231">
        <f>IF(O297="sníž. přenesená",K297,0)</f>
        <v>0</v>
      </c>
      <c r="BI297" s="231">
        <f>IF(O297="nulová",K297,0)</f>
        <v>0</v>
      </c>
      <c r="BJ297" s="16" t="s">
        <v>86</v>
      </c>
      <c r="BK297" s="231">
        <f>ROUND(P297*H297,2)</f>
        <v>0</v>
      </c>
      <c r="BL297" s="16" t="s">
        <v>255</v>
      </c>
      <c r="BM297" s="230" t="s">
        <v>449</v>
      </c>
    </row>
    <row r="298" spans="1:65" s="2" customFormat="1" ht="24.15" customHeight="1">
      <c r="A298" s="37"/>
      <c r="B298" s="38"/>
      <c r="C298" s="252" t="s">
        <v>450</v>
      </c>
      <c r="D298" s="252" t="s">
        <v>244</v>
      </c>
      <c r="E298" s="253" t="s">
        <v>451</v>
      </c>
      <c r="F298" s="254" t="s">
        <v>452</v>
      </c>
      <c r="G298" s="255" t="s">
        <v>197</v>
      </c>
      <c r="H298" s="256">
        <v>22</v>
      </c>
      <c r="I298" s="257"/>
      <c r="J298" s="258"/>
      <c r="K298" s="259">
        <f>ROUND(P298*H298,2)</f>
        <v>0</v>
      </c>
      <c r="L298" s="254" t="s">
        <v>172</v>
      </c>
      <c r="M298" s="260"/>
      <c r="N298" s="261" t="s">
        <v>1</v>
      </c>
      <c r="O298" s="226" t="s">
        <v>41</v>
      </c>
      <c r="P298" s="227">
        <f>I298+J298</f>
        <v>0</v>
      </c>
      <c r="Q298" s="227">
        <f>ROUND(I298*H298,2)</f>
        <v>0</v>
      </c>
      <c r="R298" s="227">
        <f>ROUND(J298*H298,2)</f>
        <v>0</v>
      </c>
      <c r="S298" s="90"/>
      <c r="T298" s="228">
        <f>S298*H298</f>
        <v>0</v>
      </c>
      <c r="U298" s="228">
        <v>0.0205</v>
      </c>
      <c r="V298" s="228">
        <f>U298*H298</f>
        <v>0.451</v>
      </c>
      <c r="W298" s="228">
        <v>0</v>
      </c>
      <c r="X298" s="229">
        <f>W298*H298</f>
        <v>0</v>
      </c>
      <c r="Y298" s="37"/>
      <c r="Z298" s="37"/>
      <c r="AA298" s="37"/>
      <c r="AB298" s="37"/>
      <c r="AC298" s="37"/>
      <c r="AD298" s="37"/>
      <c r="AE298" s="37"/>
      <c r="AR298" s="230" t="s">
        <v>385</v>
      </c>
      <c r="AT298" s="230" t="s">
        <v>244</v>
      </c>
      <c r="AU298" s="230" t="s">
        <v>88</v>
      </c>
      <c r="AY298" s="16" t="s">
        <v>133</v>
      </c>
      <c r="BE298" s="231">
        <f>IF(O298="základní",K298,0)</f>
        <v>0</v>
      </c>
      <c r="BF298" s="231">
        <f>IF(O298="snížená",K298,0)</f>
        <v>0</v>
      </c>
      <c r="BG298" s="231">
        <f>IF(O298="zákl. přenesená",K298,0)</f>
        <v>0</v>
      </c>
      <c r="BH298" s="231">
        <f>IF(O298="sníž. přenesená",K298,0)</f>
        <v>0</v>
      </c>
      <c r="BI298" s="231">
        <f>IF(O298="nulová",K298,0)</f>
        <v>0</v>
      </c>
      <c r="BJ298" s="16" t="s">
        <v>86</v>
      </c>
      <c r="BK298" s="231">
        <f>ROUND(P298*H298,2)</f>
        <v>0</v>
      </c>
      <c r="BL298" s="16" t="s">
        <v>255</v>
      </c>
      <c r="BM298" s="230" t="s">
        <v>453</v>
      </c>
    </row>
    <row r="299" spans="1:51" s="13" customFormat="1" ht="12">
      <c r="A299" s="13"/>
      <c r="B299" s="240"/>
      <c r="C299" s="241"/>
      <c r="D299" s="242" t="s">
        <v>174</v>
      </c>
      <c r="E299" s="243" t="s">
        <v>1</v>
      </c>
      <c r="F299" s="244" t="s">
        <v>454</v>
      </c>
      <c r="G299" s="241"/>
      <c r="H299" s="245">
        <v>22</v>
      </c>
      <c r="I299" s="246"/>
      <c r="J299" s="246"/>
      <c r="K299" s="241"/>
      <c r="L299" s="241"/>
      <c r="M299" s="247"/>
      <c r="N299" s="248"/>
      <c r="O299" s="249"/>
      <c r="P299" s="249"/>
      <c r="Q299" s="249"/>
      <c r="R299" s="249"/>
      <c r="S299" s="249"/>
      <c r="T299" s="249"/>
      <c r="U299" s="249"/>
      <c r="V299" s="249"/>
      <c r="W299" s="249"/>
      <c r="X299" s="250"/>
      <c r="Y299" s="13"/>
      <c r="Z299" s="13"/>
      <c r="AA299" s="13"/>
      <c r="AB299" s="13"/>
      <c r="AC299" s="13"/>
      <c r="AD299" s="13"/>
      <c r="AE299" s="13"/>
      <c r="AT299" s="251" t="s">
        <v>174</v>
      </c>
      <c r="AU299" s="251" t="s">
        <v>88</v>
      </c>
      <c r="AV299" s="13" t="s">
        <v>88</v>
      </c>
      <c r="AW299" s="13" t="s">
        <v>5</v>
      </c>
      <c r="AX299" s="13" t="s">
        <v>86</v>
      </c>
      <c r="AY299" s="251" t="s">
        <v>133</v>
      </c>
    </row>
    <row r="300" spans="1:65" s="2" customFormat="1" ht="24.15" customHeight="1">
      <c r="A300" s="37"/>
      <c r="B300" s="38"/>
      <c r="C300" s="218" t="s">
        <v>455</v>
      </c>
      <c r="D300" s="218" t="s">
        <v>134</v>
      </c>
      <c r="E300" s="219" t="s">
        <v>456</v>
      </c>
      <c r="F300" s="220" t="s">
        <v>457</v>
      </c>
      <c r="G300" s="221" t="s">
        <v>197</v>
      </c>
      <c r="H300" s="222">
        <v>1</v>
      </c>
      <c r="I300" s="223"/>
      <c r="J300" s="223"/>
      <c r="K300" s="224">
        <f>ROUND(P300*H300,2)</f>
        <v>0</v>
      </c>
      <c r="L300" s="220" t="s">
        <v>1</v>
      </c>
      <c r="M300" s="43"/>
      <c r="N300" s="225" t="s">
        <v>1</v>
      </c>
      <c r="O300" s="226" t="s">
        <v>41</v>
      </c>
      <c r="P300" s="227">
        <f>I300+J300</f>
        <v>0</v>
      </c>
      <c r="Q300" s="227">
        <f>ROUND(I300*H300,2)</f>
        <v>0</v>
      </c>
      <c r="R300" s="227">
        <f>ROUND(J300*H300,2)</f>
        <v>0</v>
      </c>
      <c r="S300" s="90"/>
      <c r="T300" s="228">
        <f>S300*H300</f>
        <v>0</v>
      </c>
      <c r="U300" s="228">
        <v>0.00092</v>
      </c>
      <c r="V300" s="228">
        <f>U300*H300</f>
        <v>0.00092</v>
      </c>
      <c r="W300" s="228">
        <v>0</v>
      </c>
      <c r="X300" s="229">
        <f>W300*H300</f>
        <v>0</v>
      </c>
      <c r="Y300" s="37"/>
      <c r="Z300" s="37"/>
      <c r="AA300" s="37"/>
      <c r="AB300" s="37"/>
      <c r="AC300" s="37"/>
      <c r="AD300" s="37"/>
      <c r="AE300" s="37"/>
      <c r="AR300" s="230" t="s">
        <v>255</v>
      </c>
      <c r="AT300" s="230" t="s">
        <v>134</v>
      </c>
      <c r="AU300" s="230" t="s">
        <v>88</v>
      </c>
      <c r="AY300" s="16" t="s">
        <v>133</v>
      </c>
      <c r="BE300" s="231">
        <f>IF(O300="základní",K300,0)</f>
        <v>0</v>
      </c>
      <c r="BF300" s="231">
        <f>IF(O300="snížená",K300,0)</f>
        <v>0</v>
      </c>
      <c r="BG300" s="231">
        <f>IF(O300="zákl. přenesená",K300,0)</f>
        <v>0</v>
      </c>
      <c r="BH300" s="231">
        <f>IF(O300="sníž. přenesená",K300,0)</f>
        <v>0</v>
      </c>
      <c r="BI300" s="231">
        <f>IF(O300="nulová",K300,0)</f>
        <v>0</v>
      </c>
      <c r="BJ300" s="16" t="s">
        <v>86</v>
      </c>
      <c r="BK300" s="231">
        <f>ROUND(P300*H300,2)</f>
        <v>0</v>
      </c>
      <c r="BL300" s="16" t="s">
        <v>255</v>
      </c>
      <c r="BM300" s="230" t="s">
        <v>458</v>
      </c>
    </row>
    <row r="301" spans="1:65" s="2" customFormat="1" ht="24.15" customHeight="1">
      <c r="A301" s="37"/>
      <c r="B301" s="38"/>
      <c r="C301" s="252" t="s">
        <v>459</v>
      </c>
      <c r="D301" s="252" t="s">
        <v>244</v>
      </c>
      <c r="E301" s="253" t="s">
        <v>167</v>
      </c>
      <c r="F301" s="254" t="s">
        <v>460</v>
      </c>
      <c r="G301" s="255" t="s">
        <v>197</v>
      </c>
      <c r="H301" s="256">
        <v>1</v>
      </c>
      <c r="I301" s="257"/>
      <c r="J301" s="258"/>
      <c r="K301" s="259">
        <f>ROUND(P301*H301,2)</f>
        <v>0</v>
      </c>
      <c r="L301" s="254" t="s">
        <v>1</v>
      </c>
      <c r="M301" s="260"/>
      <c r="N301" s="261" t="s">
        <v>1</v>
      </c>
      <c r="O301" s="226" t="s">
        <v>41</v>
      </c>
      <c r="P301" s="227">
        <f>I301+J301</f>
        <v>0</v>
      </c>
      <c r="Q301" s="227">
        <f>ROUND(I301*H301,2)</f>
        <v>0</v>
      </c>
      <c r="R301" s="227">
        <f>ROUND(J301*H301,2)</f>
        <v>0</v>
      </c>
      <c r="S301" s="90"/>
      <c r="T301" s="228">
        <f>S301*H301</f>
        <v>0</v>
      </c>
      <c r="U301" s="228">
        <v>0</v>
      </c>
      <c r="V301" s="228">
        <f>U301*H301</f>
        <v>0</v>
      </c>
      <c r="W301" s="228">
        <v>0</v>
      </c>
      <c r="X301" s="229">
        <f>W301*H301</f>
        <v>0</v>
      </c>
      <c r="Y301" s="37"/>
      <c r="Z301" s="37"/>
      <c r="AA301" s="37"/>
      <c r="AB301" s="37"/>
      <c r="AC301" s="37"/>
      <c r="AD301" s="37"/>
      <c r="AE301" s="37"/>
      <c r="AR301" s="230" t="s">
        <v>385</v>
      </c>
      <c r="AT301" s="230" t="s">
        <v>244</v>
      </c>
      <c r="AU301" s="230" t="s">
        <v>88</v>
      </c>
      <c r="AY301" s="16" t="s">
        <v>133</v>
      </c>
      <c r="BE301" s="231">
        <f>IF(O301="základní",K301,0)</f>
        <v>0</v>
      </c>
      <c r="BF301" s="231">
        <f>IF(O301="snížená",K301,0)</f>
        <v>0</v>
      </c>
      <c r="BG301" s="231">
        <f>IF(O301="zákl. přenesená",K301,0)</f>
        <v>0</v>
      </c>
      <c r="BH301" s="231">
        <f>IF(O301="sníž. přenesená",K301,0)</f>
        <v>0</v>
      </c>
      <c r="BI301" s="231">
        <f>IF(O301="nulová",K301,0)</f>
        <v>0</v>
      </c>
      <c r="BJ301" s="16" t="s">
        <v>86</v>
      </c>
      <c r="BK301" s="231">
        <f>ROUND(P301*H301,2)</f>
        <v>0</v>
      </c>
      <c r="BL301" s="16" t="s">
        <v>255</v>
      </c>
      <c r="BM301" s="230" t="s">
        <v>461</v>
      </c>
    </row>
    <row r="302" spans="1:65" s="2" customFormat="1" ht="24.15" customHeight="1">
      <c r="A302" s="37"/>
      <c r="B302" s="38"/>
      <c r="C302" s="218" t="s">
        <v>462</v>
      </c>
      <c r="D302" s="218" t="s">
        <v>134</v>
      </c>
      <c r="E302" s="219" t="s">
        <v>463</v>
      </c>
      <c r="F302" s="220" t="s">
        <v>464</v>
      </c>
      <c r="G302" s="221" t="s">
        <v>197</v>
      </c>
      <c r="H302" s="222">
        <v>1</v>
      </c>
      <c r="I302" s="223"/>
      <c r="J302" s="223"/>
      <c r="K302" s="224">
        <f>ROUND(P302*H302,2)</f>
        <v>0</v>
      </c>
      <c r="L302" s="220" t="s">
        <v>1</v>
      </c>
      <c r="M302" s="43"/>
      <c r="N302" s="225" t="s">
        <v>1</v>
      </c>
      <c r="O302" s="226" t="s">
        <v>41</v>
      </c>
      <c r="P302" s="227">
        <f>I302+J302</f>
        <v>0</v>
      </c>
      <c r="Q302" s="227">
        <f>ROUND(I302*H302,2)</f>
        <v>0</v>
      </c>
      <c r="R302" s="227">
        <f>ROUND(J302*H302,2)</f>
        <v>0</v>
      </c>
      <c r="S302" s="90"/>
      <c r="T302" s="228">
        <f>S302*H302</f>
        <v>0</v>
      </c>
      <c r="U302" s="228">
        <v>0.00088</v>
      </c>
      <c r="V302" s="228">
        <f>U302*H302</f>
        <v>0.00088</v>
      </c>
      <c r="W302" s="228">
        <v>0</v>
      </c>
      <c r="X302" s="229">
        <f>W302*H302</f>
        <v>0</v>
      </c>
      <c r="Y302" s="37"/>
      <c r="Z302" s="37"/>
      <c r="AA302" s="37"/>
      <c r="AB302" s="37"/>
      <c r="AC302" s="37"/>
      <c r="AD302" s="37"/>
      <c r="AE302" s="37"/>
      <c r="AR302" s="230" t="s">
        <v>255</v>
      </c>
      <c r="AT302" s="230" t="s">
        <v>134</v>
      </c>
      <c r="AU302" s="230" t="s">
        <v>88</v>
      </c>
      <c r="AY302" s="16" t="s">
        <v>133</v>
      </c>
      <c r="BE302" s="231">
        <f>IF(O302="základní",K302,0)</f>
        <v>0</v>
      </c>
      <c r="BF302" s="231">
        <f>IF(O302="snížená",K302,0)</f>
        <v>0</v>
      </c>
      <c r="BG302" s="231">
        <f>IF(O302="zákl. přenesená",K302,0)</f>
        <v>0</v>
      </c>
      <c r="BH302" s="231">
        <f>IF(O302="sníž. přenesená",K302,0)</f>
        <v>0</v>
      </c>
      <c r="BI302" s="231">
        <f>IF(O302="nulová",K302,0)</f>
        <v>0</v>
      </c>
      <c r="BJ302" s="16" t="s">
        <v>86</v>
      </c>
      <c r="BK302" s="231">
        <f>ROUND(P302*H302,2)</f>
        <v>0</v>
      </c>
      <c r="BL302" s="16" t="s">
        <v>255</v>
      </c>
      <c r="BM302" s="230" t="s">
        <v>465</v>
      </c>
    </row>
    <row r="303" spans="1:65" s="2" customFormat="1" ht="24.15" customHeight="1">
      <c r="A303" s="37"/>
      <c r="B303" s="38"/>
      <c r="C303" s="252" t="s">
        <v>466</v>
      </c>
      <c r="D303" s="252" t="s">
        <v>244</v>
      </c>
      <c r="E303" s="253" t="s">
        <v>88</v>
      </c>
      <c r="F303" s="254" t="s">
        <v>467</v>
      </c>
      <c r="G303" s="255" t="s">
        <v>197</v>
      </c>
      <c r="H303" s="256">
        <v>1</v>
      </c>
      <c r="I303" s="257"/>
      <c r="J303" s="258"/>
      <c r="K303" s="259">
        <f>ROUND(P303*H303,2)</f>
        <v>0</v>
      </c>
      <c r="L303" s="254" t="s">
        <v>1</v>
      </c>
      <c r="M303" s="260"/>
      <c r="N303" s="261" t="s">
        <v>1</v>
      </c>
      <c r="O303" s="226" t="s">
        <v>41</v>
      </c>
      <c r="P303" s="227">
        <f>I303+J303</f>
        <v>0</v>
      </c>
      <c r="Q303" s="227">
        <f>ROUND(I303*H303,2)</f>
        <v>0</v>
      </c>
      <c r="R303" s="227">
        <f>ROUND(J303*H303,2)</f>
        <v>0</v>
      </c>
      <c r="S303" s="90"/>
      <c r="T303" s="228">
        <f>S303*H303</f>
        <v>0</v>
      </c>
      <c r="U303" s="228">
        <v>0</v>
      </c>
      <c r="V303" s="228">
        <f>U303*H303</f>
        <v>0</v>
      </c>
      <c r="W303" s="228">
        <v>0</v>
      </c>
      <c r="X303" s="229">
        <f>W303*H303</f>
        <v>0</v>
      </c>
      <c r="Y303" s="37"/>
      <c r="Z303" s="37"/>
      <c r="AA303" s="37"/>
      <c r="AB303" s="37"/>
      <c r="AC303" s="37"/>
      <c r="AD303" s="37"/>
      <c r="AE303" s="37"/>
      <c r="AR303" s="230" t="s">
        <v>385</v>
      </c>
      <c r="AT303" s="230" t="s">
        <v>244</v>
      </c>
      <c r="AU303" s="230" t="s">
        <v>88</v>
      </c>
      <c r="AY303" s="16" t="s">
        <v>133</v>
      </c>
      <c r="BE303" s="231">
        <f>IF(O303="základní",K303,0)</f>
        <v>0</v>
      </c>
      <c r="BF303" s="231">
        <f>IF(O303="snížená",K303,0)</f>
        <v>0</v>
      </c>
      <c r="BG303" s="231">
        <f>IF(O303="zákl. přenesená",K303,0)</f>
        <v>0</v>
      </c>
      <c r="BH303" s="231">
        <f>IF(O303="sníž. přenesená",K303,0)</f>
        <v>0</v>
      </c>
      <c r="BI303" s="231">
        <f>IF(O303="nulová",K303,0)</f>
        <v>0</v>
      </c>
      <c r="BJ303" s="16" t="s">
        <v>86</v>
      </c>
      <c r="BK303" s="231">
        <f>ROUND(P303*H303,2)</f>
        <v>0</v>
      </c>
      <c r="BL303" s="16" t="s">
        <v>255</v>
      </c>
      <c r="BM303" s="230" t="s">
        <v>468</v>
      </c>
    </row>
    <row r="304" spans="1:65" s="2" customFormat="1" ht="24.15" customHeight="1">
      <c r="A304" s="37"/>
      <c r="B304" s="38"/>
      <c r="C304" s="218" t="s">
        <v>469</v>
      </c>
      <c r="D304" s="218" t="s">
        <v>134</v>
      </c>
      <c r="E304" s="219" t="s">
        <v>470</v>
      </c>
      <c r="F304" s="220" t="s">
        <v>471</v>
      </c>
      <c r="G304" s="221" t="s">
        <v>197</v>
      </c>
      <c r="H304" s="222">
        <v>33</v>
      </c>
      <c r="I304" s="223"/>
      <c r="J304" s="223"/>
      <c r="K304" s="224">
        <f>ROUND(P304*H304,2)</f>
        <v>0</v>
      </c>
      <c r="L304" s="220" t="s">
        <v>172</v>
      </c>
      <c r="M304" s="43"/>
      <c r="N304" s="225" t="s">
        <v>1</v>
      </c>
      <c r="O304" s="226" t="s">
        <v>41</v>
      </c>
      <c r="P304" s="227">
        <f>I304+J304</f>
        <v>0</v>
      </c>
      <c r="Q304" s="227">
        <f>ROUND(I304*H304,2)</f>
        <v>0</v>
      </c>
      <c r="R304" s="227">
        <f>ROUND(J304*H304,2)</f>
        <v>0</v>
      </c>
      <c r="S304" s="90"/>
      <c r="T304" s="228">
        <f>S304*H304</f>
        <v>0</v>
      </c>
      <c r="U304" s="228">
        <v>0</v>
      </c>
      <c r="V304" s="228">
        <f>U304*H304</f>
        <v>0</v>
      </c>
      <c r="W304" s="228">
        <v>0</v>
      </c>
      <c r="X304" s="229">
        <f>W304*H304</f>
        <v>0</v>
      </c>
      <c r="Y304" s="37"/>
      <c r="Z304" s="37"/>
      <c r="AA304" s="37"/>
      <c r="AB304" s="37"/>
      <c r="AC304" s="37"/>
      <c r="AD304" s="37"/>
      <c r="AE304" s="37"/>
      <c r="AR304" s="230" t="s">
        <v>255</v>
      </c>
      <c r="AT304" s="230" t="s">
        <v>134</v>
      </c>
      <c r="AU304" s="230" t="s">
        <v>88</v>
      </c>
      <c r="AY304" s="16" t="s">
        <v>133</v>
      </c>
      <c r="BE304" s="231">
        <f>IF(O304="základní",K304,0)</f>
        <v>0</v>
      </c>
      <c r="BF304" s="231">
        <f>IF(O304="snížená",K304,0)</f>
        <v>0</v>
      </c>
      <c r="BG304" s="231">
        <f>IF(O304="zákl. přenesená",K304,0)</f>
        <v>0</v>
      </c>
      <c r="BH304" s="231">
        <f>IF(O304="sníž. přenesená",K304,0)</f>
        <v>0</v>
      </c>
      <c r="BI304" s="231">
        <f>IF(O304="nulová",K304,0)</f>
        <v>0</v>
      </c>
      <c r="BJ304" s="16" t="s">
        <v>86</v>
      </c>
      <c r="BK304" s="231">
        <f>ROUND(P304*H304,2)</f>
        <v>0</v>
      </c>
      <c r="BL304" s="16" t="s">
        <v>255</v>
      </c>
      <c r="BM304" s="230" t="s">
        <v>472</v>
      </c>
    </row>
    <row r="305" spans="1:51" s="13" customFormat="1" ht="12">
      <c r="A305" s="13"/>
      <c r="B305" s="240"/>
      <c r="C305" s="241"/>
      <c r="D305" s="242" t="s">
        <v>174</v>
      </c>
      <c r="E305" s="243" t="s">
        <v>1</v>
      </c>
      <c r="F305" s="244" t="s">
        <v>259</v>
      </c>
      <c r="G305" s="241"/>
      <c r="H305" s="245">
        <v>26</v>
      </c>
      <c r="I305" s="246"/>
      <c r="J305" s="246"/>
      <c r="K305" s="241"/>
      <c r="L305" s="241"/>
      <c r="M305" s="247"/>
      <c r="N305" s="248"/>
      <c r="O305" s="249"/>
      <c r="P305" s="249"/>
      <c r="Q305" s="249"/>
      <c r="R305" s="249"/>
      <c r="S305" s="249"/>
      <c r="T305" s="249"/>
      <c r="U305" s="249"/>
      <c r="V305" s="249"/>
      <c r="W305" s="249"/>
      <c r="X305" s="250"/>
      <c r="Y305" s="13"/>
      <c r="Z305" s="13"/>
      <c r="AA305" s="13"/>
      <c r="AB305" s="13"/>
      <c r="AC305" s="13"/>
      <c r="AD305" s="13"/>
      <c r="AE305" s="13"/>
      <c r="AT305" s="251" t="s">
        <v>174</v>
      </c>
      <c r="AU305" s="251" t="s">
        <v>88</v>
      </c>
      <c r="AV305" s="13" t="s">
        <v>88</v>
      </c>
      <c r="AW305" s="13" t="s">
        <v>5</v>
      </c>
      <c r="AX305" s="13" t="s">
        <v>78</v>
      </c>
      <c r="AY305" s="251" t="s">
        <v>133</v>
      </c>
    </row>
    <row r="306" spans="1:51" s="13" customFormat="1" ht="12">
      <c r="A306" s="13"/>
      <c r="B306" s="240"/>
      <c r="C306" s="241"/>
      <c r="D306" s="242" t="s">
        <v>174</v>
      </c>
      <c r="E306" s="243" t="s">
        <v>1</v>
      </c>
      <c r="F306" s="244" t="s">
        <v>242</v>
      </c>
      <c r="G306" s="241"/>
      <c r="H306" s="245">
        <v>7</v>
      </c>
      <c r="I306" s="246"/>
      <c r="J306" s="246"/>
      <c r="K306" s="241"/>
      <c r="L306" s="241"/>
      <c r="M306" s="247"/>
      <c r="N306" s="248"/>
      <c r="O306" s="249"/>
      <c r="P306" s="249"/>
      <c r="Q306" s="249"/>
      <c r="R306" s="249"/>
      <c r="S306" s="249"/>
      <c r="T306" s="249"/>
      <c r="U306" s="249"/>
      <c r="V306" s="249"/>
      <c r="W306" s="249"/>
      <c r="X306" s="250"/>
      <c r="Y306" s="13"/>
      <c r="Z306" s="13"/>
      <c r="AA306" s="13"/>
      <c r="AB306" s="13"/>
      <c r="AC306" s="13"/>
      <c r="AD306" s="13"/>
      <c r="AE306" s="13"/>
      <c r="AT306" s="251" t="s">
        <v>174</v>
      </c>
      <c r="AU306" s="251" t="s">
        <v>88</v>
      </c>
      <c r="AV306" s="13" t="s">
        <v>88</v>
      </c>
      <c r="AW306" s="13" t="s">
        <v>5</v>
      </c>
      <c r="AX306" s="13" t="s">
        <v>78</v>
      </c>
      <c r="AY306" s="251" t="s">
        <v>133</v>
      </c>
    </row>
    <row r="307" spans="1:65" s="2" customFormat="1" ht="24.15" customHeight="1">
      <c r="A307" s="37"/>
      <c r="B307" s="38"/>
      <c r="C307" s="252" t="s">
        <v>473</v>
      </c>
      <c r="D307" s="252" t="s">
        <v>244</v>
      </c>
      <c r="E307" s="253" t="s">
        <v>474</v>
      </c>
      <c r="F307" s="254" t="s">
        <v>475</v>
      </c>
      <c r="G307" s="255" t="s">
        <v>197</v>
      </c>
      <c r="H307" s="256">
        <v>33</v>
      </c>
      <c r="I307" s="257"/>
      <c r="J307" s="258"/>
      <c r="K307" s="259">
        <f>ROUND(P307*H307,2)</f>
        <v>0</v>
      </c>
      <c r="L307" s="254" t="s">
        <v>172</v>
      </c>
      <c r="M307" s="260"/>
      <c r="N307" s="261" t="s">
        <v>1</v>
      </c>
      <c r="O307" s="226" t="s">
        <v>41</v>
      </c>
      <c r="P307" s="227">
        <f>I307+J307</f>
        <v>0</v>
      </c>
      <c r="Q307" s="227">
        <f>ROUND(I307*H307,2)</f>
        <v>0</v>
      </c>
      <c r="R307" s="227">
        <f>ROUND(J307*H307,2)</f>
        <v>0</v>
      </c>
      <c r="S307" s="90"/>
      <c r="T307" s="228">
        <f>S307*H307</f>
        <v>0</v>
      </c>
      <c r="U307" s="228">
        <v>0.0024</v>
      </c>
      <c r="V307" s="228">
        <f>U307*H307</f>
        <v>0.07919999999999999</v>
      </c>
      <c r="W307" s="228">
        <v>0</v>
      </c>
      <c r="X307" s="229">
        <f>W307*H307</f>
        <v>0</v>
      </c>
      <c r="Y307" s="37"/>
      <c r="Z307" s="37"/>
      <c r="AA307" s="37"/>
      <c r="AB307" s="37"/>
      <c r="AC307" s="37"/>
      <c r="AD307" s="37"/>
      <c r="AE307" s="37"/>
      <c r="AR307" s="230" t="s">
        <v>385</v>
      </c>
      <c r="AT307" s="230" t="s">
        <v>244</v>
      </c>
      <c r="AU307" s="230" t="s">
        <v>88</v>
      </c>
      <c r="AY307" s="16" t="s">
        <v>133</v>
      </c>
      <c r="BE307" s="231">
        <f>IF(O307="základní",K307,0)</f>
        <v>0</v>
      </c>
      <c r="BF307" s="231">
        <f>IF(O307="snížená",K307,0)</f>
        <v>0</v>
      </c>
      <c r="BG307" s="231">
        <f>IF(O307="zákl. přenesená",K307,0)</f>
        <v>0</v>
      </c>
      <c r="BH307" s="231">
        <f>IF(O307="sníž. přenesená",K307,0)</f>
        <v>0</v>
      </c>
      <c r="BI307" s="231">
        <f>IF(O307="nulová",K307,0)</f>
        <v>0</v>
      </c>
      <c r="BJ307" s="16" t="s">
        <v>86</v>
      </c>
      <c r="BK307" s="231">
        <f>ROUND(P307*H307,2)</f>
        <v>0</v>
      </c>
      <c r="BL307" s="16" t="s">
        <v>255</v>
      </c>
      <c r="BM307" s="230" t="s">
        <v>476</v>
      </c>
    </row>
    <row r="308" spans="1:65" s="2" customFormat="1" ht="24.15" customHeight="1">
      <c r="A308" s="37"/>
      <c r="B308" s="38"/>
      <c r="C308" s="218" t="s">
        <v>477</v>
      </c>
      <c r="D308" s="218" t="s">
        <v>134</v>
      </c>
      <c r="E308" s="219" t="s">
        <v>478</v>
      </c>
      <c r="F308" s="220" t="s">
        <v>479</v>
      </c>
      <c r="G308" s="221" t="s">
        <v>197</v>
      </c>
      <c r="H308" s="222">
        <v>33</v>
      </c>
      <c r="I308" s="223"/>
      <c r="J308" s="223"/>
      <c r="K308" s="224">
        <f>ROUND(P308*H308,2)</f>
        <v>0</v>
      </c>
      <c r="L308" s="220" t="s">
        <v>172</v>
      </c>
      <c r="M308" s="43"/>
      <c r="N308" s="225" t="s">
        <v>1</v>
      </c>
      <c r="O308" s="226" t="s">
        <v>41</v>
      </c>
      <c r="P308" s="227">
        <f>I308+J308</f>
        <v>0</v>
      </c>
      <c r="Q308" s="227">
        <f>ROUND(I308*H308,2)</f>
        <v>0</v>
      </c>
      <c r="R308" s="227">
        <f>ROUND(J308*H308,2)</f>
        <v>0</v>
      </c>
      <c r="S308" s="90"/>
      <c r="T308" s="228">
        <f>S308*H308</f>
        <v>0</v>
      </c>
      <c r="U308" s="228">
        <v>0</v>
      </c>
      <c r="V308" s="228">
        <f>U308*H308</f>
        <v>0</v>
      </c>
      <c r="W308" s="228">
        <v>0</v>
      </c>
      <c r="X308" s="229">
        <f>W308*H308</f>
        <v>0</v>
      </c>
      <c r="Y308" s="37"/>
      <c r="Z308" s="37"/>
      <c r="AA308" s="37"/>
      <c r="AB308" s="37"/>
      <c r="AC308" s="37"/>
      <c r="AD308" s="37"/>
      <c r="AE308" s="37"/>
      <c r="AR308" s="230" t="s">
        <v>255</v>
      </c>
      <c r="AT308" s="230" t="s">
        <v>134</v>
      </c>
      <c r="AU308" s="230" t="s">
        <v>88</v>
      </c>
      <c r="AY308" s="16" t="s">
        <v>133</v>
      </c>
      <c r="BE308" s="231">
        <f>IF(O308="základní",K308,0)</f>
        <v>0</v>
      </c>
      <c r="BF308" s="231">
        <f>IF(O308="snížená",K308,0)</f>
        <v>0</v>
      </c>
      <c r="BG308" s="231">
        <f>IF(O308="zákl. přenesená",K308,0)</f>
        <v>0</v>
      </c>
      <c r="BH308" s="231">
        <f>IF(O308="sníž. přenesená",K308,0)</f>
        <v>0</v>
      </c>
      <c r="BI308" s="231">
        <f>IF(O308="nulová",K308,0)</f>
        <v>0</v>
      </c>
      <c r="BJ308" s="16" t="s">
        <v>86</v>
      </c>
      <c r="BK308" s="231">
        <f>ROUND(P308*H308,2)</f>
        <v>0</v>
      </c>
      <c r="BL308" s="16" t="s">
        <v>255</v>
      </c>
      <c r="BM308" s="230" t="s">
        <v>480</v>
      </c>
    </row>
    <row r="309" spans="1:65" s="2" customFormat="1" ht="24.15" customHeight="1">
      <c r="A309" s="37"/>
      <c r="B309" s="38"/>
      <c r="C309" s="252" t="s">
        <v>481</v>
      </c>
      <c r="D309" s="252" t="s">
        <v>244</v>
      </c>
      <c r="E309" s="253" t="s">
        <v>482</v>
      </c>
      <c r="F309" s="254" t="s">
        <v>483</v>
      </c>
      <c r="G309" s="255" t="s">
        <v>197</v>
      </c>
      <c r="H309" s="256">
        <v>33</v>
      </c>
      <c r="I309" s="257"/>
      <c r="J309" s="258"/>
      <c r="K309" s="259">
        <f>ROUND(P309*H309,2)</f>
        <v>0</v>
      </c>
      <c r="L309" s="254" t="s">
        <v>172</v>
      </c>
      <c r="M309" s="260"/>
      <c r="N309" s="261" t="s">
        <v>1</v>
      </c>
      <c r="O309" s="226" t="s">
        <v>41</v>
      </c>
      <c r="P309" s="227">
        <f>I309+J309</f>
        <v>0</v>
      </c>
      <c r="Q309" s="227">
        <f>ROUND(I309*H309,2)</f>
        <v>0</v>
      </c>
      <c r="R309" s="227">
        <f>ROUND(J309*H309,2)</f>
        <v>0</v>
      </c>
      <c r="S309" s="90"/>
      <c r="T309" s="228">
        <f>S309*H309</f>
        <v>0</v>
      </c>
      <c r="U309" s="228">
        <v>0.00015</v>
      </c>
      <c r="V309" s="228">
        <f>U309*H309</f>
        <v>0.0049499999999999995</v>
      </c>
      <c r="W309" s="228">
        <v>0</v>
      </c>
      <c r="X309" s="229">
        <f>W309*H309</f>
        <v>0</v>
      </c>
      <c r="Y309" s="37"/>
      <c r="Z309" s="37"/>
      <c r="AA309" s="37"/>
      <c r="AB309" s="37"/>
      <c r="AC309" s="37"/>
      <c r="AD309" s="37"/>
      <c r="AE309" s="37"/>
      <c r="AR309" s="230" t="s">
        <v>385</v>
      </c>
      <c r="AT309" s="230" t="s">
        <v>244</v>
      </c>
      <c r="AU309" s="230" t="s">
        <v>88</v>
      </c>
      <c r="AY309" s="16" t="s">
        <v>133</v>
      </c>
      <c r="BE309" s="231">
        <f>IF(O309="základní",K309,0)</f>
        <v>0</v>
      </c>
      <c r="BF309" s="231">
        <f>IF(O309="snížená",K309,0)</f>
        <v>0</v>
      </c>
      <c r="BG309" s="231">
        <f>IF(O309="zákl. přenesená",K309,0)</f>
        <v>0</v>
      </c>
      <c r="BH309" s="231">
        <f>IF(O309="sníž. přenesená",K309,0)</f>
        <v>0</v>
      </c>
      <c r="BI309" s="231">
        <f>IF(O309="nulová",K309,0)</f>
        <v>0</v>
      </c>
      <c r="BJ309" s="16" t="s">
        <v>86</v>
      </c>
      <c r="BK309" s="231">
        <f>ROUND(P309*H309,2)</f>
        <v>0</v>
      </c>
      <c r="BL309" s="16" t="s">
        <v>255</v>
      </c>
      <c r="BM309" s="230" t="s">
        <v>484</v>
      </c>
    </row>
    <row r="310" spans="1:65" s="2" customFormat="1" ht="12">
      <c r="A310" s="37"/>
      <c r="B310" s="38"/>
      <c r="C310" s="218" t="s">
        <v>485</v>
      </c>
      <c r="D310" s="218" t="s">
        <v>134</v>
      </c>
      <c r="E310" s="219" t="s">
        <v>486</v>
      </c>
      <c r="F310" s="220" t="s">
        <v>487</v>
      </c>
      <c r="G310" s="221" t="s">
        <v>197</v>
      </c>
      <c r="H310" s="222">
        <v>33</v>
      </c>
      <c r="I310" s="223"/>
      <c r="J310" s="223"/>
      <c r="K310" s="224">
        <f>ROUND(P310*H310,2)</f>
        <v>0</v>
      </c>
      <c r="L310" s="220" t="s">
        <v>172</v>
      </c>
      <c r="M310" s="43"/>
      <c r="N310" s="225" t="s">
        <v>1</v>
      </c>
      <c r="O310" s="226" t="s">
        <v>41</v>
      </c>
      <c r="P310" s="227">
        <f>I310+J310</f>
        <v>0</v>
      </c>
      <c r="Q310" s="227">
        <f>ROUND(I310*H310,2)</f>
        <v>0</v>
      </c>
      <c r="R310" s="227">
        <f>ROUND(J310*H310,2)</f>
        <v>0</v>
      </c>
      <c r="S310" s="90"/>
      <c r="T310" s="228">
        <f>S310*H310</f>
        <v>0</v>
      </c>
      <c r="U310" s="228">
        <v>0</v>
      </c>
      <c r="V310" s="228">
        <f>U310*H310</f>
        <v>0</v>
      </c>
      <c r="W310" s="228">
        <v>0</v>
      </c>
      <c r="X310" s="229">
        <f>W310*H310</f>
        <v>0</v>
      </c>
      <c r="Y310" s="37"/>
      <c r="Z310" s="37"/>
      <c r="AA310" s="37"/>
      <c r="AB310" s="37"/>
      <c r="AC310" s="37"/>
      <c r="AD310" s="37"/>
      <c r="AE310" s="37"/>
      <c r="AR310" s="230" t="s">
        <v>255</v>
      </c>
      <c r="AT310" s="230" t="s">
        <v>134</v>
      </c>
      <c r="AU310" s="230" t="s">
        <v>88</v>
      </c>
      <c r="AY310" s="16" t="s">
        <v>133</v>
      </c>
      <c r="BE310" s="231">
        <f>IF(O310="základní",K310,0)</f>
        <v>0</v>
      </c>
      <c r="BF310" s="231">
        <f>IF(O310="snížená",K310,0)</f>
        <v>0</v>
      </c>
      <c r="BG310" s="231">
        <f>IF(O310="zákl. přenesená",K310,0)</f>
        <v>0</v>
      </c>
      <c r="BH310" s="231">
        <f>IF(O310="sníž. přenesená",K310,0)</f>
        <v>0</v>
      </c>
      <c r="BI310" s="231">
        <f>IF(O310="nulová",K310,0)</f>
        <v>0</v>
      </c>
      <c r="BJ310" s="16" t="s">
        <v>86</v>
      </c>
      <c r="BK310" s="231">
        <f>ROUND(P310*H310,2)</f>
        <v>0</v>
      </c>
      <c r="BL310" s="16" t="s">
        <v>255</v>
      </c>
      <c r="BM310" s="230" t="s">
        <v>488</v>
      </c>
    </row>
    <row r="311" spans="1:65" s="2" customFormat="1" ht="24.15" customHeight="1">
      <c r="A311" s="37"/>
      <c r="B311" s="38"/>
      <c r="C311" s="252" t="s">
        <v>489</v>
      </c>
      <c r="D311" s="252" t="s">
        <v>244</v>
      </c>
      <c r="E311" s="253" t="s">
        <v>490</v>
      </c>
      <c r="F311" s="254" t="s">
        <v>491</v>
      </c>
      <c r="G311" s="255" t="s">
        <v>197</v>
      </c>
      <c r="H311" s="256">
        <v>33</v>
      </c>
      <c r="I311" s="257"/>
      <c r="J311" s="258"/>
      <c r="K311" s="259">
        <f>ROUND(P311*H311,2)</f>
        <v>0</v>
      </c>
      <c r="L311" s="254" t="s">
        <v>172</v>
      </c>
      <c r="M311" s="260"/>
      <c r="N311" s="261" t="s">
        <v>1</v>
      </c>
      <c r="O311" s="226" t="s">
        <v>41</v>
      </c>
      <c r="P311" s="227">
        <f>I311+J311</f>
        <v>0</v>
      </c>
      <c r="Q311" s="227">
        <f>ROUND(I311*H311,2)</f>
        <v>0</v>
      </c>
      <c r="R311" s="227">
        <f>ROUND(J311*H311,2)</f>
        <v>0</v>
      </c>
      <c r="S311" s="90"/>
      <c r="T311" s="228">
        <f>S311*H311</f>
        <v>0</v>
      </c>
      <c r="U311" s="228">
        <v>0.0022</v>
      </c>
      <c r="V311" s="228">
        <f>U311*H311</f>
        <v>0.0726</v>
      </c>
      <c r="W311" s="228">
        <v>0</v>
      </c>
      <c r="X311" s="229">
        <f>W311*H311</f>
        <v>0</v>
      </c>
      <c r="Y311" s="37"/>
      <c r="Z311" s="37"/>
      <c r="AA311" s="37"/>
      <c r="AB311" s="37"/>
      <c r="AC311" s="37"/>
      <c r="AD311" s="37"/>
      <c r="AE311" s="37"/>
      <c r="AR311" s="230" t="s">
        <v>385</v>
      </c>
      <c r="AT311" s="230" t="s">
        <v>244</v>
      </c>
      <c r="AU311" s="230" t="s">
        <v>88</v>
      </c>
      <c r="AY311" s="16" t="s">
        <v>133</v>
      </c>
      <c r="BE311" s="231">
        <f>IF(O311="základní",K311,0)</f>
        <v>0</v>
      </c>
      <c r="BF311" s="231">
        <f>IF(O311="snížená",K311,0)</f>
        <v>0</v>
      </c>
      <c r="BG311" s="231">
        <f>IF(O311="zákl. přenesená",K311,0)</f>
        <v>0</v>
      </c>
      <c r="BH311" s="231">
        <f>IF(O311="sníž. přenesená",K311,0)</f>
        <v>0</v>
      </c>
      <c r="BI311" s="231">
        <f>IF(O311="nulová",K311,0)</f>
        <v>0</v>
      </c>
      <c r="BJ311" s="16" t="s">
        <v>86</v>
      </c>
      <c r="BK311" s="231">
        <f>ROUND(P311*H311,2)</f>
        <v>0</v>
      </c>
      <c r="BL311" s="16" t="s">
        <v>255</v>
      </c>
      <c r="BM311" s="230" t="s">
        <v>492</v>
      </c>
    </row>
    <row r="312" spans="1:65" s="2" customFormat="1" ht="24.15" customHeight="1">
      <c r="A312" s="37"/>
      <c r="B312" s="38"/>
      <c r="C312" s="218" t="s">
        <v>493</v>
      </c>
      <c r="D312" s="218" t="s">
        <v>134</v>
      </c>
      <c r="E312" s="219" t="s">
        <v>494</v>
      </c>
      <c r="F312" s="220" t="s">
        <v>495</v>
      </c>
      <c r="G312" s="221" t="s">
        <v>197</v>
      </c>
      <c r="H312" s="222">
        <v>43</v>
      </c>
      <c r="I312" s="223"/>
      <c r="J312" s="223"/>
      <c r="K312" s="224">
        <f>ROUND(P312*H312,2)</f>
        <v>0</v>
      </c>
      <c r="L312" s="220" t="s">
        <v>172</v>
      </c>
      <c r="M312" s="43"/>
      <c r="N312" s="225" t="s">
        <v>1</v>
      </c>
      <c r="O312" s="226" t="s">
        <v>41</v>
      </c>
      <c r="P312" s="227">
        <f>I312+J312</f>
        <v>0</v>
      </c>
      <c r="Q312" s="227">
        <f>ROUND(I312*H312,2)</f>
        <v>0</v>
      </c>
      <c r="R312" s="227">
        <f>ROUND(J312*H312,2)</f>
        <v>0</v>
      </c>
      <c r="S312" s="90"/>
      <c r="T312" s="228">
        <f>S312*H312</f>
        <v>0</v>
      </c>
      <c r="U312" s="228">
        <v>0</v>
      </c>
      <c r="V312" s="228">
        <f>U312*H312</f>
        <v>0</v>
      </c>
      <c r="W312" s="228">
        <v>0.024</v>
      </c>
      <c r="X312" s="229">
        <f>W312*H312</f>
        <v>1.032</v>
      </c>
      <c r="Y312" s="37"/>
      <c r="Z312" s="37"/>
      <c r="AA312" s="37"/>
      <c r="AB312" s="37"/>
      <c r="AC312" s="37"/>
      <c r="AD312" s="37"/>
      <c r="AE312" s="37"/>
      <c r="AR312" s="230" t="s">
        <v>255</v>
      </c>
      <c r="AT312" s="230" t="s">
        <v>134</v>
      </c>
      <c r="AU312" s="230" t="s">
        <v>88</v>
      </c>
      <c r="AY312" s="16" t="s">
        <v>133</v>
      </c>
      <c r="BE312" s="231">
        <f>IF(O312="základní",K312,0)</f>
        <v>0</v>
      </c>
      <c r="BF312" s="231">
        <f>IF(O312="snížená",K312,0)</f>
        <v>0</v>
      </c>
      <c r="BG312" s="231">
        <f>IF(O312="zákl. přenesená",K312,0)</f>
        <v>0</v>
      </c>
      <c r="BH312" s="231">
        <f>IF(O312="sníž. přenesená",K312,0)</f>
        <v>0</v>
      </c>
      <c r="BI312" s="231">
        <f>IF(O312="nulová",K312,0)</f>
        <v>0</v>
      </c>
      <c r="BJ312" s="16" t="s">
        <v>86</v>
      </c>
      <c r="BK312" s="231">
        <f>ROUND(P312*H312,2)</f>
        <v>0</v>
      </c>
      <c r="BL312" s="16" t="s">
        <v>255</v>
      </c>
      <c r="BM312" s="230" t="s">
        <v>496</v>
      </c>
    </row>
    <row r="313" spans="1:51" s="13" customFormat="1" ht="12">
      <c r="A313" s="13"/>
      <c r="B313" s="240"/>
      <c r="C313" s="241"/>
      <c r="D313" s="242" t="s">
        <v>174</v>
      </c>
      <c r="E313" s="243" t="s">
        <v>1</v>
      </c>
      <c r="F313" s="244" t="s">
        <v>497</v>
      </c>
      <c r="G313" s="241"/>
      <c r="H313" s="245">
        <v>1</v>
      </c>
      <c r="I313" s="246"/>
      <c r="J313" s="246"/>
      <c r="K313" s="241"/>
      <c r="L313" s="241"/>
      <c r="M313" s="247"/>
      <c r="N313" s="248"/>
      <c r="O313" s="249"/>
      <c r="P313" s="249"/>
      <c r="Q313" s="249"/>
      <c r="R313" s="249"/>
      <c r="S313" s="249"/>
      <c r="T313" s="249"/>
      <c r="U313" s="249"/>
      <c r="V313" s="249"/>
      <c r="W313" s="249"/>
      <c r="X313" s="250"/>
      <c r="Y313" s="13"/>
      <c r="Z313" s="13"/>
      <c r="AA313" s="13"/>
      <c r="AB313" s="13"/>
      <c r="AC313" s="13"/>
      <c r="AD313" s="13"/>
      <c r="AE313" s="13"/>
      <c r="AT313" s="251" t="s">
        <v>174</v>
      </c>
      <c r="AU313" s="251" t="s">
        <v>88</v>
      </c>
      <c r="AV313" s="13" t="s">
        <v>88</v>
      </c>
      <c r="AW313" s="13" t="s">
        <v>5</v>
      </c>
      <c r="AX313" s="13" t="s">
        <v>78</v>
      </c>
      <c r="AY313" s="251" t="s">
        <v>133</v>
      </c>
    </row>
    <row r="314" spans="1:51" s="13" customFormat="1" ht="12">
      <c r="A314" s="13"/>
      <c r="B314" s="240"/>
      <c r="C314" s="241"/>
      <c r="D314" s="242" t="s">
        <v>174</v>
      </c>
      <c r="E314" s="243" t="s">
        <v>1</v>
      </c>
      <c r="F314" s="244" t="s">
        <v>498</v>
      </c>
      <c r="G314" s="241"/>
      <c r="H314" s="245">
        <v>14</v>
      </c>
      <c r="I314" s="246"/>
      <c r="J314" s="246"/>
      <c r="K314" s="241"/>
      <c r="L314" s="241"/>
      <c r="M314" s="247"/>
      <c r="N314" s="248"/>
      <c r="O314" s="249"/>
      <c r="P314" s="249"/>
      <c r="Q314" s="249"/>
      <c r="R314" s="249"/>
      <c r="S314" s="249"/>
      <c r="T314" s="249"/>
      <c r="U314" s="249"/>
      <c r="V314" s="249"/>
      <c r="W314" s="249"/>
      <c r="X314" s="250"/>
      <c r="Y314" s="13"/>
      <c r="Z314" s="13"/>
      <c r="AA314" s="13"/>
      <c r="AB314" s="13"/>
      <c r="AC314" s="13"/>
      <c r="AD314" s="13"/>
      <c r="AE314" s="13"/>
      <c r="AT314" s="251" t="s">
        <v>174</v>
      </c>
      <c r="AU314" s="251" t="s">
        <v>88</v>
      </c>
      <c r="AV314" s="13" t="s">
        <v>88</v>
      </c>
      <c r="AW314" s="13" t="s">
        <v>5</v>
      </c>
      <c r="AX314" s="13" t="s">
        <v>78</v>
      </c>
      <c r="AY314" s="251" t="s">
        <v>133</v>
      </c>
    </row>
    <row r="315" spans="1:51" s="13" customFormat="1" ht="12">
      <c r="A315" s="13"/>
      <c r="B315" s="240"/>
      <c r="C315" s="241"/>
      <c r="D315" s="242" t="s">
        <v>174</v>
      </c>
      <c r="E315" s="243" t="s">
        <v>1</v>
      </c>
      <c r="F315" s="244" t="s">
        <v>499</v>
      </c>
      <c r="G315" s="241"/>
      <c r="H315" s="245">
        <v>22</v>
      </c>
      <c r="I315" s="246"/>
      <c r="J315" s="246"/>
      <c r="K315" s="241"/>
      <c r="L315" s="241"/>
      <c r="M315" s="247"/>
      <c r="N315" s="248"/>
      <c r="O315" s="249"/>
      <c r="P315" s="249"/>
      <c r="Q315" s="249"/>
      <c r="R315" s="249"/>
      <c r="S315" s="249"/>
      <c r="T315" s="249"/>
      <c r="U315" s="249"/>
      <c r="V315" s="249"/>
      <c r="W315" s="249"/>
      <c r="X315" s="250"/>
      <c r="Y315" s="13"/>
      <c r="Z315" s="13"/>
      <c r="AA315" s="13"/>
      <c r="AB315" s="13"/>
      <c r="AC315" s="13"/>
      <c r="AD315" s="13"/>
      <c r="AE315" s="13"/>
      <c r="AT315" s="251" t="s">
        <v>174</v>
      </c>
      <c r="AU315" s="251" t="s">
        <v>88</v>
      </c>
      <c r="AV315" s="13" t="s">
        <v>88</v>
      </c>
      <c r="AW315" s="13" t="s">
        <v>5</v>
      </c>
      <c r="AX315" s="13" t="s">
        <v>78</v>
      </c>
      <c r="AY315" s="251" t="s">
        <v>133</v>
      </c>
    </row>
    <row r="316" spans="1:51" s="13" customFormat="1" ht="12">
      <c r="A316" s="13"/>
      <c r="B316" s="240"/>
      <c r="C316" s="241"/>
      <c r="D316" s="242" t="s">
        <v>174</v>
      </c>
      <c r="E316" s="243" t="s">
        <v>1</v>
      </c>
      <c r="F316" s="244" t="s">
        <v>500</v>
      </c>
      <c r="G316" s="241"/>
      <c r="H316" s="245">
        <v>6</v>
      </c>
      <c r="I316" s="246"/>
      <c r="J316" s="246"/>
      <c r="K316" s="241"/>
      <c r="L316" s="241"/>
      <c r="M316" s="247"/>
      <c r="N316" s="248"/>
      <c r="O316" s="249"/>
      <c r="P316" s="249"/>
      <c r="Q316" s="249"/>
      <c r="R316" s="249"/>
      <c r="S316" s="249"/>
      <c r="T316" s="249"/>
      <c r="U316" s="249"/>
      <c r="V316" s="249"/>
      <c r="W316" s="249"/>
      <c r="X316" s="250"/>
      <c r="Y316" s="13"/>
      <c r="Z316" s="13"/>
      <c r="AA316" s="13"/>
      <c r="AB316" s="13"/>
      <c r="AC316" s="13"/>
      <c r="AD316" s="13"/>
      <c r="AE316" s="13"/>
      <c r="AT316" s="251" t="s">
        <v>174</v>
      </c>
      <c r="AU316" s="251" t="s">
        <v>88</v>
      </c>
      <c r="AV316" s="13" t="s">
        <v>88</v>
      </c>
      <c r="AW316" s="13" t="s">
        <v>5</v>
      </c>
      <c r="AX316" s="13" t="s">
        <v>78</v>
      </c>
      <c r="AY316" s="251" t="s">
        <v>133</v>
      </c>
    </row>
    <row r="317" spans="1:65" s="2" customFormat="1" ht="24.15" customHeight="1">
      <c r="A317" s="37"/>
      <c r="B317" s="38"/>
      <c r="C317" s="218" t="s">
        <v>501</v>
      </c>
      <c r="D317" s="218" t="s">
        <v>134</v>
      </c>
      <c r="E317" s="219" t="s">
        <v>502</v>
      </c>
      <c r="F317" s="220" t="s">
        <v>503</v>
      </c>
      <c r="G317" s="221" t="s">
        <v>402</v>
      </c>
      <c r="H317" s="262"/>
      <c r="I317" s="223"/>
      <c r="J317" s="223"/>
      <c r="K317" s="224">
        <f>ROUND(P317*H317,2)</f>
        <v>0</v>
      </c>
      <c r="L317" s="220" t="s">
        <v>172</v>
      </c>
      <c r="M317" s="43"/>
      <c r="N317" s="225" t="s">
        <v>1</v>
      </c>
      <c r="O317" s="226" t="s">
        <v>41</v>
      </c>
      <c r="P317" s="227">
        <f>I317+J317</f>
        <v>0</v>
      </c>
      <c r="Q317" s="227">
        <f>ROUND(I317*H317,2)</f>
        <v>0</v>
      </c>
      <c r="R317" s="227">
        <f>ROUND(J317*H317,2)</f>
        <v>0</v>
      </c>
      <c r="S317" s="90"/>
      <c r="T317" s="228">
        <f>S317*H317</f>
        <v>0</v>
      </c>
      <c r="U317" s="228">
        <v>0</v>
      </c>
      <c r="V317" s="228">
        <f>U317*H317</f>
        <v>0</v>
      </c>
      <c r="W317" s="228">
        <v>0</v>
      </c>
      <c r="X317" s="229">
        <f>W317*H317</f>
        <v>0</v>
      </c>
      <c r="Y317" s="37"/>
      <c r="Z317" s="37"/>
      <c r="AA317" s="37"/>
      <c r="AB317" s="37"/>
      <c r="AC317" s="37"/>
      <c r="AD317" s="37"/>
      <c r="AE317" s="37"/>
      <c r="AR317" s="230" t="s">
        <v>255</v>
      </c>
      <c r="AT317" s="230" t="s">
        <v>134</v>
      </c>
      <c r="AU317" s="230" t="s">
        <v>88</v>
      </c>
      <c r="AY317" s="16" t="s">
        <v>133</v>
      </c>
      <c r="BE317" s="231">
        <f>IF(O317="základní",K317,0)</f>
        <v>0</v>
      </c>
      <c r="BF317" s="231">
        <f>IF(O317="snížená",K317,0)</f>
        <v>0</v>
      </c>
      <c r="BG317" s="231">
        <f>IF(O317="zákl. přenesená",K317,0)</f>
        <v>0</v>
      </c>
      <c r="BH317" s="231">
        <f>IF(O317="sníž. přenesená",K317,0)</f>
        <v>0</v>
      </c>
      <c r="BI317" s="231">
        <f>IF(O317="nulová",K317,0)</f>
        <v>0</v>
      </c>
      <c r="BJ317" s="16" t="s">
        <v>86</v>
      </c>
      <c r="BK317" s="231">
        <f>ROUND(P317*H317,2)</f>
        <v>0</v>
      </c>
      <c r="BL317" s="16" t="s">
        <v>255</v>
      </c>
      <c r="BM317" s="230" t="s">
        <v>504</v>
      </c>
    </row>
    <row r="318" spans="1:63" s="12" customFormat="1" ht="22.8" customHeight="1">
      <c r="A318" s="12"/>
      <c r="B318" s="203"/>
      <c r="C318" s="204"/>
      <c r="D318" s="205" t="s">
        <v>77</v>
      </c>
      <c r="E318" s="232" t="s">
        <v>505</v>
      </c>
      <c r="F318" s="232" t="s">
        <v>506</v>
      </c>
      <c r="G318" s="204"/>
      <c r="H318" s="204"/>
      <c r="I318" s="207"/>
      <c r="J318" s="207"/>
      <c r="K318" s="233">
        <f>BK318</f>
        <v>0</v>
      </c>
      <c r="L318" s="204"/>
      <c r="M318" s="209"/>
      <c r="N318" s="210"/>
      <c r="O318" s="211"/>
      <c r="P318" s="211"/>
      <c r="Q318" s="212">
        <f>SUM(Q319:Q321)</f>
        <v>0</v>
      </c>
      <c r="R318" s="212">
        <f>SUM(R319:R321)</f>
        <v>0</v>
      </c>
      <c r="S318" s="211"/>
      <c r="T318" s="213">
        <f>SUM(T319:T321)</f>
        <v>0</v>
      </c>
      <c r="U318" s="211"/>
      <c r="V318" s="213">
        <f>SUM(V319:V321)</f>
        <v>0</v>
      </c>
      <c r="W318" s="211"/>
      <c r="X318" s="214">
        <f>SUM(X319:X321)</f>
        <v>0</v>
      </c>
      <c r="Y318" s="12"/>
      <c r="Z318" s="12"/>
      <c r="AA318" s="12"/>
      <c r="AB318" s="12"/>
      <c r="AC318" s="12"/>
      <c r="AD318" s="12"/>
      <c r="AE318" s="12"/>
      <c r="AR318" s="215" t="s">
        <v>88</v>
      </c>
      <c r="AT318" s="216" t="s">
        <v>77</v>
      </c>
      <c r="AU318" s="216" t="s">
        <v>86</v>
      </c>
      <c r="AY318" s="215" t="s">
        <v>133</v>
      </c>
      <c r="BK318" s="217">
        <f>SUM(BK319:BK321)</f>
        <v>0</v>
      </c>
    </row>
    <row r="319" spans="1:65" s="2" customFormat="1" ht="24.15" customHeight="1">
      <c r="A319" s="37"/>
      <c r="B319" s="38"/>
      <c r="C319" s="218" t="s">
        <v>507</v>
      </c>
      <c r="D319" s="218" t="s">
        <v>134</v>
      </c>
      <c r="E319" s="219" t="s">
        <v>508</v>
      </c>
      <c r="F319" s="220" t="s">
        <v>509</v>
      </c>
      <c r="G319" s="221" t="s">
        <v>197</v>
      </c>
      <c r="H319" s="222">
        <v>1</v>
      </c>
      <c r="I319" s="223"/>
      <c r="J319" s="223"/>
      <c r="K319" s="224">
        <f>ROUND(P319*H319,2)</f>
        <v>0</v>
      </c>
      <c r="L319" s="220" t="s">
        <v>172</v>
      </c>
      <c r="M319" s="43"/>
      <c r="N319" s="225" t="s">
        <v>1</v>
      </c>
      <c r="O319" s="226" t="s">
        <v>41</v>
      </c>
      <c r="P319" s="227">
        <f>I319+J319</f>
        <v>0</v>
      </c>
      <c r="Q319" s="227">
        <f>ROUND(I319*H319,2)</f>
        <v>0</v>
      </c>
      <c r="R319" s="227">
        <f>ROUND(J319*H319,2)</f>
        <v>0</v>
      </c>
      <c r="S319" s="90"/>
      <c r="T319" s="228">
        <f>S319*H319</f>
        <v>0</v>
      </c>
      <c r="U319" s="228">
        <v>0</v>
      </c>
      <c r="V319" s="228">
        <f>U319*H319</f>
        <v>0</v>
      </c>
      <c r="W319" s="228">
        <v>0</v>
      </c>
      <c r="X319" s="229">
        <f>W319*H319</f>
        <v>0</v>
      </c>
      <c r="Y319" s="37"/>
      <c r="Z319" s="37"/>
      <c r="AA319" s="37"/>
      <c r="AB319" s="37"/>
      <c r="AC319" s="37"/>
      <c r="AD319" s="37"/>
      <c r="AE319" s="37"/>
      <c r="AR319" s="230" t="s">
        <v>255</v>
      </c>
      <c r="AT319" s="230" t="s">
        <v>134</v>
      </c>
      <c r="AU319" s="230" t="s">
        <v>88</v>
      </c>
      <c r="AY319" s="16" t="s">
        <v>133</v>
      </c>
      <c r="BE319" s="231">
        <f>IF(O319="základní",K319,0)</f>
        <v>0</v>
      </c>
      <c r="BF319" s="231">
        <f>IF(O319="snížená",K319,0)</f>
        <v>0</v>
      </c>
      <c r="BG319" s="231">
        <f>IF(O319="zákl. přenesená",K319,0)</f>
        <v>0</v>
      </c>
      <c r="BH319" s="231">
        <f>IF(O319="sníž. přenesená",K319,0)</f>
        <v>0</v>
      </c>
      <c r="BI319" s="231">
        <f>IF(O319="nulová",K319,0)</f>
        <v>0</v>
      </c>
      <c r="BJ319" s="16" t="s">
        <v>86</v>
      </c>
      <c r="BK319" s="231">
        <f>ROUND(P319*H319,2)</f>
        <v>0</v>
      </c>
      <c r="BL319" s="16" t="s">
        <v>255</v>
      </c>
      <c r="BM319" s="230" t="s">
        <v>510</v>
      </c>
    </row>
    <row r="320" spans="1:65" s="2" customFormat="1" ht="16.5" customHeight="1">
      <c r="A320" s="37"/>
      <c r="B320" s="38"/>
      <c r="C320" s="252" t="s">
        <v>511</v>
      </c>
      <c r="D320" s="252" t="s">
        <v>244</v>
      </c>
      <c r="E320" s="253" t="s">
        <v>86</v>
      </c>
      <c r="F320" s="254" t="s">
        <v>512</v>
      </c>
      <c r="G320" s="255" t="s">
        <v>197</v>
      </c>
      <c r="H320" s="256">
        <v>1</v>
      </c>
      <c r="I320" s="257"/>
      <c r="J320" s="258"/>
      <c r="K320" s="259">
        <f>ROUND(P320*H320,2)</f>
        <v>0</v>
      </c>
      <c r="L320" s="254" t="s">
        <v>1</v>
      </c>
      <c r="M320" s="260"/>
      <c r="N320" s="261" t="s">
        <v>1</v>
      </c>
      <c r="O320" s="226" t="s">
        <v>41</v>
      </c>
      <c r="P320" s="227">
        <f>I320+J320</f>
        <v>0</v>
      </c>
      <c r="Q320" s="227">
        <f>ROUND(I320*H320,2)</f>
        <v>0</v>
      </c>
      <c r="R320" s="227">
        <f>ROUND(J320*H320,2)</f>
        <v>0</v>
      </c>
      <c r="S320" s="90"/>
      <c r="T320" s="228">
        <f>S320*H320</f>
        <v>0</v>
      </c>
      <c r="U320" s="228">
        <v>0</v>
      </c>
      <c r="V320" s="228">
        <f>U320*H320</f>
        <v>0</v>
      </c>
      <c r="W320" s="228">
        <v>0</v>
      </c>
      <c r="X320" s="229">
        <f>W320*H320</f>
        <v>0</v>
      </c>
      <c r="Y320" s="37"/>
      <c r="Z320" s="37"/>
      <c r="AA320" s="37"/>
      <c r="AB320" s="37"/>
      <c r="AC320" s="37"/>
      <c r="AD320" s="37"/>
      <c r="AE320" s="37"/>
      <c r="AR320" s="230" t="s">
        <v>385</v>
      </c>
      <c r="AT320" s="230" t="s">
        <v>244</v>
      </c>
      <c r="AU320" s="230" t="s">
        <v>88</v>
      </c>
      <c r="AY320" s="16" t="s">
        <v>133</v>
      </c>
      <c r="BE320" s="231">
        <f>IF(O320="základní",K320,0)</f>
        <v>0</v>
      </c>
      <c r="BF320" s="231">
        <f>IF(O320="snížená",K320,0)</f>
        <v>0</v>
      </c>
      <c r="BG320" s="231">
        <f>IF(O320="zákl. přenesená",K320,0)</f>
        <v>0</v>
      </c>
      <c r="BH320" s="231">
        <f>IF(O320="sníž. přenesená",K320,0)</f>
        <v>0</v>
      </c>
      <c r="BI320" s="231">
        <f>IF(O320="nulová",K320,0)</f>
        <v>0</v>
      </c>
      <c r="BJ320" s="16" t="s">
        <v>86</v>
      </c>
      <c r="BK320" s="231">
        <f>ROUND(P320*H320,2)</f>
        <v>0</v>
      </c>
      <c r="BL320" s="16" t="s">
        <v>255</v>
      </c>
      <c r="BM320" s="230" t="s">
        <v>513</v>
      </c>
    </row>
    <row r="321" spans="1:65" s="2" customFormat="1" ht="24.15" customHeight="1">
      <c r="A321" s="37"/>
      <c r="B321" s="38"/>
      <c r="C321" s="218" t="s">
        <v>514</v>
      </c>
      <c r="D321" s="218" t="s">
        <v>134</v>
      </c>
      <c r="E321" s="219" t="s">
        <v>515</v>
      </c>
      <c r="F321" s="220" t="s">
        <v>516</v>
      </c>
      <c r="G321" s="221" t="s">
        <v>402</v>
      </c>
      <c r="H321" s="262"/>
      <c r="I321" s="223"/>
      <c r="J321" s="223"/>
      <c r="K321" s="224">
        <f>ROUND(P321*H321,2)</f>
        <v>0</v>
      </c>
      <c r="L321" s="220" t="s">
        <v>172</v>
      </c>
      <c r="M321" s="43"/>
      <c r="N321" s="225" t="s">
        <v>1</v>
      </c>
      <c r="O321" s="226" t="s">
        <v>41</v>
      </c>
      <c r="P321" s="227">
        <f>I321+J321</f>
        <v>0</v>
      </c>
      <c r="Q321" s="227">
        <f>ROUND(I321*H321,2)</f>
        <v>0</v>
      </c>
      <c r="R321" s="227">
        <f>ROUND(J321*H321,2)</f>
        <v>0</v>
      </c>
      <c r="S321" s="90"/>
      <c r="T321" s="228">
        <f>S321*H321</f>
        <v>0</v>
      </c>
      <c r="U321" s="228">
        <v>0</v>
      </c>
      <c r="V321" s="228">
        <f>U321*H321</f>
        <v>0</v>
      </c>
      <c r="W321" s="228">
        <v>0</v>
      </c>
      <c r="X321" s="229">
        <f>W321*H321</f>
        <v>0</v>
      </c>
      <c r="Y321" s="37"/>
      <c r="Z321" s="37"/>
      <c r="AA321" s="37"/>
      <c r="AB321" s="37"/>
      <c r="AC321" s="37"/>
      <c r="AD321" s="37"/>
      <c r="AE321" s="37"/>
      <c r="AR321" s="230" t="s">
        <v>255</v>
      </c>
      <c r="AT321" s="230" t="s">
        <v>134</v>
      </c>
      <c r="AU321" s="230" t="s">
        <v>88</v>
      </c>
      <c r="AY321" s="16" t="s">
        <v>133</v>
      </c>
      <c r="BE321" s="231">
        <f>IF(O321="základní",K321,0)</f>
        <v>0</v>
      </c>
      <c r="BF321" s="231">
        <f>IF(O321="snížená",K321,0)</f>
        <v>0</v>
      </c>
      <c r="BG321" s="231">
        <f>IF(O321="zákl. přenesená",K321,0)</f>
        <v>0</v>
      </c>
      <c r="BH321" s="231">
        <f>IF(O321="sníž. přenesená",K321,0)</f>
        <v>0</v>
      </c>
      <c r="BI321" s="231">
        <f>IF(O321="nulová",K321,0)</f>
        <v>0</v>
      </c>
      <c r="BJ321" s="16" t="s">
        <v>86</v>
      </c>
      <c r="BK321" s="231">
        <f>ROUND(P321*H321,2)</f>
        <v>0</v>
      </c>
      <c r="BL321" s="16" t="s">
        <v>255</v>
      </c>
      <c r="BM321" s="230" t="s">
        <v>517</v>
      </c>
    </row>
    <row r="322" spans="1:63" s="12" customFormat="1" ht="22.8" customHeight="1">
      <c r="A322" s="12"/>
      <c r="B322" s="203"/>
      <c r="C322" s="204"/>
      <c r="D322" s="205" t="s">
        <v>77</v>
      </c>
      <c r="E322" s="232" t="s">
        <v>518</v>
      </c>
      <c r="F322" s="232" t="s">
        <v>519</v>
      </c>
      <c r="G322" s="204"/>
      <c r="H322" s="204"/>
      <c r="I322" s="207"/>
      <c r="J322" s="207"/>
      <c r="K322" s="233">
        <f>BK322</f>
        <v>0</v>
      </c>
      <c r="L322" s="204"/>
      <c r="M322" s="209"/>
      <c r="N322" s="210"/>
      <c r="O322" s="211"/>
      <c r="P322" s="211"/>
      <c r="Q322" s="212">
        <f>SUM(Q323:Q390)</f>
        <v>0</v>
      </c>
      <c r="R322" s="212">
        <f>SUM(R323:R390)</f>
        <v>0</v>
      </c>
      <c r="S322" s="211"/>
      <c r="T322" s="213">
        <f>SUM(T323:T390)</f>
        <v>0</v>
      </c>
      <c r="U322" s="211"/>
      <c r="V322" s="213">
        <f>SUM(V323:V390)</f>
        <v>2.34377002</v>
      </c>
      <c r="W322" s="211"/>
      <c r="X322" s="214">
        <f>SUM(X323:X390)</f>
        <v>0.66405</v>
      </c>
      <c r="Y322" s="12"/>
      <c r="Z322" s="12"/>
      <c r="AA322" s="12"/>
      <c r="AB322" s="12"/>
      <c r="AC322" s="12"/>
      <c r="AD322" s="12"/>
      <c r="AE322" s="12"/>
      <c r="AR322" s="215" t="s">
        <v>88</v>
      </c>
      <c r="AT322" s="216" t="s">
        <v>77</v>
      </c>
      <c r="AU322" s="216" t="s">
        <v>86</v>
      </c>
      <c r="AY322" s="215" t="s">
        <v>133</v>
      </c>
      <c r="BK322" s="217">
        <f>SUM(BK323:BK390)</f>
        <v>0</v>
      </c>
    </row>
    <row r="323" spans="1:65" s="2" customFormat="1" ht="24.15" customHeight="1">
      <c r="A323" s="37"/>
      <c r="B323" s="38"/>
      <c r="C323" s="218" t="s">
        <v>520</v>
      </c>
      <c r="D323" s="218" t="s">
        <v>134</v>
      </c>
      <c r="E323" s="219" t="s">
        <v>521</v>
      </c>
      <c r="F323" s="220" t="s">
        <v>522</v>
      </c>
      <c r="G323" s="221" t="s">
        <v>171</v>
      </c>
      <c r="H323" s="222">
        <v>221.35</v>
      </c>
      <c r="I323" s="223"/>
      <c r="J323" s="223"/>
      <c r="K323" s="224">
        <f>ROUND(P323*H323,2)</f>
        <v>0</v>
      </c>
      <c r="L323" s="220" t="s">
        <v>172</v>
      </c>
      <c r="M323" s="43"/>
      <c r="N323" s="225" t="s">
        <v>1</v>
      </c>
      <c r="O323" s="226" t="s">
        <v>41</v>
      </c>
      <c r="P323" s="227">
        <f>I323+J323</f>
        <v>0</v>
      </c>
      <c r="Q323" s="227">
        <f>ROUND(I323*H323,2)</f>
        <v>0</v>
      </c>
      <c r="R323" s="227">
        <f>ROUND(J323*H323,2)</f>
        <v>0</v>
      </c>
      <c r="S323" s="90"/>
      <c r="T323" s="228">
        <f>S323*H323</f>
        <v>0</v>
      </c>
      <c r="U323" s="228">
        <v>0</v>
      </c>
      <c r="V323" s="228">
        <f>U323*H323</f>
        <v>0</v>
      </c>
      <c r="W323" s="228">
        <v>0</v>
      </c>
      <c r="X323" s="229">
        <f>W323*H323</f>
        <v>0</v>
      </c>
      <c r="Y323" s="37"/>
      <c r="Z323" s="37"/>
      <c r="AA323" s="37"/>
      <c r="AB323" s="37"/>
      <c r="AC323" s="37"/>
      <c r="AD323" s="37"/>
      <c r="AE323" s="37"/>
      <c r="AR323" s="230" t="s">
        <v>255</v>
      </c>
      <c r="AT323" s="230" t="s">
        <v>134</v>
      </c>
      <c r="AU323" s="230" t="s">
        <v>88</v>
      </c>
      <c r="AY323" s="16" t="s">
        <v>133</v>
      </c>
      <c r="BE323" s="231">
        <f>IF(O323="základní",K323,0)</f>
        <v>0</v>
      </c>
      <c r="BF323" s="231">
        <f>IF(O323="snížená",K323,0)</f>
        <v>0</v>
      </c>
      <c r="BG323" s="231">
        <f>IF(O323="zákl. přenesená",K323,0)</f>
        <v>0</v>
      </c>
      <c r="BH323" s="231">
        <f>IF(O323="sníž. přenesená",K323,0)</f>
        <v>0</v>
      </c>
      <c r="BI323" s="231">
        <f>IF(O323="nulová",K323,0)</f>
        <v>0</v>
      </c>
      <c r="BJ323" s="16" t="s">
        <v>86</v>
      </c>
      <c r="BK323" s="231">
        <f>ROUND(P323*H323,2)</f>
        <v>0</v>
      </c>
      <c r="BL323" s="16" t="s">
        <v>255</v>
      </c>
      <c r="BM323" s="230" t="s">
        <v>523</v>
      </c>
    </row>
    <row r="324" spans="1:65" s="2" customFormat="1" ht="24.15" customHeight="1">
      <c r="A324" s="37"/>
      <c r="B324" s="38"/>
      <c r="C324" s="218" t="s">
        <v>524</v>
      </c>
      <c r="D324" s="218" t="s">
        <v>134</v>
      </c>
      <c r="E324" s="219" t="s">
        <v>525</v>
      </c>
      <c r="F324" s="220" t="s">
        <v>526</v>
      </c>
      <c r="G324" s="221" t="s">
        <v>171</v>
      </c>
      <c r="H324" s="222">
        <v>221.35</v>
      </c>
      <c r="I324" s="223"/>
      <c r="J324" s="223"/>
      <c r="K324" s="224">
        <f>ROUND(P324*H324,2)</f>
        <v>0</v>
      </c>
      <c r="L324" s="220" t="s">
        <v>172</v>
      </c>
      <c r="M324" s="43"/>
      <c r="N324" s="225" t="s">
        <v>1</v>
      </c>
      <c r="O324" s="226" t="s">
        <v>41</v>
      </c>
      <c r="P324" s="227">
        <f>I324+J324</f>
        <v>0</v>
      </c>
      <c r="Q324" s="227">
        <f>ROUND(I324*H324,2)</f>
        <v>0</v>
      </c>
      <c r="R324" s="227">
        <f>ROUND(J324*H324,2)</f>
        <v>0</v>
      </c>
      <c r="S324" s="90"/>
      <c r="T324" s="228">
        <f>S324*H324</f>
        <v>0</v>
      </c>
      <c r="U324" s="228">
        <v>0</v>
      </c>
      <c r="V324" s="228">
        <f>U324*H324</f>
        <v>0</v>
      </c>
      <c r="W324" s="228">
        <v>0</v>
      </c>
      <c r="X324" s="229">
        <f>W324*H324</f>
        <v>0</v>
      </c>
      <c r="Y324" s="37"/>
      <c r="Z324" s="37"/>
      <c r="AA324" s="37"/>
      <c r="AB324" s="37"/>
      <c r="AC324" s="37"/>
      <c r="AD324" s="37"/>
      <c r="AE324" s="37"/>
      <c r="AR324" s="230" t="s">
        <v>255</v>
      </c>
      <c r="AT324" s="230" t="s">
        <v>134</v>
      </c>
      <c r="AU324" s="230" t="s">
        <v>88</v>
      </c>
      <c r="AY324" s="16" t="s">
        <v>133</v>
      </c>
      <c r="BE324" s="231">
        <f>IF(O324="základní",K324,0)</f>
        <v>0</v>
      </c>
      <c r="BF324" s="231">
        <f>IF(O324="snížená",K324,0)</f>
        <v>0</v>
      </c>
      <c r="BG324" s="231">
        <f>IF(O324="zákl. přenesená",K324,0)</f>
        <v>0</v>
      </c>
      <c r="BH324" s="231">
        <f>IF(O324="sníž. přenesená",K324,0)</f>
        <v>0</v>
      </c>
      <c r="BI324" s="231">
        <f>IF(O324="nulová",K324,0)</f>
        <v>0</v>
      </c>
      <c r="BJ324" s="16" t="s">
        <v>86</v>
      </c>
      <c r="BK324" s="231">
        <f>ROUND(P324*H324,2)</f>
        <v>0</v>
      </c>
      <c r="BL324" s="16" t="s">
        <v>255</v>
      </c>
      <c r="BM324" s="230" t="s">
        <v>527</v>
      </c>
    </row>
    <row r="325" spans="1:65" s="2" customFormat="1" ht="24.15" customHeight="1">
      <c r="A325" s="37"/>
      <c r="B325" s="38"/>
      <c r="C325" s="218" t="s">
        <v>528</v>
      </c>
      <c r="D325" s="218" t="s">
        <v>134</v>
      </c>
      <c r="E325" s="219" t="s">
        <v>529</v>
      </c>
      <c r="F325" s="220" t="s">
        <v>530</v>
      </c>
      <c r="G325" s="221" t="s">
        <v>171</v>
      </c>
      <c r="H325" s="222">
        <v>221.35</v>
      </c>
      <c r="I325" s="223"/>
      <c r="J325" s="223"/>
      <c r="K325" s="224">
        <f>ROUND(P325*H325,2)</f>
        <v>0</v>
      </c>
      <c r="L325" s="220" t="s">
        <v>172</v>
      </c>
      <c r="M325" s="43"/>
      <c r="N325" s="225" t="s">
        <v>1</v>
      </c>
      <c r="O325" s="226" t="s">
        <v>41</v>
      </c>
      <c r="P325" s="227">
        <f>I325+J325</f>
        <v>0</v>
      </c>
      <c r="Q325" s="227">
        <f>ROUND(I325*H325,2)</f>
        <v>0</v>
      </c>
      <c r="R325" s="227">
        <f>ROUND(J325*H325,2)</f>
        <v>0</v>
      </c>
      <c r="S325" s="90"/>
      <c r="T325" s="228">
        <f>S325*H325</f>
        <v>0</v>
      </c>
      <c r="U325" s="228">
        <v>3E-05</v>
      </c>
      <c r="V325" s="228">
        <f>U325*H325</f>
        <v>0.0066405</v>
      </c>
      <c r="W325" s="228">
        <v>0</v>
      </c>
      <c r="X325" s="229">
        <f>W325*H325</f>
        <v>0</v>
      </c>
      <c r="Y325" s="37"/>
      <c r="Z325" s="37"/>
      <c r="AA325" s="37"/>
      <c r="AB325" s="37"/>
      <c r="AC325" s="37"/>
      <c r="AD325" s="37"/>
      <c r="AE325" s="37"/>
      <c r="AR325" s="230" t="s">
        <v>255</v>
      </c>
      <c r="AT325" s="230" t="s">
        <v>134</v>
      </c>
      <c r="AU325" s="230" t="s">
        <v>88</v>
      </c>
      <c r="AY325" s="16" t="s">
        <v>133</v>
      </c>
      <c r="BE325" s="231">
        <f>IF(O325="základní",K325,0)</f>
        <v>0</v>
      </c>
      <c r="BF325" s="231">
        <f>IF(O325="snížená",K325,0)</f>
        <v>0</v>
      </c>
      <c r="BG325" s="231">
        <f>IF(O325="zákl. přenesená",K325,0)</f>
        <v>0</v>
      </c>
      <c r="BH325" s="231">
        <f>IF(O325="sníž. přenesená",K325,0)</f>
        <v>0</v>
      </c>
      <c r="BI325" s="231">
        <f>IF(O325="nulová",K325,0)</f>
        <v>0</v>
      </c>
      <c r="BJ325" s="16" t="s">
        <v>86</v>
      </c>
      <c r="BK325" s="231">
        <f>ROUND(P325*H325,2)</f>
        <v>0</v>
      </c>
      <c r="BL325" s="16" t="s">
        <v>255</v>
      </c>
      <c r="BM325" s="230" t="s">
        <v>531</v>
      </c>
    </row>
    <row r="326" spans="1:65" s="2" customFormat="1" ht="33" customHeight="1">
      <c r="A326" s="37"/>
      <c r="B326" s="38"/>
      <c r="C326" s="218" t="s">
        <v>532</v>
      </c>
      <c r="D326" s="218" t="s">
        <v>134</v>
      </c>
      <c r="E326" s="219" t="s">
        <v>533</v>
      </c>
      <c r="F326" s="220" t="s">
        <v>534</v>
      </c>
      <c r="G326" s="221" t="s">
        <v>171</v>
      </c>
      <c r="H326" s="222">
        <v>221.35</v>
      </c>
      <c r="I326" s="223"/>
      <c r="J326" s="223"/>
      <c r="K326" s="224">
        <f>ROUND(P326*H326,2)</f>
        <v>0</v>
      </c>
      <c r="L326" s="220" t="s">
        <v>172</v>
      </c>
      <c r="M326" s="43"/>
      <c r="N326" s="225" t="s">
        <v>1</v>
      </c>
      <c r="O326" s="226" t="s">
        <v>41</v>
      </c>
      <c r="P326" s="227">
        <f>I326+J326</f>
        <v>0</v>
      </c>
      <c r="Q326" s="227">
        <f>ROUND(I326*H326,2)</f>
        <v>0</v>
      </c>
      <c r="R326" s="227">
        <f>ROUND(J326*H326,2)</f>
        <v>0</v>
      </c>
      <c r="S326" s="90"/>
      <c r="T326" s="228">
        <f>S326*H326</f>
        <v>0</v>
      </c>
      <c r="U326" s="228">
        <v>0.0075</v>
      </c>
      <c r="V326" s="228">
        <f>U326*H326</f>
        <v>1.6601249999999999</v>
      </c>
      <c r="W326" s="228">
        <v>0</v>
      </c>
      <c r="X326" s="229">
        <f>W326*H326</f>
        <v>0</v>
      </c>
      <c r="Y326" s="37"/>
      <c r="Z326" s="37"/>
      <c r="AA326" s="37"/>
      <c r="AB326" s="37"/>
      <c r="AC326" s="37"/>
      <c r="AD326" s="37"/>
      <c r="AE326" s="37"/>
      <c r="AR326" s="230" t="s">
        <v>255</v>
      </c>
      <c r="AT326" s="230" t="s">
        <v>134</v>
      </c>
      <c r="AU326" s="230" t="s">
        <v>88</v>
      </c>
      <c r="AY326" s="16" t="s">
        <v>133</v>
      </c>
      <c r="BE326" s="231">
        <f>IF(O326="základní",K326,0)</f>
        <v>0</v>
      </c>
      <c r="BF326" s="231">
        <f>IF(O326="snížená",K326,0)</f>
        <v>0</v>
      </c>
      <c r="BG326" s="231">
        <f>IF(O326="zákl. přenesená",K326,0)</f>
        <v>0</v>
      </c>
      <c r="BH326" s="231">
        <f>IF(O326="sníž. přenesená",K326,0)</f>
        <v>0</v>
      </c>
      <c r="BI326" s="231">
        <f>IF(O326="nulová",K326,0)</f>
        <v>0</v>
      </c>
      <c r="BJ326" s="16" t="s">
        <v>86</v>
      </c>
      <c r="BK326" s="231">
        <f>ROUND(P326*H326,2)</f>
        <v>0</v>
      </c>
      <c r="BL326" s="16" t="s">
        <v>255</v>
      </c>
      <c r="BM326" s="230" t="s">
        <v>535</v>
      </c>
    </row>
    <row r="327" spans="1:65" s="2" customFormat="1" ht="24.15" customHeight="1">
      <c r="A327" s="37"/>
      <c r="B327" s="38"/>
      <c r="C327" s="218" t="s">
        <v>536</v>
      </c>
      <c r="D327" s="218" t="s">
        <v>134</v>
      </c>
      <c r="E327" s="219" t="s">
        <v>537</v>
      </c>
      <c r="F327" s="220" t="s">
        <v>538</v>
      </c>
      <c r="G327" s="221" t="s">
        <v>171</v>
      </c>
      <c r="H327" s="222">
        <v>221.35</v>
      </c>
      <c r="I327" s="223"/>
      <c r="J327" s="223"/>
      <c r="K327" s="224">
        <f>ROUND(P327*H327,2)</f>
        <v>0</v>
      </c>
      <c r="L327" s="220" t="s">
        <v>172</v>
      </c>
      <c r="M327" s="43"/>
      <c r="N327" s="225" t="s">
        <v>1</v>
      </c>
      <c r="O327" s="226" t="s">
        <v>41</v>
      </c>
      <c r="P327" s="227">
        <f>I327+J327</f>
        <v>0</v>
      </c>
      <c r="Q327" s="227">
        <f>ROUND(I327*H327,2)</f>
        <v>0</v>
      </c>
      <c r="R327" s="227">
        <f>ROUND(J327*H327,2)</f>
        <v>0</v>
      </c>
      <c r="S327" s="90"/>
      <c r="T327" s="228">
        <f>S327*H327</f>
        <v>0</v>
      </c>
      <c r="U327" s="228">
        <v>0</v>
      </c>
      <c r="V327" s="228">
        <f>U327*H327</f>
        <v>0</v>
      </c>
      <c r="W327" s="228">
        <v>0.003</v>
      </c>
      <c r="X327" s="229">
        <f>W327*H327</f>
        <v>0.66405</v>
      </c>
      <c r="Y327" s="37"/>
      <c r="Z327" s="37"/>
      <c r="AA327" s="37"/>
      <c r="AB327" s="37"/>
      <c r="AC327" s="37"/>
      <c r="AD327" s="37"/>
      <c r="AE327" s="37"/>
      <c r="AR327" s="230" t="s">
        <v>255</v>
      </c>
      <c r="AT327" s="230" t="s">
        <v>134</v>
      </c>
      <c r="AU327" s="230" t="s">
        <v>88</v>
      </c>
      <c r="AY327" s="16" t="s">
        <v>133</v>
      </c>
      <c r="BE327" s="231">
        <f>IF(O327="základní",K327,0)</f>
        <v>0</v>
      </c>
      <c r="BF327" s="231">
        <f>IF(O327="snížená",K327,0)</f>
        <v>0</v>
      </c>
      <c r="BG327" s="231">
        <f>IF(O327="zákl. přenesená",K327,0)</f>
        <v>0</v>
      </c>
      <c r="BH327" s="231">
        <f>IF(O327="sníž. přenesená",K327,0)</f>
        <v>0</v>
      </c>
      <c r="BI327" s="231">
        <f>IF(O327="nulová",K327,0)</f>
        <v>0</v>
      </c>
      <c r="BJ327" s="16" t="s">
        <v>86</v>
      </c>
      <c r="BK327" s="231">
        <f>ROUND(P327*H327,2)</f>
        <v>0</v>
      </c>
      <c r="BL327" s="16" t="s">
        <v>255</v>
      </c>
      <c r="BM327" s="230" t="s">
        <v>539</v>
      </c>
    </row>
    <row r="328" spans="1:51" s="13" customFormat="1" ht="12">
      <c r="A328" s="13"/>
      <c r="B328" s="240"/>
      <c r="C328" s="241"/>
      <c r="D328" s="242" t="s">
        <v>174</v>
      </c>
      <c r="E328" s="243" t="s">
        <v>1</v>
      </c>
      <c r="F328" s="244" t="s">
        <v>309</v>
      </c>
      <c r="G328" s="241"/>
      <c r="H328" s="245">
        <v>19.5</v>
      </c>
      <c r="I328" s="246"/>
      <c r="J328" s="246"/>
      <c r="K328" s="241"/>
      <c r="L328" s="241"/>
      <c r="M328" s="247"/>
      <c r="N328" s="248"/>
      <c r="O328" s="249"/>
      <c r="P328" s="249"/>
      <c r="Q328" s="249"/>
      <c r="R328" s="249"/>
      <c r="S328" s="249"/>
      <c r="T328" s="249"/>
      <c r="U328" s="249"/>
      <c r="V328" s="249"/>
      <c r="W328" s="249"/>
      <c r="X328" s="250"/>
      <c r="Y328" s="13"/>
      <c r="Z328" s="13"/>
      <c r="AA328" s="13"/>
      <c r="AB328" s="13"/>
      <c r="AC328" s="13"/>
      <c r="AD328" s="13"/>
      <c r="AE328" s="13"/>
      <c r="AT328" s="251" t="s">
        <v>174</v>
      </c>
      <c r="AU328" s="251" t="s">
        <v>88</v>
      </c>
      <c r="AV328" s="13" t="s">
        <v>88</v>
      </c>
      <c r="AW328" s="13" t="s">
        <v>5</v>
      </c>
      <c r="AX328" s="13" t="s">
        <v>78</v>
      </c>
      <c r="AY328" s="251" t="s">
        <v>133</v>
      </c>
    </row>
    <row r="329" spans="1:51" s="13" customFormat="1" ht="12">
      <c r="A329" s="13"/>
      <c r="B329" s="240"/>
      <c r="C329" s="241"/>
      <c r="D329" s="242" t="s">
        <v>174</v>
      </c>
      <c r="E329" s="243" t="s">
        <v>1</v>
      </c>
      <c r="F329" s="244" t="s">
        <v>310</v>
      </c>
      <c r="G329" s="241"/>
      <c r="H329" s="245">
        <v>21.35</v>
      </c>
      <c r="I329" s="246"/>
      <c r="J329" s="246"/>
      <c r="K329" s="241"/>
      <c r="L329" s="241"/>
      <c r="M329" s="247"/>
      <c r="N329" s="248"/>
      <c r="O329" s="249"/>
      <c r="P329" s="249"/>
      <c r="Q329" s="249"/>
      <c r="R329" s="249"/>
      <c r="S329" s="249"/>
      <c r="T329" s="249"/>
      <c r="U329" s="249"/>
      <c r="V329" s="249"/>
      <c r="W329" s="249"/>
      <c r="X329" s="250"/>
      <c r="Y329" s="13"/>
      <c r="Z329" s="13"/>
      <c r="AA329" s="13"/>
      <c r="AB329" s="13"/>
      <c r="AC329" s="13"/>
      <c r="AD329" s="13"/>
      <c r="AE329" s="13"/>
      <c r="AT329" s="251" t="s">
        <v>174</v>
      </c>
      <c r="AU329" s="251" t="s">
        <v>88</v>
      </c>
      <c r="AV329" s="13" t="s">
        <v>88</v>
      </c>
      <c r="AW329" s="13" t="s">
        <v>5</v>
      </c>
      <c r="AX329" s="13" t="s">
        <v>78</v>
      </c>
      <c r="AY329" s="251" t="s">
        <v>133</v>
      </c>
    </row>
    <row r="330" spans="1:51" s="13" customFormat="1" ht="12">
      <c r="A330" s="13"/>
      <c r="B330" s="240"/>
      <c r="C330" s="241"/>
      <c r="D330" s="242" t="s">
        <v>174</v>
      </c>
      <c r="E330" s="243" t="s">
        <v>1</v>
      </c>
      <c r="F330" s="244" t="s">
        <v>312</v>
      </c>
      <c r="G330" s="241"/>
      <c r="H330" s="245">
        <v>16.38</v>
      </c>
      <c r="I330" s="246"/>
      <c r="J330" s="246"/>
      <c r="K330" s="241"/>
      <c r="L330" s="241"/>
      <c r="M330" s="247"/>
      <c r="N330" s="248"/>
      <c r="O330" s="249"/>
      <c r="P330" s="249"/>
      <c r="Q330" s="249"/>
      <c r="R330" s="249"/>
      <c r="S330" s="249"/>
      <c r="T330" s="249"/>
      <c r="U330" s="249"/>
      <c r="V330" s="249"/>
      <c r="W330" s="249"/>
      <c r="X330" s="250"/>
      <c r="Y330" s="13"/>
      <c r="Z330" s="13"/>
      <c r="AA330" s="13"/>
      <c r="AB330" s="13"/>
      <c r="AC330" s="13"/>
      <c r="AD330" s="13"/>
      <c r="AE330" s="13"/>
      <c r="AT330" s="251" t="s">
        <v>174</v>
      </c>
      <c r="AU330" s="251" t="s">
        <v>88</v>
      </c>
      <c r="AV330" s="13" t="s">
        <v>88</v>
      </c>
      <c r="AW330" s="13" t="s">
        <v>5</v>
      </c>
      <c r="AX330" s="13" t="s">
        <v>78</v>
      </c>
      <c r="AY330" s="251" t="s">
        <v>133</v>
      </c>
    </row>
    <row r="331" spans="1:51" s="13" customFormat="1" ht="12">
      <c r="A331" s="13"/>
      <c r="B331" s="240"/>
      <c r="C331" s="241"/>
      <c r="D331" s="242" t="s">
        <v>174</v>
      </c>
      <c r="E331" s="243" t="s">
        <v>1</v>
      </c>
      <c r="F331" s="244" t="s">
        <v>313</v>
      </c>
      <c r="G331" s="241"/>
      <c r="H331" s="245">
        <v>8.76</v>
      </c>
      <c r="I331" s="246"/>
      <c r="J331" s="246"/>
      <c r="K331" s="241"/>
      <c r="L331" s="241"/>
      <c r="M331" s="247"/>
      <c r="N331" s="248"/>
      <c r="O331" s="249"/>
      <c r="P331" s="249"/>
      <c r="Q331" s="249"/>
      <c r="R331" s="249"/>
      <c r="S331" s="249"/>
      <c r="T331" s="249"/>
      <c r="U331" s="249"/>
      <c r="V331" s="249"/>
      <c r="W331" s="249"/>
      <c r="X331" s="250"/>
      <c r="Y331" s="13"/>
      <c r="Z331" s="13"/>
      <c r="AA331" s="13"/>
      <c r="AB331" s="13"/>
      <c r="AC331" s="13"/>
      <c r="AD331" s="13"/>
      <c r="AE331" s="13"/>
      <c r="AT331" s="251" t="s">
        <v>174</v>
      </c>
      <c r="AU331" s="251" t="s">
        <v>88</v>
      </c>
      <c r="AV331" s="13" t="s">
        <v>88</v>
      </c>
      <c r="AW331" s="13" t="s">
        <v>5</v>
      </c>
      <c r="AX331" s="13" t="s">
        <v>78</v>
      </c>
      <c r="AY331" s="251" t="s">
        <v>133</v>
      </c>
    </row>
    <row r="332" spans="1:51" s="13" customFormat="1" ht="12">
      <c r="A332" s="13"/>
      <c r="B332" s="240"/>
      <c r="C332" s="241"/>
      <c r="D332" s="242" t="s">
        <v>174</v>
      </c>
      <c r="E332" s="243" t="s">
        <v>1</v>
      </c>
      <c r="F332" s="244" t="s">
        <v>317</v>
      </c>
      <c r="G332" s="241"/>
      <c r="H332" s="245">
        <v>7.74</v>
      </c>
      <c r="I332" s="246"/>
      <c r="J332" s="246"/>
      <c r="K332" s="241"/>
      <c r="L332" s="241"/>
      <c r="M332" s="247"/>
      <c r="N332" s="248"/>
      <c r="O332" s="249"/>
      <c r="P332" s="249"/>
      <c r="Q332" s="249"/>
      <c r="R332" s="249"/>
      <c r="S332" s="249"/>
      <c r="T332" s="249"/>
      <c r="U332" s="249"/>
      <c r="V332" s="249"/>
      <c r="W332" s="249"/>
      <c r="X332" s="250"/>
      <c r="Y332" s="13"/>
      <c r="Z332" s="13"/>
      <c r="AA332" s="13"/>
      <c r="AB332" s="13"/>
      <c r="AC332" s="13"/>
      <c r="AD332" s="13"/>
      <c r="AE332" s="13"/>
      <c r="AT332" s="251" t="s">
        <v>174</v>
      </c>
      <c r="AU332" s="251" t="s">
        <v>88</v>
      </c>
      <c r="AV332" s="13" t="s">
        <v>88</v>
      </c>
      <c r="AW332" s="13" t="s">
        <v>5</v>
      </c>
      <c r="AX332" s="13" t="s">
        <v>78</v>
      </c>
      <c r="AY332" s="251" t="s">
        <v>133</v>
      </c>
    </row>
    <row r="333" spans="1:51" s="13" customFormat="1" ht="12">
      <c r="A333" s="13"/>
      <c r="B333" s="240"/>
      <c r="C333" s="241"/>
      <c r="D333" s="242" t="s">
        <v>174</v>
      </c>
      <c r="E333" s="243" t="s">
        <v>1</v>
      </c>
      <c r="F333" s="244" t="s">
        <v>318</v>
      </c>
      <c r="G333" s="241"/>
      <c r="H333" s="245">
        <v>6.13</v>
      </c>
      <c r="I333" s="246"/>
      <c r="J333" s="246"/>
      <c r="K333" s="241"/>
      <c r="L333" s="241"/>
      <c r="M333" s="247"/>
      <c r="N333" s="248"/>
      <c r="O333" s="249"/>
      <c r="P333" s="249"/>
      <c r="Q333" s="249"/>
      <c r="R333" s="249"/>
      <c r="S333" s="249"/>
      <c r="T333" s="249"/>
      <c r="U333" s="249"/>
      <c r="V333" s="249"/>
      <c r="W333" s="249"/>
      <c r="X333" s="250"/>
      <c r="Y333" s="13"/>
      <c r="Z333" s="13"/>
      <c r="AA333" s="13"/>
      <c r="AB333" s="13"/>
      <c r="AC333" s="13"/>
      <c r="AD333" s="13"/>
      <c r="AE333" s="13"/>
      <c r="AT333" s="251" t="s">
        <v>174</v>
      </c>
      <c r="AU333" s="251" t="s">
        <v>88</v>
      </c>
      <c r="AV333" s="13" t="s">
        <v>88</v>
      </c>
      <c r="AW333" s="13" t="s">
        <v>5</v>
      </c>
      <c r="AX333" s="13" t="s">
        <v>78</v>
      </c>
      <c r="AY333" s="251" t="s">
        <v>133</v>
      </c>
    </row>
    <row r="334" spans="1:51" s="13" customFormat="1" ht="12">
      <c r="A334" s="13"/>
      <c r="B334" s="240"/>
      <c r="C334" s="241"/>
      <c r="D334" s="242" t="s">
        <v>174</v>
      </c>
      <c r="E334" s="243" t="s">
        <v>1</v>
      </c>
      <c r="F334" s="244" t="s">
        <v>319</v>
      </c>
      <c r="G334" s="241"/>
      <c r="H334" s="245">
        <v>19.5</v>
      </c>
      <c r="I334" s="246"/>
      <c r="J334" s="246"/>
      <c r="K334" s="241"/>
      <c r="L334" s="241"/>
      <c r="M334" s="247"/>
      <c r="N334" s="248"/>
      <c r="O334" s="249"/>
      <c r="P334" s="249"/>
      <c r="Q334" s="249"/>
      <c r="R334" s="249"/>
      <c r="S334" s="249"/>
      <c r="T334" s="249"/>
      <c r="U334" s="249"/>
      <c r="V334" s="249"/>
      <c r="W334" s="249"/>
      <c r="X334" s="250"/>
      <c r="Y334" s="13"/>
      <c r="Z334" s="13"/>
      <c r="AA334" s="13"/>
      <c r="AB334" s="13"/>
      <c r="AC334" s="13"/>
      <c r="AD334" s="13"/>
      <c r="AE334" s="13"/>
      <c r="AT334" s="251" t="s">
        <v>174</v>
      </c>
      <c r="AU334" s="251" t="s">
        <v>88</v>
      </c>
      <c r="AV334" s="13" t="s">
        <v>88</v>
      </c>
      <c r="AW334" s="13" t="s">
        <v>5</v>
      </c>
      <c r="AX334" s="13" t="s">
        <v>78</v>
      </c>
      <c r="AY334" s="251" t="s">
        <v>133</v>
      </c>
    </row>
    <row r="335" spans="1:51" s="13" customFormat="1" ht="12">
      <c r="A335" s="13"/>
      <c r="B335" s="240"/>
      <c r="C335" s="241"/>
      <c r="D335" s="242" t="s">
        <v>174</v>
      </c>
      <c r="E335" s="243" t="s">
        <v>1</v>
      </c>
      <c r="F335" s="244" t="s">
        <v>320</v>
      </c>
      <c r="G335" s="241"/>
      <c r="H335" s="245">
        <v>21.13</v>
      </c>
      <c r="I335" s="246"/>
      <c r="J335" s="246"/>
      <c r="K335" s="241"/>
      <c r="L335" s="241"/>
      <c r="M335" s="247"/>
      <c r="N335" s="248"/>
      <c r="O335" s="249"/>
      <c r="P335" s="249"/>
      <c r="Q335" s="249"/>
      <c r="R335" s="249"/>
      <c r="S335" s="249"/>
      <c r="T335" s="249"/>
      <c r="U335" s="249"/>
      <c r="V335" s="249"/>
      <c r="W335" s="249"/>
      <c r="X335" s="250"/>
      <c r="Y335" s="13"/>
      <c r="Z335" s="13"/>
      <c r="AA335" s="13"/>
      <c r="AB335" s="13"/>
      <c r="AC335" s="13"/>
      <c r="AD335" s="13"/>
      <c r="AE335" s="13"/>
      <c r="AT335" s="251" t="s">
        <v>174</v>
      </c>
      <c r="AU335" s="251" t="s">
        <v>88</v>
      </c>
      <c r="AV335" s="13" t="s">
        <v>88</v>
      </c>
      <c r="AW335" s="13" t="s">
        <v>5</v>
      </c>
      <c r="AX335" s="13" t="s">
        <v>78</v>
      </c>
      <c r="AY335" s="251" t="s">
        <v>133</v>
      </c>
    </row>
    <row r="336" spans="1:51" s="13" customFormat="1" ht="12">
      <c r="A336" s="13"/>
      <c r="B336" s="240"/>
      <c r="C336" s="241"/>
      <c r="D336" s="242" t="s">
        <v>174</v>
      </c>
      <c r="E336" s="243" t="s">
        <v>1</v>
      </c>
      <c r="F336" s="244" t="s">
        <v>321</v>
      </c>
      <c r="G336" s="241"/>
      <c r="H336" s="245">
        <v>21.35</v>
      </c>
      <c r="I336" s="246"/>
      <c r="J336" s="246"/>
      <c r="K336" s="241"/>
      <c r="L336" s="241"/>
      <c r="M336" s="247"/>
      <c r="N336" s="248"/>
      <c r="O336" s="249"/>
      <c r="P336" s="249"/>
      <c r="Q336" s="249"/>
      <c r="R336" s="249"/>
      <c r="S336" s="249"/>
      <c r="T336" s="249"/>
      <c r="U336" s="249"/>
      <c r="V336" s="249"/>
      <c r="W336" s="249"/>
      <c r="X336" s="250"/>
      <c r="Y336" s="13"/>
      <c r="Z336" s="13"/>
      <c r="AA336" s="13"/>
      <c r="AB336" s="13"/>
      <c r="AC336" s="13"/>
      <c r="AD336" s="13"/>
      <c r="AE336" s="13"/>
      <c r="AT336" s="251" t="s">
        <v>174</v>
      </c>
      <c r="AU336" s="251" t="s">
        <v>88</v>
      </c>
      <c r="AV336" s="13" t="s">
        <v>88</v>
      </c>
      <c r="AW336" s="13" t="s">
        <v>5</v>
      </c>
      <c r="AX336" s="13" t="s">
        <v>78</v>
      </c>
      <c r="AY336" s="251" t="s">
        <v>133</v>
      </c>
    </row>
    <row r="337" spans="1:51" s="13" customFormat="1" ht="12">
      <c r="A337" s="13"/>
      <c r="B337" s="240"/>
      <c r="C337" s="241"/>
      <c r="D337" s="242" t="s">
        <v>174</v>
      </c>
      <c r="E337" s="243" t="s">
        <v>1</v>
      </c>
      <c r="F337" s="244" t="s">
        <v>322</v>
      </c>
      <c r="G337" s="241"/>
      <c r="H337" s="245">
        <v>13.81</v>
      </c>
      <c r="I337" s="246"/>
      <c r="J337" s="246"/>
      <c r="K337" s="241"/>
      <c r="L337" s="241"/>
      <c r="M337" s="247"/>
      <c r="N337" s="248"/>
      <c r="O337" s="249"/>
      <c r="P337" s="249"/>
      <c r="Q337" s="249"/>
      <c r="R337" s="249"/>
      <c r="S337" s="249"/>
      <c r="T337" s="249"/>
      <c r="U337" s="249"/>
      <c r="V337" s="249"/>
      <c r="W337" s="249"/>
      <c r="X337" s="250"/>
      <c r="Y337" s="13"/>
      <c r="Z337" s="13"/>
      <c r="AA337" s="13"/>
      <c r="AB337" s="13"/>
      <c r="AC337" s="13"/>
      <c r="AD337" s="13"/>
      <c r="AE337" s="13"/>
      <c r="AT337" s="251" t="s">
        <v>174</v>
      </c>
      <c r="AU337" s="251" t="s">
        <v>88</v>
      </c>
      <c r="AV337" s="13" t="s">
        <v>88</v>
      </c>
      <c r="AW337" s="13" t="s">
        <v>5</v>
      </c>
      <c r="AX337" s="13" t="s">
        <v>78</v>
      </c>
      <c r="AY337" s="251" t="s">
        <v>133</v>
      </c>
    </row>
    <row r="338" spans="1:51" s="13" customFormat="1" ht="12">
      <c r="A338" s="13"/>
      <c r="B338" s="240"/>
      <c r="C338" s="241"/>
      <c r="D338" s="242" t="s">
        <v>174</v>
      </c>
      <c r="E338" s="243" t="s">
        <v>1</v>
      </c>
      <c r="F338" s="244" t="s">
        <v>314</v>
      </c>
      <c r="G338" s="241"/>
      <c r="H338" s="245">
        <v>20.88</v>
      </c>
      <c r="I338" s="246"/>
      <c r="J338" s="246"/>
      <c r="K338" s="241"/>
      <c r="L338" s="241"/>
      <c r="M338" s="247"/>
      <c r="N338" s="248"/>
      <c r="O338" s="249"/>
      <c r="P338" s="249"/>
      <c r="Q338" s="249"/>
      <c r="R338" s="249"/>
      <c r="S338" s="249"/>
      <c r="T338" s="249"/>
      <c r="U338" s="249"/>
      <c r="V338" s="249"/>
      <c r="W338" s="249"/>
      <c r="X338" s="250"/>
      <c r="Y338" s="13"/>
      <c r="Z338" s="13"/>
      <c r="AA338" s="13"/>
      <c r="AB338" s="13"/>
      <c r="AC338" s="13"/>
      <c r="AD338" s="13"/>
      <c r="AE338" s="13"/>
      <c r="AT338" s="251" t="s">
        <v>174</v>
      </c>
      <c r="AU338" s="251" t="s">
        <v>88</v>
      </c>
      <c r="AV338" s="13" t="s">
        <v>88</v>
      </c>
      <c r="AW338" s="13" t="s">
        <v>5</v>
      </c>
      <c r="AX338" s="13" t="s">
        <v>78</v>
      </c>
      <c r="AY338" s="251" t="s">
        <v>133</v>
      </c>
    </row>
    <row r="339" spans="1:51" s="13" customFormat="1" ht="12">
      <c r="A339" s="13"/>
      <c r="B339" s="240"/>
      <c r="C339" s="241"/>
      <c r="D339" s="242" t="s">
        <v>174</v>
      </c>
      <c r="E339" s="243" t="s">
        <v>1</v>
      </c>
      <c r="F339" s="244" t="s">
        <v>315</v>
      </c>
      <c r="G339" s="241"/>
      <c r="H339" s="245">
        <v>21.06</v>
      </c>
      <c r="I339" s="246"/>
      <c r="J339" s="246"/>
      <c r="K339" s="241"/>
      <c r="L339" s="241"/>
      <c r="M339" s="247"/>
      <c r="N339" s="248"/>
      <c r="O339" s="249"/>
      <c r="P339" s="249"/>
      <c r="Q339" s="249"/>
      <c r="R339" s="249"/>
      <c r="S339" s="249"/>
      <c r="T339" s="249"/>
      <c r="U339" s="249"/>
      <c r="V339" s="249"/>
      <c r="W339" s="249"/>
      <c r="X339" s="250"/>
      <c r="Y339" s="13"/>
      <c r="Z339" s="13"/>
      <c r="AA339" s="13"/>
      <c r="AB339" s="13"/>
      <c r="AC339" s="13"/>
      <c r="AD339" s="13"/>
      <c r="AE339" s="13"/>
      <c r="AT339" s="251" t="s">
        <v>174</v>
      </c>
      <c r="AU339" s="251" t="s">
        <v>88</v>
      </c>
      <c r="AV339" s="13" t="s">
        <v>88</v>
      </c>
      <c r="AW339" s="13" t="s">
        <v>5</v>
      </c>
      <c r="AX339" s="13" t="s">
        <v>78</v>
      </c>
      <c r="AY339" s="251" t="s">
        <v>133</v>
      </c>
    </row>
    <row r="340" spans="1:51" s="13" customFormat="1" ht="12">
      <c r="A340" s="13"/>
      <c r="B340" s="240"/>
      <c r="C340" s="241"/>
      <c r="D340" s="242" t="s">
        <v>174</v>
      </c>
      <c r="E340" s="243" t="s">
        <v>1</v>
      </c>
      <c r="F340" s="244" t="s">
        <v>316</v>
      </c>
      <c r="G340" s="241"/>
      <c r="H340" s="245">
        <v>23.76</v>
      </c>
      <c r="I340" s="246"/>
      <c r="J340" s="246"/>
      <c r="K340" s="241"/>
      <c r="L340" s="241"/>
      <c r="M340" s="247"/>
      <c r="N340" s="248"/>
      <c r="O340" s="249"/>
      <c r="P340" s="249"/>
      <c r="Q340" s="249"/>
      <c r="R340" s="249"/>
      <c r="S340" s="249"/>
      <c r="T340" s="249"/>
      <c r="U340" s="249"/>
      <c r="V340" s="249"/>
      <c r="W340" s="249"/>
      <c r="X340" s="250"/>
      <c r="Y340" s="13"/>
      <c r="Z340" s="13"/>
      <c r="AA340" s="13"/>
      <c r="AB340" s="13"/>
      <c r="AC340" s="13"/>
      <c r="AD340" s="13"/>
      <c r="AE340" s="13"/>
      <c r="AT340" s="251" t="s">
        <v>174</v>
      </c>
      <c r="AU340" s="251" t="s">
        <v>88</v>
      </c>
      <c r="AV340" s="13" t="s">
        <v>88</v>
      </c>
      <c r="AW340" s="13" t="s">
        <v>5</v>
      </c>
      <c r="AX340" s="13" t="s">
        <v>78</v>
      </c>
      <c r="AY340" s="251" t="s">
        <v>133</v>
      </c>
    </row>
    <row r="341" spans="1:65" s="2" customFormat="1" ht="24.15" customHeight="1">
      <c r="A341" s="37"/>
      <c r="B341" s="38"/>
      <c r="C341" s="218" t="s">
        <v>540</v>
      </c>
      <c r="D341" s="218" t="s">
        <v>134</v>
      </c>
      <c r="E341" s="219" t="s">
        <v>541</v>
      </c>
      <c r="F341" s="220" t="s">
        <v>542</v>
      </c>
      <c r="G341" s="221" t="s">
        <v>171</v>
      </c>
      <c r="H341" s="222">
        <v>65.7</v>
      </c>
      <c r="I341" s="223"/>
      <c r="J341" s="223"/>
      <c r="K341" s="224">
        <f>ROUND(P341*H341,2)</f>
        <v>0</v>
      </c>
      <c r="L341" s="220" t="s">
        <v>172</v>
      </c>
      <c r="M341" s="43"/>
      <c r="N341" s="225" t="s">
        <v>1</v>
      </c>
      <c r="O341" s="226" t="s">
        <v>41</v>
      </c>
      <c r="P341" s="227">
        <f>I341+J341</f>
        <v>0</v>
      </c>
      <c r="Q341" s="227">
        <f>ROUND(I341*H341,2)</f>
        <v>0</v>
      </c>
      <c r="R341" s="227">
        <f>ROUND(J341*H341,2)</f>
        <v>0</v>
      </c>
      <c r="S341" s="90"/>
      <c r="T341" s="228">
        <f>S341*H341</f>
        <v>0</v>
      </c>
      <c r="U341" s="228">
        <v>0.0005</v>
      </c>
      <c r="V341" s="228">
        <f>U341*H341</f>
        <v>0.032850000000000004</v>
      </c>
      <c r="W341" s="228">
        <v>0</v>
      </c>
      <c r="X341" s="229">
        <f>W341*H341</f>
        <v>0</v>
      </c>
      <c r="Y341" s="37"/>
      <c r="Z341" s="37"/>
      <c r="AA341" s="37"/>
      <c r="AB341" s="37"/>
      <c r="AC341" s="37"/>
      <c r="AD341" s="37"/>
      <c r="AE341" s="37"/>
      <c r="AR341" s="230" t="s">
        <v>255</v>
      </c>
      <c r="AT341" s="230" t="s">
        <v>134</v>
      </c>
      <c r="AU341" s="230" t="s">
        <v>88</v>
      </c>
      <c r="AY341" s="16" t="s">
        <v>133</v>
      </c>
      <c r="BE341" s="231">
        <f>IF(O341="základní",K341,0)</f>
        <v>0</v>
      </c>
      <c r="BF341" s="231">
        <f>IF(O341="snížená",K341,0)</f>
        <v>0</v>
      </c>
      <c r="BG341" s="231">
        <f>IF(O341="zákl. přenesená",K341,0)</f>
        <v>0</v>
      </c>
      <c r="BH341" s="231">
        <f>IF(O341="sníž. přenesená",K341,0)</f>
        <v>0</v>
      </c>
      <c r="BI341" s="231">
        <f>IF(O341="nulová",K341,0)</f>
        <v>0</v>
      </c>
      <c r="BJ341" s="16" t="s">
        <v>86</v>
      </c>
      <c r="BK341" s="231">
        <f>ROUND(P341*H341,2)</f>
        <v>0</v>
      </c>
      <c r="BL341" s="16" t="s">
        <v>255</v>
      </c>
      <c r="BM341" s="230" t="s">
        <v>543</v>
      </c>
    </row>
    <row r="342" spans="1:51" s="13" customFormat="1" ht="12">
      <c r="A342" s="13"/>
      <c r="B342" s="240"/>
      <c r="C342" s="241"/>
      <c r="D342" s="242" t="s">
        <v>174</v>
      </c>
      <c r="E342" s="243" t="s">
        <v>1</v>
      </c>
      <c r="F342" s="244" t="s">
        <v>314</v>
      </c>
      <c r="G342" s="241"/>
      <c r="H342" s="245">
        <v>20.88</v>
      </c>
      <c r="I342" s="246"/>
      <c r="J342" s="246"/>
      <c r="K342" s="241"/>
      <c r="L342" s="241"/>
      <c r="M342" s="247"/>
      <c r="N342" s="248"/>
      <c r="O342" s="249"/>
      <c r="P342" s="249"/>
      <c r="Q342" s="249"/>
      <c r="R342" s="249"/>
      <c r="S342" s="249"/>
      <c r="T342" s="249"/>
      <c r="U342" s="249"/>
      <c r="V342" s="249"/>
      <c r="W342" s="249"/>
      <c r="X342" s="250"/>
      <c r="Y342" s="13"/>
      <c r="Z342" s="13"/>
      <c r="AA342" s="13"/>
      <c r="AB342" s="13"/>
      <c r="AC342" s="13"/>
      <c r="AD342" s="13"/>
      <c r="AE342" s="13"/>
      <c r="AT342" s="251" t="s">
        <v>174</v>
      </c>
      <c r="AU342" s="251" t="s">
        <v>88</v>
      </c>
      <c r="AV342" s="13" t="s">
        <v>88</v>
      </c>
      <c r="AW342" s="13" t="s">
        <v>5</v>
      </c>
      <c r="AX342" s="13" t="s">
        <v>78</v>
      </c>
      <c r="AY342" s="251" t="s">
        <v>133</v>
      </c>
    </row>
    <row r="343" spans="1:51" s="13" customFormat="1" ht="12">
      <c r="A343" s="13"/>
      <c r="B343" s="240"/>
      <c r="C343" s="241"/>
      <c r="D343" s="242" t="s">
        <v>174</v>
      </c>
      <c r="E343" s="243" t="s">
        <v>1</v>
      </c>
      <c r="F343" s="244" t="s">
        <v>315</v>
      </c>
      <c r="G343" s="241"/>
      <c r="H343" s="245">
        <v>21.06</v>
      </c>
      <c r="I343" s="246"/>
      <c r="J343" s="246"/>
      <c r="K343" s="241"/>
      <c r="L343" s="241"/>
      <c r="M343" s="247"/>
      <c r="N343" s="248"/>
      <c r="O343" s="249"/>
      <c r="P343" s="249"/>
      <c r="Q343" s="249"/>
      <c r="R343" s="249"/>
      <c r="S343" s="249"/>
      <c r="T343" s="249"/>
      <c r="U343" s="249"/>
      <c r="V343" s="249"/>
      <c r="W343" s="249"/>
      <c r="X343" s="250"/>
      <c r="Y343" s="13"/>
      <c r="Z343" s="13"/>
      <c r="AA343" s="13"/>
      <c r="AB343" s="13"/>
      <c r="AC343" s="13"/>
      <c r="AD343" s="13"/>
      <c r="AE343" s="13"/>
      <c r="AT343" s="251" t="s">
        <v>174</v>
      </c>
      <c r="AU343" s="251" t="s">
        <v>88</v>
      </c>
      <c r="AV343" s="13" t="s">
        <v>88</v>
      </c>
      <c r="AW343" s="13" t="s">
        <v>5</v>
      </c>
      <c r="AX343" s="13" t="s">
        <v>78</v>
      </c>
      <c r="AY343" s="251" t="s">
        <v>133</v>
      </c>
    </row>
    <row r="344" spans="1:51" s="13" customFormat="1" ht="12">
      <c r="A344" s="13"/>
      <c r="B344" s="240"/>
      <c r="C344" s="241"/>
      <c r="D344" s="242" t="s">
        <v>174</v>
      </c>
      <c r="E344" s="243" t="s">
        <v>1</v>
      </c>
      <c r="F344" s="244" t="s">
        <v>316</v>
      </c>
      <c r="G344" s="241"/>
      <c r="H344" s="245">
        <v>23.76</v>
      </c>
      <c r="I344" s="246"/>
      <c r="J344" s="246"/>
      <c r="K344" s="241"/>
      <c r="L344" s="241"/>
      <c r="M344" s="247"/>
      <c r="N344" s="248"/>
      <c r="O344" s="249"/>
      <c r="P344" s="249"/>
      <c r="Q344" s="249"/>
      <c r="R344" s="249"/>
      <c r="S344" s="249"/>
      <c r="T344" s="249"/>
      <c r="U344" s="249"/>
      <c r="V344" s="249"/>
      <c r="W344" s="249"/>
      <c r="X344" s="250"/>
      <c r="Y344" s="13"/>
      <c r="Z344" s="13"/>
      <c r="AA344" s="13"/>
      <c r="AB344" s="13"/>
      <c r="AC344" s="13"/>
      <c r="AD344" s="13"/>
      <c r="AE344" s="13"/>
      <c r="AT344" s="251" t="s">
        <v>174</v>
      </c>
      <c r="AU344" s="251" t="s">
        <v>88</v>
      </c>
      <c r="AV344" s="13" t="s">
        <v>88</v>
      </c>
      <c r="AW344" s="13" t="s">
        <v>5</v>
      </c>
      <c r="AX344" s="13" t="s">
        <v>78</v>
      </c>
      <c r="AY344" s="251" t="s">
        <v>133</v>
      </c>
    </row>
    <row r="345" spans="1:65" s="2" customFormat="1" ht="37.8" customHeight="1">
      <c r="A345" s="37"/>
      <c r="B345" s="38"/>
      <c r="C345" s="252" t="s">
        <v>544</v>
      </c>
      <c r="D345" s="252" t="s">
        <v>244</v>
      </c>
      <c r="E345" s="253" t="s">
        <v>545</v>
      </c>
      <c r="F345" s="254" t="s">
        <v>546</v>
      </c>
      <c r="G345" s="255" t="s">
        <v>171</v>
      </c>
      <c r="H345" s="256">
        <v>72.27</v>
      </c>
      <c r="I345" s="257"/>
      <c r="J345" s="258"/>
      <c r="K345" s="259">
        <f>ROUND(P345*H345,2)</f>
        <v>0</v>
      </c>
      <c r="L345" s="254" t="s">
        <v>172</v>
      </c>
      <c r="M345" s="260"/>
      <c r="N345" s="261" t="s">
        <v>1</v>
      </c>
      <c r="O345" s="226" t="s">
        <v>41</v>
      </c>
      <c r="P345" s="227">
        <f>I345+J345</f>
        <v>0</v>
      </c>
      <c r="Q345" s="227">
        <f>ROUND(I345*H345,2)</f>
        <v>0</v>
      </c>
      <c r="R345" s="227">
        <f>ROUND(J345*H345,2)</f>
        <v>0</v>
      </c>
      <c r="S345" s="90"/>
      <c r="T345" s="228">
        <f>S345*H345</f>
        <v>0</v>
      </c>
      <c r="U345" s="228">
        <v>0.00132</v>
      </c>
      <c r="V345" s="228">
        <f>U345*H345</f>
        <v>0.09539639999999999</v>
      </c>
      <c r="W345" s="228">
        <v>0</v>
      </c>
      <c r="X345" s="229">
        <f>W345*H345</f>
        <v>0</v>
      </c>
      <c r="Y345" s="37"/>
      <c r="Z345" s="37"/>
      <c r="AA345" s="37"/>
      <c r="AB345" s="37"/>
      <c r="AC345" s="37"/>
      <c r="AD345" s="37"/>
      <c r="AE345" s="37"/>
      <c r="AR345" s="230" t="s">
        <v>385</v>
      </c>
      <c r="AT345" s="230" t="s">
        <v>244</v>
      </c>
      <c r="AU345" s="230" t="s">
        <v>88</v>
      </c>
      <c r="AY345" s="16" t="s">
        <v>133</v>
      </c>
      <c r="BE345" s="231">
        <f>IF(O345="základní",K345,0)</f>
        <v>0</v>
      </c>
      <c r="BF345" s="231">
        <f>IF(O345="snížená",K345,0)</f>
        <v>0</v>
      </c>
      <c r="BG345" s="231">
        <f>IF(O345="zákl. přenesená",K345,0)</f>
        <v>0</v>
      </c>
      <c r="BH345" s="231">
        <f>IF(O345="sníž. přenesená",K345,0)</f>
        <v>0</v>
      </c>
      <c r="BI345" s="231">
        <f>IF(O345="nulová",K345,0)</f>
        <v>0</v>
      </c>
      <c r="BJ345" s="16" t="s">
        <v>86</v>
      </c>
      <c r="BK345" s="231">
        <f>ROUND(P345*H345,2)</f>
        <v>0</v>
      </c>
      <c r="BL345" s="16" t="s">
        <v>255</v>
      </c>
      <c r="BM345" s="230" t="s">
        <v>547</v>
      </c>
    </row>
    <row r="346" spans="1:51" s="13" customFormat="1" ht="12">
      <c r="A346" s="13"/>
      <c r="B346" s="240"/>
      <c r="C346" s="241"/>
      <c r="D346" s="242" t="s">
        <v>174</v>
      </c>
      <c r="E346" s="241"/>
      <c r="F346" s="244" t="s">
        <v>548</v>
      </c>
      <c r="G346" s="241"/>
      <c r="H346" s="245">
        <v>72.27</v>
      </c>
      <c r="I346" s="246"/>
      <c r="J346" s="246"/>
      <c r="K346" s="241"/>
      <c r="L346" s="241"/>
      <c r="M346" s="247"/>
      <c r="N346" s="248"/>
      <c r="O346" s="249"/>
      <c r="P346" s="249"/>
      <c r="Q346" s="249"/>
      <c r="R346" s="249"/>
      <c r="S346" s="249"/>
      <c r="T346" s="249"/>
      <c r="U346" s="249"/>
      <c r="V346" s="249"/>
      <c r="W346" s="249"/>
      <c r="X346" s="250"/>
      <c r="Y346" s="13"/>
      <c r="Z346" s="13"/>
      <c r="AA346" s="13"/>
      <c r="AB346" s="13"/>
      <c r="AC346" s="13"/>
      <c r="AD346" s="13"/>
      <c r="AE346" s="13"/>
      <c r="AT346" s="251" t="s">
        <v>174</v>
      </c>
      <c r="AU346" s="251" t="s">
        <v>88</v>
      </c>
      <c r="AV346" s="13" t="s">
        <v>88</v>
      </c>
      <c r="AW346" s="13" t="s">
        <v>4</v>
      </c>
      <c r="AX346" s="13" t="s">
        <v>86</v>
      </c>
      <c r="AY346" s="251" t="s">
        <v>133</v>
      </c>
    </row>
    <row r="347" spans="1:65" s="2" customFormat="1" ht="24.15" customHeight="1">
      <c r="A347" s="37"/>
      <c r="B347" s="38"/>
      <c r="C347" s="218" t="s">
        <v>549</v>
      </c>
      <c r="D347" s="218" t="s">
        <v>134</v>
      </c>
      <c r="E347" s="219" t="s">
        <v>550</v>
      </c>
      <c r="F347" s="220" t="s">
        <v>551</v>
      </c>
      <c r="G347" s="221" t="s">
        <v>171</v>
      </c>
      <c r="H347" s="222">
        <v>155.65</v>
      </c>
      <c r="I347" s="223"/>
      <c r="J347" s="223"/>
      <c r="K347" s="224">
        <f>ROUND(P347*H347,2)</f>
        <v>0</v>
      </c>
      <c r="L347" s="220" t="s">
        <v>172</v>
      </c>
      <c r="M347" s="43"/>
      <c r="N347" s="225" t="s">
        <v>1</v>
      </c>
      <c r="O347" s="226" t="s">
        <v>41</v>
      </c>
      <c r="P347" s="227">
        <f>I347+J347</f>
        <v>0</v>
      </c>
      <c r="Q347" s="227">
        <f>ROUND(I347*H347,2)</f>
        <v>0</v>
      </c>
      <c r="R347" s="227">
        <f>ROUND(J347*H347,2)</f>
        <v>0</v>
      </c>
      <c r="S347" s="90"/>
      <c r="T347" s="228">
        <f>S347*H347</f>
        <v>0</v>
      </c>
      <c r="U347" s="228">
        <v>0.0003</v>
      </c>
      <c r="V347" s="228">
        <f>U347*H347</f>
        <v>0.046695</v>
      </c>
      <c r="W347" s="228">
        <v>0</v>
      </c>
      <c r="X347" s="229">
        <f>W347*H347</f>
        <v>0</v>
      </c>
      <c r="Y347" s="37"/>
      <c r="Z347" s="37"/>
      <c r="AA347" s="37"/>
      <c r="AB347" s="37"/>
      <c r="AC347" s="37"/>
      <c r="AD347" s="37"/>
      <c r="AE347" s="37"/>
      <c r="AR347" s="230" t="s">
        <v>255</v>
      </c>
      <c r="AT347" s="230" t="s">
        <v>134</v>
      </c>
      <c r="AU347" s="230" t="s">
        <v>88</v>
      </c>
      <c r="AY347" s="16" t="s">
        <v>133</v>
      </c>
      <c r="BE347" s="231">
        <f>IF(O347="základní",K347,0)</f>
        <v>0</v>
      </c>
      <c r="BF347" s="231">
        <f>IF(O347="snížená",K347,0)</f>
        <v>0</v>
      </c>
      <c r="BG347" s="231">
        <f>IF(O347="zákl. přenesená",K347,0)</f>
        <v>0</v>
      </c>
      <c r="BH347" s="231">
        <f>IF(O347="sníž. přenesená",K347,0)</f>
        <v>0</v>
      </c>
      <c r="BI347" s="231">
        <f>IF(O347="nulová",K347,0)</f>
        <v>0</v>
      </c>
      <c r="BJ347" s="16" t="s">
        <v>86</v>
      </c>
      <c r="BK347" s="231">
        <f>ROUND(P347*H347,2)</f>
        <v>0</v>
      </c>
      <c r="BL347" s="16" t="s">
        <v>255</v>
      </c>
      <c r="BM347" s="230" t="s">
        <v>552</v>
      </c>
    </row>
    <row r="348" spans="1:65" s="2" customFormat="1" ht="24.15" customHeight="1">
      <c r="A348" s="37"/>
      <c r="B348" s="38"/>
      <c r="C348" s="252" t="s">
        <v>553</v>
      </c>
      <c r="D348" s="252" t="s">
        <v>244</v>
      </c>
      <c r="E348" s="253" t="s">
        <v>554</v>
      </c>
      <c r="F348" s="254" t="s">
        <v>555</v>
      </c>
      <c r="G348" s="255" t="s">
        <v>171</v>
      </c>
      <c r="H348" s="256">
        <v>171.215</v>
      </c>
      <c r="I348" s="257"/>
      <c r="J348" s="258"/>
      <c r="K348" s="259">
        <f>ROUND(P348*H348,2)</f>
        <v>0</v>
      </c>
      <c r="L348" s="254" t="s">
        <v>172</v>
      </c>
      <c r="M348" s="260"/>
      <c r="N348" s="261" t="s">
        <v>1</v>
      </c>
      <c r="O348" s="226" t="s">
        <v>41</v>
      </c>
      <c r="P348" s="227">
        <f>I348+J348</f>
        <v>0</v>
      </c>
      <c r="Q348" s="227">
        <f>ROUND(I348*H348,2)</f>
        <v>0</v>
      </c>
      <c r="R348" s="227">
        <f>ROUND(J348*H348,2)</f>
        <v>0</v>
      </c>
      <c r="S348" s="90"/>
      <c r="T348" s="228">
        <f>S348*H348</f>
        <v>0</v>
      </c>
      <c r="U348" s="228">
        <v>0.00264</v>
      </c>
      <c r="V348" s="228">
        <f>U348*H348</f>
        <v>0.4520076</v>
      </c>
      <c r="W348" s="228">
        <v>0</v>
      </c>
      <c r="X348" s="229">
        <f>W348*H348</f>
        <v>0</v>
      </c>
      <c r="Y348" s="37"/>
      <c r="Z348" s="37"/>
      <c r="AA348" s="37"/>
      <c r="AB348" s="37"/>
      <c r="AC348" s="37"/>
      <c r="AD348" s="37"/>
      <c r="AE348" s="37"/>
      <c r="AR348" s="230" t="s">
        <v>385</v>
      </c>
      <c r="AT348" s="230" t="s">
        <v>244</v>
      </c>
      <c r="AU348" s="230" t="s">
        <v>88</v>
      </c>
      <c r="AY348" s="16" t="s">
        <v>133</v>
      </c>
      <c r="BE348" s="231">
        <f>IF(O348="základní",K348,0)</f>
        <v>0</v>
      </c>
      <c r="BF348" s="231">
        <f>IF(O348="snížená",K348,0)</f>
        <v>0</v>
      </c>
      <c r="BG348" s="231">
        <f>IF(O348="zákl. přenesená",K348,0)</f>
        <v>0</v>
      </c>
      <c r="BH348" s="231">
        <f>IF(O348="sníž. přenesená",K348,0)</f>
        <v>0</v>
      </c>
      <c r="BI348" s="231">
        <f>IF(O348="nulová",K348,0)</f>
        <v>0</v>
      </c>
      <c r="BJ348" s="16" t="s">
        <v>86</v>
      </c>
      <c r="BK348" s="231">
        <f>ROUND(P348*H348,2)</f>
        <v>0</v>
      </c>
      <c r="BL348" s="16" t="s">
        <v>255</v>
      </c>
      <c r="BM348" s="230" t="s">
        <v>556</v>
      </c>
    </row>
    <row r="349" spans="1:51" s="13" customFormat="1" ht="12">
      <c r="A349" s="13"/>
      <c r="B349" s="240"/>
      <c r="C349" s="241"/>
      <c r="D349" s="242" t="s">
        <v>174</v>
      </c>
      <c r="E349" s="241"/>
      <c r="F349" s="244" t="s">
        <v>557</v>
      </c>
      <c r="G349" s="241"/>
      <c r="H349" s="245">
        <v>171.215</v>
      </c>
      <c r="I349" s="246"/>
      <c r="J349" s="246"/>
      <c r="K349" s="241"/>
      <c r="L349" s="241"/>
      <c r="M349" s="247"/>
      <c r="N349" s="248"/>
      <c r="O349" s="249"/>
      <c r="P349" s="249"/>
      <c r="Q349" s="249"/>
      <c r="R349" s="249"/>
      <c r="S349" s="249"/>
      <c r="T349" s="249"/>
      <c r="U349" s="249"/>
      <c r="V349" s="249"/>
      <c r="W349" s="249"/>
      <c r="X349" s="250"/>
      <c r="Y349" s="13"/>
      <c r="Z349" s="13"/>
      <c r="AA349" s="13"/>
      <c r="AB349" s="13"/>
      <c r="AC349" s="13"/>
      <c r="AD349" s="13"/>
      <c r="AE349" s="13"/>
      <c r="AT349" s="251" t="s">
        <v>174</v>
      </c>
      <c r="AU349" s="251" t="s">
        <v>88</v>
      </c>
      <c r="AV349" s="13" t="s">
        <v>88</v>
      </c>
      <c r="AW349" s="13" t="s">
        <v>4</v>
      </c>
      <c r="AX349" s="13" t="s">
        <v>86</v>
      </c>
      <c r="AY349" s="251" t="s">
        <v>133</v>
      </c>
    </row>
    <row r="350" spans="1:65" s="2" customFormat="1" ht="24.15" customHeight="1">
      <c r="A350" s="37"/>
      <c r="B350" s="38"/>
      <c r="C350" s="218" t="s">
        <v>558</v>
      </c>
      <c r="D350" s="218" t="s">
        <v>134</v>
      </c>
      <c r="E350" s="219" t="s">
        <v>559</v>
      </c>
      <c r="F350" s="220" t="s">
        <v>560</v>
      </c>
      <c r="G350" s="221" t="s">
        <v>183</v>
      </c>
      <c r="H350" s="222">
        <v>150.26</v>
      </c>
      <c r="I350" s="223"/>
      <c r="J350" s="223"/>
      <c r="K350" s="224">
        <f>ROUND(P350*H350,2)</f>
        <v>0</v>
      </c>
      <c r="L350" s="220" t="s">
        <v>172</v>
      </c>
      <c r="M350" s="43"/>
      <c r="N350" s="225" t="s">
        <v>1</v>
      </c>
      <c r="O350" s="226" t="s">
        <v>41</v>
      </c>
      <c r="P350" s="227">
        <f>I350+J350</f>
        <v>0</v>
      </c>
      <c r="Q350" s="227">
        <f>ROUND(I350*H350,2)</f>
        <v>0</v>
      </c>
      <c r="R350" s="227">
        <f>ROUND(J350*H350,2)</f>
        <v>0</v>
      </c>
      <c r="S350" s="90"/>
      <c r="T350" s="228">
        <f>S350*H350</f>
        <v>0</v>
      </c>
      <c r="U350" s="228">
        <v>1E-05</v>
      </c>
      <c r="V350" s="228">
        <f>U350*H350</f>
        <v>0.0015026</v>
      </c>
      <c r="W350" s="228">
        <v>0</v>
      </c>
      <c r="X350" s="229">
        <f>W350*H350</f>
        <v>0</v>
      </c>
      <c r="Y350" s="37"/>
      <c r="Z350" s="37"/>
      <c r="AA350" s="37"/>
      <c r="AB350" s="37"/>
      <c r="AC350" s="37"/>
      <c r="AD350" s="37"/>
      <c r="AE350" s="37"/>
      <c r="AR350" s="230" t="s">
        <v>255</v>
      </c>
      <c r="AT350" s="230" t="s">
        <v>134</v>
      </c>
      <c r="AU350" s="230" t="s">
        <v>88</v>
      </c>
      <c r="AY350" s="16" t="s">
        <v>133</v>
      </c>
      <c r="BE350" s="231">
        <f>IF(O350="základní",K350,0)</f>
        <v>0</v>
      </c>
      <c r="BF350" s="231">
        <f>IF(O350="snížená",K350,0)</f>
        <v>0</v>
      </c>
      <c r="BG350" s="231">
        <f>IF(O350="zákl. přenesená",K350,0)</f>
        <v>0</v>
      </c>
      <c r="BH350" s="231">
        <f>IF(O350="sníž. přenesená",K350,0)</f>
        <v>0</v>
      </c>
      <c r="BI350" s="231">
        <f>IF(O350="nulová",K350,0)</f>
        <v>0</v>
      </c>
      <c r="BJ350" s="16" t="s">
        <v>86</v>
      </c>
      <c r="BK350" s="231">
        <f>ROUND(P350*H350,2)</f>
        <v>0</v>
      </c>
      <c r="BL350" s="16" t="s">
        <v>255</v>
      </c>
      <c r="BM350" s="230" t="s">
        <v>561</v>
      </c>
    </row>
    <row r="351" spans="1:51" s="13" customFormat="1" ht="12">
      <c r="A351" s="13"/>
      <c r="B351" s="240"/>
      <c r="C351" s="241"/>
      <c r="D351" s="242" t="s">
        <v>174</v>
      </c>
      <c r="E351" s="243" t="s">
        <v>1</v>
      </c>
      <c r="F351" s="244" t="s">
        <v>562</v>
      </c>
      <c r="G351" s="241"/>
      <c r="H351" s="245">
        <v>19.1</v>
      </c>
      <c r="I351" s="246"/>
      <c r="J351" s="246"/>
      <c r="K351" s="241"/>
      <c r="L351" s="241"/>
      <c r="M351" s="247"/>
      <c r="N351" s="248"/>
      <c r="O351" s="249"/>
      <c r="P351" s="249"/>
      <c r="Q351" s="249"/>
      <c r="R351" s="249"/>
      <c r="S351" s="249"/>
      <c r="T351" s="249"/>
      <c r="U351" s="249"/>
      <c r="V351" s="249"/>
      <c r="W351" s="249"/>
      <c r="X351" s="250"/>
      <c r="Y351" s="13"/>
      <c r="Z351" s="13"/>
      <c r="AA351" s="13"/>
      <c r="AB351" s="13"/>
      <c r="AC351" s="13"/>
      <c r="AD351" s="13"/>
      <c r="AE351" s="13"/>
      <c r="AT351" s="251" t="s">
        <v>174</v>
      </c>
      <c r="AU351" s="251" t="s">
        <v>88</v>
      </c>
      <c r="AV351" s="13" t="s">
        <v>88</v>
      </c>
      <c r="AW351" s="13" t="s">
        <v>5</v>
      </c>
      <c r="AX351" s="13" t="s">
        <v>78</v>
      </c>
      <c r="AY351" s="251" t="s">
        <v>133</v>
      </c>
    </row>
    <row r="352" spans="1:51" s="13" customFormat="1" ht="12">
      <c r="A352" s="13"/>
      <c r="B352" s="240"/>
      <c r="C352" s="241"/>
      <c r="D352" s="242" t="s">
        <v>174</v>
      </c>
      <c r="E352" s="243" t="s">
        <v>1</v>
      </c>
      <c r="F352" s="244" t="s">
        <v>563</v>
      </c>
      <c r="G352" s="241"/>
      <c r="H352" s="245">
        <v>-0.9</v>
      </c>
      <c r="I352" s="246"/>
      <c r="J352" s="246"/>
      <c r="K352" s="241"/>
      <c r="L352" s="241"/>
      <c r="M352" s="247"/>
      <c r="N352" s="248"/>
      <c r="O352" s="249"/>
      <c r="P352" s="249"/>
      <c r="Q352" s="249"/>
      <c r="R352" s="249"/>
      <c r="S352" s="249"/>
      <c r="T352" s="249"/>
      <c r="U352" s="249"/>
      <c r="V352" s="249"/>
      <c r="W352" s="249"/>
      <c r="X352" s="250"/>
      <c r="Y352" s="13"/>
      <c r="Z352" s="13"/>
      <c r="AA352" s="13"/>
      <c r="AB352" s="13"/>
      <c r="AC352" s="13"/>
      <c r="AD352" s="13"/>
      <c r="AE352" s="13"/>
      <c r="AT352" s="251" t="s">
        <v>174</v>
      </c>
      <c r="AU352" s="251" t="s">
        <v>88</v>
      </c>
      <c r="AV352" s="13" t="s">
        <v>88</v>
      </c>
      <c r="AW352" s="13" t="s">
        <v>5</v>
      </c>
      <c r="AX352" s="13" t="s">
        <v>78</v>
      </c>
      <c r="AY352" s="251" t="s">
        <v>133</v>
      </c>
    </row>
    <row r="353" spans="1:51" s="13" customFormat="1" ht="12">
      <c r="A353" s="13"/>
      <c r="B353" s="240"/>
      <c r="C353" s="241"/>
      <c r="D353" s="242" t="s">
        <v>174</v>
      </c>
      <c r="E353" s="243" t="s">
        <v>1</v>
      </c>
      <c r="F353" s="244" t="s">
        <v>564</v>
      </c>
      <c r="G353" s="241"/>
      <c r="H353" s="245">
        <v>19</v>
      </c>
      <c r="I353" s="246"/>
      <c r="J353" s="246"/>
      <c r="K353" s="241"/>
      <c r="L353" s="241"/>
      <c r="M353" s="247"/>
      <c r="N353" s="248"/>
      <c r="O353" s="249"/>
      <c r="P353" s="249"/>
      <c r="Q353" s="249"/>
      <c r="R353" s="249"/>
      <c r="S353" s="249"/>
      <c r="T353" s="249"/>
      <c r="U353" s="249"/>
      <c r="V353" s="249"/>
      <c r="W353" s="249"/>
      <c r="X353" s="250"/>
      <c r="Y353" s="13"/>
      <c r="Z353" s="13"/>
      <c r="AA353" s="13"/>
      <c r="AB353" s="13"/>
      <c r="AC353" s="13"/>
      <c r="AD353" s="13"/>
      <c r="AE353" s="13"/>
      <c r="AT353" s="251" t="s">
        <v>174</v>
      </c>
      <c r="AU353" s="251" t="s">
        <v>88</v>
      </c>
      <c r="AV353" s="13" t="s">
        <v>88</v>
      </c>
      <c r="AW353" s="13" t="s">
        <v>5</v>
      </c>
      <c r="AX353" s="13" t="s">
        <v>78</v>
      </c>
      <c r="AY353" s="251" t="s">
        <v>133</v>
      </c>
    </row>
    <row r="354" spans="1:51" s="13" customFormat="1" ht="12">
      <c r="A354" s="13"/>
      <c r="B354" s="240"/>
      <c r="C354" s="241"/>
      <c r="D354" s="242" t="s">
        <v>174</v>
      </c>
      <c r="E354" s="243" t="s">
        <v>1</v>
      </c>
      <c r="F354" s="244" t="s">
        <v>563</v>
      </c>
      <c r="G354" s="241"/>
      <c r="H354" s="245">
        <v>-0.9</v>
      </c>
      <c r="I354" s="246"/>
      <c r="J354" s="246"/>
      <c r="K354" s="241"/>
      <c r="L354" s="241"/>
      <c r="M354" s="247"/>
      <c r="N354" s="248"/>
      <c r="O354" s="249"/>
      <c r="P354" s="249"/>
      <c r="Q354" s="249"/>
      <c r="R354" s="249"/>
      <c r="S354" s="249"/>
      <c r="T354" s="249"/>
      <c r="U354" s="249"/>
      <c r="V354" s="249"/>
      <c r="W354" s="249"/>
      <c r="X354" s="250"/>
      <c r="Y354" s="13"/>
      <c r="Z354" s="13"/>
      <c r="AA354" s="13"/>
      <c r="AB354" s="13"/>
      <c r="AC354" s="13"/>
      <c r="AD354" s="13"/>
      <c r="AE354" s="13"/>
      <c r="AT354" s="251" t="s">
        <v>174</v>
      </c>
      <c r="AU354" s="251" t="s">
        <v>88</v>
      </c>
      <c r="AV354" s="13" t="s">
        <v>88</v>
      </c>
      <c r="AW354" s="13" t="s">
        <v>5</v>
      </c>
      <c r="AX354" s="13" t="s">
        <v>78</v>
      </c>
      <c r="AY354" s="251" t="s">
        <v>133</v>
      </c>
    </row>
    <row r="355" spans="1:51" s="13" customFormat="1" ht="12">
      <c r="A355" s="13"/>
      <c r="B355" s="240"/>
      <c r="C355" s="241"/>
      <c r="D355" s="242" t="s">
        <v>174</v>
      </c>
      <c r="E355" s="243" t="s">
        <v>1</v>
      </c>
      <c r="F355" s="244" t="s">
        <v>565</v>
      </c>
      <c r="G355" s="241"/>
      <c r="H355" s="245">
        <v>19.9</v>
      </c>
      <c r="I355" s="246"/>
      <c r="J355" s="246"/>
      <c r="K355" s="241"/>
      <c r="L355" s="241"/>
      <c r="M355" s="247"/>
      <c r="N355" s="248"/>
      <c r="O355" s="249"/>
      <c r="P355" s="249"/>
      <c r="Q355" s="249"/>
      <c r="R355" s="249"/>
      <c r="S355" s="249"/>
      <c r="T355" s="249"/>
      <c r="U355" s="249"/>
      <c r="V355" s="249"/>
      <c r="W355" s="249"/>
      <c r="X355" s="250"/>
      <c r="Y355" s="13"/>
      <c r="Z355" s="13"/>
      <c r="AA355" s="13"/>
      <c r="AB355" s="13"/>
      <c r="AC355" s="13"/>
      <c r="AD355" s="13"/>
      <c r="AE355" s="13"/>
      <c r="AT355" s="251" t="s">
        <v>174</v>
      </c>
      <c r="AU355" s="251" t="s">
        <v>88</v>
      </c>
      <c r="AV355" s="13" t="s">
        <v>88</v>
      </c>
      <c r="AW355" s="13" t="s">
        <v>5</v>
      </c>
      <c r="AX355" s="13" t="s">
        <v>78</v>
      </c>
      <c r="AY355" s="251" t="s">
        <v>133</v>
      </c>
    </row>
    <row r="356" spans="1:51" s="13" customFormat="1" ht="12">
      <c r="A356" s="13"/>
      <c r="B356" s="240"/>
      <c r="C356" s="241"/>
      <c r="D356" s="242" t="s">
        <v>174</v>
      </c>
      <c r="E356" s="243" t="s">
        <v>1</v>
      </c>
      <c r="F356" s="244" t="s">
        <v>566</v>
      </c>
      <c r="G356" s="241"/>
      <c r="H356" s="245">
        <v>-1.2</v>
      </c>
      <c r="I356" s="246"/>
      <c r="J356" s="246"/>
      <c r="K356" s="241"/>
      <c r="L356" s="241"/>
      <c r="M356" s="247"/>
      <c r="N356" s="248"/>
      <c r="O356" s="249"/>
      <c r="P356" s="249"/>
      <c r="Q356" s="249"/>
      <c r="R356" s="249"/>
      <c r="S356" s="249"/>
      <c r="T356" s="249"/>
      <c r="U356" s="249"/>
      <c r="V356" s="249"/>
      <c r="W356" s="249"/>
      <c r="X356" s="250"/>
      <c r="Y356" s="13"/>
      <c r="Z356" s="13"/>
      <c r="AA356" s="13"/>
      <c r="AB356" s="13"/>
      <c r="AC356" s="13"/>
      <c r="AD356" s="13"/>
      <c r="AE356" s="13"/>
      <c r="AT356" s="251" t="s">
        <v>174</v>
      </c>
      <c r="AU356" s="251" t="s">
        <v>88</v>
      </c>
      <c r="AV356" s="13" t="s">
        <v>88</v>
      </c>
      <c r="AW356" s="13" t="s">
        <v>5</v>
      </c>
      <c r="AX356" s="13" t="s">
        <v>78</v>
      </c>
      <c r="AY356" s="251" t="s">
        <v>133</v>
      </c>
    </row>
    <row r="357" spans="1:51" s="13" customFormat="1" ht="12">
      <c r="A357" s="13"/>
      <c r="B357" s="240"/>
      <c r="C357" s="241"/>
      <c r="D357" s="242" t="s">
        <v>174</v>
      </c>
      <c r="E357" s="243" t="s">
        <v>1</v>
      </c>
      <c r="F357" s="244" t="s">
        <v>329</v>
      </c>
      <c r="G357" s="241"/>
      <c r="H357" s="245">
        <v>-1.8</v>
      </c>
      <c r="I357" s="246"/>
      <c r="J357" s="246"/>
      <c r="K357" s="241"/>
      <c r="L357" s="241"/>
      <c r="M357" s="247"/>
      <c r="N357" s="248"/>
      <c r="O357" s="249"/>
      <c r="P357" s="249"/>
      <c r="Q357" s="249"/>
      <c r="R357" s="249"/>
      <c r="S357" s="249"/>
      <c r="T357" s="249"/>
      <c r="U357" s="249"/>
      <c r="V357" s="249"/>
      <c r="W357" s="249"/>
      <c r="X357" s="250"/>
      <c r="Y357" s="13"/>
      <c r="Z357" s="13"/>
      <c r="AA357" s="13"/>
      <c r="AB357" s="13"/>
      <c r="AC357" s="13"/>
      <c r="AD357" s="13"/>
      <c r="AE357" s="13"/>
      <c r="AT357" s="251" t="s">
        <v>174</v>
      </c>
      <c r="AU357" s="251" t="s">
        <v>88</v>
      </c>
      <c r="AV357" s="13" t="s">
        <v>88</v>
      </c>
      <c r="AW357" s="13" t="s">
        <v>5</v>
      </c>
      <c r="AX357" s="13" t="s">
        <v>78</v>
      </c>
      <c r="AY357" s="251" t="s">
        <v>133</v>
      </c>
    </row>
    <row r="358" spans="1:51" s="13" customFormat="1" ht="12">
      <c r="A358" s="13"/>
      <c r="B358" s="240"/>
      <c r="C358" s="241"/>
      <c r="D358" s="242" t="s">
        <v>174</v>
      </c>
      <c r="E358" s="243" t="s">
        <v>1</v>
      </c>
      <c r="F358" s="244" t="s">
        <v>567</v>
      </c>
      <c r="G358" s="241"/>
      <c r="H358" s="245">
        <v>-0.8</v>
      </c>
      <c r="I358" s="246"/>
      <c r="J358" s="246"/>
      <c r="K358" s="241"/>
      <c r="L358" s="241"/>
      <c r="M358" s="247"/>
      <c r="N358" s="248"/>
      <c r="O358" s="249"/>
      <c r="P358" s="249"/>
      <c r="Q358" s="249"/>
      <c r="R358" s="249"/>
      <c r="S358" s="249"/>
      <c r="T358" s="249"/>
      <c r="U358" s="249"/>
      <c r="V358" s="249"/>
      <c r="W358" s="249"/>
      <c r="X358" s="250"/>
      <c r="Y358" s="13"/>
      <c r="Z358" s="13"/>
      <c r="AA358" s="13"/>
      <c r="AB358" s="13"/>
      <c r="AC358" s="13"/>
      <c r="AD358" s="13"/>
      <c r="AE358" s="13"/>
      <c r="AT358" s="251" t="s">
        <v>174</v>
      </c>
      <c r="AU358" s="251" t="s">
        <v>88</v>
      </c>
      <c r="AV358" s="13" t="s">
        <v>88</v>
      </c>
      <c r="AW358" s="13" t="s">
        <v>5</v>
      </c>
      <c r="AX358" s="13" t="s">
        <v>78</v>
      </c>
      <c r="AY358" s="251" t="s">
        <v>133</v>
      </c>
    </row>
    <row r="359" spans="1:51" s="13" customFormat="1" ht="12">
      <c r="A359" s="13"/>
      <c r="B359" s="240"/>
      <c r="C359" s="241"/>
      <c r="D359" s="242" t="s">
        <v>174</v>
      </c>
      <c r="E359" s="243" t="s">
        <v>1</v>
      </c>
      <c r="F359" s="244" t="s">
        <v>568</v>
      </c>
      <c r="G359" s="241"/>
      <c r="H359" s="245">
        <v>-0.7</v>
      </c>
      <c r="I359" s="246"/>
      <c r="J359" s="246"/>
      <c r="K359" s="241"/>
      <c r="L359" s="241"/>
      <c r="M359" s="247"/>
      <c r="N359" s="248"/>
      <c r="O359" s="249"/>
      <c r="P359" s="249"/>
      <c r="Q359" s="249"/>
      <c r="R359" s="249"/>
      <c r="S359" s="249"/>
      <c r="T359" s="249"/>
      <c r="U359" s="249"/>
      <c r="V359" s="249"/>
      <c r="W359" s="249"/>
      <c r="X359" s="250"/>
      <c r="Y359" s="13"/>
      <c r="Z359" s="13"/>
      <c r="AA359" s="13"/>
      <c r="AB359" s="13"/>
      <c r="AC359" s="13"/>
      <c r="AD359" s="13"/>
      <c r="AE359" s="13"/>
      <c r="AT359" s="251" t="s">
        <v>174</v>
      </c>
      <c r="AU359" s="251" t="s">
        <v>88</v>
      </c>
      <c r="AV359" s="13" t="s">
        <v>88</v>
      </c>
      <c r="AW359" s="13" t="s">
        <v>5</v>
      </c>
      <c r="AX359" s="13" t="s">
        <v>78</v>
      </c>
      <c r="AY359" s="251" t="s">
        <v>133</v>
      </c>
    </row>
    <row r="360" spans="1:51" s="13" customFormat="1" ht="12">
      <c r="A360" s="13"/>
      <c r="B360" s="240"/>
      <c r="C360" s="241"/>
      <c r="D360" s="242" t="s">
        <v>174</v>
      </c>
      <c r="E360" s="243" t="s">
        <v>1</v>
      </c>
      <c r="F360" s="244" t="s">
        <v>569</v>
      </c>
      <c r="G360" s="241"/>
      <c r="H360" s="245">
        <v>12.16</v>
      </c>
      <c r="I360" s="246"/>
      <c r="J360" s="246"/>
      <c r="K360" s="241"/>
      <c r="L360" s="241"/>
      <c r="M360" s="247"/>
      <c r="N360" s="248"/>
      <c r="O360" s="249"/>
      <c r="P360" s="249"/>
      <c r="Q360" s="249"/>
      <c r="R360" s="249"/>
      <c r="S360" s="249"/>
      <c r="T360" s="249"/>
      <c r="U360" s="249"/>
      <c r="V360" s="249"/>
      <c r="W360" s="249"/>
      <c r="X360" s="250"/>
      <c r="Y360" s="13"/>
      <c r="Z360" s="13"/>
      <c r="AA360" s="13"/>
      <c r="AB360" s="13"/>
      <c r="AC360" s="13"/>
      <c r="AD360" s="13"/>
      <c r="AE360" s="13"/>
      <c r="AT360" s="251" t="s">
        <v>174</v>
      </c>
      <c r="AU360" s="251" t="s">
        <v>88</v>
      </c>
      <c r="AV360" s="13" t="s">
        <v>88</v>
      </c>
      <c r="AW360" s="13" t="s">
        <v>5</v>
      </c>
      <c r="AX360" s="13" t="s">
        <v>78</v>
      </c>
      <c r="AY360" s="251" t="s">
        <v>133</v>
      </c>
    </row>
    <row r="361" spans="1:51" s="13" customFormat="1" ht="12">
      <c r="A361" s="13"/>
      <c r="B361" s="240"/>
      <c r="C361" s="241"/>
      <c r="D361" s="242" t="s">
        <v>174</v>
      </c>
      <c r="E361" s="243" t="s">
        <v>1</v>
      </c>
      <c r="F361" s="244" t="s">
        <v>340</v>
      </c>
      <c r="G361" s="241"/>
      <c r="H361" s="245">
        <v>-1.6</v>
      </c>
      <c r="I361" s="246"/>
      <c r="J361" s="246"/>
      <c r="K361" s="241"/>
      <c r="L361" s="241"/>
      <c r="M361" s="247"/>
      <c r="N361" s="248"/>
      <c r="O361" s="249"/>
      <c r="P361" s="249"/>
      <c r="Q361" s="249"/>
      <c r="R361" s="249"/>
      <c r="S361" s="249"/>
      <c r="T361" s="249"/>
      <c r="U361" s="249"/>
      <c r="V361" s="249"/>
      <c r="W361" s="249"/>
      <c r="X361" s="250"/>
      <c r="Y361" s="13"/>
      <c r="Z361" s="13"/>
      <c r="AA361" s="13"/>
      <c r="AB361" s="13"/>
      <c r="AC361" s="13"/>
      <c r="AD361" s="13"/>
      <c r="AE361" s="13"/>
      <c r="AT361" s="251" t="s">
        <v>174</v>
      </c>
      <c r="AU361" s="251" t="s">
        <v>88</v>
      </c>
      <c r="AV361" s="13" t="s">
        <v>88</v>
      </c>
      <c r="AW361" s="13" t="s">
        <v>5</v>
      </c>
      <c r="AX361" s="13" t="s">
        <v>78</v>
      </c>
      <c r="AY361" s="251" t="s">
        <v>133</v>
      </c>
    </row>
    <row r="362" spans="1:51" s="13" customFormat="1" ht="12">
      <c r="A362" s="13"/>
      <c r="B362" s="240"/>
      <c r="C362" s="241"/>
      <c r="D362" s="242" t="s">
        <v>174</v>
      </c>
      <c r="E362" s="243" t="s">
        <v>1</v>
      </c>
      <c r="F362" s="244" t="s">
        <v>570</v>
      </c>
      <c r="G362" s="241"/>
      <c r="H362" s="245">
        <v>12.8</v>
      </c>
      <c r="I362" s="246"/>
      <c r="J362" s="246"/>
      <c r="K362" s="241"/>
      <c r="L362" s="241"/>
      <c r="M362" s="247"/>
      <c r="N362" s="248"/>
      <c r="O362" s="249"/>
      <c r="P362" s="249"/>
      <c r="Q362" s="249"/>
      <c r="R362" s="249"/>
      <c r="S362" s="249"/>
      <c r="T362" s="249"/>
      <c r="U362" s="249"/>
      <c r="V362" s="249"/>
      <c r="W362" s="249"/>
      <c r="X362" s="250"/>
      <c r="Y362" s="13"/>
      <c r="Z362" s="13"/>
      <c r="AA362" s="13"/>
      <c r="AB362" s="13"/>
      <c r="AC362" s="13"/>
      <c r="AD362" s="13"/>
      <c r="AE362" s="13"/>
      <c r="AT362" s="251" t="s">
        <v>174</v>
      </c>
      <c r="AU362" s="251" t="s">
        <v>88</v>
      </c>
      <c r="AV362" s="13" t="s">
        <v>88</v>
      </c>
      <c r="AW362" s="13" t="s">
        <v>5</v>
      </c>
      <c r="AX362" s="13" t="s">
        <v>78</v>
      </c>
      <c r="AY362" s="251" t="s">
        <v>133</v>
      </c>
    </row>
    <row r="363" spans="1:51" s="13" customFormat="1" ht="12">
      <c r="A363" s="13"/>
      <c r="B363" s="240"/>
      <c r="C363" s="241"/>
      <c r="D363" s="242" t="s">
        <v>174</v>
      </c>
      <c r="E363" s="243" t="s">
        <v>1</v>
      </c>
      <c r="F363" s="244" t="s">
        <v>568</v>
      </c>
      <c r="G363" s="241"/>
      <c r="H363" s="245">
        <v>-0.7</v>
      </c>
      <c r="I363" s="246"/>
      <c r="J363" s="246"/>
      <c r="K363" s="241"/>
      <c r="L363" s="241"/>
      <c r="M363" s="247"/>
      <c r="N363" s="248"/>
      <c r="O363" s="249"/>
      <c r="P363" s="249"/>
      <c r="Q363" s="249"/>
      <c r="R363" s="249"/>
      <c r="S363" s="249"/>
      <c r="T363" s="249"/>
      <c r="U363" s="249"/>
      <c r="V363" s="249"/>
      <c r="W363" s="249"/>
      <c r="X363" s="250"/>
      <c r="Y363" s="13"/>
      <c r="Z363" s="13"/>
      <c r="AA363" s="13"/>
      <c r="AB363" s="13"/>
      <c r="AC363" s="13"/>
      <c r="AD363" s="13"/>
      <c r="AE363" s="13"/>
      <c r="AT363" s="251" t="s">
        <v>174</v>
      </c>
      <c r="AU363" s="251" t="s">
        <v>88</v>
      </c>
      <c r="AV363" s="13" t="s">
        <v>88</v>
      </c>
      <c r="AW363" s="13" t="s">
        <v>5</v>
      </c>
      <c r="AX363" s="13" t="s">
        <v>78</v>
      </c>
      <c r="AY363" s="251" t="s">
        <v>133</v>
      </c>
    </row>
    <row r="364" spans="1:51" s="13" customFormat="1" ht="12">
      <c r="A364" s="13"/>
      <c r="B364" s="240"/>
      <c r="C364" s="241"/>
      <c r="D364" s="242" t="s">
        <v>174</v>
      </c>
      <c r="E364" s="243" t="s">
        <v>1</v>
      </c>
      <c r="F364" s="244" t="s">
        <v>567</v>
      </c>
      <c r="G364" s="241"/>
      <c r="H364" s="245">
        <v>-0.8</v>
      </c>
      <c r="I364" s="246"/>
      <c r="J364" s="246"/>
      <c r="K364" s="241"/>
      <c r="L364" s="241"/>
      <c r="M364" s="247"/>
      <c r="N364" s="248"/>
      <c r="O364" s="249"/>
      <c r="P364" s="249"/>
      <c r="Q364" s="249"/>
      <c r="R364" s="249"/>
      <c r="S364" s="249"/>
      <c r="T364" s="249"/>
      <c r="U364" s="249"/>
      <c r="V364" s="249"/>
      <c r="W364" s="249"/>
      <c r="X364" s="250"/>
      <c r="Y364" s="13"/>
      <c r="Z364" s="13"/>
      <c r="AA364" s="13"/>
      <c r="AB364" s="13"/>
      <c r="AC364" s="13"/>
      <c r="AD364" s="13"/>
      <c r="AE364" s="13"/>
      <c r="AT364" s="251" t="s">
        <v>174</v>
      </c>
      <c r="AU364" s="251" t="s">
        <v>88</v>
      </c>
      <c r="AV364" s="13" t="s">
        <v>88</v>
      </c>
      <c r="AW364" s="13" t="s">
        <v>5</v>
      </c>
      <c r="AX364" s="13" t="s">
        <v>78</v>
      </c>
      <c r="AY364" s="251" t="s">
        <v>133</v>
      </c>
    </row>
    <row r="365" spans="1:51" s="13" customFormat="1" ht="12">
      <c r="A365" s="13"/>
      <c r="B365" s="240"/>
      <c r="C365" s="241"/>
      <c r="D365" s="242" t="s">
        <v>174</v>
      </c>
      <c r="E365" s="243" t="s">
        <v>1</v>
      </c>
      <c r="F365" s="244" t="s">
        <v>571</v>
      </c>
      <c r="G365" s="241"/>
      <c r="H365" s="245">
        <v>9.9</v>
      </c>
      <c r="I365" s="246"/>
      <c r="J365" s="246"/>
      <c r="K365" s="241"/>
      <c r="L365" s="241"/>
      <c r="M365" s="247"/>
      <c r="N365" s="248"/>
      <c r="O365" s="249"/>
      <c r="P365" s="249"/>
      <c r="Q365" s="249"/>
      <c r="R365" s="249"/>
      <c r="S365" s="249"/>
      <c r="T365" s="249"/>
      <c r="U365" s="249"/>
      <c r="V365" s="249"/>
      <c r="W365" s="249"/>
      <c r="X365" s="250"/>
      <c r="Y365" s="13"/>
      <c r="Z365" s="13"/>
      <c r="AA365" s="13"/>
      <c r="AB365" s="13"/>
      <c r="AC365" s="13"/>
      <c r="AD365" s="13"/>
      <c r="AE365" s="13"/>
      <c r="AT365" s="251" t="s">
        <v>174</v>
      </c>
      <c r="AU365" s="251" t="s">
        <v>88</v>
      </c>
      <c r="AV365" s="13" t="s">
        <v>88</v>
      </c>
      <c r="AW365" s="13" t="s">
        <v>5</v>
      </c>
      <c r="AX365" s="13" t="s">
        <v>78</v>
      </c>
      <c r="AY365" s="251" t="s">
        <v>133</v>
      </c>
    </row>
    <row r="366" spans="1:51" s="13" customFormat="1" ht="12">
      <c r="A366" s="13"/>
      <c r="B366" s="240"/>
      <c r="C366" s="241"/>
      <c r="D366" s="242" t="s">
        <v>174</v>
      </c>
      <c r="E366" s="243" t="s">
        <v>1</v>
      </c>
      <c r="F366" s="244" t="s">
        <v>572</v>
      </c>
      <c r="G366" s="241"/>
      <c r="H366" s="245">
        <v>-0.6</v>
      </c>
      <c r="I366" s="246"/>
      <c r="J366" s="246"/>
      <c r="K366" s="241"/>
      <c r="L366" s="241"/>
      <c r="M366" s="247"/>
      <c r="N366" s="248"/>
      <c r="O366" s="249"/>
      <c r="P366" s="249"/>
      <c r="Q366" s="249"/>
      <c r="R366" s="249"/>
      <c r="S366" s="249"/>
      <c r="T366" s="249"/>
      <c r="U366" s="249"/>
      <c r="V366" s="249"/>
      <c r="W366" s="249"/>
      <c r="X366" s="250"/>
      <c r="Y366" s="13"/>
      <c r="Z366" s="13"/>
      <c r="AA366" s="13"/>
      <c r="AB366" s="13"/>
      <c r="AC366" s="13"/>
      <c r="AD366" s="13"/>
      <c r="AE366" s="13"/>
      <c r="AT366" s="251" t="s">
        <v>174</v>
      </c>
      <c r="AU366" s="251" t="s">
        <v>88</v>
      </c>
      <c r="AV366" s="13" t="s">
        <v>88</v>
      </c>
      <c r="AW366" s="13" t="s">
        <v>5</v>
      </c>
      <c r="AX366" s="13" t="s">
        <v>78</v>
      </c>
      <c r="AY366" s="251" t="s">
        <v>133</v>
      </c>
    </row>
    <row r="367" spans="1:51" s="13" customFormat="1" ht="12">
      <c r="A367" s="13"/>
      <c r="B367" s="240"/>
      <c r="C367" s="241"/>
      <c r="D367" s="242" t="s">
        <v>174</v>
      </c>
      <c r="E367" s="243" t="s">
        <v>1</v>
      </c>
      <c r="F367" s="244" t="s">
        <v>573</v>
      </c>
      <c r="G367" s="241"/>
      <c r="H367" s="245">
        <v>19</v>
      </c>
      <c r="I367" s="246"/>
      <c r="J367" s="246"/>
      <c r="K367" s="241"/>
      <c r="L367" s="241"/>
      <c r="M367" s="247"/>
      <c r="N367" s="248"/>
      <c r="O367" s="249"/>
      <c r="P367" s="249"/>
      <c r="Q367" s="249"/>
      <c r="R367" s="249"/>
      <c r="S367" s="249"/>
      <c r="T367" s="249"/>
      <c r="U367" s="249"/>
      <c r="V367" s="249"/>
      <c r="W367" s="249"/>
      <c r="X367" s="250"/>
      <c r="Y367" s="13"/>
      <c r="Z367" s="13"/>
      <c r="AA367" s="13"/>
      <c r="AB367" s="13"/>
      <c r="AC367" s="13"/>
      <c r="AD367" s="13"/>
      <c r="AE367" s="13"/>
      <c r="AT367" s="251" t="s">
        <v>174</v>
      </c>
      <c r="AU367" s="251" t="s">
        <v>88</v>
      </c>
      <c r="AV367" s="13" t="s">
        <v>88</v>
      </c>
      <c r="AW367" s="13" t="s">
        <v>5</v>
      </c>
      <c r="AX367" s="13" t="s">
        <v>78</v>
      </c>
      <c r="AY367" s="251" t="s">
        <v>133</v>
      </c>
    </row>
    <row r="368" spans="1:51" s="13" customFormat="1" ht="12">
      <c r="A368" s="13"/>
      <c r="B368" s="240"/>
      <c r="C368" s="241"/>
      <c r="D368" s="242" t="s">
        <v>174</v>
      </c>
      <c r="E368" s="243" t="s">
        <v>1</v>
      </c>
      <c r="F368" s="244" t="s">
        <v>563</v>
      </c>
      <c r="G368" s="241"/>
      <c r="H368" s="245">
        <v>-0.9</v>
      </c>
      <c r="I368" s="246"/>
      <c r="J368" s="246"/>
      <c r="K368" s="241"/>
      <c r="L368" s="241"/>
      <c r="M368" s="247"/>
      <c r="N368" s="248"/>
      <c r="O368" s="249"/>
      <c r="P368" s="249"/>
      <c r="Q368" s="249"/>
      <c r="R368" s="249"/>
      <c r="S368" s="249"/>
      <c r="T368" s="249"/>
      <c r="U368" s="249"/>
      <c r="V368" s="249"/>
      <c r="W368" s="249"/>
      <c r="X368" s="250"/>
      <c r="Y368" s="13"/>
      <c r="Z368" s="13"/>
      <c r="AA368" s="13"/>
      <c r="AB368" s="13"/>
      <c r="AC368" s="13"/>
      <c r="AD368" s="13"/>
      <c r="AE368" s="13"/>
      <c r="AT368" s="251" t="s">
        <v>174</v>
      </c>
      <c r="AU368" s="251" t="s">
        <v>88</v>
      </c>
      <c r="AV368" s="13" t="s">
        <v>88</v>
      </c>
      <c r="AW368" s="13" t="s">
        <v>5</v>
      </c>
      <c r="AX368" s="13" t="s">
        <v>78</v>
      </c>
      <c r="AY368" s="251" t="s">
        <v>133</v>
      </c>
    </row>
    <row r="369" spans="1:51" s="13" customFormat="1" ht="12">
      <c r="A369" s="13"/>
      <c r="B369" s="240"/>
      <c r="C369" s="241"/>
      <c r="D369" s="242" t="s">
        <v>174</v>
      </c>
      <c r="E369" s="243" t="s">
        <v>1</v>
      </c>
      <c r="F369" s="244" t="s">
        <v>574</v>
      </c>
      <c r="G369" s="241"/>
      <c r="H369" s="245">
        <v>19.3</v>
      </c>
      <c r="I369" s="246"/>
      <c r="J369" s="246"/>
      <c r="K369" s="241"/>
      <c r="L369" s="241"/>
      <c r="M369" s="247"/>
      <c r="N369" s="248"/>
      <c r="O369" s="249"/>
      <c r="P369" s="249"/>
      <c r="Q369" s="249"/>
      <c r="R369" s="249"/>
      <c r="S369" s="249"/>
      <c r="T369" s="249"/>
      <c r="U369" s="249"/>
      <c r="V369" s="249"/>
      <c r="W369" s="249"/>
      <c r="X369" s="250"/>
      <c r="Y369" s="13"/>
      <c r="Z369" s="13"/>
      <c r="AA369" s="13"/>
      <c r="AB369" s="13"/>
      <c r="AC369" s="13"/>
      <c r="AD369" s="13"/>
      <c r="AE369" s="13"/>
      <c r="AT369" s="251" t="s">
        <v>174</v>
      </c>
      <c r="AU369" s="251" t="s">
        <v>88</v>
      </c>
      <c r="AV369" s="13" t="s">
        <v>88</v>
      </c>
      <c r="AW369" s="13" t="s">
        <v>5</v>
      </c>
      <c r="AX369" s="13" t="s">
        <v>78</v>
      </c>
      <c r="AY369" s="251" t="s">
        <v>133</v>
      </c>
    </row>
    <row r="370" spans="1:51" s="13" customFormat="1" ht="12">
      <c r="A370" s="13"/>
      <c r="B370" s="240"/>
      <c r="C370" s="241"/>
      <c r="D370" s="242" t="s">
        <v>174</v>
      </c>
      <c r="E370" s="243" t="s">
        <v>1</v>
      </c>
      <c r="F370" s="244" t="s">
        <v>563</v>
      </c>
      <c r="G370" s="241"/>
      <c r="H370" s="245">
        <v>-0.9</v>
      </c>
      <c r="I370" s="246"/>
      <c r="J370" s="246"/>
      <c r="K370" s="241"/>
      <c r="L370" s="241"/>
      <c r="M370" s="247"/>
      <c r="N370" s="248"/>
      <c r="O370" s="249"/>
      <c r="P370" s="249"/>
      <c r="Q370" s="249"/>
      <c r="R370" s="249"/>
      <c r="S370" s="249"/>
      <c r="T370" s="249"/>
      <c r="U370" s="249"/>
      <c r="V370" s="249"/>
      <c r="W370" s="249"/>
      <c r="X370" s="250"/>
      <c r="Y370" s="13"/>
      <c r="Z370" s="13"/>
      <c r="AA370" s="13"/>
      <c r="AB370" s="13"/>
      <c r="AC370" s="13"/>
      <c r="AD370" s="13"/>
      <c r="AE370" s="13"/>
      <c r="AT370" s="251" t="s">
        <v>174</v>
      </c>
      <c r="AU370" s="251" t="s">
        <v>88</v>
      </c>
      <c r="AV370" s="13" t="s">
        <v>88</v>
      </c>
      <c r="AW370" s="13" t="s">
        <v>5</v>
      </c>
      <c r="AX370" s="13" t="s">
        <v>78</v>
      </c>
      <c r="AY370" s="251" t="s">
        <v>133</v>
      </c>
    </row>
    <row r="371" spans="1:51" s="13" customFormat="1" ht="12">
      <c r="A371" s="13"/>
      <c r="B371" s="240"/>
      <c r="C371" s="241"/>
      <c r="D371" s="242" t="s">
        <v>174</v>
      </c>
      <c r="E371" s="243" t="s">
        <v>1</v>
      </c>
      <c r="F371" s="244" t="s">
        <v>575</v>
      </c>
      <c r="G371" s="241"/>
      <c r="H371" s="245">
        <v>19.1</v>
      </c>
      <c r="I371" s="246"/>
      <c r="J371" s="246"/>
      <c r="K371" s="241"/>
      <c r="L371" s="241"/>
      <c r="M371" s="247"/>
      <c r="N371" s="248"/>
      <c r="O371" s="249"/>
      <c r="P371" s="249"/>
      <c r="Q371" s="249"/>
      <c r="R371" s="249"/>
      <c r="S371" s="249"/>
      <c r="T371" s="249"/>
      <c r="U371" s="249"/>
      <c r="V371" s="249"/>
      <c r="W371" s="249"/>
      <c r="X371" s="250"/>
      <c r="Y371" s="13"/>
      <c r="Z371" s="13"/>
      <c r="AA371" s="13"/>
      <c r="AB371" s="13"/>
      <c r="AC371" s="13"/>
      <c r="AD371" s="13"/>
      <c r="AE371" s="13"/>
      <c r="AT371" s="251" t="s">
        <v>174</v>
      </c>
      <c r="AU371" s="251" t="s">
        <v>88</v>
      </c>
      <c r="AV371" s="13" t="s">
        <v>88</v>
      </c>
      <c r="AW371" s="13" t="s">
        <v>5</v>
      </c>
      <c r="AX371" s="13" t="s">
        <v>78</v>
      </c>
      <c r="AY371" s="251" t="s">
        <v>133</v>
      </c>
    </row>
    <row r="372" spans="1:51" s="13" customFormat="1" ht="12">
      <c r="A372" s="13"/>
      <c r="B372" s="240"/>
      <c r="C372" s="241"/>
      <c r="D372" s="242" t="s">
        <v>174</v>
      </c>
      <c r="E372" s="243" t="s">
        <v>1</v>
      </c>
      <c r="F372" s="244" t="s">
        <v>563</v>
      </c>
      <c r="G372" s="241"/>
      <c r="H372" s="245">
        <v>-0.9</v>
      </c>
      <c r="I372" s="246"/>
      <c r="J372" s="246"/>
      <c r="K372" s="241"/>
      <c r="L372" s="241"/>
      <c r="M372" s="247"/>
      <c r="N372" s="248"/>
      <c r="O372" s="249"/>
      <c r="P372" s="249"/>
      <c r="Q372" s="249"/>
      <c r="R372" s="249"/>
      <c r="S372" s="249"/>
      <c r="T372" s="249"/>
      <c r="U372" s="249"/>
      <c r="V372" s="249"/>
      <c r="W372" s="249"/>
      <c r="X372" s="250"/>
      <c r="Y372" s="13"/>
      <c r="Z372" s="13"/>
      <c r="AA372" s="13"/>
      <c r="AB372" s="13"/>
      <c r="AC372" s="13"/>
      <c r="AD372" s="13"/>
      <c r="AE372" s="13"/>
      <c r="AT372" s="251" t="s">
        <v>174</v>
      </c>
      <c r="AU372" s="251" t="s">
        <v>88</v>
      </c>
      <c r="AV372" s="13" t="s">
        <v>88</v>
      </c>
      <c r="AW372" s="13" t="s">
        <v>5</v>
      </c>
      <c r="AX372" s="13" t="s">
        <v>78</v>
      </c>
      <c r="AY372" s="251" t="s">
        <v>133</v>
      </c>
    </row>
    <row r="373" spans="1:51" s="13" customFormat="1" ht="12">
      <c r="A373" s="13"/>
      <c r="B373" s="240"/>
      <c r="C373" s="241"/>
      <c r="D373" s="242" t="s">
        <v>174</v>
      </c>
      <c r="E373" s="243" t="s">
        <v>1</v>
      </c>
      <c r="F373" s="244" t="s">
        <v>576</v>
      </c>
      <c r="G373" s="241"/>
      <c r="H373" s="245">
        <v>15.6</v>
      </c>
      <c r="I373" s="246"/>
      <c r="J373" s="246"/>
      <c r="K373" s="241"/>
      <c r="L373" s="241"/>
      <c r="M373" s="247"/>
      <c r="N373" s="248"/>
      <c r="O373" s="249"/>
      <c r="P373" s="249"/>
      <c r="Q373" s="249"/>
      <c r="R373" s="249"/>
      <c r="S373" s="249"/>
      <c r="T373" s="249"/>
      <c r="U373" s="249"/>
      <c r="V373" s="249"/>
      <c r="W373" s="249"/>
      <c r="X373" s="250"/>
      <c r="Y373" s="13"/>
      <c r="Z373" s="13"/>
      <c r="AA373" s="13"/>
      <c r="AB373" s="13"/>
      <c r="AC373" s="13"/>
      <c r="AD373" s="13"/>
      <c r="AE373" s="13"/>
      <c r="AT373" s="251" t="s">
        <v>174</v>
      </c>
      <c r="AU373" s="251" t="s">
        <v>88</v>
      </c>
      <c r="AV373" s="13" t="s">
        <v>88</v>
      </c>
      <c r="AW373" s="13" t="s">
        <v>5</v>
      </c>
      <c r="AX373" s="13" t="s">
        <v>78</v>
      </c>
      <c r="AY373" s="251" t="s">
        <v>133</v>
      </c>
    </row>
    <row r="374" spans="1:51" s="13" customFormat="1" ht="12">
      <c r="A374" s="13"/>
      <c r="B374" s="240"/>
      <c r="C374" s="241"/>
      <c r="D374" s="242" t="s">
        <v>174</v>
      </c>
      <c r="E374" s="243" t="s">
        <v>1</v>
      </c>
      <c r="F374" s="244" t="s">
        <v>349</v>
      </c>
      <c r="G374" s="241"/>
      <c r="H374" s="245">
        <v>-1.2</v>
      </c>
      <c r="I374" s="246"/>
      <c r="J374" s="246"/>
      <c r="K374" s="241"/>
      <c r="L374" s="241"/>
      <c r="M374" s="247"/>
      <c r="N374" s="248"/>
      <c r="O374" s="249"/>
      <c r="P374" s="249"/>
      <c r="Q374" s="249"/>
      <c r="R374" s="249"/>
      <c r="S374" s="249"/>
      <c r="T374" s="249"/>
      <c r="U374" s="249"/>
      <c r="V374" s="249"/>
      <c r="W374" s="249"/>
      <c r="X374" s="250"/>
      <c r="Y374" s="13"/>
      <c r="Z374" s="13"/>
      <c r="AA374" s="13"/>
      <c r="AB374" s="13"/>
      <c r="AC374" s="13"/>
      <c r="AD374" s="13"/>
      <c r="AE374" s="13"/>
      <c r="AT374" s="251" t="s">
        <v>174</v>
      </c>
      <c r="AU374" s="251" t="s">
        <v>88</v>
      </c>
      <c r="AV374" s="13" t="s">
        <v>88</v>
      </c>
      <c r="AW374" s="13" t="s">
        <v>5</v>
      </c>
      <c r="AX374" s="13" t="s">
        <v>78</v>
      </c>
      <c r="AY374" s="251" t="s">
        <v>133</v>
      </c>
    </row>
    <row r="375" spans="1:51" s="13" customFormat="1" ht="12">
      <c r="A375" s="13"/>
      <c r="B375" s="240"/>
      <c r="C375" s="241"/>
      <c r="D375" s="242" t="s">
        <v>174</v>
      </c>
      <c r="E375" s="243" t="s">
        <v>1</v>
      </c>
      <c r="F375" s="244" t="s">
        <v>567</v>
      </c>
      <c r="G375" s="241"/>
      <c r="H375" s="245">
        <v>-0.8</v>
      </c>
      <c r="I375" s="246"/>
      <c r="J375" s="246"/>
      <c r="K375" s="241"/>
      <c r="L375" s="241"/>
      <c r="M375" s="247"/>
      <c r="N375" s="248"/>
      <c r="O375" s="249"/>
      <c r="P375" s="249"/>
      <c r="Q375" s="249"/>
      <c r="R375" s="249"/>
      <c r="S375" s="249"/>
      <c r="T375" s="249"/>
      <c r="U375" s="249"/>
      <c r="V375" s="249"/>
      <c r="W375" s="249"/>
      <c r="X375" s="250"/>
      <c r="Y375" s="13"/>
      <c r="Z375" s="13"/>
      <c r="AA375" s="13"/>
      <c r="AB375" s="13"/>
      <c r="AC375" s="13"/>
      <c r="AD375" s="13"/>
      <c r="AE375" s="13"/>
      <c r="AT375" s="251" t="s">
        <v>174</v>
      </c>
      <c r="AU375" s="251" t="s">
        <v>88</v>
      </c>
      <c r="AV375" s="13" t="s">
        <v>88</v>
      </c>
      <c r="AW375" s="13" t="s">
        <v>5</v>
      </c>
      <c r="AX375" s="13" t="s">
        <v>78</v>
      </c>
      <c r="AY375" s="251" t="s">
        <v>133</v>
      </c>
    </row>
    <row r="376" spans="1:51" s="13" customFormat="1" ht="12">
      <c r="A376" s="13"/>
      <c r="B376" s="240"/>
      <c r="C376" s="241"/>
      <c r="D376" s="242" t="s">
        <v>174</v>
      </c>
      <c r="E376" s="243" t="s">
        <v>1</v>
      </c>
      <c r="F376" s="244" t="s">
        <v>563</v>
      </c>
      <c r="G376" s="241"/>
      <c r="H376" s="245">
        <v>-0.9</v>
      </c>
      <c r="I376" s="246"/>
      <c r="J376" s="246"/>
      <c r="K376" s="241"/>
      <c r="L376" s="241"/>
      <c r="M376" s="247"/>
      <c r="N376" s="248"/>
      <c r="O376" s="249"/>
      <c r="P376" s="249"/>
      <c r="Q376" s="249"/>
      <c r="R376" s="249"/>
      <c r="S376" s="249"/>
      <c r="T376" s="249"/>
      <c r="U376" s="249"/>
      <c r="V376" s="249"/>
      <c r="W376" s="249"/>
      <c r="X376" s="250"/>
      <c r="Y376" s="13"/>
      <c r="Z376" s="13"/>
      <c r="AA376" s="13"/>
      <c r="AB376" s="13"/>
      <c r="AC376" s="13"/>
      <c r="AD376" s="13"/>
      <c r="AE376" s="13"/>
      <c r="AT376" s="251" t="s">
        <v>174</v>
      </c>
      <c r="AU376" s="251" t="s">
        <v>88</v>
      </c>
      <c r="AV376" s="13" t="s">
        <v>88</v>
      </c>
      <c r="AW376" s="13" t="s">
        <v>5</v>
      </c>
      <c r="AX376" s="13" t="s">
        <v>78</v>
      </c>
      <c r="AY376" s="251" t="s">
        <v>133</v>
      </c>
    </row>
    <row r="377" spans="1:65" s="2" customFormat="1" ht="24.15" customHeight="1">
      <c r="A377" s="37"/>
      <c r="B377" s="38"/>
      <c r="C377" s="252" t="s">
        <v>577</v>
      </c>
      <c r="D377" s="252" t="s">
        <v>244</v>
      </c>
      <c r="E377" s="253" t="s">
        <v>578</v>
      </c>
      <c r="F377" s="254" t="s">
        <v>579</v>
      </c>
      <c r="G377" s="255" t="s">
        <v>183</v>
      </c>
      <c r="H377" s="256">
        <v>165.286</v>
      </c>
      <c r="I377" s="257"/>
      <c r="J377" s="258"/>
      <c r="K377" s="259">
        <f>ROUND(P377*H377,2)</f>
        <v>0</v>
      </c>
      <c r="L377" s="254" t="s">
        <v>172</v>
      </c>
      <c r="M377" s="260"/>
      <c r="N377" s="261" t="s">
        <v>1</v>
      </c>
      <c r="O377" s="226" t="s">
        <v>41</v>
      </c>
      <c r="P377" s="227">
        <f>I377+J377</f>
        <v>0</v>
      </c>
      <c r="Q377" s="227">
        <f>ROUND(I377*H377,2)</f>
        <v>0</v>
      </c>
      <c r="R377" s="227">
        <f>ROUND(J377*H377,2)</f>
        <v>0</v>
      </c>
      <c r="S377" s="90"/>
      <c r="T377" s="228">
        <f>S377*H377</f>
        <v>0</v>
      </c>
      <c r="U377" s="228">
        <v>0.00022</v>
      </c>
      <c r="V377" s="228">
        <f>U377*H377</f>
        <v>0.03636292</v>
      </c>
      <c r="W377" s="228">
        <v>0</v>
      </c>
      <c r="X377" s="229">
        <f>W377*H377</f>
        <v>0</v>
      </c>
      <c r="Y377" s="37"/>
      <c r="Z377" s="37"/>
      <c r="AA377" s="37"/>
      <c r="AB377" s="37"/>
      <c r="AC377" s="37"/>
      <c r="AD377" s="37"/>
      <c r="AE377" s="37"/>
      <c r="AR377" s="230" t="s">
        <v>385</v>
      </c>
      <c r="AT377" s="230" t="s">
        <v>244</v>
      </c>
      <c r="AU377" s="230" t="s">
        <v>88</v>
      </c>
      <c r="AY377" s="16" t="s">
        <v>133</v>
      </c>
      <c r="BE377" s="231">
        <f>IF(O377="základní",K377,0)</f>
        <v>0</v>
      </c>
      <c r="BF377" s="231">
        <f>IF(O377="snížená",K377,0)</f>
        <v>0</v>
      </c>
      <c r="BG377" s="231">
        <f>IF(O377="zákl. přenesená",K377,0)</f>
        <v>0</v>
      </c>
      <c r="BH377" s="231">
        <f>IF(O377="sníž. přenesená",K377,0)</f>
        <v>0</v>
      </c>
      <c r="BI377" s="231">
        <f>IF(O377="nulová",K377,0)</f>
        <v>0</v>
      </c>
      <c r="BJ377" s="16" t="s">
        <v>86</v>
      </c>
      <c r="BK377" s="231">
        <f>ROUND(P377*H377,2)</f>
        <v>0</v>
      </c>
      <c r="BL377" s="16" t="s">
        <v>255</v>
      </c>
      <c r="BM377" s="230" t="s">
        <v>580</v>
      </c>
    </row>
    <row r="378" spans="1:51" s="13" customFormat="1" ht="12">
      <c r="A378" s="13"/>
      <c r="B378" s="240"/>
      <c r="C378" s="241"/>
      <c r="D378" s="242" t="s">
        <v>174</v>
      </c>
      <c r="E378" s="241"/>
      <c r="F378" s="244" t="s">
        <v>581</v>
      </c>
      <c r="G378" s="241"/>
      <c r="H378" s="245">
        <v>165.286</v>
      </c>
      <c r="I378" s="246"/>
      <c r="J378" s="246"/>
      <c r="K378" s="241"/>
      <c r="L378" s="241"/>
      <c r="M378" s="247"/>
      <c r="N378" s="248"/>
      <c r="O378" s="249"/>
      <c r="P378" s="249"/>
      <c r="Q378" s="249"/>
      <c r="R378" s="249"/>
      <c r="S378" s="249"/>
      <c r="T378" s="249"/>
      <c r="U378" s="249"/>
      <c r="V378" s="249"/>
      <c r="W378" s="249"/>
      <c r="X378" s="250"/>
      <c r="Y378" s="13"/>
      <c r="Z378" s="13"/>
      <c r="AA378" s="13"/>
      <c r="AB378" s="13"/>
      <c r="AC378" s="13"/>
      <c r="AD378" s="13"/>
      <c r="AE378" s="13"/>
      <c r="AT378" s="251" t="s">
        <v>174</v>
      </c>
      <c r="AU378" s="251" t="s">
        <v>88</v>
      </c>
      <c r="AV378" s="13" t="s">
        <v>88</v>
      </c>
      <c r="AW378" s="13" t="s">
        <v>4</v>
      </c>
      <c r="AX378" s="13" t="s">
        <v>86</v>
      </c>
      <c r="AY378" s="251" t="s">
        <v>133</v>
      </c>
    </row>
    <row r="379" spans="1:65" s="2" customFormat="1" ht="24.15" customHeight="1">
      <c r="A379" s="37"/>
      <c r="B379" s="38"/>
      <c r="C379" s="252" t="s">
        <v>582</v>
      </c>
      <c r="D379" s="252" t="s">
        <v>244</v>
      </c>
      <c r="E379" s="253" t="s">
        <v>583</v>
      </c>
      <c r="F379" s="254" t="s">
        <v>584</v>
      </c>
      <c r="G379" s="255" t="s">
        <v>183</v>
      </c>
      <c r="H379" s="256">
        <v>58.3</v>
      </c>
      <c r="I379" s="257"/>
      <c r="J379" s="258"/>
      <c r="K379" s="259">
        <f>ROUND(P379*H379,2)</f>
        <v>0</v>
      </c>
      <c r="L379" s="254" t="s">
        <v>172</v>
      </c>
      <c r="M379" s="260"/>
      <c r="N379" s="261" t="s">
        <v>1</v>
      </c>
      <c r="O379" s="226" t="s">
        <v>41</v>
      </c>
      <c r="P379" s="227">
        <f>I379+J379</f>
        <v>0</v>
      </c>
      <c r="Q379" s="227">
        <f>ROUND(I379*H379,2)</f>
        <v>0</v>
      </c>
      <c r="R379" s="227">
        <f>ROUND(J379*H379,2)</f>
        <v>0</v>
      </c>
      <c r="S379" s="90"/>
      <c r="T379" s="228">
        <f>S379*H379</f>
        <v>0</v>
      </c>
      <c r="U379" s="228">
        <v>0.0002</v>
      </c>
      <c r="V379" s="228">
        <f>U379*H379</f>
        <v>0.01166</v>
      </c>
      <c r="W379" s="228">
        <v>0</v>
      </c>
      <c r="X379" s="229">
        <f>W379*H379</f>
        <v>0</v>
      </c>
      <c r="Y379" s="37"/>
      <c r="Z379" s="37"/>
      <c r="AA379" s="37"/>
      <c r="AB379" s="37"/>
      <c r="AC379" s="37"/>
      <c r="AD379" s="37"/>
      <c r="AE379" s="37"/>
      <c r="AR379" s="230" t="s">
        <v>385</v>
      </c>
      <c r="AT379" s="230" t="s">
        <v>244</v>
      </c>
      <c r="AU379" s="230" t="s">
        <v>88</v>
      </c>
      <c r="AY379" s="16" t="s">
        <v>133</v>
      </c>
      <c r="BE379" s="231">
        <f>IF(O379="základní",K379,0)</f>
        <v>0</v>
      </c>
      <c r="BF379" s="231">
        <f>IF(O379="snížená",K379,0)</f>
        <v>0</v>
      </c>
      <c r="BG379" s="231">
        <f>IF(O379="zákl. přenesená",K379,0)</f>
        <v>0</v>
      </c>
      <c r="BH379" s="231">
        <f>IF(O379="sníž. přenesená",K379,0)</f>
        <v>0</v>
      </c>
      <c r="BI379" s="231">
        <f>IF(O379="nulová",K379,0)</f>
        <v>0</v>
      </c>
      <c r="BJ379" s="16" t="s">
        <v>86</v>
      </c>
      <c r="BK379" s="231">
        <f>ROUND(P379*H379,2)</f>
        <v>0</v>
      </c>
      <c r="BL379" s="16" t="s">
        <v>255</v>
      </c>
      <c r="BM379" s="230" t="s">
        <v>585</v>
      </c>
    </row>
    <row r="380" spans="1:51" s="13" customFormat="1" ht="12">
      <c r="A380" s="13"/>
      <c r="B380" s="240"/>
      <c r="C380" s="241"/>
      <c r="D380" s="242" t="s">
        <v>174</v>
      </c>
      <c r="E380" s="241"/>
      <c r="F380" s="244" t="s">
        <v>586</v>
      </c>
      <c r="G380" s="241"/>
      <c r="H380" s="245">
        <v>58.3</v>
      </c>
      <c r="I380" s="246"/>
      <c r="J380" s="246"/>
      <c r="K380" s="241"/>
      <c r="L380" s="241"/>
      <c r="M380" s="247"/>
      <c r="N380" s="248"/>
      <c r="O380" s="249"/>
      <c r="P380" s="249"/>
      <c r="Q380" s="249"/>
      <c r="R380" s="249"/>
      <c r="S380" s="249"/>
      <c r="T380" s="249"/>
      <c r="U380" s="249"/>
      <c r="V380" s="249"/>
      <c r="W380" s="249"/>
      <c r="X380" s="250"/>
      <c r="Y380" s="13"/>
      <c r="Z380" s="13"/>
      <c r="AA380" s="13"/>
      <c r="AB380" s="13"/>
      <c r="AC380" s="13"/>
      <c r="AD380" s="13"/>
      <c r="AE380" s="13"/>
      <c r="AT380" s="251" t="s">
        <v>174</v>
      </c>
      <c r="AU380" s="251" t="s">
        <v>88</v>
      </c>
      <c r="AV380" s="13" t="s">
        <v>88</v>
      </c>
      <c r="AW380" s="13" t="s">
        <v>4</v>
      </c>
      <c r="AX380" s="13" t="s">
        <v>86</v>
      </c>
      <c r="AY380" s="251" t="s">
        <v>133</v>
      </c>
    </row>
    <row r="381" spans="1:65" s="2" customFormat="1" ht="24.15" customHeight="1">
      <c r="A381" s="37"/>
      <c r="B381" s="38"/>
      <c r="C381" s="218" t="s">
        <v>587</v>
      </c>
      <c r="D381" s="218" t="s">
        <v>134</v>
      </c>
      <c r="E381" s="219" t="s">
        <v>588</v>
      </c>
      <c r="F381" s="220" t="s">
        <v>589</v>
      </c>
      <c r="G381" s="221" t="s">
        <v>183</v>
      </c>
      <c r="H381" s="222">
        <v>53</v>
      </c>
      <c r="I381" s="223"/>
      <c r="J381" s="223"/>
      <c r="K381" s="224">
        <f>ROUND(P381*H381,2)</f>
        <v>0</v>
      </c>
      <c r="L381" s="220" t="s">
        <v>172</v>
      </c>
      <c r="M381" s="43"/>
      <c r="N381" s="225" t="s">
        <v>1</v>
      </c>
      <c r="O381" s="226" t="s">
        <v>41</v>
      </c>
      <c r="P381" s="227">
        <f>I381+J381</f>
        <v>0</v>
      </c>
      <c r="Q381" s="227">
        <f>ROUND(I381*H381,2)</f>
        <v>0</v>
      </c>
      <c r="R381" s="227">
        <f>ROUND(J381*H381,2)</f>
        <v>0</v>
      </c>
      <c r="S381" s="90"/>
      <c r="T381" s="228">
        <f>S381*H381</f>
        <v>0</v>
      </c>
      <c r="U381" s="228">
        <v>1E-05</v>
      </c>
      <c r="V381" s="228">
        <f>U381*H381</f>
        <v>0.0005300000000000001</v>
      </c>
      <c r="W381" s="228">
        <v>0</v>
      </c>
      <c r="X381" s="229">
        <f>W381*H381</f>
        <v>0</v>
      </c>
      <c r="Y381" s="37"/>
      <c r="Z381" s="37"/>
      <c r="AA381" s="37"/>
      <c r="AB381" s="37"/>
      <c r="AC381" s="37"/>
      <c r="AD381" s="37"/>
      <c r="AE381" s="37"/>
      <c r="AR381" s="230" t="s">
        <v>255</v>
      </c>
      <c r="AT381" s="230" t="s">
        <v>134</v>
      </c>
      <c r="AU381" s="230" t="s">
        <v>88</v>
      </c>
      <c r="AY381" s="16" t="s">
        <v>133</v>
      </c>
      <c r="BE381" s="231">
        <f>IF(O381="základní",K381,0)</f>
        <v>0</v>
      </c>
      <c r="BF381" s="231">
        <f>IF(O381="snížená",K381,0)</f>
        <v>0</v>
      </c>
      <c r="BG381" s="231">
        <f>IF(O381="zákl. přenesená",K381,0)</f>
        <v>0</v>
      </c>
      <c r="BH381" s="231">
        <f>IF(O381="sníž. přenesená",K381,0)</f>
        <v>0</v>
      </c>
      <c r="BI381" s="231">
        <f>IF(O381="nulová",K381,0)</f>
        <v>0</v>
      </c>
      <c r="BJ381" s="16" t="s">
        <v>86</v>
      </c>
      <c r="BK381" s="231">
        <f>ROUND(P381*H381,2)</f>
        <v>0</v>
      </c>
      <c r="BL381" s="16" t="s">
        <v>255</v>
      </c>
      <c r="BM381" s="230" t="s">
        <v>590</v>
      </c>
    </row>
    <row r="382" spans="1:51" s="13" customFormat="1" ht="12">
      <c r="A382" s="13"/>
      <c r="B382" s="240"/>
      <c r="C382" s="241"/>
      <c r="D382" s="242" t="s">
        <v>174</v>
      </c>
      <c r="E382" s="243" t="s">
        <v>1</v>
      </c>
      <c r="F382" s="244" t="s">
        <v>591</v>
      </c>
      <c r="G382" s="241"/>
      <c r="H382" s="245">
        <v>18.9</v>
      </c>
      <c r="I382" s="246"/>
      <c r="J382" s="246"/>
      <c r="K382" s="241"/>
      <c r="L382" s="241"/>
      <c r="M382" s="247"/>
      <c r="N382" s="248"/>
      <c r="O382" s="249"/>
      <c r="P382" s="249"/>
      <c r="Q382" s="249"/>
      <c r="R382" s="249"/>
      <c r="S382" s="249"/>
      <c r="T382" s="249"/>
      <c r="U382" s="249"/>
      <c r="V382" s="249"/>
      <c r="W382" s="249"/>
      <c r="X382" s="250"/>
      <c r="Y382" s="13"/>
      <c r="Z382" s="13"/>
      <c r="AA382" s="13"/>
      <c r="AB382" s="13"/>
      <c r="AC382" s="13"/>
      <c r="AD382" s="13"/>
      <c r="AE382" s="13"/>
      <c r="AT382" s="251" t="s">
        <v>174</v>
      </c>
      <c r="AU382" s="251" t="s">
        <v>88</v>
      </c>
      <c r="AV382" s="13" t="s">
        <v>88</v>
      </c>
      <c r="AW382" s="13" t="s">
        <v>5</v>
      </c>
      <c r="AX382" s="13" t="s">
        <v>78</v>
      </c>
      <c r="AY382" s="251" t="s">
        <v>133</v>
      </c>
    </row>
    <row r="383" spans="1:51" s="13" customFormat="1" ht="12">
      <c r="A383" s="13"/>
      <c r="B383" s="240"/>
      <c r="C383" s="241"/>
      <c r="D383" s="242" t="s">
        <v>174</v>
      </c>
      <c r="E383" s="243" t="s">
        <v>1</v>
      </c>
      <c r="F383" s="244" t="s">
        <v>567</v>
      </c>
      <c r="G383" s="241"/>
      <c r="H383" s="245">
        <v>-0.8</v>
      </c>
      <c r="I383" s="246"/>
      <c r="J383" s="246"/>
      <c r="K383" s="241"/>
      <c r="L383" s="241"/>
      <c r="M383" s="247"/>
      <c r="N383" s="248"/>
      <c r="O383" s="249"/>
      <c r="P383" s="249"/>
      <c r="Q383" s="249"/>
      <c r="R383" s="249"/>
      <c r="S383" s="249"/>
      <c r="T383" s="249"/>
      <c r="U383" s="249"/>
      <c r="V383" s="249"/>
      <c r="W383" s="249"/>
      <c r="X383" s="250"/>
      <c r="Y383" s="13"/>
      <c r="Z383" s="13"/>
      <c r="AA383" s="13"/>
      <c r="AB383" s="13"/>
      <c r="AC383" s="13"/>
      <c r="AD383" s="13"/>
      <c r="AE383" s="13"/>
      <c r="AT383" s="251" t="s">
        <v>174</v>
      </c>
      <c r="AU383" s="251" t="s">
        <v>88</v>
      </c>
      <c r="AV383" s="13" t="s">
        <v>88</v>
      </c>
      <c r="AW383" s="13" t="s">
        <v>5</v>
      </c>
      <c r="AX383" s="13" t="s">
        <v>78</v>
      </c>
      <c r="AY383" s="251" t="s">
        <v>133</v>
      </c>
    </row>
    <row r="384" spans="1:51" s="13" customFormat="1" ht="12">
      <c r="A384" s="13"/>
      <c r="B384" s="240"/>
      <c r="C384" s="241"/>
      <c r="D384" s="242" t="s">
        <v>174</v>
      </c>
      <c r="E384" s="243" t="s">
        <v>1</v>
      </c>
      <c r="F384" s="244" t="s">
        <v>592</v>
      </c>
      <c r="G384" s="241"/>
      <c r="H384" s="245">
        <v>18.7</v>
      </c>
      <c r="I384" s="246"/>
      <c r="J384" s="246"/>
      <c r="K384" s="241"/>
      <c r="L384" s="241"/>
      <c r="M384" s="247"/>
      <c r="N384" s="248"/>
      <c r="O384" s="249"/>
      <c r="P384" s="249"/>
      <c r="Q384" s="249"/>
      <c r="R384" s="249"/>
      <c r="S384" s="249"/>
      <c r="T384" s="249"/>
      <c r="U384" s="249"/>
      <c r="V384" s="249"/>
      <c r="W384" s="249"/>
      <c r="X384" s="250"/>
      <c r="Y384" s="13"/>
      <c r="Z384" s="13"/>
      <c r="AA384" s="13"/>
      <c r="AB384" s="13"/>
      <c r="AC384" s="13"/>
      <c r="AD384" s="13"/>
      <c r="AE384" s="13"/>
      <c r="AT384" s="251" t="s">
        <v>174</v>
      </c>
      <c r="AU384" s="251" t="s">
        <v>88</v>
      </c>
      <c r="AV384" s="13" t="s">
        <v>88</v>
      </c>
      <c r="AW384" s="13" t="s">
        <v>5</v>
      </c>
      <c r="AX384" s="13" t="s">
        <v>78</v>
      </c>
      <c r="AY384" s="251" t="s">
        <v>133</v>
      </c>
    </row>
    <row r="385" spans="1:51" s="13" customFormat="1" ht="12">
      <c r="A385" s="13"/>
      <c r="B385" s="240"/>
      <c r="C385" s="241"/>
      <c r="D385" s="242" t="s">
        <v>174</v>
      </c>
      <c r="E385" s="243" t="s">
        <v>1</v>
      </c>
      <c r="F385" s="244" t="s">
        <v>563</v>
      </c>
      <c r="G385" s="241"/>
      <c r="H385" s="245">
        <v>-0.9</v>
      </c>
      <c r="I385" s="246"/>
      <c r="J385" s="246"/>
      <c r="K385" s="241"/>
      <c r="L385" s="241"/>
      <c r="M385" s="247"/>
      <c r="N385" s="248"/>
      <c r="O385" s="249"/>
      <c r="P385" s="249"/>
      <c r="Q385" s="249"/>
      <c r="R385" s="249"/>
      <c r="S385" s="249"/>
      <c r="T385" s="249"/>
      <c r="U385" s="249"/>
      <c r="V385" s="249"/>
      <c r="W385" s="249"/>
      <c r="X385" s="250"/>
      <c r="Y385" s="13"/>
      <c r="Z385" s="13"/>
      <c r="AA385" s="13"/>
      <c r="AB385" s="13"/>
      <c r="AC385" s="13"/>
      <c r="AD385" s="13"/>
      <c r="AE385" s="13"/>
      <c r="AT385" s="251" t="s">
        <v>174</v>
      </c>
      <c r="AU385" s="251" t="s">
        <v>88</v>
      </c>
      <c r="AV385" s="13" t="s">
        <v>88</v>
      </c>
      <c r="AW385" s="13" t="s">
        <v>5</v>
      </c>
      <c r="AX385" s="13" t="s">
        <v>78</v>
      </c>
      <c r="AY385" s="251" t="s">
        <v>133</v>
      </c>
    </row>
    <row r="386" spans="1:51" s="13" customFormat="1" ht="12">
      <c r="A386" s="13"/>
      <c r="B386" s="240"/>
      <c r="C386" s="241"/>
      <c r="D386" s="242" t="s">
        <v>174</v>
      </c>
      <c r="E386" s="243" t="s">
        <v>1</v>
      </c>
      <c r="F386" s="244" t="s">
        <v>567</v>
      </c>
      <c r="G386" s="241"/>
      <c r="H386" s="245">
        <v>-0.8</v>
      </c>
      <c r="I386" s="246"/>
      <c r="J386" s="246"/>
      <c r="K386" s="241"/>
      <c r="L386" s="241"/>
      <c r="M386" s="247"/>
      <c r="N386" s="248"/>
      <c r="O386" s="249"/>
      <c r="P386" s="249"/>
      <c r="Q386" s="249"/>
      <c r="R386" s="249"/>
      <c r="S386" s="249"/>
      <c r="T386" s="249"/>
      <c r="U386" s="249"/>
      <c r="V386" s="249"/>
      <c r="W386" s="249"/>
      <c r="X386" s="250"/>
      <c r="Y386" s="13"/>
      <c r="Z386" s="13"/>
      <c r="AA386" s="13"/>
      <c r="AB386" s="13"/>
      <c r="AC386" s="13"/>
      <c r="AD386" s="13"/>
      <c r="AE386" s="13"/>
      <c r="AT386" s="251" t="s">
        <v>174</v>
      </c>
      <c r="AU386" s="251" t="s">
        <v>88</v>
      </c>
      <c r="AV386" s="13" t="s">
        <v>88</v>
      </c>
      <c r="AW386" s="13" t="s">
        <v>5</v>
      </c>
      <c r="AX386" s="13" t="s">
        <v>78</v>
      </c>
      <c r="AY386" s="251" t="s">
        <v>133</v>
      </c>
    </row>
    <row r="387" spans="1:51" s="13" customFormat="1" ht="12">
      <c r="A387" s="13"/>
      <c r="B387" s="240"/>
      <c r="C387" s="241"/>
      <c r="D387" s="242" t="s">
        <v>174</v>
      </c>
      <c r="E387" s="243" t="s">
        <v>1</v>
      </c>
      <c r="F387" s="244" t="s">
        <v>593</v>
      </c>
      <c r="G387" s="241"/>
      <c r="H387" s="245">
        <v>19.6</v>
      </c>
      <c r="I387" s="246"/>
      <c r="J387" s="246"/>
      <c r="K387" s="241"/>
      <c r="L387" s="241"/>
      <c r="M387" s="247"/>
      <c r="N387" s="248"/>
      <c r="O387" s="249"/>
      <c r="P387" s="249"/>
      <c r="Q387" s="249"/>
      <c r="R387" s="249"/>
      <c r="S387" s="249"/>
      <c r="T387" s="249"/>
      <c r="U387" s="249"/>
      <c r="V387" s="249"/>
      <c r="W387" s="249"/>
      <c r="X387" s="250"/>
      <c r="Y387" s="13"/>
      <c r="Z387" s="13"/>
      <c r="AA387" s="13"/>
      <c r="AB387" s="13"/>
      <c r="AC387" s="13"/>
      <c r="AD387" s="13"/>
      <c r="AE387" s="13"/>
      <c r="AT387" s="251" t="s">
        <v>174</v>
      </c>
      <c r="AU387" s="251" t="s">
        <v>88</v>
      </c>
      <c r="AV387" s="13" t="s">
        <v>88</v>
      </c>
      <c r="AW387" s="13" t="s">
        <v>5</v>
      </c>
      <c r="AX387" s="13" t="s">
        <v>78</v>
      </c>
      <c r="AY387" s="251" t="s">
        <v>133</v>
      </c>
    </row>
    <row r="388" spans="1:51" s="13" customFormat="1" ht="12">
      <c r="A388" s="13"/>
      <c r="B388" s="240"/>
      <c r="C388" s="241"/>
      <c r="D388" s="242" t="s">
        <v>174</v>
      </c>
      <c r="E388" s="243" t="s">
        <v>1</v>
      </c>
      <c r="F388" s="244" t="s">
        <v>567</v>
      </c>
      <c r="G388" s="241"/>
      <c r="H388" s="245">
        <v>-0.8</v>
      </c>
      <c r="I388" s="246"/>
      <c r="J388" s="246"/>
      <c r="K388" s="241"/>
      <c r="L388" s="241"/>
      <c r="M388" s="247"/>
      <c r="N388" s="248"/>
      <c r="O388" s="249"/>
      <c r="P388" s="249"/>
      <c r="Q388" s="249"/>
      <c r="R388" s="249"/>
      <c r="S388" s="249"/>
      <c r="T388" s="249"/>
      <c r="U388" s="249"/>
      <c r="V388" s="249"/>
      <c r="W388" s="249"/>
      <c r="X388" s="250"/>
      <c r="Y388" s="13"/>
      <c r="Z388" s="13"/>
      <c r="AA388" s="13"/>
      <c r="AB388" s="13"/>
      <c r="AC388" s="13"/>
      <c r="AD388" s="13"/>
      <c r="AE388" s="13"/>
      <c r="AT388" s="251" t="s">
        <v>174</v>
      </c>
      <c r="AU388" s="251" t="s">
        <v>88</v>
      </c>
      <c r="AV388" s="13" t="s">
        <v>88</v>
      </c>
      <c r="AW388" s="13" t="s">
        <v>5</v>
      </c>
      <c r="AX388" s="13" t="s">
        <v>78</v>
      </c>
      <c r="AY388" s="251" t="s">
        <v>133</v>
      </c>
    </row>
    <row r="389" spans="1:51" s="13" customFormat="1" ht="12">
      <c r="A389" s="13"/>
      <c r="B389" s="240"/>
      <c r="C389" s="241"/>
      <c r="D389" s="242" t="s">
        <v>174</v>
      </c>
      <c r="E389" s="243" t="s">
        <v>1</v>
      </c>
      <c r="F389" s="244" t="s">
        <v>563</v>
      </c>
      <c r="G389" s="241"/>
      <c r="H389" s="245">
        <v>-0.9</v>
      </c>
      <c r="I389" s="246"/>
      <c r="J389" s="246"/>
      <c r="K389" s="241"/>
      <c r="L389" s="241"/>
      <c r="M389" s="247"/>
      <c r="N389" s="248"/>
      <c r="O389" s="249"/>
      <c r="P389" s="249"/>
      <c r="Q389" s="249"/>
      <c r="R389" s="249"/>
      <c r="S389" s="249"/>
      <c r="T389" s="249"/>
      <c r="U389" s="249"/>
      <c r="V389" s="249"/>
      <c r="W389" s="249"/>
      <c r="X389" s="250"/>
      <c r="Y389" s="13"/>
      <c r="Z389" s="13"/>
      <c r="AA389" s="13"/>
      <c r="AB389" s="13"/>
      <c r="AC389" s="13"/>
      <c r="AD389" s="13"/>
      <c r="AE389" s="13"/>
      <c r="AT389" s="251" t="s">
        <v>174</v>
      </c>
      <c r="AU389" s="251" t="s">
        <v>88</v>
      </c>
      <c r="AV389" s="13" t="s">
        <v>88</v>
      </c>
      <c r="AW389" s="13" t="s">
        <v>5</v>
      </c>
      <c r="AX389" s="13" t="s">
        <v>78</v>
      </c>
      <c r="AY389" s="251" t="s">
        <v>133</v>
      </c>
    </row>
    <row r="390" spans="1:65" s="2" customFormat="1" ht="24.15" customHeight="1">
      <c r="A390" s="37"/>
      <c r="B390" s="38"/>
      <c r="C390" s="218" t="s">
        <v>594</v>
      </c>
      <c r="D390" s="218" t="s">
        <v>134</v>
      </c>
      <c r="E390" s="219" t="s">
        <v>595</v>
      </c>
      <c r="F390" s="220" t="s">
        <v>596</v>
      </c>
      <c r="G390" s="221" t="s">
        <v>402</v>
      </c>
      <c r="H390" s="262"/>
      <c r="I390" s="223"/>
      <c r="J390" s="223"/>
      <c r="K390" s="224">
        <f>ROUND(P390*H390,2)</f>
        <v>0</v>
      </c>
      <c r="L390" s="220" t="s">
        <v>172</v>
      </c>
      <c r="M390" s="43"/>
      <c r="N390" s="225" t="s">
        <v>1</v>
      </c>
      <c r="O390" s="226" t="s">
        <v>41</v>
      </c>
      <c r="P390" s="227">
        <f>I390+J390</f>
        <v>0</v>
      </c>
      <c r="Q390" s="227">
        <f>ROUND(I390*H390,2)</f>
        <v>0</v>
      </c>
      <c r="R390" s="227">
        <f>ROUND(J390*H390,2)</f>
        <v>0</v>
      </c>
      <c r="S390" s="90"/>
      <c r="T390" s="228">
        <f>S390*H390</f>
        <v>0</v>
      </c>
      <c r="U390" s="228">
        <v>0</v>
      </c>
      <c r="V390" s="228">
        <f>U390*H390</f>
        <v>0</v>
      </c>
      <c r="W390" s="228">
        <v>0</v>
      </c>
      <c r="X390" s="229">
        <f>W390*H390</f>
        <v>0</v>
      </c>
      <c r="Y390" s="37"/>
      <c r="Z390" s="37"/>
      <c r="AA390" s="37"/>
      <c r="AB390" s="37"/>
      <c r="AC390" s="37"/>
      <c r="AD390" s="37"/>
      <c r="AE390" s="37"/>
      <c r="AR390" s="230" t="s">
        <v>255</v>
      </c>
      <c r="AT390" s="230" t="s">
        <v>134</v>
      </c>
      <c r="AU390" s="230" t="s">
        <v>88</v>
      </c>
      <c r="AY390" s="16" t="s">
        <v>133</v>
      </c>
      <c r="BE390" s="231">
        <f>IF(O390="základní",K390,0)</f>
        <v>0</v>
      </c>
      <c r="BF390" s="231">
        <f>IF(O390="snížená",K390,0)</f>
        <v>0</v>
      </c>
      <c r="BG390" s="231">
        <f>IF(O390="zákl. přenesená",K390,0)</f>
        <v>0</v>
      </c>
      <c r="BH390" s="231">
        <f>IF(O390="sníž. přenesená",K390,0)</f>
        <v>0</v>
      </c>
      <c r="BI390" s="231">
        <f>IF(O390="nulová",K390,0)</f>
        <v>0</v>
      </c>
      <c r="BJ390" s="16" t="s">
        <v>86</v>
      </c>
      <c r="BK390" s="231">
        <f>ROUND(P390*H390,2)</f>
        <v>0</v>
      </c>
      <c r="BL390" s="16" t="s">
        <v>255</v>
      </c>
      <c r="BM390" s="230" t="s">
        <v>597</v>
      </c>
    </row>
    <row r="391" spans="1:63" s="12" customFormat="1" ht="22.8" customHeight="1">
      <c r="A391" s="12"/>
      <c r="B391" s="203"/>
      <c r="C391" s="204"/>
      <c r="D391" s="205" t="s">
        <v>77</v>
      </c>
      <c r="E391" s="232" t="s">
        <v>598</v>
      </c>
      <c r="F391" s="232" t="s">
        <v>599</v>
      </c>
      <c r="G391" s="204"/>
      <c r="H391" s="204"/>
      <c r="I391" s="207"/>
      <c r="J391" s="207"/>
      <c r="K391" s="233">
        <f>BK391</f>
        <v>0</v>
      </c>
      <c r="L391" s="204"/>
      <c r="M391" s="209"/>
      <c r="N391" s="210"/>
      <c r="O391" s="211"/>
      <c r="P391" s="211"/>
      <c r="Q391" s="212">
        <f>SUM(Q392:Q397)</f>
        <v>0</v>
      </c>
      <c r="R391" s="212">
        <f>SUM(R392:R397)</f>
        <v>0</v>
      </c>
      <c r="S391" s="211"/>
      <c r="T391" s="213">
        <f>SUM(T392:T397)</f>
        <v>0</v>
      </c>
      <c r="U391" s="211"/>
      <c r="V391" s="213">
        <f>SUM(V392:V397)</f>
        <v>0.006599599999999999</v>
      </c>
      <c r="W391" s="211"/>
      <c r="X391" s="214">
        <f>SUM(X392:X397)</f>
        <v>0</v>
      </c>
      <c r="Y391" s="12"/>
      <c r="Z391" s="12"/>
      <c r="AA391" s="12"/>
      <c r="AB391" s="12"/>
      <c r="AC391" s="12"/>
      <c r="AD391" s="12"/>
      <c r="AE391" s="12"/>
      <c r="AR391" s="215" t="s">
        <v>88</v>
      </c>
      <c r="AT391" s="216" t="s">
        <v>77</v>
      </c>
      <c r="AU391" s="216" t="s">
        <v>86</v>
      </c>
      <c r="AY391" s="215" t="s">
        <v>133</v>
      </c>
      <c r="BK391" s="217">
        <f>SUM(BK392:BK397)</f>
        <v>0</v>
      </c>
    </row>
    <row r="392" spans="1:65" s="2" customFormat="1" ht="33" customHeight="1">
      <c r="A392" s="37"/>
      <c r="B392" s="38"/>
      <c r="C392" s="218" t="s">
        <v>600</v>
      </c>
      <c r="D392" s="218" t="s">
        <v>134</v>
      </c>
      <c r="E392" s="219" t="s">
        <v>601</v>
      </c>
      <c r="F392" s="220" t="s">
        <v>602</v>
      </c>
      <c r="G392" s="221" t="s">
        <v>183</v>
      </c>
      <c r="H392" s="222">
        <v>2.8</v>
      </c>
      <c r="I392" s="223"/>
      <c r="J392" s="223"/>
      <c r="K392" s="224">
        <f>ROUND(P392*H392,2)</f>
        <v>0</v>
      </c>
      <c r="L392" s="220" t="s">
        <v>172</v>
      </c>
      <c r="M392" s="43"/>
      <c r="N392" s="225" t="s">
        <v>1</v>
      </c>
      <c r="O392" s="226" t="s">
        <v>41</v>
      </c>
      <c r="P392" s="227">
        <f>I392+J392</f>
        <v>0</v>
      </c>
      <c r="Q392" s="227">
        <f>ROUND(I392*H392,2)</f>
        <v>0</v>
      </c>
      <c r="R392" s="227">
        <f>ROUND(J392*H392,2)</f>
        <v>0</v>
      </c>
      <c r="S392" s="90"/>
      <c r="T392" s="228">
        <f>S392*H392</f>
        <v>0</v>
      </c>
      <c r="U392" s="228">
        <v>0.00074</v>
      </c>
      <c r="V392" s="228">
        <f>U392*H392</f>
        <v>0.0020719999999999996</v>
      </c>
      <c r="W392" s="228">
        <v>0</v>
      </c>
      <c r="X392" s="229">
        <f>W392*H392</f>
        <v>0</v>
      </c>
      <c r="Y392" s="37"/>
      <c r="Z392" s="37"/>
      <c r="AA392" s="37"/>
      <c r="AB392" s="37"/>
      <c r="AC392" s="37"/>
      <c r="AD392" s="37"/>
      <c r="AE392" s="37"/>
      <c r="AR392" s="230" t="s">
        <v>255</v>
      </c>
      <c r="AT392" s="230" t="s">
        <v>134</v>
      </c>
      <c r="AU392" s="230" t="s">
        <v>88</v>
      </c>
      <c r="AY392" s="16" t="s">
        <v>133</v>
      </c>
      <c r="BE392" s="231">
        <f>IF(O392="základní",K392,0)</f>
        <v>0</v>
      </c>
      <c r="BF392" s="231">
        <f>IF(O392="snížená",K392,0)</f>
        <v>0</v>
      </c>
      <c r="BG392" s="231">
        <f>IF(O392="zákl. přenesená",K392,0)</f>
        <v>0</v>
      </c>
      <c r="BH392" s="231">
        <f>IF(O392="sníž. přenesená",K392,0)</f>
        <v>0</v>
      </c>
      <c r="BI392" s="231">
        <f>IF(O392="nulová",K392,0)</f>
        <v>0</v>
      </c>
      <c r="BJ392" s="16" t="s">
        <v>86</v>
      </c>
      <c r="BK392" s="231">
        <f>ROUND(P392*H392,2)</f>
        <v>0</v>
      </c>
      <c r="BL392" s="16" t="s">
        <v>255</v>
      </c>
      <c r="BM392" s="230" t="s">
        <v>603</v>
      </c>
    </row>
    <row r="393" spans="1:51" s="13" customFormat="1" ht="12">
      <c r="A393" s="13"/>
      <c r="B393" s="240"/>
      <c r="C393" s="241"/>
      <c r="D393" s="242" t="s">
        <v>174</v>
      </c>
      <c r="E393" s="243" t="s">
        <v>1</v>
      </c>
      <c r="F393" s="244" t="s">
        <v>604</v>
      </c>
      <c r="G393" s="241"/>
      <c r="H393" s="245">
        <v>2.8</v>
      </c>
      <c r="I393" s="246"/>
      <c r="J393" s="246"/>
      <c r="K393" s="241"/>
      <c r="L393" s="241"/>
      <c r="M393" s="247"/>
      <c r="N393" s="248"/>
      <c r="O393" s="249"/>
      <c r="P393" s="249"/>
      <c r="Q393" s="249"/>
      <c r="R393" s="249"/>
      <c r="S393" s="249"/>
      <c r="T393" s="249"/>
      <c r="U393" s="249"/>
      <c r="V393" s="249"/>
      <c r="W393" s="249"/>
      <c r="X393" s="250"/>
      <c r="Y393" s="13"/>
      <c r="Z393" s="13"/>
      <c r="AA393" s="13"/>
      <c r="AB393" s="13"/>
      <c r="AC393" s="13"/>
      <c r="AD393" s="13"/>
      <c r="AE393" s="13"/>
      <c r="AT393" s="251" t="s">
        <v>174</v>
      </c>
      <c r="AU393" s="251" t="s">
        <v>88</v>
      </c>
      <c r="AV393" s="13" t="s">
        <v>88</v>
      </c>
      <c r="AW393" s="13" t="s">
        <v>5</v>
      </c>
      <c r="AX393" s="13" t="s">
        <v>86</v>
      </c>
      <c r="AY393" s="251" t="s">
        <v>133</v>
      </c>
    </row>
    <row r="394" spans="1:65" s="2" customFormat="1" ht="24.15" customHeight="1">
      <c r="A394" s="37"/>
      <c r="B394" s="38"/>
      <c r="C394" s="252" t="s">
        <v>605</v>
      </c>
      <c r="D394" s="252" t="s">
        <v>244</v>
      </c>
      <c r="E394" s="253" t="s">
        <v>606</v>
      </c>
      <c r="F394" s="254" t="s">
        <v>607</v>
      </c>
      <c r="G394" s="255" t="s">
        <v>171</v>
      </c>
      <c r="H394" s="256">
        <v>0.462</v>
      </c>
      <c r="I394" s="257"/>
      <c r="J394" s="258"/>
      <c r="K394" s="259">
        <f>ROUND(P394*H394,2)</f>
        <v>0</v>
      </c>
      <c r="L394" s="254" t="s">
        <v>172</v>
      </c>
      <c r="M394" s="260"/>
      <c r="N394" s="261" t="s">
        <v>1</v>
      </c>
      <c r="O394" s="226" t="s">
        <v>41</v>
      </c>
      <c r="P394" s="227">
        <f>I394+J394</f>
        <v>0</v>
      </c>
      <c r="Q394" s="227">
        <f>ROUND(I394*H394,2)</f>
        <v>0</v>
      </c>
      <c r="R394" s="227">
        <f>ROUND(J394*H394,2)</f>
        <v>0</v>
      </c>
      <c r="S394" s="90"/>
      <c r="T394" s="228">
        <f>S394*H394</f>
        <v>0</v>
      </c>
      <c r="U394" s="228">
        <v>0.0098</v>
      </c>
      <c r="V394" s="228">
        <f>U394*H394</f>
        <v>0.0045276</v>
      </c>
      <c r="W394" s="228">
        <v>0</v>
      </c>
      <c r="X394" s="229">
        <f>W394*H394</f>
        <v>0</v>
      </c>
      <c r="Y394" s="37"/>
      <c r="Z394" s="37"/>
      <c r="AA394" s="37"/>
      <c r="AB394" s="37"/>
      <c r="AC394" s="37"/>
      <c r="AD394" s="37"/>
      <c r="AE394" s="37"/>
      <c r="AR394" s="230" t="s">
        <v>385</v>
      </c>
      <c r="AT394" s="230" t="s">
        <v>244</v>
      </c>
      <c r="AU394" s="230" t="s">
        <v>88</v>
      </c>
      <c r="AY394" s="16" t="s">
        <v>133</v>
      </c>
      <c r="BE394" s="231">
        <f>IF(O394="základní",K394,0)</f>
        <v>0</v>
      </c>
      <c r="BF394" s="231">
        <f>IF(O394="snížená",K394,0)</f>
        <v>0</v>
      </c>
      <c r="BG394" s="231">
        <f>IF(O394="zákl. přenesená",K394,0)</f>
        <v>0</v>
      </c>
      <c r="BH394" s="231">
        <f>IF(O394="sníž. přenesená",K394,0)</f>
        <v>0</v>
      </c>
      <c r="BI394" s="231">
        <f>IF(O394="nulová",K394,0)</f>
        <v>0</v>
      </c>
      <c r="BJ394" s="16" t="s">
        <v>86</v>
      </c>
      <c r="BK394" s="231">
        <f>ROUND(P394*H394,2)</f>
        <v>0</v>
      </c>
      <c r="BL394" s="16" t="s">
        <v>255</v>
      </c>
      <c r="BM394" s="230" t="s">
        <v>608</v>
      </c>
    </row>
    <row r="395" spans="1:51" s="13" customFormat="1" ht="12">
      <c r="A395" s="13"/>
      <c r="B395" s="240"/>
      <c r="C395" s="241"/>
      <c r="D395" s="242" t="s">
        <v>174</v>
      </c>
      <c r="E395" s="243" t="s">
        <v>1</v>
      </c>
      <c r="F395" s="244" t="s">
        <v>609</v>
      </c>
      <c r="G395" s="241"/>
      <c r="H395" s="245">
        <v>0.42</v>
      </c>
      <c r="I395" s="246"/>
      <c r="J395" s="246"/>
      <c r="K395" s="241"/>
      <c r="L395" s="241"/>
      <c r="M395" s="247"/>
      <c r="N395" s="248"/>
      <c r="O395" s="249"/>
      <c r="P395" s="249"/>
      <c r="Q395" s="249"/>
      <c r="R395" s="249"/>
      <c r="S395" s="249"/>
      <c r="T395" s="249"/>
      <c r="U395" s="249"/>
      <c r="V395" s="249"/>
      <c r="W395" s="249"/>
      <c r="X395" s="250"/>
      <c r="Y395" s="13"/>
      <c r="Z395" s="13"/>
      <c r="AA395" s="13"/>
      <c r="AB395" s="13"/>
      <c r="AC395" s="13"/>
      <c r="AD395" s="13"/>
      <c r="AE395" s="13"/>
      <c r="AT395" s="251" t="s">
        <v>174</v>
      </c>
      <c r="AU395" s="251" t="s">
        <v>88</v>
      </c>
      <c r="AV395" s="13" t="s">
        <v>88</v>
      </c>
      <c r="AW395" s="13" t="s">
        <v>5</v>
      </c>
      <c r="AX395" s="13" t="s">
        <v>86</v>
      </c>
      <c r="AY395" s="251" t="s">
        <v>133</v>
      </c>
    </row>
    <row r="396" spans="1:51" s="13" customFormat="1" ht="12">
      <c r="A396" s="13"/>
      <c r="B396" s="240"/>
      <c r="C396" s="241"/>
      <c r="D396" s="242" t="s">
        <v>174</v>
      </c>
      <c r="E396" s="241"/>
      <c r="F396" s="244" t="s">
        <v>610</v>
      </c>
      <c r="G396" s="241"/>
      <c r="H396" s="245">
        <v>0.462</v>
      </c>
      <c r="I396" s="246"/>
      <c r="J396" s="246"/>
      <c r="K396" s="241"/>
      <c r="L396" s="241"/>
      <c r="M396" s="247"/>
      <c r="N396" s="248"/>
      <c r="O396" s="249"/>
      <c r="P396" s="249"/>
      <c r="Q396" s="249"/>
      <c r="R396" s="249"/>
      <c r="S396" s="249"/>
      <c r="T396" s="249"/>
      <c r="U396" s="249"/>
      <c r="V396" s="249"/>
      <c r="W396" s="249"/>
      <c r="X396" s="250"/>
      <c r="Y396" s="13"/>
      <c r="Z396" s="13"/>
      <c r="AA396" s="13"/>
      <c r="AB396" s="13"/>
      <c r="AC396" s="13"/>
      <c r="AD396" s="13"/>
      <c r="AE396" s="13"/>
      <c r="AT396" s="251" t="s">
        <v>174</v>
      </c>
      <c r="AU396" s="251" t="s">
        <v>88</v>
      </c>
      <c r="AV396" s="13" t="s">
        <v>88</v>
      </c>
      <c r="AW396" s="13" t="s">
        <v>4</v>
      </c>
      <c r="AX396" s="13" t="s">
        <v>86</v>
      </c>
      <c r="AY396" s="251" t="s">
        <v>133</v>
      </c>
    </row>
    <row r="397" spans="1:65" s="2" customFormat="1" ht="24.15" customHeight="1">
      <c r="A397" s="37"/>
      <c r="B397" s="38"/>
      <c r="C397" s="218" t="s">
        <v>611</v>
      </c>
      <c r="D397" s="218" t="s">
        <v>134</v>
      </c>
      <c r="E397" s="219" t="s">
        <v>612</v>
      </c>
      <c r="F397" s="220" t="s">
        <v>613</v>
      </c>
      <c r="G397" s="221" t="s">
        <v>402</v>
      </c>
      <c r="H397" s="262"/>
      <c r="I397" s="223"/>
      <c r="J397" s="223"/>
      <c r="K397" s="224">
        <f>ROUND(P397*H397,2)</f>
        <v>0</v>
      </c>
      <c r="L397" s="220" t="s">
        <v>172</v>
      </c>
      <c r="M397" s="43"/>
      <c r="N397" s="225" t="s">
        <v>1</v>
      </c>
      <c r="O397" s="226" t="s">
        <v>41</v>
      </c>
      <c r="P397" s="227">
        <f>I397+J397</f>
        <v>0</v>
      </c>
      <c r="Q397" s="227">
        <f>ROUND(I397*H397,2)</f>
        <v>0</v>
      </c>
      <c r="R397" s="227">
        <f>ROUND(J397*H397,2)</f>
        <v>0</v>
      </c>
      <c r="S397" s="90"/>
      <c r="T397" s="228">
        <f>S397*H397</f>
        <v>0</v>
      </c>
      <c r="U397" s="228">
        <v>0</v>
      </c>
      <c r="V397" s="228">
        <f>U397*H397</f>
        <v>0</v>
      </c>
      <c r="W397" s="228">
        <v>0</v>
      </c>
      <c r="X397" s="229">
        <f>W397*H397</f>
        <v>0</v>
      </c>
      <c r="Y397" s="37"/>
      <c r="Z397" s="37"/>
      <c r="AA397" s="37"/>
      <c r="AB397" s="37"/>
      <c r="AC397" s="37"/>
      <c r="AD397" s="37"/>
      <c r="AE397" s="37"/>
      <c r="AR397" s="230" t="s">
        <v>255</v>
      </c>
      <c r="AT397" s="230" t="s">
        <v>134</v>
      </c>
      <c r="AU397" s="230" t="s">
        <v>88</v>
      </c>
      <c r="AY397" s="16" t="s">
        <v>133</v>
      </c>
      <c r="BE397" s="231">
        <f>IF(O397="základní",K397,0)</f>
        <v>0</v>
      </c>
      <c r="BF397" s="231">
        <f>IF(O397="snížená",K397,0)</f>
        <v>0</v>
      </c>
      <c r="BG397" s="231">
        <f>IF(O397="zákl. přenesená",K397,0)</f>
        <v>0</v>
      </c>
      <c r="BH397" s="231">
        <f>IF(O397="sníž. přenesená",K397,0)</f>
        <v>0</v>
      </c>
      <c r="BI397" s="231">
        <f>IF(O397="nulová",K397,0)</f>
        <v>0</v>
      </c>
      <c r="BJ397" s="16" t="s">
        <v>86</v>
      </c>
      <c r="BK397" s="231">
        <f>ROUND(P397*H397,2)</f>
        <v>0</v>
      </c>
      <c r="BL397" s="16" t="s">
        <v>255</v>
      </c>
      <c r="BM397" s="230" t="s">
        <v>614</v>
      </c>
    </row>
    <row r="398" spans="1:63" s="12" customFormat="1" ht="22.8" customHeight="1">
      <c r="A398" s="12"/>
      <c r="B398" s="203"/>
      <c r="C398" s="204"/>
      <c r="D398" s="205" t="s">
        <v>77</v>
      </c>
      <c r="E398" s="232" t="s">
        <v>615</v>
      </c>
      <c r="F398" s="232" t="s">
        <v>616</v>
      </c>
      <c r="G398" s="204"/>
      <c r="H398" s="204"/>
      <c r="I398" s="207"/>
      <c r="J398" s="207"/>
      <c r="K398" s="233">
        <f>BK398</f>
        <v>0</v>
      </c>
      <c r="L398" s="204"/>
      <c r="M398" s="209"/>
      <c r="N398" s="210"/>
      <c r="O398" s="211"/>
      <c r="P398" s="211"/>
      <c r="Q398" s="212">
        <f>SUM(Q399:Q406)</f>
        <v>0</v>
      </c>
      <c r="R398" s="212">
        <f>SUM(R399:R406)</f>
        <v>0</v>
      </c>
      <c r="S398" s="211"/>
      <c r="T398" s="213">
        <f>SUM(T399:T406)</f>
        <v>0</v>
      </c>
      <c r="U398" s="211"/>
      <c r="V398" s="213">
        <f>SUM(V399:V406)</f>
        <v>0.027961800000000002</v>
      </c>
      <c r="W398" s="211"/>
      <c r="X398" s="214">
        <f>SUM(X399:X406)</f>
        <v>0</v>
      </c>
      <c r="Y398" s="12"/>
      <c r="Z398" s="12"/>
      <c r="AA398" s="12"/>
      <c r="AB398" s="12"/>
      <c r="AC398" s="12"/>
      <c r="AD398" s="12"/>
      <c r="AE398" s="12"/>
      <c r="AR398" s="215" t="s">
        <v>88</v>
      </c>
      <c r="AT398" s="216" t="s">
        <v>77</v>
      </c>
      <c r="AU398" s="216" t="s">
        <v>86</v>
      </c>
      <c r="AY398" s="215" t="s">
        <v>133</v>
      </c>
      <c r="BK398" s="217">
        <f>SUM(BK399:BK406)</f>
        <v>0</v>
      </c>
    </row>
    <row r="399" spans="1:65" s="2" customFormat="1" ht="24.15" customHeight="1">
      <c r="A399" s="37"/>
      <c r="B399" s="38"/>
      <c r="C399" s="218" t="s">
        <v>617</v>
      </c>
      <c r="D399" s="218" t="s">
        <v>134</v>
      </c>
      <c r="E399" s="219" t="s">
        <v>618</v>
      </c>
      <c r="F399" s="220" t="s">
        <v>619</v>
      </c>
      <c r="G399" s="221" t="s">
        <v>171</v>
      </c>
      <c r="H399" s="222">
        <v>48.21</v>
      </c>
      <c r="I399" s="223"/>
      <c r="J399" s="223"/>
      <c r="K399" s="224">
        <f>ROUND(P399*H399,2)</f>
        <v>0</v>
      </c>
      <c r="L399" s="220" t="s">
        <v>172</v>
      </c>
      <c r="M399" s="43"/>
      <c r="N399" s="225" t="s">
        <v>1</v>
      </c>
      <c r="O399" s="226" t="s">
        <v>41</v>
      </c>
      <c r="P399" s="227">
        <f>I399+J399</f>
        <v>0</v>
      </c>
      <c r="Q399" s="227">
        <f>ROUND(I399*H399,2)</f>
        <v>0</v>
      </c>
      <c r="R399" s="227">
        <f>ROUND(J399*H399,2)</f>
        <v>0</v>
      </c>
      <c r="S399" s="90"/>
      <c r="T399" s="228">
        <f>S399*H399</f>
        <v>0</v>
      </c>
      <c r="U399" s="228">
        <v>8E-05</v>
      </c>
      <c r="V399" s="228">
        <f>U399*H399</f>
        <v>0.0038568000000000005</v>
      </c>
      <c r="W399" s="228">
        <v>0</v>
      </c>
      <c r="X399" s="229">
        <f>W399*H399</f>
        <v>0</v>
      </c>
      <c r="Y399" s="37"/>
      <c r="Z399" s="37"/>
      <c r="AA399" s="37"/>
      <c r="AB399" s="37"/>
      <c r="AC399" s="37"/>
      <c r="AD399" s="37"/>
      <c r="AE399" s="37"/>
      <c r="AR399" s="230" t="s">
        <v>255</v>
      </c>
      <c r="AT399" s="230" t="s">
        <v>134</v>
      </c>
      <c r="AU399" s="230" t="s">
        <v>88</v>
      </c>
      <c r="AY399" s="16" t="s">
        <v>133</v>
      </c>
      <c r="BE399" s="231">
        <f>IF(O399="základní",K399,0)</f>
        <v>0</v>
      </c>
      <c r="BF399" s="231">
        <f>IF(O399="snížená",K399,0)</f>
        <v>0</v>
      </c>
      <c r="BG399" s="231">
        <f>IF(O399="zákl. přenesená",K399,0)</f>
        <v>0</v>
      </c>
      <c r="BH399" s="231">
        <f>IF(O399="sníž. přenesená",K399,0)</f>
        <v>0</v>
      </c>
      <c r="BI399" s="231">
        <f>IF(O399="nulová",K399,0)</f>
        <v>0</v>
      </c>
      <c r="BJ399" s="16" t="s">
        <v>86</v>
      </c>
      <c r="BK399" s="231">
        <f>ROUND(P399*H399,2)</f>
        <v>0</v>
      </c>
      <c r="BL399" s="16" t="s">
        <v>255</v>
      </c>
      <c r="BM399" s="230" t="s">
        <v>620</v>
      </c>
    </row>
    <row r="400" spans="1:51" s="13" customFormat="1" ht="12">
      <c r="A400" s="13"/>
      <c r="B400" s="240"/>
      <c r="C400" s="241"/>
      <c r="D400" s="242" t="s">
        <v>174</v>
      </c>
      <c r="E400" s="243" t="s">
        <v>1</v>
      </c>
      <c r="F400" s="244" t="s">
        <v>621</v>
      </c>
      <c r="G400" s="241"/>
      <c r="H400" s="245">
        <v>35.28</v>
      </c>
      <c r="I400" s="246"/>
      <c r="J400" s="246"/>
      <c r="K400" s="241"/>
      <c r="L400" s="241"/>
      <c r="M400" s="247"/>
      <c r="N400" s="248"/>
      <c r="O400" s="249"/>
      <c r="P400" s="249"/>
      <c r="Q400" s="249"/>
      <c r="R400" s="249"/>
      <c r="S400" s="249"/>
      <c r="T400" s="249"/>
      <c r="U400" s="249"/>
      <c r="V400" s="249"/>
      <c r="W400" s="249"/>
      <c r="X400" s="250"/>
      <c r="Y400" s="13"/>
      <c r="Z400" s="13"/>
      <c r="AA400" s="13"/>
      <c r="AB400" s="13"/>
      <c r="AC400" s="13"/>
      <c r="AD400" s="13"/>
      <c r="AE400" s="13"/>
      <c r="AT400" s="251" t="s">
        <v>174</v>
      </c>
      <c r="AU400" s="251" t="s">
        <v>88</v>
      </c>
      <c r="AV400" s="13" t="s">
        <v>88</v>
      </c>
      <c r="AW400" s="13" t="s">
        <v>5</v>
      </c>
      <c r="AX400" s="13" t="s">
        <v>78</v>
      </c>
      <c r="AY400" s="251" t="s">
        <v>133</v>
      </c>
    </row>
    <row r="401" spans="1:51" s="13" customFormat="1" ht="12">
      <c r="A401" s="13"/>
      <c r="B401" s="240"/>
      <c r="C401" s="241"/>
      <c r="D401" s="242" t="s">
        <v>174</v>
      </c>
      <c r="E401" s="243" t="s">
        <v>1</v>
      </c>
      <c r="F401" s="244" t="s">
        <v>622</v>
      </c>
      <c r="G401" s="241"/>
      <c r="H401" s="245">
        <v>11.52</v>
      </c>
      <c r="I401" s="246"/>
      <c r="J401" s="246"/>
      <c r="K401" s="241"/>
      <c r="L401" s="241"/>
      <c r="M401" s="247"/>
      <c r="N401" s="248"/>
      <c r="O401" s="249"/>
      <c r="P401" s="249"/>
      <c r="Q401" s="249"/>
      <c r="R401" s="249"/>
      <c r="S401" s="249"/>
      <c r="T401" s="249"/>
      <c r="U401" s="249"/>
      <c r="V401" s="249"/>
      <c r="W401" s="249"/>
      <c r="X401" s="250"/>
      <c r="Y401" s="13"/>
      <c r="Z401" s="13"/>
      <c r="AA401" s="13"/>
      <c r="AB401" s="13"/>
      <c r="AC401" s="13"/>
      <c r="AD401" s="13"/>
      <c r="AE401" s="13"/>
      <c r="AT401" s="251" t="s">
        <v>174</v>
      </c>
      <c r="AU401" s="251" t="s">
        <v>88</v>
      </c>
      <c r="AV401" s="13" t="s">
        <v>88</v>
      </c>
      <c r="AW401" s="13" t="s">
        <v>5</v>
      </c>
      <c r="AX401" s="13" t="s">
        <v>78</v>
      </c>
      <c r="AY401" s="251" t="s">
        <v>133</v>
      </c>
    </row>
    <row r="402" spans="1:51" s="13" customFormat="1" ht="12">
      <c r="A402" s="13"/>
      <c r="B402" s="240"/>
      <c r="C402" s="241"/>
      <c r="D402" s="242" t="s">
        <v>174</v>
      </c>
      <c r="E402" s="243" t="s">
        <v>1</v>
      </c>
      <c r="F402" s="244" t="s">
        <v>623</v>
      </c>
      <c r="G402" s="241"/>
      <c r="H402" s="245">
        <v>1.41</v>
      </c>
      <c r="I402" s="246"/>
      <c r="J402" s="246"/>
      <c r="K402" s="241"/>
      <c r="L402" s="241"/>
      <c r="M402" s="247"/>
      <c r="N402" s="248"/>
      <c r="O402" s="249"/>
      <c r="P402" s="249"/>
      <c r="Q402" s="249"/>
      <c r="R402" s="249"/>
      <c r="S402" s="249"/>
      <c r="T402" s="249"/>
      <c r="U402" s="249"/>
      <c r="V402" s="249"/>
      <c r="W402" s="249"/>
      <c r="X402" s="250"/>
      <c r="Y402" s="13"/>
      <c r="Z402" s="13"/>
      <c r="AA402" s="13"/>
      <c r="AB402" s="13"/>
      <c r="AC402" s="13"/>
      <c r="AD402" s="13"/>
      <c r="AE402" s="13"/>
      <c r="AT402" s="251" t="s">
        <v>174</v>
      </c>
      <c r="AU402" s="251" t="s">
        <v>88</v>
      </c>
      <c r="AV402" s="13" t="s">
        <v>88</v>
      </c>
      <c r="AW402" s="13" t="s">
        <v>5</v>
      </c>
      <c r="AX402" s="13" t="s">
        <v>78</v>
      </c>
      <c r="AY402" s="251" t="s">
        <v>133</v>
      </c>
    </row>
    <row r="403" spans="1:65" s="2" customFormat="1" ht="24.15" customHeight="1">
      <c r="A403" s="37"/>
      <c r="B403" s="38"/>
      <c r="C403" s="218" t="s">
        <v>624</v>
      </c>
      <c r="D403" s="218" t="s">
        <v>134</v>
      </c>
      <c r="E403" s="219" t="s">
        <v>625</v>
      </c>
      <c r="F403" s="220" t="s">
        <v>626</v>
      </c>
      <c r="G403" s="221" t="s">
        <v>171</v>
      </c>
      <c r="H403" s="222">
        <v>48.21</v>
      </c>
      <c r="I403" s="223"/>
      <c r="J403" s="223"/>
      <c r="K403" s="224">
        <f>ROUND(P403*H403,2)</f>
        <v>0</v>
      </c>
      <c r="L403" s="220" t="s">
        <v>172</v>
      </c>
      <c r="M403" s="43"/>
      <c r="N403" s="225" t="s">
        <v>1</v>
      </c>
      <c r="O403" s="226" t="s">
        <v>41</v>
      </c>
      <c r="P403" s="227">
        <f>I403+J403</f>
        <v>0</v>
      </c>
      <c r="Q403" s="227">
        <f>ROUND(I403*H403,2)</f>
        <v>0</v>
      </c>
      <c r="R403" s="227">
        <f>ROUND(J403*H403,2)</f>
        <v>0</v>
      </c>
      <c r="S403" s="90"/>
      <c r="T403" s="228">
        <f>S403*H403</f>
        <v>0</v>
      </c>
      <c r="U403" s="228">
        <v>0.00014</v>
      </c>
      <c r="V403" s="228">
        <f>U403*H403</f>
        <v>0.006749399999999999</v>
      </c>
      <c r="W403" s="228">
        <v>0</v>
      </c>
      <c r="X403" s="229">
        <f>W403*H403</f>
        <v>0</v>
      </c>
      <c r="Y403" s="37"/>
      <c r="Z403" s="37"/>
      <c r="AA403" s="37"/>
      <c r="AB403" s="37"/>
      <c r="AC403" s="37"/>
      <c r="AD403" s="37"/>
      <c r="AE403" s="37"/>
      <c r="AR403" s="230" t="s">
        <v>255</v>
      </c>
      <c r="AT403" s="230" t="s">
        <v>134</v>
      </c>
      <c r="AU403" s="230" t="s">
        <v>88</v>
      </c>
      <c r="AY403" s="16" t="s">
        <v>133</v>
      </c>
      <c r="BE403" s="231">
        <f>IF(O403="základní",K403,0)</f>
        <v>0</v>
      </c>
      <c r="BF403" s="231">
        <f>IF(O403="snížená",K403,0)</f>
        <v>0</v>
      </c>
      <c r="BG403" s="231">
        <f>IF(O403="zákl. přenesená",K403,0)</f>
        <v>0</v>
      </c>
      <c r="BH403" s="231">
        <f>IF(O403="sníž. přenesená",K403,0)</f>
        <v>0</v>
      </c>
      <c r="BI403" s="231">
        <f>IF(O403="nulová",K403,0)</f>
        <v>0</v>
      </c>
      <c r="BJ403" s="16" t="s">
        <v>86</v>
      </c>
      <c r="BK403" s="231">
        <f>ROUND(P403*H403,2)</f>
        <v>0</v>
      </c>
      <c r="BL403" s="16" t="s">
        <v>255</v>
      </c>
      <c r="BM403" s="230" t="s">
        <v>627</v>
      </c>
    </row>
    <row r="404" spans="1:65" s="2" customFormat="1" ht="24.15" customHeight="1">
      <c r="A404" s="37"/>
      <c r="B404" s="38"/>
      <c r="C404" s="218" t="s">
        <v>628</v>
      </c>
      <c r="D404" s="218" t="s">
        <v>134</v>
      </c>
      <c r="E404" s="219" t="s">
        <v>629</v>
      </c>
      <c r="F404" s="220" t="s">
        <v>630</v>
      </c>
      <c r="G404" s="221" t="s">
        <v>171</v>
      </c>
      <c r="H404" s="222">
        <v>48.21</v>
      </c>
      <c r="I404" s="223"/>
      <c r="J404" s="223"/>
      <c r="K404" s="224">
        <f>ROUND(P404*H404,2)</f>
        <v>0</v>
      </c>
      <c r="L404" s="220" t="s">
        <v>172</v>
      </c>
      <c r="M404" s="43"/>
      <c r="N404" s="225" t="s">
        <v>1</v>
      </c>
      <c r="O404" s="226" t="s">
        <v>41</v>
      </c>
      <c r="P404" s="227">
        <f>I404+J404</f>
        <v>0</v>
      </c>
      <c r="Q404" s="227">
        <f>ROUND(I404*H404,2)</f>
        <v>0</v>
      </c>
      <c r="R404" s="227">
        <f>ROUND(J404*H404,2)</f>
        <v>0</v>
      </c>
      <c r="S404" s="90"/>
      <c r="T404" s="228">
        <f>S404*H404</f>
        <v>0</v>
      </c>
      <c r="U404" s="228">
        <v>0.00012</v>
      </c>
      <c r="V404" s="228">
        <f>U404*H404</f>
        <v>0.0057852</v>
      </c>
      <c r="W404" s="228">
        <v>0</v>
      </c>
      <c r="X404" s="229">
        <f>W404*H404</f>
        <v>0</v>
      </c>
      <c r="Y404" s="37"/>
      <c r="Z404" s="37"/>
      <c r="AA404" s="37"/>
      <c r="AB404" s="37"/>
      <c r="AC404" s="37"/>
      <c r="AD404" s="37"/>
      <c r="AE404" s="37"/>
      <c r="AR404" s="230" t="s">
        <v>255</v>
      </c>
      <c r="AT404" s="230" t="s">
        <v>134</v>
      </c>
      <c r="AU404" s="230" t="s">
        <v>88</v>
      </c>
      <c r="AY404" s="16" t="s">
        <v>133</v>
      </c>
      <c r="BE404" s="231">
        <f>IF(O404="základní",K404,0)</f>
        <v>0</v>
      </c>
      <c r="BF404" s="231">
        <f>IF(O404="snížená",K404,0)</f>
        <v>0</v>
      </c>
      <c r="BG404" s="231">
        <f>IF(O404="zákl. přenesená",K404,0)</f>
        <v>0</v>
      </c>
      <c r="BH404" s="231">
        <f>IF(O404="sníž. přenesená",K404,0)</f>
        <v>0</v>
      </c>
      <c r="BI404" s="231">
        <f>IF(O404="nulová",K404,0)</f>
        <v>0</v>
      </c>
      <c r="BJ404" s="16" t="s">
        <v>86</v>
      </c>
      <c r="BK404" s="231">
        <f>ROUND(P404*H404,2)</f>
        <v>0</v>
      </c>
      <c r="BL404" s="16" t="s">
        <v>255</v>
      </c>
      <c r="BM404" s="230" t="s">
        <v>631</v>
      </c>
    </row>
    <row r="405" spans="1:65" s="2" customFormat="1" ht="24.15" customHeight="1">
      <c r="A405" s="37"/>
      <c r="B405" s="38"/>
      <c r="C405" s="218" t="s">
        <v>632</v>
      </c>
      <c r="D405" s="218" t="s">
        <v>134</v>
      </c>
      <c r="E405" s="219" t="s">
        <v>633</v>
      </c>
      <c r="F405" s="220" t="s">
        <v>634</v>
      </c>
      <c r="G405" s="221" t="s">
        <v>171</v>
      </c>
      <c r="H405" s="222">
        <v>96.42</v>
      </c>
      <c r="I405" s="223"/>
      <c r="J405" s="223"/>
      <c r="K405" s="224">
        <f>ROUND(P405*H405,2)</f>
        <v>0</v>
      </c>
      <c r="L405" s="220" t="s">
        <v>172</v>
      </c>
      <c r="M405" s="43"/>
      <c r="N405" s="225" t="s">
        <v>1</v>
      </c>
      <c r="O405" s="226" t="s">
        <v>41</v>
      </c>
      <c r="P405" s="227">
        <f>I405+J405</f>
        <v>0</v>
      </c>
      <c r="Q405" s="227">
        <f>ROUND(I405*H405,2)</f>
        <v>0</v>
      </c>
      <c r="R405" s="227">
        <f>ROUND(J405*H405,2)</f>
        <v>0</v>
      </c>
      <c r="S405" s="90"/>
      <c r="T405" s="228">
        <f>S405*H405</f>
        <v>0</v>
      </c>
      <c r="U405" s="228">
        <v>0.00012</v>
      </c>
      <c r="V405" s="228">
        <f>U405*H405</f>
        <v>0.0115704</v>
      </c>
      <c r="W405" s="228">
        <v>0</v>
      </c>
      <c r="X405" s="229">
        <f>W405*H405</f>
        <v>0</v>
      </c>
      <c r="Y405" s="37"/>
      <c r="Z405" s="37"/>
      <c r="AA405" s="37"/>
      <c r="AB405" s="37"/>
      <c r="AC405" s="37"/>
      <c r="AD405" s="37"/>
      <c r="AE405" s="37"/>
      <c r="AR405" s="230" t="s">
        <v>255</v>
      </c>
      <c r="AT405" s="230" t="s">
        <v>134</v>
      </c>
      <c r="AU405" s="230" t="s">
        <v>88</v>
      </c>
      <c r="AY405" s="16" t="s">
        <v>133</v>
      </c>
      <c r="BE405" s="231">
        <f>IF(O405="základní",K405,0)</f>
        <v>0</v>
      </c>
      <c r="BF405" s="231">
        <f>IF(O405="snížená",K405,0)</f>
        <v>0</v>
      </c>
      <c r="BG405" s="231">
        <f>IF(O405="zákl. přenesená",K405,0)</f>
        <v>0</v>
      </c>
      <c r="BH405" s="231">
        <f>IF(O405="sníž. přenesená",K405,0)</f>
        <v>0</v>
      </c>
      <c r="BI405" s="231">
        <f>IF(O405="nulová",K405,0)</f>
        <v>0</v>
      </c>
      <c r="BJ405" s="16" t="s">
        <v>86</v>
      </c>
      <c r="BK405" s="231">
        <f>ROUND(P405*H405,2)</f>
        <v>0</v>
      </c>
      <c r="BL405" s="16" t="s">
        <v>255</v>
      </c>
      <c r="BM405" s="230" t="s">
        <v>635</v>
      </c>
    </row>
    <row r="406" spans="1:51" s="13" customFormat="1" ht="12">
      <c r="A406" s="13"/>
      <c r="B406" s="240"/>
      <c r="C406" s="241"/>
      <c r="D406" s="242" t="s">
        <v>174</v>
      </c>
      <c r="E406" s="243" t="s">
        <v>1</v>
      </c>
      <c r="F406" s="244" t="s">
        <v>636</v>
      </c>
      <c r="G406" s="241"/>
      <c r="H406" s="245">
        <v>96.42</v>
      </c>
      <c r="I406" s="246"/>
      <c r="J406" s="246"/>
      <c r="K406" s="241"/>
      <c r="L406" s="241"/>
      <c r="M406" s="247"/>
      <c r="N406" s="248"/>
      <c r="O406" s="249"/>
      <c r="P406" s="249"/>
      <c r="Q406" s="249"/>
      <c r="R406" s="249"/>
      <c r="S406" s="249"/>
      <c r="T406" s="249"/>
      <c r="U406" s="249"/>
      <c r="V406" s="249"/>
      <c r="W406" s="249"/>
      <c r="X406" s="250"/>
      <c r="Y406" s="13"/>
      <c r="Z406" s="13"/>
      <c r="AA406" s="13"/>
      <c r="AB406" s="13"/>
      <c r="AC406" s="13"/>
      <c r="AD406" s="13"/>
      <c r="AE406" s="13"/>
      <c r="AT406" s="251" t="s">
        <v>174</v>
      </c>
      <c r="AU406" s="251" t="s">
        <v>88</v>
      </c>
      <c r="AV406" s="13" t="s">
        <v>88</v>
      </c>
      <c r="AW406" s="13" t="s">
        <v>5</v>
      </c>
      <c r="AX406" s="13" t="s">
        <v>86</v>
      </c>
      <c r="AY406" s="251" t="s">
        <v>133</v>
      </c>
    </row>
    <row r="407" spans="1:63" s="12" customFormat="1" ht="22.8" customHeight="1">
      <c r="A407" s="12"/>
      <c r="B407" s="203"/>
      <c r="C407" s="204"/>
      <c r="D407" s="205" t="s">
        <v>77</v>
      </c>
      <c r="E407" s="232" t="s">
        <v>637</v>
      </c>
      <c r="F407" s="232" t="s">
        <v>638</v>
      </c>
      <c r="G407" s="204"/>
      <c r="H407" s="204"/>
      <c r="I407" s="207"/>
      <c r="J407" s="207"/>
      <c r="K407" s="233">
        <f>BK407</f>
        <v>0</v>
      </c>
      <c r="L407" s="204"/>
      <c r="M407" s="209"/>
      <c r="N407" s="210"/>
      <c r="O407" s="211"/>
      <c r="P407" s="211"/>
      <c r="Q407" s="212">
        <f>SUM(Q408:Q482)</f>
        <v>0</v>
      </c>
      <c r="R407" s="212">
        <f>SUM(R408:R482)</f>
        <v>0</v>
      </c>
      <c r="S407" s="211"/>
      <c r="T407" s="213">
        <f>SUM(T408:T482)</f>
        <v>0</v>
      </c>
      <c r="U407" s="211"/>
      <c r="V407" s="213">
        <f>SUM(V408:V482)</f>
        <v>0.66799</v>
      </c>
      <c r="W407" s="211"/>
      <c r="X407" s="214">
        <f>SUM(X408:X482)</f>
        <v>0</v>
      </c>
      <c r="Y407" s="12"/>
      <c r="Z407" s="12"/>
      <c r="AA407" s="12"/>
      <c r="AB407" s="12"/>
      <c r="AC407" s="12"/>
      <c r="AD407" s="12"/>
      <c r="AE407" s="12"/>
      <c r="AR407" s="215" t="s">
        <v>88</v>
      </c>
      <c r="AT407" s="216" t="s">
        <v>77</v>
      </c>
      <c r="AU407" s="216" t="s">
        <v>86</v>
      </c>
      <c r="AY407" s="215" t="s">
        <v>133</v>
      </c>
      <c r="BK407" s="217">
        <f>SUM(BK408:BK482)</f>
        <v>0</v>
      </c>
    </row>
    <row r="408" spans="1:65" s="2" customFormat="1" ht="24.15" customHeight="1">
      <c r="A408" s="37"/>
      <c r="B408" s="38"/>
      <c r="C408" s="218" t="s">
        <v>639</v>
      </c>
      <c r="D408" s="218" t="s">
        <v>134</v>
      </c>
      <c r="E408" s="219" t="s">
        <v>640</v>
      </c>
      <c r="F408" s="220" t="s">
        <v>641</v>
      </c>
      <c r="G408" s="221" t="s">
        <v>171</v>
      </c>
      <c r="H408" s="222">
        <v>1335.98</v>
      </c>
      <c r="I408" s="223"/>
      <c r="J408" s="223"/>
      <c r="K408" s="224">
        <f>ROUND(P408*H408,2)</f>
        <v>0</v>
      </c>
      <c r="L408" s="220" t="s">
        <v>172</v>
      </c>
      <c r="M408" s="43"/>
      <c r="N408" s="225" t="s">
        <v>1</v>
      </c>
      <c r="O408" s="226" t="s">
        <v>41</v>
      </c>
      <c r="P408" s="227">
        <f>I408+J408</f>
        <v>0</v>
      </c>
      <c r="Q408" s="227">
        <f>ROUND(I408*H408,2)</f>
        <v>0</v>
      </c>
      <c r="R408" s="227">
        <f>ROUND(J408*H408,2)</f>
        <v>0</v>
      </c>
      <c r="S408" s="90"/>
      <c r="T408" s="228">
        <f>S408*H408</f>
        <v>0</v>
      </c>
      <c r="U408" s="228">
        <v>0</v>
      </c>
      <c r="V408" s="228">
        <f>U408*H408</f>
        <v>0</v>
      </c>
      <c r="W408" s="228">
        <v>0</v>
      </c>
      <c r="X408" s="229">
        <f>W408*H408</f>
        <v>0</v>
      </c>
      <c r="Y408" s="37"/>
      <c r="Z408" s="37"/>
      <c r="AA408" s="37"/>
      <c r="AB408" s="37"/>
      <c r="AC408" s="37"/>
      <c r="AD408" s="37"/>
      <c r="AE408" s="37"/>
      <c r="AR408" s="230" t="s">
        <v>255</v>
      </c>
      <c r="AT408" s="230" t="s">
        <v>134</v>
      </c>
      <c r="AU408" s="230" t="s">
        <v>88</v>
      </c>
      <c r="AY408" s="16" t="s">
        <v>133</v>
      </c>
      <c r="BE408" s="231">
        <f>IF(O408="základní",K408,0)</f>
        <v>0</v>
      </c>
      <c r="BF408" s="231">
        <f>IF(O408="snížená",K408,0)</f>
        <v>0</v>
      </c>
      <c r="BG408" s="231">
        <f>IF(O408="zákl. přenesená",K408,0)</f>
        <v>0</v>
      </c>
      <c r="BH408" s="231">
        <f>IF(O408="sníž. přenesená",K408,0)</f>
        <v>0</v>
      </c>
      <c r="BI408" s="231">
        <f>IF(O408="nulová",K408,0)</f>
        <v>0</v>
      </c>
      <c r="BJ408" s="16" t="s">
        <v>86</v>
      </c>
      <c r="BK408" s="231">
        <f>ROUND(P408*H408,2)</f>
        <v>0</v>
      </c>
      <c r="BL408" s="16" t="s">
        <v>255</v>
      </c>
      <c r="BM408" s="230" t="s">
        <v>642</v>
      </c>
    </row>
    <row r="409" spans="1:51" s="13" customFormat="1" ht="12">
      <c r="A409" s="13"/>
      <c r="B409" s="240"/>
      <c r="C409" s="241"/>
      <c r="D409" s="242" t="s">
        <v>174</v>
      </c>
      <c r="E409" s="243" t="s">
        <v>1</v>
      </c>
      <c r="F409" s="244" t="s">
        <v>643</v>
      </c>
      <c r="G409" s="241"/>
      <c r="H409" s="245">
        <v>13.64</v>
      </c>
      <c r="I409" s="246"/>
      <c r="J409" s="246"/>
      <c r="K409" s="241"/>
      <c r="L409" s="241"/>
      <c r="M409" s="247"/>
      <c r="N409" s="248"/>
      <c r="O409" s="249"/>
      <c r="P409" s="249"/>
      <c r="Q409" s="249"/>
      <c r="R409" s="249"/>
      <c r="S409" s="249"/>
      <c r="T409" s="249"/>
      <c r="U409" s="249"/>
      <c r="V409" s="249"/>
      <c r="W409" s="249"/>
      <c r="X409" s="250"/>
      <c r="Y409" s="13"/>
      <c r="Z409" s="13"/>
      <c r="AA409" s="13"/>
      <c r="AB409" s="13"/>
      <c r="AC409" s="13"/>
      <c r="AD409" s="13"/>
      <c r="AE409" s="13"/>
      <c r="AT409" s="251" t="s">
        <v>174</v>
      </c>
      <c r="AU409" s="251" t="s">
        <v>88</v>
      </c>
      <c r="AV409" s="13" t="s">
        <v>88</v>
      </c>
      <c r="AW409" s="13" t="s">
        <v>5</v>
      </c>
      <c r="AX409" s="13" t="s">
        <v>78</v>
      </c>
      <c r="AY409" s="251" t="s">
        <v>133</v>
      </c>
    </row>
    <row r="410" spans="1:51" s="13" customFormat="1" ht="12">
      <c r="A410" s="13"/>
      <c r="B410" s="240"/>
      <c r="C410" s="241"/>
      <c r="D410" s="242" t="s">
        <v>174</v>
      </c>
      <c r="E410" s="243" t="s">
        <v>1</v>
      </c>
      <c r="F410" s="244" t="s">
        <v>308</v>
      </c>
      <c r="G410" s="241"/>
      <c r="H410" s="245">
        <v>19.13</v>
      </c>
      <c r="I410" s="246"/>
      <c r="J410" s="246"/>
      <c r="K410" s="241"/>
      <c r="L410" s="241"/>
      <c r="M410" s="247"/>
      <c r="N410" s="248"/>
      <c r="O410" s="249"/>
      <c r="P410" s="249"/>
      <c r="Q410" s="249"/>
      <c r="R410" s="249"/>
      <c r="S410" s="249"/>
      <c r="T410" s="249"/>
      <c r="U410" s="249"/>
      <c r="V410" s="249"/>
      <c r="W410" s="249"/>
      <c r="X410" s="250"/>
      <c r="Y410" s="13"/>
      <c r="Z410" s="13"/>
      <c r="AA410" s="13"/>
      <c r="AB410" s="13"/>
      <c r="AC410" s="13"/>
      <c r="AD410" s="13"/>
      <c r="AE410" s="13"/>
      <c r="AT410" s="251" t="s">
        <v>174</v>
      </c>
      <c r="AU410" s="251" t="s">
        <v>88</v>
      </c>
      <c r="AV410" s="13" t="s">
        <v>88</v>
      </c>
      <c r="AW410" s="13" t="s">
        <v>5</v>
      </c>
      <c r="AX410" s="13" t="s">
        <v>78</v>
      </c>
      <c r="AY410" s="251" t="s">
        <v>133</v>
      </c>
    </row>
    <row r="411" spans="1:51" s="13" customFormat="1" ht="12">
      <c r="A411" s="13"/>
      <c r="B411" s="240"/>
      <c r="C411" s="241"/>
      <c r="D411" s="242" t="s">
        <v>174</v>
      </c>
      <c r="E411" s="243" t="s">
        <v>1</v>
      </c>
      <c r="F411" s="244" t="s">
        <v>309</v>
      </c>
      <c r="G411" s="241"/>
      <c r="H411" s="245">
        <v>19.5</v>
      </c>
      <c r="I411" s="246"/>
      <c r="J411" s="246"/>
      <c r="K411" s="241"/>
      <c r="L411" s="241"/>
      <c r="M411" s="247"/>
      <c r="N411" s="248"/>
      <c r="O411" s="249"/>
      <c r="P411" s="249"/>
      <c r="Q411" s="249"/>
      <c r="R411" s="249"/>
      <c r="S411" s="249"/>
      <c r="T411" s="249"/>
      <c r="U411" s="249"/>
      <c r="V411" s="249"/>
      <c r="W411" s="249"/>
      <c r="X411" s="250"/>
      <c r="Y411" s="13"/>
      <c r="Z411" s="13"/>
      <c r="AA411" s="13"/>
      <c r="AB411" s="13"/>
      <c r="AC411" s="13"/>
      <c r="AD411" s="13"/>
      <c r="AE411" s="13"/>
      <c r="AT411" s="251" t="s">
        <v>174</v>
      </c>
      <c r="AU411" s="251" t="s">
        <v>88</v>
      </c>
      <c r="AV411" s="13" t="s">
        <v>88</v>
      </c>
      <c r="AW411" s="13" t="s">
        <v>5</v>
      </c>
      <c r="AX411" s="13" t="s">
        <v>78</v>
      </c>
      <c r="AY411" s="251" t="s">
        <v>133</v>
      </c>
    </row>
    <row r="412" spans="1:51" s="13" customFormat="1" ht="12">
      <c r="A412" s="13"/>
      <c r="B412" s="240"/>
      <c r="C412" s="241"/>
      <c r="D412" s="242" t="s">
        <v>174</v>
      </c>
      <c r="E412" s="243" t="s">
        <v>1</v>
      </c>
      <c r="F412" s="244" t="s">
        <v>310</v>
      </c>
      <c r="G412" s="241"/>
      <c r="H412" s="245">
        <v>21.35</v>
      </c>
      <c r="I412" s="246"/>
      <c r="J412" s="246"/>
      <c r="K412" s="241"/>
      <c r="L412" s="241"/>
      <c r="M412" s="247"/>
      <c r="N412" s="248"/>
      <c r="O412" s="249"/>
      <c r="P412" s="249"/>
      <c r="Q412" s="249"/>
      <c r="R412" s="249"/>
      <c r="S412" s="249"/>
      <c r="T412" s="249"/>
      <c r="U412" s="249"/>
      <c r="V412" s="249"/>
      <c r="W412" s="249"/>
      <c r="X412" s="250"/>
      <c r="Y412" s="13"/>
      <c r="Z412" s="13"/>
      <c r="AA412" s="13"/>
      <c r="AB412" s="13"/>
      <c r="AC412" s="13"/>
      <c r="AD412" s="13"/>
      <c r="AE412" s="13"/>
      <c r="AT412" s="251" t="s">
        <v>174</v>
      </c>
      <c r="AU412" s="251" t="s">
        <v>88</v>
      </c>
      <c r="AV412" s="13" t="s">
        <v>88</v>
      </c>
      <c r="AW412" s="13" t="s">
        <v>5</v>
      </c>
      <c r="AX412" s="13" t="s">
        <v>78</v>
      </c>
      <c r="AY412" s="251" t="s">
        <v>133</v>
      </c>
    </row>
    <row r="413" spans="1:51" s="13" customFormat="1" ht="12">
      <c r="A413" s="13"/>
      <c r="B413" s="240"/>
      <c r="C413" s="241"/>
      <c r="D413" s="242" t="s">
        <v>174</v>
      </c>
      <c r="E413" s="243" t="s">
        <v>1</v>
      </c>
      <c r="F413" s="244" t="s">
        <v>311</v>
      </c>
      <c r="G413" s="241"/>
      <c r="H413" s="245">
        <v>18.57</v>
      </c>
      <c r="I413" s="246"/>
      <c r="J413" s="246"/>
      <c r="K413" s="241"/>
      <c r="L413" s="241"/>
      <c r="M413" s="247"/>
      <c r="N413" s="248"/>
      <c r="O413" s="249"/>
      <c r="P413" s="249"/>
      <c r="Q413" s="249"/>
      <c r="R413" s="249"/>
      <c r="S413" s="249"/>
      <c r="T413" s="249"/>
      <c r="U413" s="249"/>
      <c r="V413" s="249"/>
      <c r="W413" s="249"/>
      <c r="X413" s="250"/>
      <c r="Y413" s="13"/>
      <c r="Z413" s="13"/>
      <c r="AA413" s="13"/>
      <c r="AB413" s="13"/>
      <c r="AC413" s="13"/>
      <c r="AD413" s="13"/>
      <c r="AE413" s="13"/>
      <c r="AT413" s="251" t="s">
        <v>174</v>
      </c>
      <c r="AU413" s="251" t="s">
        <v>88</v>
      </c>
      <c r="AV413" s="13" t="s">
        <v>88</v>
      </c>
      <c r="AW413" s="13" t="s">
        <v>5</v>
      </c>
      <c r="AX413" s="13" t="s">
        <v>78</v>
      </c>
      <c r="AY413" s="251" t="s">
        <v>133</v>
      </c>
    </row>
    <row r="414" spans="1:51" s="13" customFormat="1" ht="12">
      <c r="A414" s="13"/>
      <c r="B414" s="240"/>
      <c r="C414" s="241"/>
      <c r="D414" s="242" t="s">
        <v>174</v>
      </c>
      <c r="E414" s="243" t="s">
        <v>1</v>
      </c>
      <c r="F414" s="244" t="s">
        <v>312</v>
      </c>
      <c r="G414" s="241"/>
      <c r="H414" s="245">
        <v>16.38</v>
      </c>
      <c r="I414" s="246"/>
      <c r="J414" s="246"/>
      <c r="K414" s="241"/>
      <c r="L414" s="241"/>
      <c r="M414" s="247"/>
      <c r="N414" s="248"/>
      <c r="O414" s="249"/>
      <c r="P414" s="249"/>
      <c r="Q414" s="249"/>
      <c r="R414" s="249"/>
      <c r="S414" s="249"/>
      <c r="T414" s="249"/>
      <c r="U414" s="249"/>
      <c r="V414" s="249"/>
      <c r="W414" s="249"/>
      <c r="X414" s="250"/>
      <c r="Y414" s="13"/>
      <c r="Z414" s="13"/>
      <c r="AA414" s="13"/>
      <c r="AB414" s="13"/>
      <c r="AC414" s="13"/>
      <c r="AD414" s="13"/>
      <c r="AE414" s="13"/>
      <c r="AT414" s="251" t="s">
        <v>174</v>
      </c>
      <c r="AU414" s="251" t="s">
        <v>88</v>
      </c>
      <c r="AV414" s="13" t="s">
        <v>88</v>
      </c>
      <c r="AW414" s="13" t="s">
        <v>5</v>
      </c>
      <c r="AX414" s="13" t="s">
        <v>78</v>
      </c>
      <c r="AY414" s="251" t="s">
        <v>133</v>
      </c>
    </row>
    <row r="415" spans="1:51" s="13" customFormat="1" ht="12">
      <c r="A415" s="13"/>
      <c r="B415" s="240"/>
      <c r="C415" s="241"/>
      <c r="D415" s="242" t="s">
        <v>174</v>
      </c>
      <c r="E415" s="243" t="s">
        <v>1</v>
      </c>
      <c r="F415" s="244" t="s">
        <v>313</v>
      </c>
      <c r="G415" s="241"/>
      <c r="H415" s="245">
        <v>8.76</v>
      </c>
      <c r="I415" s="246"/>
      <c r="J415" s="246"/>
      <c r="K415" s="241"/>
      <c r="L415" s="241"/>
      <c r="M415" s="247"/>
      <c r="N415" s="248"/>
      <c r="O415" s="249"/>
      <c r="P415" s="249"/>
      <c r="Q415" s="249"/>
      <c r="R415" s="249"/>
      <c r="S415" s="249"/>
      <c r="T415" s="249"/>
      <c r="U415" s="249"/>
      <c r="V415" s="249"/>
      <c r="W415" s="249"/>
      <c r="X415" s="250"/>
      <c r="Y415" s="13"/>
      <c r="Z415" s="13"/>
      <c r="AA415" s="13"/>
      <c r="AB415" s="13"/>
      <c r="AC415" s="13"/>
      <c r="AD415" s="13"/>
      <c r="AE415" s="13"/>
      <c r="AT415" s="251" t="s">
        <v>174</v>
      </c>
      <c r="AU415" s="251" t="s">
        <v>88</v>
      </c>
      <c r="AV415" s="13" t="s">
        <v>88</v>
      </c>
      <c r="AW415" s="13" t="s">
        <v>5</v>
      </c>
      <c r="AX415" s="13" t="s">
        <v>78</v>
      </c>
      <c r="AY415" s="251" t="s">
        <v>133</v>
      </c>
    </row>
    <row r="416" spans="1:51" s="13" customFormat="1" ht="12">
      <c r="A416" s="13"/>
      <c r="B416" s="240"/>
      <c r="C416" s="241"/>
      <c r="D416" s="242" t="s">
        <v>174</v>
      </c>
      <c r="E416" s="243" t="s">
        <v>1</v>
      </c>
      <c r="F416" s="244" t="s">
        <v>314</v>
      </c>
      <c r="G416" s="241"/>
      <c r="H416" s="245">
        <v>20.88</v>
      </c>
      <c r="I416" s="246"/>
      <c r="J416" s="246"/>
      <c r="K416" s="241"/>
      <c r="L416" s="241"/>
      <c r="M416" s="247"/>
      <c r="N416" s="248"/>
      <c r="O416" s="249"/>
      <c r="P416" s="249"/>
      <c r="Q416" s="249"/>
      <c r="R416" s="249"/>
      <c r="S416" s="249"/>
      <c r="T416" s="249"/>
      <c r="U416" s="249"/>
      <c r="V416" s="249"/>
      <c r="W416" s="249"/>
      <c r="X416" s="250"/>
      <c r="Y416" s="13"/>
      <c r="Z416" s="13"/>
      <c r="AA416" s="13"/>
      <c r="AB416" s="13"/>
      <c r="AC416" s="13"/>
      <c r="AD416" s="13"/>
      <c r="AE416" s="13"/>
      <c r="AT416" s="251" t="s">
        <v>174</v>
      </c>
      <c r="AU416" s="251" t="s">
        <v>88</v>
      </c>
      <c r="AV416" s="13" t="s">
        <v>88</v>
      </c>
      <c r="AW416" s="13" t="s">
        <v>5</v>
      </c>
      <c r="AX416" s="13" t="s">
        <v>78</v>
      </c>
      <c r="AY416" s="251" t="s">
        <v>133</v>
      </c>
    </row>
    <row r="417" spans="1:51" s="13" customFormat="1" ht="12">
      <c r="A417" s="13"/>
      <c r="B417" s="240"/>
      <c r="C417" s="241"/>
      <c r="D417" s="242" t="s">
        <v>174</v>
      </c>
      <c r="E417" s="243" t="s">
        <v>1</v>
      </c>
      <c r="F417" s="244" t="s">
        <v>315</v>
      </c>
      <c r="G417" s="241"/>
      <c r="H417" s="245">
        <v>21.06</v>
      </c>
      <c r="I417" s="246"/>
      <c r="J417" s="246"/>
      <c r="K417" s="241"/>
      <c r="L417" s="241"/>
      <c r="M417" s="247"/>
      <c r="N417" s="248"/>
      <c r="O417" s="249"/>
      <c r="P417" s="249"/>
      <c r="Q417" s="249"/>
      <c r="R417" s="249"/>
      <c r="S417" s="249"/>
      <c r="T417" s="249"/>
      <c r="U417" s="249"/>
      <c r="V417" s="249"/>
      <c r="W417" s="249"/>
      <c r="X417" s="250"/>
      <c r="Y417" s="13"/>
      <c r="Z417" s="13"/>
      <c r="AA417" s="13"/>
      <c r="AB417" s="13"/>
      <c r="AC417" s="13"/>
      <c r="AD417" s="13"/>
      <c r="AE417" s="13"/>
      <c r="AT417" s="251" t="s">
        <v>174</v>
      </c>
      <c r="AU417" s="251" t="s">
        <v>88</v>
      </c>
      <c r="AV417" s="13" t="s">
        <v>88</v>
      </c>
      <c r="AW417" s="13" t="s">
        <v>5</v>
      </c>
      <c r="AX417" s="13" t="s">
        <v>78</v>
      </c>
      <c r="AY417" s="251" t="s">
        <v>133</v>
      </c>
    </row>
    <row r="418" spans="1:51" s="13" customFormat="1" ht="12">
      <c r="A418" s="13"/>
      <c r="B418" s="240"/>
      <c r="C418" s="241"/>
      <c r="D418" s="242" t="s">
        <v>174</v>
      </c>
      <c r="E418" s="243" t="s">
        <v>1</v>
      </c>
      <c r="F418" s="244" t="s">
        <v>316</v>
      </c>
      <c r="G418" s="241"/>
      <c r="H418" s="245">
        <v>23.76</v>
      </c>
      <c r="I418" s="246"/>
      <c r="J418" s="246"/>
      <c r="K418" s="241"/>
      <c r="L418" s="241"/>
      <c r="M418" s="247"/>
      <c r="N418" s="248"/>
      <c r="O418" s="249"/>
      <c r="P418" s="249"/>
      <c r="Q418" s="249"/>
      <c r="R418" s="249"/>
      <c r="S418" s="249"/>
      <c r="T418" s="249"/>
      <c r="U418" s="249"/>
      <c r="V418" s="249"/>
      <c r="W418" s="249"/>
      <c r="X418" s="250"/>
      <c r="Y418" s="13"/>
      <c r="Z418" s="13"/>
      <c r="AA418" s="13"/>
      <c r="AB418" s="13"/>
      <c r="AC418" s="13"/>
      <c r="AD418" s="13"/>
      <c r="AE418" s="13"/>
      <c r="AT418" s="251" t="s">
        <v>174</v>
      </c>
      <c r="AU418" s="251" t="s">
        <v>88</v>
      </c>
      <c r="AV418" s="13" t="s">
        <v>88</v>
      </c>
      <c r="AW418" s="13" t="s">
        <v>5</v>
      </c>
      <c r="AX418" s="13" t="s">
        <v>78</v>
      </c>
      <c r="AY418" s="251" t="s">
        <v>133</v>
      </c>
    </row>
    <row r="419" spans="1:51" s="13" customFormat="1" ht="12">
      <c r="A419" s="13"/>
      <c r="B419" s="240"/>
      <c r="C419" s="241"/>
      <c r="D419" s="242" t="s">
        <v>174</v>
      </c>
      <c r="E419" s="243" t="s">
        <v>1</v>
      </c>
      <c r="F419" s="244" t="s">
        <v>317</v>
      </c>
      <c r="G419" s="241"/>
      <c r="H419" s="245">
        <v>7.74</v>
      </c>
      <c r="I419" s="246"/>
      <c r="J419" s="246"/>
      <c r="K419" s="241"/>
      <c r="L419" s="241"/>
      <c r="M419" s="247"/>
      <c r="N419" s="248"/>
      <c r="O419" s="249"/>
      <c r="P419" s="249"/>
      <c r="Q419" s="249"/>
      <c r="R419" s="249"/>
      <c r="S419" s="249"/>
      <c r="T419" s="249"/>
      <c r="U419" s="249"/>
      <c r="V419" s="249"/>
      <c r="W419" s="249"/>
      <c r="X419" s="250"/>
      <c r="Y419" s="13"/>
      <c r="Z419" s="13"/>
      <c r="AA419" s="13"/>
      <c r="AB419" s="13"/>
      <c r="AC419" s="13"/>
      <c r="AD419" s="13"/>
      <c r="AE419" s="13"/>
      <c r="AT419" s="251" t="s">
        <v>174</v>
      </c>
      <c r="AU419" s="251" t="s">
        <v>88</v>
      </c>
      <c r="AV419" s="13" t="s">
        <v>88</v>
      </c>
      <c r="AW419" s="13" t="s">
        <v>5</v>
      </c>
      <c r="AX419" s="13" t="s">
        <v>78</v>
      </c>
      <c r="AY419" s="251" t="s">
        <v>133</v>
      </c>
    </row>
    <row r="420" spans="1:51" s="13" customFormat="1" ht="12">
      <c r="A420" s="13"/>
      <c r="B420" s="240"/>
      <c r="C420" s="241"/>
      <c r="D420" s="242" t="s">
        <v>174</v>
      </c>
      <c r="E420" s="243" t="s">
        <v>1</v>
      </c>
      <c r="F420" s="244" t="s">
        <v>318</v>
      </c>
      <c r="G420" s="241"/>
      <c r="H420" s="245">
        <v>6.13</v>
      </c>
      <c r="I420" s="246"/>
      <c r="J420" s="246"/>
      <c r="K420" s="241"/>
      <c r="L420" s="241"/>
      <c r="M420" s="247"/>
      <c r="N420" s="248"/>
      <c r="O420" s="249"/>
      <c r="P420" s="249"/>
      <c r="Q420" s="249"/>
      <c r="R420" s="249"/>
      <c r="S420" s="249"/>
      <c r="T420" s="249"/>
      <c r="U420" s="249"/>
      <c r="V420" s="249"/>
      <c r="W420" s="249"/>
      <c r="X420" s="250"/>
      <c r="Y420" s="13"/>
      <c r="Z420" s="13"/>
      <c r="AA420" s="13"/>
      <c r="AB420" s="13"/>
      <c r="AC420" s="13"/>
      <c r="AD420" s="13"/>
      <c r="AE420" s="13"/>
      <c r="AT420" s="251" t="s">
        <v>174</v>
      </c>
      <c r="AU420" s="251" t="s">
        <v>88</v>
      </c>
      <c r="AV420" s="13" t="s">
        <v>88</v>
      </c>
      <c r="AW420" s="13" t="s">
        <v>5</v>
      </c>
      <c r="AX420" s="13" t="s">
        <v>78</v>
      </c>
      <c r="AY420" s="251" t="s">
        <v>133</v>
      </c>
    </row>
    <row r="421" spans="1:51" s="13" customFormat="1" ht="12">
      <c r="A421" s="13"/>
      <c r="B421" s="240"/>
      <c r="C421" s="241"/>
      <c r="D421" s="242" t="s">
        <v>174</v>
      </c>
      <c r="E421" s="243" t="s">
        <v>1</v>
      </c>
      <c r="F421" s="244" t="s">
        <v>319</v>
      </c>
      <c r="G421" s="241"/>
      <c r="H421" s="245">
        <v>19.5</v>
      </c>
      <c r="I421" s="246"/>
      <c r="J421" s="246"/>
      <c r="K421" s="241"/>
      <c r="L421" s="241"/>
      <c r="M421" s="247"/>
      <c r="N421" s="248"/>
      <c r="O421" s="249"/>
      <c r="P421" s="249"/>
      <c r="Q421" s="249"/>
      <c r="R421" s="249"/>
      <c r="S421" s="249"/>
      <c r="T421" s="249"/>
      <c r="U421" s="249"/>
      <c r="V421" s="249"/>
      <c r="W421" s="249"/>
      <c r="X421" s="250"/>
      <c r="Y421" s="13"/>
      <c r="Z421" s="13"/>
      <c r="AA421" s="13"/>
      <c r="AB421" s="13"/>
      <c r="AC421" s="13"/>
      <c r="AD421" s="13"/>
      <c r="AE421" s="13"/>
      <c r="AT421" s="251" t="s">
        <v>174</v>
      </c>
      <c r="AU421" s="251" t="s">
        <v>88</v>
      </c>
      <c r="AV421" s="13" t="s">
        <v>88</v>
      </c>
      <c r="AW421" s="13" t="s">
        <v>5</v>
      </c>
      <c r="AX421" s="13" t="s">
        <v>78</v>
      </c>
      <c r="AY421" s="251" t="s">
        <v>133</v>
      </c>
    </row>
    <row r="422" spans="1:51" s="13" customFormat="1" ht="12">
      <c r="A422" s="13"/>
      <c r="B422" s="240"/>
      <c r="C422" s="241"/>
      <c r="D422" s="242" t="s">
        <v>174</v>
      </c>
      <c r="E422" s="243" t="s">
        <v>1</v>
      </c>
      <c r="F422" s="244" t="s">
        <v>320</v>
      </c>
      <c r="G422" s="241"/>
      <c r="H422" s="245">
        <v>21.13</v>
      </c>
      <c r="I422" s="246"/>
      <c r="J422" s="246"/>
      <c r="K422" s="241"/>
      <c r="L422" s="241"/>
      <c r="M422" s="247"/>
      <c r="N422" s="248"/>
      <c r="O422" s="249"/>
      <c r="P422" s="249"/>
      <c r="Q422" s="249"/>
      <c r="R422" s="249"/>
      <c r="S422" s="249"/>
      <c r="T422" s="249"/>
      <c r="U422" s="249"/>
      <c r="V422" s="249"/>
      <c r="W422" s="249"/>
      <c r="X422" s="250"/>
      <c r="Y422" s="13"/>
      <c r="Z422" s="13"/>
      <c r="AA422" s="13"/>
      <c r="AB422" s="13"/>
      <c r="AC422" s="13"/>
      <c r="AD422" s="13"/>
      <c r="AE422" s="13"/>
      <c r="AT422" s="251" t="s">
        <v>174</v>
      </c>
      <c r="AU422" s="251" t="s">
        <v>88</v>
      </c>
      <c r="AV422" s="13" t="s">
        <v>88</v>
      </c>
      <c r="AW422" s="13" t="s">
        <v>5</v>
      </c>
      <c r="AX422" s="13" t="s">
        <v>78</v>
      </c>
      <c r="AY422" s="251" t="s">
        <v>133</v>
      </c>
    </row>
    <row r="423" spans="1:51" s="13" customFormat="1" ht="12">
      <c r="A423" s="13"/>
      <c r="B423" s="240"/>
      <c r="C423" s="241"/>
      <c r="D423" s="242" t="s">
        <v>174</v>
      </c>
      <c r="E423" s="243" t="s">
        <v>1</v>
      </c>
      <c r="F423" s="244" t="s">
        <v>321</v>
      </c>
      <c r="G423" s="241"/>
      <c r="H423" s="245">
        <v>21.35</v>
      </c>
      <c r="I423" s="246"/>
      <c r="J423" s="246"/>
      <c r="K423" s="241"/>
      <c r="L423" s="241"/>
      <c r="M423" s="247"/>
      <c r="N423" s="248"/>
      <c r="O423" s="249"/>
      <c r="P423" s="249"/>
      <c r="Q423" s="249"/>
      <c r="R423" s="249"/>
      <c r="S423" s="249"/>
      <c r="T423" s="249"/>
      <c r="U423" s="249"/>
      <c r="V423" s="249"/>
      <c r="W423" s="249"/>
      <c r="X423" s="250"/>
      <c r="Y423" s="13"/>
      <c r="Z423" s="13"/>
      <c r="AA423" s="13"/>
      <c r="AB423" s="13"/>
      <c r="AC423" s="13"/>
      <c r="AD423" s="13"/>
      <c r="AE423" s="13"/>
      <c r="AT423" s="251" t="s">
        <v>174</v>
      </c>
      <c r="AU423" s="251" t="s">
        <v>88</v>
      </c>
      <c r="AV423" s="13" t="s">
        <v>88</v>
      </c>
      <c r="AW423" s="13" t="s">
        <v>5</v>
      </c>
      <c r="AX423" s="13" t="s">
        <v>78</v>
      </c>
      <c r="AY423" s="251" t="s">
        <v>133</v>
      </c>
    </row>
    <row r="424" spans="1:51" s="13" customFormat="1" ht="12">
      <c r="A424" s="13"/>
      <c r="B424" s="240"/>
      <c r="C424" s="241"/>
      <c r="D424" s="242" t="s">
        <v>174</v>
      </c>
      <c r="E424" s="243" t="s">
        <v>1</v>
      </c>
      <c r="F424" s="244" t="s">
        <v>322</v>
      </c>
      <c r="G424" s="241"/>
      <c r="H424" s="245">
        <v>13.81</v>
      </c>
      <c r="I424" s="246"/>
      <c r="J424" s="246"/>
      <c r="K424" s="241"/>
      <c r="L424" s="241"/>
      <c r="M424" s="247"/>
      <c r="N424" s="248"/>
      <c r="O424" s="249"/>
      <c r="P424" s="249"/>
      <c r="Q424" s="249"/>
      <c r="R424" s="249"/>
      <c r="S424" s="249"/>
      <c r="T424" s="249"/>
      <c r="U424" s="249"/>
      <c r="V424" s="249"/>
      <c r="W424" s="249"/>
      <c r="X424" s="250"/>
      <c r="Y424" s="13"/>
      <c r="Z424" s="13"/>
      <c r="AA424" s="13"/>
      <c r="AB424" s="13"/>
      <c r="AC424" s="13"/>
      <c r="AD424" s="13"/>
      <c r="AE424" s="13"/>
      <c r="AT424" s="251" t="s">
        <v>174</v>
      </c>
      <c r="AU424" s="251" t="s">
        <v>88</v>
      </c>
      <c r="AV424" s="13" t="s">
        <v>88</v>
      </c>
      <c r="AW424" s="13" t="s">
        <v>5</v>
      </c>
      <c r="AX424" s="13" t="s">
        <v>78</v>
      </c>
      <c r="AY424" s="251" t="s">
        <v>133</v>
      </c>
    </row>
    <row r="425" spans="1:51" s="13" customFormat="1" ht="12">
      <c r="A425" s="13"/>
      <c r="B425" s="240"/>
      <c r="C425" s="241"/>
      <c r="D425" s="242" t="s">
        <v>174</v>
      </c>
      <c r="E425" s="243" t="s">
        <v>1</v>
      </c>
      <c r="F425" s="244" t="s">
        <v>323</v>
      </c>
      <c r="G425" s="241"/>
      <c r="H425" s="245">
        <v>15.04</v>
      </c>
      <c r="I425" s="246"/>
      <c r="J425" s="246"/>
      <c r="K425" s="241"/>
      <c r="L425" s="241"/>
      <c r="M425" s="247"/>
      <c r="N425" s="248"/>
      <c r="O425" s="249"/>
      <c r="P425" s="249"/>
      <c r="Q425" s="249"/>
      <c r="R425" s="249"/>
      <c r="S425" s="249"/>
      <c r="T425" s="249"/>
      <c r="U425" s="249"/>
      <c r="V425" s="249"/>
      <c r="W425" s="249"/>
      <c r="X425" s="250"/>
      <c r="Y425" s="13"/>
      <c r="Z425" s="13"/>
      <c r="AA425" s="13"/>
      <c r="AB425" s="13"/>
      <c r="AC425" s="13"/>
      <c r="AD425" s="13"/>
      <c r="AE425" s="13"/>
      <c r="AT425" s="251" t="s">
        <v>174</v>
      </c>
      <c r="AU425" s="251" t="s">
        <v>88</v>
      </c>
      <c r="AV425" s="13" t="s">
        <v>88</v>
      </c>
      <c r="AW425" s="13" t="s">
        <v>5</v>
      </c>
      <c r="AX425" s="13" t="s">
        <v>78</v>
      </c>
      <c r="AY425" s="251" t="s">
        <v>133</v>
      </c>
    </row>
    <row r="426" spans="1:51" s="13" customFormat="1" ht="12">
      <c r="A426" s="13"/>
      <c r="B426" s="240"/>
      <c r="C426" s="241"/>
      <c r="D426" s="242" t="s">
        <v>174</v>
      </c>
      <c r="E426" s="243" t="s">
        <v>1</v>
      </c>
      <c r="F426" s="244" t="s">
        <v>644</v>
      </c>
      <c r="G426" s="241"/>
      <c r="H426" s="245">
        <v>86.1</v>
      </c>
      <c r="I426" s="246"/>
      <c r="J426" s="246"/>
      <c r="K426" s="241"/>
      <c r="L426" s="241"/>
      <c r="M426" s="247"/>
      <c r="N426" s="248"/>
      <c r="O426" s="249"/>
      <c r="P426" s="249"/>
      <c r="Q426" s="249"/>
      <c r="R426" s="249"/>
      <c r="S426" s="249"/>
      <c r="T426" s="249"/>
      <c r="U426" s="249"/>
      <c r="V426" s="249"/>
      <c r="W426" s="249"/>
      <c r="X426" s="250"/>
      <c r="Y426" s="13"/>
      <c r="Z426" s="13"/>
      <c r="AA426" s="13"/>
      <c r="AB426" s="13"/>
      <c r="AC426" s="13"/>
      <c r="AD426" s="13"/>
      <c r="AE426" s="13"/>
      <c r="AT426" s="251" t="s">
        <v>174</v>
      </c>
      <c r="AU426" s="251" t="s">
        <v>88</v>
      </c>
      <c r="AV426" s="13" t="s">
        <v>88</v>
      </c>
      <c r="AW426" s="13" t="s">
        <v>5</v>
      </c>
      <c r="AX426" s="13" t="s">
        <v>78</v>
      </c>
      <c r="AY426" s="251" t="s">
        <v>133</v>
      </c>
    </row>
    <row r="427" spans="1:51" s="13" customFormat="1" ht="12">
      <c r="A427" s="13"/>
      <c r="B427" s="240"/>
      <c r="C427" s="241"/>
      <c r="D427" s="242" t="s">
        <v>174</v>
      </c>
      <c r="E427" s="243" t="s">
        <v>1</v>
      </c>
      <c r="F427" s="244" t="s">
        <v>331</v>
      </c>
      <c r="G427" s="241"/>
      <c r="H427" s="245">
        <v>74.2</v>
      </c>
      <c r="I427" s="246"/>
      <c r="J427" s="246"/>
      <c r="K427" s="241"/>
      <c r="L427" s="241"/>
      <c r="M427" s="247"/>
      <c r="N427" s="248"/>
      <c r="O427" s="249"/>
      <c r="P427" s="249"/>
      <c r="Q427" s="249"/>
      <c r="R427" s="249"/>
      <c r="S427" s="249"/>
      <c r="T427" s="249"/>
      <c r="U427" s="249"/>
      <c r="V427" s="249"/>
      <c r="W427" s="249"/>
      <c r="X427" s="250"/>
      <c r="Y427" s="13"/>
      <c r="Z427" s="13"/>
      <c r="AA427" s="13"/>
      <c r="AB427" s="13"/>
      <c r="AC427" s="13"/>
      <c r="AD427" s="13"/>
      <c r="AE427" s="13"/>
      <c r="AT427" s="251" t="s">
        <v>174</v>
      </c>
      <c r="AU427" s="251" t="s">
        <v>88</v>
      </c>
      <c r="AV427" s="13" t="s">
        <v>88</v>
      </c>
      <c r="AW427" s="13" t="s">
        <v>5</v>
      </c>
      <c r="AX427" s="13" t="s">
        <v>78</v>
      </c>
      <c r="AY427" s="251" t="s">
        <v>133</v>
      </c>
    </row>
    <row r="428" spans="1:51" s="13" customFormat="1" ht="12">
      <c r="A428" s="13"/>
      <c r="B428" s="240"/>
      <c r="C428" s="241"/>
      <c r="D428" s="242" t="s">
        <v>174</v>
      </c>
      <c r="E428" s="243" t="s">
        <v>1</v>
      </c>
      <c r="F428" s="244" t="s">
        <v>333</v>
      </c>
      <c r="G428" s="241"/>
      <c r="H428" s="245">
        <v>66.85</v>
      </c>
      <c r="I428" s="246"/>
      <c r="J428" s="246"/>
      <c r="K428" s="241"/>
      <c r="L428" s="241"/>
      <c r="M428" s="247"/>
      <c r="N428" s="248"/>
      <c r="O428" s="249"/>
      <c r="P428" s="249"/>
      <c r="Q428" s="249"/>
      <c r="R428" s="249"/>
      <c r="S428" s="249"/>
      <c r="T428" s="249"/>
      <c r="U428" s="249"/>
      <c r="V428" s="249"/>
      <c r="W428" s="249"/>
      <c r="X428" s="250"/>
      <c r="Y428" s="13"/>
      <c r="Z428" s="13"/>
      <c r="AA428" s="13"/>
      <c r="AB428" s="13"/>
      <c r="AC428" s="13"/>
      <c r="AD428" s="13"/>
      <c r="AE428" s="13"/>
      <c r="AT428" s="251" t="s">
        <v>174</v>
      </c>
      <c r="AU428" s="251" t="s">
        <v>88</v>
      </c>
      <c r="AV428" s="13" t="s">
        <v>88</v>
      </c>
      <c r="AW428" s="13" t="s">
        <v>5</v>
      </c>
      <c r="AX428" s="13" t="s">
        <v>78</v>
      </c>
      <c r="AY428" s="251" t="s">
        <v>133</v>
      </c>
    </row>
    <row r="429" spans="1:51" s="13" customFormat="1" ht="12">
      <c r="A429" s="13"/>
      <c r="B429" s="240"/>
      <c r="C429" s="241"/>
      <c r="D429" s="242" t="s">
        <v>174</v>
      </c>
      <c r="E429" s="243" t="s">
        <v>1</v>
      </c>
      <c r="F429" s="244" t="s">
        <v>334</v>
      </c>
      <c r="G429" s="241"/>
      <c r="H429" s="245">
        <v>66.5</v>
      </c>
      <c r="I429" s="246"/>
      <c r="J429" s="246"/>
      <c r="K429" s="241"/>
      <c r="L429" s="241"/>
      <c r="M429" s="247"/>
      <c r="N429" s="248"/>
      <c r="O429" s="249"/>
      <c r="P429" s="249"/>
      <c r="Q429" s="249"/>
      <c r="R429" s="249"/>
      <c r="S429" s="249"/>
      <c r="T429" s="249"/>
      <c r="U429" s="249"/>
      <c r="V429" s="249"/>
      <c r="W429" s="249"/>
      <c r="X429" s="250"/>
      <c r="Y429" s="13"/>
      <c r="Z429" s="13"/>
      <c r="AA429" s="13"/>
      <c r="AB429" s="13"/>
      <c r="AC429" s="13"/>
      <c r="AD429" s="13"/>
      <c r="AE429" s="13"/>
      <c r="AT429" s="251" t="s">
        <v>174</v>
      </c>
      <c r="AU429" s="251" t="s">
        <v>88</v>
      </c>
      <c r="AV429" s="13" t="s">
        <v>88</v>
      </c>
      <c r="AW429" s="13" t="s">
        <v>5</v>
      </c>
      <c r="AX429" s="13" t="s">
        <v>78</v>
      </c>
      <c r="AY429" s="251" t="s">
        <v>133</v>
      </c>
    </row>
    <row r="430" spans="1:51" s="13" customFormat="1" ht="12">
      <c r="A430" s="13"/>
      <c r="B430" s="240"/>
      <c r="C430" s="241"/>
      <c r="D430" s="242" t="s">
        <v>174</v>
      </c>
      <c r="E430" s="243" t="s">
        <v>1</v>
      </c>
      <c r="F430" s="244" t="s">
        <v>335</v>
      </c>
      <c r="G430" s="241"/>
      <c r="H430" s="245">
        <v>71.75</v>
      </c>
      <c r="I430" s="246"/>
      <c r="J430" s="246"/>
      <c r="K430" s="241"/>
      <c r="L430" s="241"/>
      <c r="M430" s="247"/>
      <c r="N430" s="248"/>
      <c r="O430" s="249"/>
      <c r="P430" s="249"/>
      <c r="Q430" s="249"/>
      <c r="R430" s="249"/>
      <c r="S430" s="249"/>
      <c r="T430" s="249"/>
      <c r="U430" s="249"/>
      <c r="V430" s="249"/>
      <c r="W430" s="249"/>
      <c r="X430" s="250"/>
      <c r="Y430" s="13"/>
      <c r="Z430" s="13"/>
      <c r="AA430" s="13"/>
      <c r="AB430" s="13"/>
      <c r="AC430" s="13"/>
      <c r="AD430" s="13"/>
      <c r="AE430" s="13"/>
      <c r="AT430" s="251" t="s">
        <v>174</v>
      </c>
      <c r="AU430" s="251" t="s">
        <v>88</v>
      </c>
      <c r="AV430" s="13" t="s">
        <v>88</v>
      </c>
      <c r="AW430" s="13" t="s">
        <v>5</v>
      </c>
      <c r="AX430" s="13" t="s">
        <v>78</v>
      </c>
      <c r="AY430" s="251" t="s">
        <v>133</v>
      </c>
    </row>
    <row r="431" spans="1:51" s="13" customFormat="1" ht="12">
      <c r="A431" s="13"/>
      <c r="B431" s="240"/>
      <c r="C431" s="241"/>
      <c r="D431" s="242" t="s">
        <v>174</v>
      </c>
      <c r="E431" s="243" t="s">
        <v>1</v>
      </c>
      <c r="F431" s="244" t="s">
        <v>337</v>
      </c>
      <c r="G431" s="241"/>
      <c r="H431" s="245">
        <v>69.65</v>
      </c>
      <c r="I431" s="246"/>
      <c r="J431" s="246"/>
      <c r="K431" s="241"/>
      <c r="L431" s="241"/>
      <c r="M431" s="247"/>
      <c r="N431" s="248"/>
      <c r="O431" s="249"/>
      <c r="P431" s="249"/>
      <c r="Q431" s="249"/>
      <c r="R431" s="249"/>
      <c r="S431" s="249"/>
      <c r="T431" s="249"/>
      <c r="U431" s="249"/>
      <c r="V431" s="249"/>
      <c r="W431" s="249"/>
      <c r="X431" s="250"/>
      <c r="Y431" s="13"/>
      <c r="Z431" s="13"/>
      <c r="AA431" s="13"/>
      <c r="AB431" s="13"/>
      <c r="AC431" s="13"/>
      <c r="AD431" s="13"/>
      <c r="AE431" s="13"/>
      <c r="AT431" s="251" t="s">
        <v>174</v>
      </c>
      <c r="AU431" s="251" t="s">
        <v>88</v>
      </c>
      <c r="AV431" s="13" t="s">
        <v>88</v>
      </c>
      <c r="AW431" s="13" t="s">
        <v>5</v>
      </c>
      <c r="AX431" s="13" t="s">
        <v>78</v>
      </c>
      <c r="AY431" s="251" t="s">
        <v>133</v>
      </c>
    </row>
    <row r="432" spans="1:51" s="13" customFormat="1" ht="12">
      <c r="A432" s="13"/>
      <c r="B432" s="240"/>
      <c r="C432" s="241"/>
      <c r="D432" s="242" t="s">
        <v>174</v>
      </c>
      <c r="E432" s="243" t="s">
        <v>1</v>
      </c>
      <c r="F432" s="244" t="s">
        <v>342</v>
      </c>
      <c r="G432" s="241"/>
      <c r="H432" s="245">
        <v>42.56</v>
      </c>
      <c r="I432" s="246"/>
      <c r="J432" s="246"/>
      <c r="K432" s="241"/>
      <c r="L432" s="241"/>
      <c r="M432" s="247"/>
      <c r="N432" s="248"/>
      <c r="O432" s="249"/>
      <c r="P432" s="249"/>
      <c r="Q432" s="249"/>
      <c r="R432" s="249"/>
      <c r="S432" s="249"/>
      <c r="T432" s="249"/>
      <c r="U432" s="249"/>
      <c r="V432" s="249"/>
      <c r="W432" s="249"/>
      <c r="X432" s="250"/>
      <c r="Y432" s="13"/>
      <c r="Z432" s="13"/>
      <c r="AA432" s="13"/>
      <c r="AB432" s="13"/>
      <c r="AC432" s="13"/>
      <c r="AD432" s="13"/>
      <c r="AE432" s="13"/>
      <c r="AT432" s="251" t="s">
        <v>174</v>
      </c>
      <c r="AU432" s="251" t="s">
        <v>88</v>
      </c>
      <c r="AV432" s="13" t="s">
        <v>88</v>
      </c>
      <c r="AW432" s="13" t="s">
        <v>5</v>
      </c>
      <c r="AX432" s="13" t="s">
        <v>78</v>
      </c>
      <c r="AY432" s="251" t="s">
        <v>133</v>
      </c>
    </row>
    <row r="433" spans="1:51" s="13" customFormat="1" ht="12">
      <c r="A433" s="13"/>
      <c r="B433" s="240"/>
      <c r="C433" s="241"/>
      <c r="D433" s="242" t="s">
        <v>174</v>
      </c>
      <c r="E433" s="243" t="s">
        <v>1</v>
      </c>
      <c r="F433" s="244" t="s">
        <v>343</v>
      </c>
      <c r="G433" s="241"/>
      <c r="H433" s="245">
        <v>64.26</v>
      </c>
      <c r="I433" s="246"/>
      <c r="J433" s="246"/>
      <c r="K433" s="241"/>
      <c r="L433" s="241"/>
      <c r="M433" s="247"/>
      <c r="N433" s="248"/>
      <c r="O433" s="249"/>
      <c r="P433" s="249"/>
      <c r="Q433" s="249"/>
      <c r="R433" s="249"/>
      <c r="S433" s="249"/>
      <c r="T433" s="249"/>
      <c r="U433" s="249"/>
      <c r="V433" s="249"/>
      <c r="W433" s="249"/>
      <c r="X433" s="250"/>
      <c r="Y433" s="13"/>
      <c r="Z433" s="13"/>
      <c r="AA433" s="13"/>
      <c r="AB433" s="13"/>
      <c r="AC433" s="13"/>
      <c r="AD433" s="13"/>
      <c r="AE433" s="13"/>
      <c r="AT433" s="251" t="s">
        <v>174</v>
      </c>
      <c r="AU433" s="251" t="s">
        <v>88</v>
      </c>
      <c r="AV433" s="13" t="s">
        <v>88</v>
      </c>
      <c r="AW433" s="13" t="s">
        <v>5</v>
      </c>
      <c r="AX433" s="13" t="s">
        <v>78</v>
      </c>
      <c r="AY433" s="251" t="s">
        <v>133</v>
      </c>
    </row>
    <row r="434" spans="1:51" s="13" customFormat="1" ht="12">
      <c r="A434" s="13"/>
      <c r="B434" s="240"/>
      <c r="C434" s="241"/>
      <c r="D434" s="242" t="s">
        <v>174</v>
      </c>
      <c r="E434" s="243" t="s">
        <v>1</v>
      </c>
      <c r="F434" s="244" t="s">
        <v>344</v>
      </c>
      <c r="G434" s="241"/>
      <c r="H434" s="245">
        <v>63.58</v>
      </c>
      <c r="I434" s="246"/>
      <c r="J434" s="246"/>
      <c r="K434" s="241"/>
      <c r="L434" s="241"/>
      <c r="M434" s="247"/>
      <c r="N434" s="248"/>
      <c r="O434" s="249"/>
      <c r="P434" s="249"/>
      <c r="Q434" s="249"/>
      <c r="R434" s="249"/>
      <c r="S434" s="249"/>
      <c r="T434" s="249"/>
      <c r="U434" s="249"/>
      <c r="V434" s="249"/>
      <c r="W434" s="249"/>
      <c r="X434" s="250"/>
      <c r="Y434" s="13"/>
      <c r="Z434" s="13"/>
      <c r="AA434" s="13"/>
      <c r="AB434" s="13"/>
      <c r="AC434" s="13"/>
      <c r="AD434" s="13"/>
      <c r="AE434" s="13"/>
      <c r="AT434" s="251" t="s">
        <v>174</v>
      </c>
      <c r="AU434" s="251" t="s">
        <v>88</v>
      </c>
      <c r="AV434" s="13" t="s">
        <v>88</v>
      </c>
      <c r="AW434" s="13" t="s">
        <v>5</v>
      </c>
      <c r="AX434" s="13" t="s">
        <v>78</v>
      </c>
      <c r="AY434" s="251" t="s">
        <v>133</v>
      </c>
    </row>
    <row r="435" spans="1:51" s="13" customFormat="1" ht="12">
      <c r="A435" s="13"/>
      <c r="B435" s="240"/>
      <c r="C435" s="241"/>
      <c r="D435" s="242" t="s">
        <v>174</v>
      </c>
      <c r="E435" s="243" t="s">
        <v>1</v>
      </c>
      <c r="F435" s="244" t="s">
        <v>345</v>
      </c>
      <c r="G435" s="241"/>
      <c r="H435" s="245">
        <v>66.64</v>
      </c>
      <c r="I435" s="246"/>
      <c r="J435" s="246"/>
      <c r="K435" s="241"/>
      <c r="L435" s="241"/>
      <c r="M435" s="247"/>
      <c r="N435" s="248"/>
      <c r="O435" s="249"/>
      <c r="P435" s="249"/>
      <c r="Q435" s="249"/>
      <c r="R435" s="249"/>
      <c r="S435" s="249"/>
      <c r="T435" s="249"/>
      <c r="U435" s="249"/>
      <c r="V435" s="249"/>
      <c r="W435" s="249"/>
      <c r="X435" s="250"/>
      <c r="Y435" s="13"/>
      <c r="Z435" s="13"/>
      <c r="AA435" s="13"/>
      <c r="AB435" s="13"/>
      <c r="AC435" s="13"/>
      <c r="AD435" s="13"/>
      <c r="AE435" s="13"/>
      <c r="AT435" s="251" t="s">
        <v>174</v>
      </c>
      <c r="AU435" s="251" t="s">
        <v>88</v>
      </c>
      <c r="AV435" s="13" t="s">
        <v>88</v>
      </c>
      <c r="AW435" s="13" t="s">
        <v>5</v>
      </c>
      <c r="AX435" s="13" t="s">
        <v>78</v>
      </c>
      <c r="AY435" s="251" t="s">
        <v>133</v>
      </c>
    </row>
    <row r="436" spans="1:51" s="13" customFormat="1" ht="12">
      <c r="A436" s="13"/>
      <c r="B436" s="240"/>
      <c r="C436" s="241"/>
      <c r="D436" s="242" t="s">
        <v>174</v>
      </c>
      <c r="E436" s="243" t="s">
        <v>1</v>
      </c>
      <c r="F436" s="244" t="s">
        <v>346</v>
      </c>
      <c r="G436" s="241"/>
      <c r="H436" s="245">
        <v>44.8</v>
      </c>
      <c r="I436" s="246"/>
      <c r="J436" s="246"/>
      <c r="K436" s="241"/>
      <c r="L436" s="241"/>
      <c r="M436" s="247"/>
      <c r="N436" s="248"/>
      <c r="O436" s="249"/>
      <c r="P436" s="249"/>
      <c r="Q436" s="249"/>
      <c r="R436" s="249"/>
      <c r="S436" s="249"/>
      <c r="T436" s="249"/>
      <c r="U436" s="249"/>
      <c r="V436" s="249"/>
      <c r="W436" s="249"/>
      <c r="X436" s="250"/>
      <c r="Y436" s="13"/>
      <c r="Z436" s="13"/>
      <c r="AA436" s="13"/>
      <c r="AB436" s="13"/>
      <c r="AC436" s="13"/>
      <c r="AD436" s="13"/>
      <c r="AE436" s="13"/>
      <c r="AT436" s="251" t="s">
        <v>174</v>
      </c>
      <c r="AU436" s="251" t="s">
        <v>88</v>
      </c>
      <c r="AV436" s="13" t="s">
        <v>88</v>
      </c>
      <c r="AW436" s="13" t="s">
        <v>5</v>
      </c>
      <c r="AX436" s="13" t="s">
        <v>78</v>
      </c>
      <c r="AY436" s="251" t="s">
        <v>133</v>
      </c>
    </row>
    <row r="437" spans="1:51" s="13" customFormat="1" ht="12">
      <c r="A437" s="13"/>
      <c r="B437" s="240"/>
      <c r="C437" s="241"/>
      <c r="D437" s="242" t="s">
        <v>174</v>
      </c>
      <c r="E437" s="243" t="s">
        <v>1</v>
      </c>
      <c r="F437" s="244" t="s">
        <v>348</v>
      </c>
      <c r="G437" s="241"/>
      <c r="H437" s="245">
        <v>34.65</v>
      </c>
      <c r="I437" s="246"/>
      <c r="J437" s="246"/>
      <c r="K437" s="241"/>
      <c r="L437" s="241"/>
      <c r="M437" s="247"/>
      <c r="N437" s="248"/>
      <c r="O437" s="249"/>
      <c r="P437" s="249"/>
      <c r="Q437" s="249"/>
      <c r="R437" s="249"/>
      <c r="S437" s="249"/>
      <c r="T437" s="249"/>
      <c r="U437" s="249"/>
      <c r="V437" s="249"/>
      <c r="W437" s="249"/>
      <c r="X437" s="250"/>
      <c r="Y437" s="13"/>
      <c r="Z437" s="13"/>
      <c r="AA437" s="13"/>
      <c r="AB437" s="13"/>
      <c r="AC437" s="13"/>
      <c r="AD437" s="13"/>
      <c r="AE437" s="13"/>
      <c r="AT437" s="251" t="s">
        <v>174</v>
      </c>
      <c r="AU437" s="251" t="s">
        <v>88</v>
      </c>
      <c r="AV437" s="13" t="s">
        <v>88</v>
      </c>
      <c r="AW437" s="13" t="s">
        <v>5</v>
      </c>
      <c r="AX437" s="13" t="s">
        <v>78</v>
      </c>
      <c r="AY437" s="251" t="s">
        <v>133</v>
      </c>
    </row>
    <row r="438" spans="1:51" s="13" customFormat="1" ht="12">
      <c r="A438" s="13"/>
      <c r="B438" s="240"/>
      <c r="C438" s="241"/>
      <c r="D438" s="242" t="s">
        <v>174</v>
      </c>
      <c r="E438" s="243" t="s">
        <v>1</v>
      </c>
      <c r="F438" s="244" t="s">
        <v>350</v>
      </c>
      <c r="G438" s="241"/>
      <c r="H438" s="245">
        <v>66.5</v>
      </c>
      <c r="I438" s="246"/>
      <c r="J438" s="246"/>
      <c r="K438" s="241"/>
      <c r="L438" s="241"/>
      <c r="M438" s="247"/>
      <c r="N438" s="248"/>
      <c r="O438" s="249"/>
      <c r="P438" s="249"/>
      <c r="Q438" s="249"/>
      <c r="R438" s="249"/>
      <c r="S438" s="249"/>
      <c r="T438" s="249"/>
      <c r="U438" s="249"/>
      <c r="V438" s="249"/>
      <c r="W438" s="249"/>
      <c r="X438" s="250"/>
      <c r="Y438" s="13"/>
      <c r="Z438" s="13"/>
      <c r="AA438" s="13"/>
      <c r="AB438" s="13"/>
      <c r="AC438" s="13"/>
      <c r="AD438" s="13"/>
      <c r="AE438" s="13"/>
      <c r="AT438" s="251" t="s">
        <v>174</v>
      </c>
      <c r="AU438" s="251" t="s">
        <v>88</v>
      </c>
      <c r="AV438" s="13" t="s">
        <v>88</v>
      </c>
      <c r="AW438" s="13" t="s">
        <v>5</v>
      </c>
      <c r="AX438" s="13" t="s">
        <v>78</v>
      </c>
      <c r="AY438" s="251" t="s">
        <v>133</v>
      </c>
    </row>
    <row r="439" spans="1:51" s="13" customFormat="1" ht="12">
      <c r="A439" s="13"/>
      <c r="B439" s="240"/>
      <c r="C439" s="241"/>
      <c r="D439" s="242" t="s">
        <v>174</v>
      </c>
      <c r="E439" s="243" t="s">
        <v>1</v>
      </c>
      <c r="F439" s="244" t="s">
        <v>352</v>
      </c>
      <c r="G439" s="241"/>
      <c r="H439" s="245">
        <v>64.94</v>
      </c>
      <c r="I439" s="246"/>
      <c r="J439" s="246"/>
      <c r="K439" s="241"/>
      <c r="L439" s="241"/>
      <c r="M439" s="247"/>
      <c r="N439" s="248"/>
      <c r="O439" s="249"/>
      <c r="P439" s="249"/>
      <c r="Q439" s="249"/>
      <c r="R439" s="249"/>
      <c r="S439" s="249"/>
      <c r="T439" s="249"/>
      <c r="U439" s="249"/>
      <c r="V439" s="249"/>
      <c r="W439" s="249"/>
      <c r="X439" s="250"/>
      <c r="Y439" s="13"/>
      <c r="Z439" s="13"/>
      <c r="AA439" s="13"/>
      <c r="AB439" s="13"/>
      <c r="AC439" s="13"/>
      <c r="AD439" s="13"/>
      <c r="AE439" s="13"/>
      <c r="AT439" s="251" t="s">
        <v>174</v>
      </c>
      <c r="AU439" s="251" t="s">
        <v>88</v>
      </c>
      <c r="AV439" s="13" t="s">
        <v>88</v>
      </c>
      <c r="AW439" s="13" t="s">
        <v>5</v>
      </c>
      <c r="AX439" s="13" t="s">
        <v>78</v>
      </c>
      <c r="AY439" s="251" t="s">
        <v>133</v>
      </c>
    </row>
    <row r="440" spans="1:51" s="13" customFormat="1" ht="12">
      <c r="A440" s="13"/>
      <c r="B440" s="240"/>
      <c r="C440" s="241"/>
      <c r="D440" s="242" t="s">
        <v>174</v>
      </c>
      <c r="E440" s="243" t="s">
        <v>1</v>
      </c>
      <c r="F440" s="244" t="s">
        <v>353</v>
      </c>
      <c r="G440" s="241"/>
      <c r="H440" s="245">
        <v>54.6</v>
      </c>
      <c r="I440" s="246"/>
      <c r="J440" s="246"/>
      <c r="K440" s="241"/>
      <c r="L440" s="241"/>
      <c r="M440" s="247"/>
      <c r="N440" s="248"/>
      <c r="O440" s="249"/>
      <c r="P440" s="249"/>
      <c r="Q440" s="249"/>
      <c r="R440" s="249"/>
      <c r="S440" s="249"/>
      <c r="T440" s="249"/>
      <c r="U440" s="249"/>
      <c r="V440" s="249"/>
      <c r="W440" s="249"/>
      <c r="X440" s="250"/>
      <c r="Y440" s="13"/>
      <c r="Z440" s="13"/>
      <c r="AA440" s="13"/>
      <c r="AB440" s="13"/>
      <c r="AC440" s="13"/>
      <c r="AD440" s="13"/>
      <c r="AE440" s="13"/>
      <c r="AT440" s="251" t="s">
        <v>174</v>
      </c>
      <c r="AU440" s="251" t="s">
        <v>88</v>
      </c>
      <c r="AV440" s="13" t="s">
        <v>88</v>
      </c>
      <c r="AW440" s="13" t="s">
        <v>5</v>
      </c>
      <c r="AX440" s="13" t="s">
        <v>78</v>
      </c>
      <c r="AY440" s="251" t="s">
        <v>133</v>
      </c>
    </row>
    <row r="441" spans="1:51" s="13" customFormat="1" ht="12">
      <c r="A441" s="13"/>
      <c r="B441" s="240"/>
      <c r="C441" s="241"/>
      <c r="D441" s="242" t="s">
        <v>174</v>
      </c>
      <c r="E441" s="243" t="s">
        <v>1</v>
      </c>
      <c r="F441" s="244" t="s">
        <v>355</v>
      </c>
      <c r="G441" s="241"/>
      <c r="H441" s="245">
        <v>61.25</v>
      </c>
      <c r="I441" s="246"/>
      <c r="J441" s="246"/>
      <c r="K441" s="241"/>
      <c r="L441" s="241"/>
      <c r="M441" s="247"/>
      <c r="N441" s="248"/>
      <c r="O441" s="249"/>
      <c r="P441" s="249"/>
      <c r="Q441" s="249"/>
      <c r="R441" s="249"/>
      <c r="S441" s="249"/>
      <c r="T441" s="249"/>
      <c r="U441" s="249"/>
      <c r="V441" s="249"/>
      <c r="W441" s="249"/>
      <c r="X441" s="250"/>
      <c r="Y441" s="13"/>
      <c r="Z441" s="13"/>
      <c r="AA441" s="13"/>
      <c r="AB441" s="13"/>
      <c r="AC441" s="13"/>
      <c r="AD441" s="13"/>
      <c r="AE441" s="13"/>
      <c r="AT441" s="251" t="s">
        <v>174</v>
      </c>
      <c r="AU441" s="251" t="s">
        <v>88</v>
      </c>
      <c r="AV441" s="13" t="s">
        <v>88</v>
      </c>
      <c r="AW441" s="13" t="s">
        <v>5</v>
      </c>
      <c r="AX441" s="13" t="s">
        <v>78</v>
      </c>
      <c r="AY441" s="251" t="s">
        <v>133</v>
      </c>
    </row>
    <row r="442" spans="1:51" s="13" customFormat="1" ht="12">
      <c r="A442" s="13"/>
      <c r="B442" s="240"/>
      <c r="C442" s="241"/>
      <c r="D442" s="242" t="s">
        <v>174</v>
      </c>
      <c r="E442" s="243" t="s">
        <v>1</v>
      </c>
      <c r="F442" s="244" t="s">
        <v>645</v>
      </c>
      <c r="G442" s="241"/>
      <c r="H442" s="245">
        <v>47.5</v>
      </c>
      <c r="I442" s="246"/>
      <c r="J442" s="246"/>
      <c r="K442" s="241"/>
      <c r="L442" s="241"/>
      <c r="M442" s="247"/>
      <c r="N442" s="248"/>
      <c r="O442" s="249"/>
      <c r="P442" s="249"/>
      <c r="Q442" s="249"/>
      <c r="R442" s="249"/>
      <c r="S442" s="249"/>
      <c r="T442" s="249"/>
      <c r="U442" s="249"/>
      <c r="V442" s="249"/>
      <c r="W442" s="249"/>
      <c r="X442" s="250"/>
      <c r="Y442" s="13"/>
      <c r="Z442" s="13"/>
      <c r="AA442" s="13"/>
      <c r="AB442" s="13"/>
      <c r="AC442" s="13"/>
      <c r="AD442" s="13"/>
      <c r="AE442" s="13"/>
      <c r="AT442" s="251" t="s">
        <v>174</v>
      </c>
      <c r="AU442" s="251" t="s">
        <v>88</v>
      </c>
      <c r="AV442" s="13" t="s">
        <v>88</v>
      </c>
      <c r="AW442" s="13" t="s">
        <v>5</v>
      </c>
      <c r="AX442" s="13" t="s">
        <v>78</v>
      </c>
      <c r="AY442" s="251" t="s">
        <v>133</v>
      </c>
    </row>
    <row r="443" spans="1:51" s="13" customFormat="1" ht="12">
      <c r="A443" s="13"/>
      <c r="B443" s="240"/>
      <c r="C443" s="241"/>
      <c r="D443" s="242" t="s">
        <v>174</v>
      </c>
      <c r="E443" s="243" t="s">
        <v>1</v>
      </c>
      <c r="F443" s="244" t="s">
        <v>646</v>
      </c>
      <c r="G443" s="241"/>
      <c r="H443" s="245">
        <v>1.92</v>
      </c>
      <c r="I443" s="246"/>
      <c r="J443" s="246"/>
      <c r="K443" s="241"/>
      <c r="L443" s="241"/>
      <c r="M443" s="247"/>
      <c r="N443" s="248"/>
      <c r="O443" s="249"/>
      <c r="P443" s="249"/>
      <c r="Q443" s="249"/>
      <c r="R443" s="249"/>
      <c r="S443" s="249"/>
      <c r="T443" s="249"/>
      <c r="U443" s="249"/>
      <c r="V443" s="249"/>
      <c r="W443" s="249"/>
      <c r="X443" s="250"/>
      <c r="Y443" s="13"/>
      <c r="Z443" s="13"/>
      <c r="AA443" s="13"/>
      <c r="AB443" s="13"/>
      <c r="AC443" s="13"/>
      <c r="AD443" s="13"/>
      <c r="AE443" s="13"/>
      <c r="AT443" s="251" t="s">
        <v>174</v>
      </c>
      <c r="AU443" s="251" t="s">
        <v>88</v>
      </c>
      <c r="AV443" s="13" t="s">
        <v>88</v>
      </c>
      <c r="AW443" s="13" t="s">
        <v>5</v>
      </c>
      <c r="AX443" s="13" t="s">
        <v>78</v>
      </c>
      <c r="AY443" s="251" t="s">
        <v>133</v>
      </c>
    </row>
    <row r="444" spans="1:65" s="2" customFormat="1" ht="33" customHeight="1">
      <c r="A444" s="37"/>
      <c r="B444" s="38"/>
      <c r="C444" s="218" t="s">
        <v>647</v>
      </c>
      <c r="D444" s="218" t="s">
        <v>134</v>
      </c>
      <c r="E444" s="219" t="s">
        <v>648</v>
      </c>
      <c r="F444" s="220" t="s">
        <v>649</v>
      </c>
      <c r="G444" s="221" t="s">
        <v>171</v>
      </c>
      <c r="H444" s="222">
        <v>1335.98</v>
      </c>
      <c r="I444" s="223"/>
      <c r="J444" s="223"/>
      <c r="K444" s="224">
        <f>ROUND(P444*H444,2)</f>
        <v>0</v>
      </c>
      <c r="L444" s="220" t="s">
        <v>172</v>
      </c>
      <c r="M444" s="43"/>
      <c r="N444" s="225" t="s">
        <v>1</v>
      </c>
      <c r="O444" s="226" t="s">
        <v>41</v>
      </c>
      <c r="P444" s="227">
        <f>I444+J444</f>
        <v>0</v>
      </c>
      <c r="Q444" s="227">
        <f>ROUND(I444*H444,2)</f>
        <v>0</v>
      </c>
      <c r="R444" s="227">
        <f>ROUND(J444*H444,2)</f>
        <v>0</v>
      </c>
      <c r="S444" s="90"/>
      <c r="T444" s="228">
        <f>S444*H444</f>
        <v>0</v>
      </c>
      <c r="U444" s="228">
        <v>0.0002</v>
      </c>
      <c r="V444" s="228">
        <f>U444*H444</f>
        <v>0.267196</v>
      </c>
      <c r="W444" s="228">
        <v>0</v>
      </c>
      <c r="X444" s="229">
        <f>W444*H444</f>
        <v>0</v>
      </c>
      <c r="Y444" s="37"/>
      <c r="Z444" s="37"/>
      <c r="AA444" s="37"/>
      <c r="AB444" s="37"/>
      <c r="AC444" s="37"/>
      <c r="AD444" s="37"/>
      <c r="AE444" s="37"/>
      <c r="AR444" s="230" t="s">
        <v>255</v>
      </c>
      <c r="AT444" s="230" t="s">
        <v>134</v>
      </c>
      <c r="AU444" s="230" t="s">
        <v>88</v>
      </c>
      <c r="AY444" s="16" t="s">
        <v>133</v>
      </c>
      <c r="BE444" s="231">
        <f>IF(O444="základní",K444,0)</f>
        <v>0</v>
      </c>
      <c r="BF444" s="231">
        <f>IF(O444="snížená",K444,0)</f>
        <v>0</v>
      </c>
      <c r="BG444" s="231">
        <f>IF(O444="zákl. přenesená",K444,0)</f>
        <v>0</v>
      </c>
      <c r="BH444" s="231">
        <f>IF(O444="sníž. přenesená",K444,0)</f>
        <v>0</v>
      </c>
      <c r="BI444" s="231">
        <f>IF(O444="nulová",K444,0)</f>
        <v>0</v>
      </c>
      <c r="BJ444" s="16" t="s">
        <v>86</v>
      </c>
      <c r="BK444" s="231">
        <f>ROUND(P444*H444,2)</f>
        <v>0</v>
      </c>
      <c r="BL444" s="16" t="s">
        <v>255</v>
      </c>
      <c r="BM444" s="230" t="s">
        <v>650</v>
      </c>
    </row>
    <row r="445" spans="1:65" s="2" customFormat="1" ht="24.15" customHeight="1">
      <c r="A445" s="37"/>
      <c r="B445" s="38"/>
      <c r="C445" s="218" t="s">
        <v>651</v>
      </c>
      <c r="D445" s="218" t="s">
        <v>134</v>
      </c>
      <c r="E445" s="219" t="s">
        <v>652</v>
      </c>
      <c r="F445" s="220" t="s">
        <v>653</v>
      </c>
      <c r="G445" s="221" t="s">
        <v>171</v>
      </c>
      <c r="H445" s="222">
        <v>976.3</v>
      </c>
      <c r="I445" s="223"/>
      <c r="J445" s="223"/>
      <c r="K445" s="224">
        <f>ROUND(P445*H445,2)</f>
        <v>0</v>
      </c>
      <c r="L445" s="220" t="s">
        <v>172</v>
      </c>
      <c r="M445" s="43"/>
      <c r="N445" s="225" t="s">
        <v>1</v>
      </c>
      <c r="O445" s="226" t="s">
        <v>41</v>
      </c>
      <c r="P445" s="227">
        <f>I445+J445</f>
        <v>0</v>
      </c>
      <c r="Q445" s="227">
        <f>ROUND(I445*H445,2)</f>
        <v>0</v>
      </c>
      <c r="R445" s="227">
        <f>ROUND(J445*H445,2)</f>
        <v>0</v>
      </c>
      <c r="S445" s="90"/>
      <c r="T445" s="228">
        <f>S445*H445</f>
        <v>0</v>
      </c>
      <c r="U445" s="228">
        <v>0.00029</v>
      </c>
      <c r="V445" s="228">
        <f>U445*H445</f>
        <v>0.28312699999999996</v>
      </c>
      <c r="W445" s="228">
        <v>0</v>
      </c>
      <c r="X445" s="229">
        <f>W445*H445</f>
        <v>0</v>
      </c>
      <c r="Y445" s="37"/>
      <c r="Z445" s="37"/>
      <c r="AA445" s="37"/>
      <c r="AB445" s="37"/>
      <c r="AC445" s="37"/>
      <c r="AD445" s="37"/>
      <c r="AE445" s="37"/>
      <c r="AR445" s="230" t="s">
        <v>255</v>
      </c>
      <c r="AT445" s="230" t="s">
        <v>134</v>
      </c>
      <c r="AU445" s="230" t="s">
        <v>88</v>
      </c>
      <c r="AY445" s="16" t="s">
        <v>133</v>
      </c>
      <c r="BE445" s="231">
        <f>IF(O445="základní",K445,0)</f>
        <v>0</v>
      </c>
      <c r="BF445" s="231">
        <f>IF(O445="snížená",K445,0)</f>
        <v>0</v>
      </c>
      <c r="BG445" s="231">
        <f>IF(O445="zákl. přenesená",K445,0)</f>
        <v>0</v>
      </c>
      <c r="BH445" s="231">
        <f>IF(O445="sníž. přenesená",K445,0)</f>
        <v>0</v>
      </c>
      <c r="BI445" s="231">
        <f>IF(O445="nulová",K445,0)</f>
        <v>0</v>
      </c>
      <c r="BJ445" s="16" t="s">
        <v>86</v>
      </c>
      <c r="BK445" s="231">
        <f>ROUND(P445*H445,2)</f>
        <v>0</v>
      </c>
      <c r="BL445" s="16" t="s">
        <v>255</v>
      </c>
      <c r="BM445" s="230" t="s">
        <v>654</v>
      </c>
    </row>
    <row r="446" spans="1:51" s="13" customFormat="1" ht="12">
      <c r="A446" s="13"/>
      <c r="B446" s="240"/>
      <c r="C446" s="241"/>
      <c r="D446" s="242" t="s">
        <v>174</v>
      </c>
      <c r="E446" s="243" t="s">
        <v>1</v>
      </c>
      <c r="F446" s="244" t="s">
        <v>655</v>
      </c>
      <c r="G446" s="241"/>
      <c r="H446" s="245">
        <v>19.5</v>
      </c>
      <c r="I446" s="246"/>
      <c r="J446" s="246"/>
      <c r="K446" s="241"/>
      <c r="L446" s="241"/>
      <c r="M446" s="247"/>
      <c r="N446" s="248"/>
      <c r="O446" s="249"/>
      <c r="P446" s="249"/>
      <c r="Q446" s="249"/>
      <c r="R446" s="249"/>
      <c r="S446" s="249"/>
      <c r="T446" s="249"/>
      <c r="U446" s="249"/>
      <c r="V446" s="249"/>
      <c r="W446" s="249"/>
      <c r="X446" s="250"/>
      <c r="Y446" s="13"/>
      <c r="Z446" s="13"/>
      <c r="AA446" s="13"/>
      <c r="AB446" s="13"/>
      <c r="AC446" s="13"/>
      <c r="AD446" s="13"/>
      <c r="AE446" s="13"/>
      <c r="AT446" s="251" t="s">
        <v>174</v>
      </c>
      <c r="AU446" s="251" t="s">
        <v>88</v>
      </c>
      <c r="AV446" s="13" t="s">
        <v>88</v>
      </c>
      <c r="AW446" s="13" t="s">
        <v>5</v>
      </c>
      <c r="AX446" s="13" t="s">
        <v>78</v>
      </c>
      <c r="AY446" s="251" t="s">
        <v>133</v>
      </c>
    </row>
    <row r="447" spans="1:51" s="13" customFormat="1" ht="12">
      <c r="A447" s="13"/>
      <c r="B447" s="240"/>
      <c r="C447" s="241"/>
      <c r="D447" s="242" t="s">
        <v>174</v>
      </c>
      <c r="E447" s="243" t="s">
        <v>1</v>
      </c>
      <c r="F447" s="244" t="s">
        <v>310</v>
      </c>
      <c r="G447" s="241"/>
      <c r="H447" s="245">
        <v>21.35</v>
      </c>
      <c r="I447" s="246"/>
      <c r="J447" s="246"/>
      <c r="K447" s="241"/>
      <c r="L447" s="241"/>
      <c r="M447" s="247"/>
      <c r="N447" s="248"/>
      <c r="O447" s="249"/>
      <c r="P447" s="249"/>
      <c r="Q447" s="249"/>
      <c r="R447" s="249"/>
      <c r="S447" s="249"/>
      <c r="T447" s="249"/>
      <c r="U447" s="249"/>
      <c r="V447" s="249"/>
      <c r="W447" s="249"/>
      <c r="X447" s="250"/>
      <c r="Y447" s="13"/>
      <c r="Z447" s="13"/>
      <c r="AA447" s="13"/>
      <c r="AB447" s="13"/>
      <c r="AC447" s="13"/>
      <c r="AD447" s="13"/>
      <c r="AE447" s="13"/>
      <c r="AT447" s="251" t="s">
        <v>174</v>
      </c>
      <c r="AU447" s="251" t="s">
        <v>88</v>
      </c>
      <c r="AV447" s="13" t="s">
        <v>88</v>
      </c>
      <c r="AW447" s="13" t="s">
        <v>5</v>
      </c>
      <c r="AX447" s="13" t="s">
        <v>78</v>
      </c>
      <c r="AY447" s="251" t="s">
        <v>133</v>
      </c>
    </row>
    <row r="448" spans="1:51" s="13" customFormat="1" ht="12">
      <c r="A448" s="13"/>
      <c r="B448" s="240"/>
      <c r="C448" s="241"/>
      <c r="D448" s="242" t="s">
        <v>174</v>
      </c>
      <c r="E448" s="243" t="s">
        <v>1</v>
      </c>
      <c r="F448" s="244" t="s">
        <v>312</v>
      </c>
      <c r="G448" s="241"/>
      <c r="H448" s="245">
        <v>16.38</v>
      </c>
      <c r="I448" s="246"/>
      <c r="J448" s="246"/>
      <c r="K448" s="241"/>
      <c r="L448" s="241"/>
      <c r="M448" s="247"/>
      <c r="N448" s="248"/>
      <c r="O448" s="249"/>
      <c r="P448" s="249"/>
      <c r="Q448" s="249"/>
      <c r="R448" s="249"/>
      <c r="S448" s="249"/>
      <c r="T448" s="249"/>
      <c r="U448" s="249"/>
      <c r="V448" s="249"/>
      <c r="W448" s="249"/>
      <c r="X448" s="250"/>
      <c r="Y448" s="13"/>
      <c r="Z448" s="13"/>
      <c r="AA448" s="13"/>
      <c r="AB448" s="13"/>
      <c r="AC448" s="13"/>
      <c r="AD448" s="13"/>
      <c r="AE448" s="13"/>
      <c r="AT448" s="251" t="s">
        <v>174</v>
      </c>
      <c r="AU448" s="251" t="s">
        <v>88</v>
      </c>
      <c r="AV448" s="13" t="s">
        <v>88</v>
      </c>
      <c r="AW448" s="13" t="s">
        <v>5</v>
      </c>
      <c r="AX448" s="13" t="s">
        <v>78</v>
      </c>
      <c r="AY448" s="251" t="s">
        <v>133</v>
      </c>
    </row>
    <row r="449" spans="1:51" s="13" customFormat="1" ht="12">
      <c r="A449" s="13"/>
      <c r="B449" s="240"/>
      <c r="C449" s="241"/>
      <c r="D449" s="242" t="s">
        <v>174</v>
      </c>
      <c r="E449" s="243" t="s">
        <v>1</v>
      </c>
      <c r="F449" s="244" t="s">
        <v>313</v>
      </c>
      <c r="G449" s="241"/>
      <c r="H449" s="245">
        <v>8.76</v>
      </c>
      <c r="I449" s="246"/>
      <c r="J449" s="246"/>
      <c r="K449" s="241"/>
      <c r="L449" s="241"/>
      <c r="M449" s="247"/>
      <c r="N449" s="248"/>
      <c r="O449" s="249"/>
      <c r="P449" s="249"/>
      <c r="Q449" s="249"/>
      <c r="R449" s="249"/>
      <c r="S449" s="249"/>
      <c r="T449" s="249"/>
      <c r="U449" s="249"/>
      <c r="V449" s="249"/>
      <c r="W449" s="249"/>
      <c r="X449" s="250"/>
      <c r="Y449" s="13"/>
      <c r="Z449" s="13"/>
      <c r="AA449" s="13"/>
      <c r="AB449" s="13"/>
      <c r="AC449" s="13"/>
      <c r="AD449" s="13"/>
      <c r="AE449" s="13"/>
      <c r="AT449" s="251" t="s">
        <v>174</v>
      </c>
      <c r="AU449" s="251" t="s">
        <v>88</v>
      </c>
      <c r="AV449" s="13" t="s">
        <v>88</v>
      </c>
      <c r="AW449" s="13" t="s">
        <v>5</v>
      </c>
      <c r="AX449" s="13" t="s">
        <v>78</v>
      </c>
      <c r="AY449" s="251" t="s">
        <v>133</v>
      </c>
    </row>
    <row r="450" spans="1:51" s="13" customFormat="1" ht="12">
      <c r="A450" s="13"/>
      <c r="B450" s="240"/>
      <c r="C450" s="241"/>
      <c r="D450" s="242" t="s">
        <v>174</v>
      </c>
      <c r="E450" s="243" t="s">
        <v>1</v>
      </c>
      <c r="F450" s="244" t="s">
        <v>314</v>
      </c>
      <c r="G450" s="241"/>
      <c r="H450" s="245">
        <v>20.88</v>
      </c>
      <c r="I450" s="246"/>
      <c r="J450" s="246"/>
      <c r="K450" s="241"/>
      <c r="L450" s="241"/>
      <c r="M450" s="247"/>
      <c r="N450" s="248"/>
      <c r="O450" s="249"/>
      <c r="P450" s="249"/>
      <c r="Q450" s="249"/>
      <c r="R450" s="249"/>
      <c r="S450" s="249"/>
      <c r="T450" s="249"/>
      <c r="U450" s="249"/>
      <c r="V450" s="249"/>
      <c r="W450" s="249"/>
      <c r="X450" s="250"/>
      <c r="Y450" s="13"/>
      <c r="Z450" s="13"/>
      <c r="AA450" s="13"/>
      <c r="AB450" s="13"/>
      <c r="AC450" s="13"/>
      <c r="AD450" s="13"/>
      <c r="AE450" s="13"/>
      <c r="AT450" s="251" t="s">
        <v>174</v>
      </c>
      <c r="AU450" s="251" t="s">
        <v>88</v>
      </c>
      <c r="AV450" s="13" t="s">
        <v>88</v>
      </c>
      <c r="AW450" s="13" t="s">
        <v>5</v>
      </c>
      <c r="AX450" s="13" t="s">
        <v>78</v>
      </c>
      <c r="AY450" s="251" t="s">
        <v>133</v>
      </c>
    </row>
    <row r="451" spans="1:51" s="13" customFormat="1" ht="12">
      <c r="A451" s="13"/>
      <c r="B451" s="240"/>
      <c r="C451" s="241"/>
      <c r="D451" s="242" t="s">
        <v>174</v>
      </c>
      <c r="E451" s="243" t="s">
        <v>1</v>
      </c>
      <c r="F451" s="244" t="s">
        <v>315</v>
      </c>
      <c r="G451" s="241"/>
      <c r="H451" s="245">
        <v>21.06</v>
      </c>
      <c r="I451" s="246"/>
      <c r="J451" s="246"/>
      <c r="K451" s="241"/>
      <c r="L451" s="241"/>
      <c r="M451" s="247"/>
      <c r="N451" s="248"/>
      <c r="O451" s="249"/>
      <c r="P451" s="249"/>
      <c r="Q451" s="249"/>
      <c r="R451" s="249"/>
      <c r="S451" s="249"/>
      <c r="T451" s="249"/>
      <c r="U451" s="249"/>
      <c r="V451" s="249"/>
      <c r="W451" s="249"/>
      <c r="X451" s="250"/>
      <c r="Y451" s="13"/>
      <c r="Z451" s="13"/>
      <c r="AA451" s="13"/>
      <c r="AB451" s="13"/>
      <c r="AC451" s="13"/>
      <c r="AD451" s="13"/>
      <c r="AE451" s="13"/>
      <c r="AT451" s="251" t="s">
        <v>174</v>
      </c>
      <c r="AU451" s="251" t="s">
        <v>88</v>
      </c>
      <c r="AV451" s="13" t="s">
        <v>88</v>
      </c>
      <c r="AW451" s="13" t="s">
        <v>5</v>
      </c>
      <c r="AX451" s="13" t="s">
        <v>78</v>
      </c>
      <c r="AY451" s="251" t="s">
        <v>133</v>
      </c>
    </row>
    <row r="452" spans="1:51" s="13" customFormat="1" ht="12">
      <c r="A452" s="13"/>
      <c r="B452" s="240"/>
      <c r="C452" s="241"/>
      <c r="D452" s="242" t="s">
        <v>174</v>
      </c>
      <c r="E452" s="243" t="s">
        <v>1</v>
      </c>
      <c r="F452" s="244" t="s">
        <v>316</v>
      </c>
      <c r="G452" s="241"/>
      <c r="H452" s="245">
        <v>23.76</v>
      </c>
      <c r="I452" s="246"/>
      <c r="J452" s="246"/>
      <c r="K452" s="241"/>
      <c r="L452" s="241"/>
      <c r="M452" s="247"/>
      <c r="N452" s="248"/>
      <c r="O452" s="249"/>
      <c r="P452" s="249"/>
      <c r="Q452" s="249"/>
      <c r="R452" s="249"/>
      <c r="S452" s="249"/>
      <c r="T452" s="249"/>
      <c r="U452" s="249"/>
      <c r="V452" s="249"/>
      <c r="W452" s="249"/>
      <c r="X452" s="250"/>
      <c r="Y452" s="13"/>
      <c r="Z452" s="13"/>
      <c r="AA452" s="13"/>
      <c r="AB452" s="13"/>
      <c r="AC452" s="13"/>
      <c r="AD452" s="13"/>
      <c r="AE452" s="13"/>
      <c r="AT452" s="251" t="s">
        <v>174</v>
      </c>
      <c r="AU452" s="251" t="s">
        <v>88</v>
      </c>
      <c r="AV452" s="13" t="s">
        <v>88</v>
      </c>
      <c r="AW452" s="13" t="s">
        <v>5</v>
      </c>
      <c r="AX452" s="13" t="s">
        <v>78</v>
      </c>
      <c r="AY452" s="251" t="s">
        <v>133</v>
      </c>
    </row>
    <row r="453" spans="1:51" s="13" customFormat="1" ht="12">
      <c r="A453" s="13"/>
      <c r="B453" s="240"/>
      <c r="C453" s="241"/>
      <c r="D453" s="242" t="s">
        <v>174</v>
      </c>
      <c r="E453" s="243" t="s">
        <v>1</v>
      </c>
      <c r="F453" s="244" t="s">
        <v>317</v>
      </c>
      <c r="G453" s="241"/>
      <c r="H453" s="245">
        <v>7.74</v>
      </c>
      <c r="I453" s="246"/>
      <c r="J453" s="246"/>
      <c r="K453" s="241"/>
      <c r="L453" s="241"/>
      <c r="M453" s="247"/>
      <c r="N453" s="248"/>
      <c r="O453" s="249"/>
      <c r="P453" s="249"/>
      <c r="Q453" s="249"/>
      <c r="R453" s="249"/>
      <c r="S453" s="249"/>
      <c r="T453" s="249"/>
      <c r="U453" s="249"/>
      <c r="V453" s="249"/>
      <c r="W453" s="249"/>
      <c r="X453" s="250"/>
      <c r="Y453" s="13"/>
      <c r="Z453" s="13"/>
      <c r="AA453" s="13"/>
      <c r="AB453" s="13"/>
      <c r="AC453" s="13"/>
      <c r="AD453" s="13"/>
      <c r="AE453" s="13"/>
      <c r="AT453" s="251" t="s">
        <v>174</v>
      </c>
      <c r="AU453" s="251" t="s">
        <v>88</v>
      </c>
      <c r="AV453" s="13" t="s">
        <v>88</v>
      </c>
      <c r="AW453" s="13" t="s">
        <v>5</v>
      </c>
      <c r="AX453" s="13" t="s">
        <v>78</v>
      </c>
      <c r="AY453" s="251" t="s">
        <v>133</v>
      </c>
    </row>
    <row r="454" spans="1:51" s="13" customFormat="1" ht="12">
      <c r="A454" s="13"/>
      <c r="B454" s="240"/>
      <c r="C454" s="241"/>
      <c r="D454" s="242" t="s">
        <v>174</v>
      </c>
      <c r="E454" s="243" t="s">
        <v>1</v>
      </c>
      <c r="F454" s="244" t="s">
        <v>318</v>
      </c>
      <c r="G454" s="241"/>
      <c r="H454" s="245">
        <v>6.13</v>
      </c>
      <c r="I454" s="246"/>
      <c r="J454" s="246"/>
      <c r="K454" s="241"/>
      <c r="L454" s="241"/>
      <c r="M454" s="247"/>
      <c r="N454" s="248"/>
      <c r="O454" s="249"/>
      <c r="P454" s="249"/>
      <c r="Q454" s="249"/>
      <c r="R454" s="249"/>
      <c r="S454" s="249"/>
      <c r="T454" s="249"/>
      <c r="U454" s="249"/>
      <c r="V454" s="249"/>
      <c r="W454" s="249"/>
      <c r="X454" s="250"/>
      <c r="Y454" s="13"/>
      <c r="Z454" s="13"/>
      <c r="AA454" s="13"/>
      <c r="AB454" s="13"/>
      <c r="AC454" s="13"/>
      <c r="AD454" s="13"/>
      <c r="AE454" s="13"/>
      <c r="AT454" s="251" t="s">
        <v>174</v>
      </c>
      <c r="AU454" s="251" t="s">
        <v>88</v>
      </c>
      <c r="AV454" s="13" t="s">
        <v>88</v>
      </c>
      <c r="AW454" s="13" t="s">
        <v>5</v>
      </c>
      <c r="AX454" s="13" t="s">
        <v>78</v>
      </c>
      <c r="AY454" s="251" t="s">
        <v>133</v>
      </c>
    </row>
    <row r="455" spans="1:51" s="13" customFormat="1" ht="12">
      <c r="A455" s="13"/>
      <c r="B455" s="240"/>
      <c r="C455" s="241"/>
      <c r="D455" s="242" t="s">
        <v>174</v>
      </c>
      <c r="E455" s="243" t="s">
        <v>1</v>
      </c>
      <c r="F455" s="244" t="s">
        <v>319</v>
      </c>
      <c r="G455" s="241"/>
      <c r="H455" s="245">
        <v>19.5</v>
      </c>
      <c r="I455" s="246"/>
      <c r="J455" s="246"/>
      <c r="K455" s="241"/>
      <c r="L455" s="241"/>
      <c r="M455" s="247"/>
      <c r="N455" s="248"/>
      <c r="O455" s="249"/>
      <c r="P455" s="249"/>
      <c r="Q455" s="249"/>
      <c r="R455" s="249"/>
      <c r="S455" s="249"/>
      <c r="T455" s="249"/>
      <c r="U455" s="249"/>
      <c r="V455" s="249"/>
      <c r="W455" s="249"/>
      <c r="X455" s="250"/>
      <c r="Y455" s="13"/>
      <c r="Z455" s="13"/>
      <c r="AA455" s="13"/>
      <c r="AB455" s="13"/>
      <c r="AC455" s="13"/>
      <c r="AD455" s="13"/>
      <c r="AE455" s="13"/>
      <c r="AT455" s="251" t="s">
        <v>174</v>
      </c>
      <c r="AU455" s="251" t="s">
        <v>88</v>
      </c>
      <c r="AV455" s="13" t="s">
        <v>88</v>
      </c>
      <c r="AW455" s="13" t="s">
        <v>5</v>
      </c>
      <c r="AX455" s="13" t="s">
        <v>78</v>
      </c>
      <c r="AY455" s="251" t="s">
        <v>133</v>
      </c>
    </row>
    <row r="456" spans="1:51" s="13" customFormat="1" ht="12">
      <c r="A456" s="13"/>
      <c r="B456" s="240"/>
      <c r="C456" s="241"/>
      <c r="D456" s="242" t="s">
        <v>174</v>
      </c>
      <c r="E456" s="243" t="s">
        <v>1</v>
      </c>
      <c r="F456" s="244" t="s">
        <v>320</v>
      </c>
      <c r="G456" s="241"/>
      <c r="H456" s="245">
        <v>21.13</v>
      </c>
      <c r="I456" s="246"/>
      <c r="J456" s="246"/>
      <c r="K456" s="241"/>
      <c r="L456" s="241"/>
      <c r="M456" s="247"/>
      <c r="N456" s="248"/>
      <c r="O456" s="249"/>
      <c r="P456" s="249"/>
      <c r="Q456" s="249"/>
      <c r="R456" s="249"/>
      <c r="S456" s="249"/>
      <c r="T456" s="249"/>
      <c r="U456" s="249"/>
      <c r="V456" s="249"/>
      <c r="W456" s="249"/>
      <c r="X456" s="250"/>
      <c r="Y456" s="13"/>
      <c r="Z456" s="13"/>
      <c r="AA456" s="13"/>
      <c r="AB456" s="13"/>
      <c r="AC456" s="13"/>
      <c r="AD456" s="13"/>
      <c r="AE456" s="13"/>
      <c r="AT456" s="251" t="s">
        <v>174</v>
      </c>
      <c r="AU456" s="251" t="s">
        <v>88</v>
      </c>
      <c r="AV456" s="13" t="s">
        <v>88</v>
      </c>
      <c r="AW456" s="13" t="s">
        <v>5</v>
      </c>
      <c r="AX456" s="13" t="s">
        <v>78</v>
      </c>
      <c r="AY456" s="251" t="s">
        <v>133</v>
      </c>
    </row>
    <row r="457" spans="1:51" s="13" customFormat="1" ht="12">
      <c r="A457" s="13"/>
      <c r="B457" s="240"/>
      <c r="C457" s="241"/>
      <c r="D457" s="242" t="s">
        <v>174</v>
      </c>
      <c r="E457" s="243" t="s">
        <v>1</v>
      </c>
      <c r="F457" s="244" t="s">
        <v>321</v>
      </c>
      <c r="G457" s="241"/>
      <c r="H457" s="245">
        <v>21.35</v>
      </c>
      <c r="I457" s="246"/>
      <c r="J457" s="246"/>
      <c r="K457" s="241"/>
      <c r="L457" s="241"/>
      <c r="M457" s="247"/>
      <c r="N457" s="248"/>
      <c r="O457" s="249"/>
      <c r="P457" s="249"/>
      <c r="Q457" s="249"/>
      <c r="R457" s="249"/>
      <c r="S457" s="249"/>
      <c r="T457" s="249"/>
      <c r="U457" s="249"/>
      <c r="V457" s="249"/>
      <c r="W457" s="249"/>
      <c r="X457" s="250"/>
      <c r="Y457" s="13"/>
      <c r="Z457" s="13"/>
      <c r="AA457" s="13"/>
      <c r="AB457" s="13"/>
      <c r="AC457" s="13"/>
      <c r="AD457" s="13"/>
      <c r="AE457" s="13"/>
      <c r="AT457" s="251" t="s">
        <v>174</v>
      </c>
      <c r="AU457" s="251" t="s">
        <v>88</v>
      </c>
      <c r="AV457" s="13" t="s">
        <v>88</v>
      </c>
      <c r="AW457" s="13" t="s">
        <v>5</v>
      </c>
      <c r="AX457" s="13" t="s">
        <v>78</v>
      </c>
      <c r="AY457" s="251" t="s">
        <v>133</v>
      </c>
    </row>
    <row r="458" spans="1:51" s="13" customFormat="1" ht="12">
      <c r="A458" s="13"/>
      <c r="B458" s="240"/>
      <c r="C458" s="241"/>
      <c r="D458" s="242" t="s">
        <v>174</v>
      </c>
      <c r="E458" s="243" t="s">
        <v>1</v>
      </c>
      <c r="F458" s="244" t="s">
        <v>322</v>
      </c>
      <c r="G458" s="241"/>
      <c r="H458" s="245">
        <v>13.81</v>
      </c>
      <c r="I458" s="246"/>
      <c r="J458" s="246"/>
      <c r="K458" s="241"/>
      <c r="L458" s="241"/>
      <c r="M458" s="247"/>
      <c r="N458" s="248"/>
      <c r="O458" s="249"/>
      <c r="P458" s="249"/>
      <c r="Q458" s="249"/>
      <c r="R458" s="249"/>
      <c r="S458" s="249"/>
      <c r="T458" s="249"/>
      <c r="U458" s="249"/>
      <c r="V458" s="249"/>
      <c r="W458" s="249"/>
      <c r="X458" s="250"/>
      <c r="Y458" s="13"/>
      <c r="Z458" s="13"/>
      <c r="AA458" s="13"/>
      <c r="AB458" s="13"/>
      <c r="AC458" s="13"/>
      <c r="AD458" s="13"/>
      <c r="AE458" s="13"/>
      <c r="AT458" s="251" t="s">
        <v>174</v>
      </c>
      <c r="AU458" s="251" t="s">
        <v>88</v>
      </c>
      <c r="AV458" s="13" t="s">
        <v>88</v>
      </c>
      <c r="AW458" s="13" t="s">
        <v>5</v>
      </c>
      <c r="AX458" s="13" t="s">
        <v>78</v>
      </c>
      <c r="AY458" s="251" t="s">
        <v>133</v>
      </c>
    </row>
    <row r="459" spans="1:51" s="13" customFormat="1" ht="12">
      <c r="A459" s="13"/>
      <c r="B459" s="240"/>
      <c r="C459" s="241"/>
      <c r="D459" s="242" t="s">
        <v>174</v>
      </c>
      <c r="E459" s="243" t="s">
        <v>1</v>
      </c>
      <c r="F459" s="244" t="s">
        <v>656</v>
      </c>
      <c r="G459" s="241"/>
      <c r="H459" s="245">
        <v>66.85</v>
      </c>
      <c r="I459" s="246"/>
      <c r="J459" s="246"/>
      <c r="K459" s="241"/>
      <c r="L459" s="241"/>
      <c r="M459" s="247"/>
      <c r="N459" s="248"/>
      <c r="O459" s="249"/>
      <c r="P459" s="249"/>
      <c r="Q459" s="249"/>
      <c r="R459" s="249"/>
      <c r="S459" s="249"/>
      <c r="T459" s="249"/>
      <c r="U459" s="249"/>
      <c r="V459" s="249"/>
      <c r="W459" s="249"/>
      <c r="X459" s="250"/>
      <c r="Y459" s="13"/>
      <c r="Z459" s="13"/>
      <c r="AA459" s="13"/>
      <c r="AB459" s="13"/>
      <c r="AC459" s="13"/>
      <c r="AD459" s="13"/>
      <c r="AE459" s="13"/>
      <c r="AT459" s="251" t="s">
        <v>174</v>
      </c>
      <c r="AU459" s="251" t="s">
        <v>88</v>
      </c>
      <c r="AV459" s="13" t="s">
        <v>88</v>
      </c>
      <c r="AW459" s="13" t="s">
        <v>5</v>
      </c>
      <c r="AX459" s="13" t="s">
        <v>78</v>
      </c>
      <c r="AY459" s="251" t="s">
        <v>133</v>
      </c>
    </row>
    <row r="460" spans="1:51" s="13" customFormat="1" ht="12">
      <c r="A460" s="13"/>
      <c r="B460" s="240"/>
      <c r="C460" s="241"/>
      <c r="D460" s="242" t="s">
        <v>174</v>
      </c>
      <c r="E460" s="243" t="s">
        <v>1</v>
      </c>
      <c r="F460" s="244" t="s">
        <v>334</v>
      </c>
      <c r="G460" s="241"/>
      <c r="H460" s="245">
        <v>66.5</v>
      </c>
      <c r="I460" s="246"/>
      <c r="J460" s="246"/>
      <c r="K460" s="241"/>
      <c r="L460" s="241"/>
      <c r="M460" s="247"/>
      <c r="N460" s="248"/>
      <c r="O460" s="249"/>
      <c r="P460" s="249"/>
      <c r="Q460" s="249"/>
      <c r="R460" s="249"/>
      <c r="S460" s="249"/>
      <c r="T460" s="249"/>
      <c r="U460" s="249"/>
      <c r="V460" s="249"/>
      <c r="W460" s="249"/>
      <c r="X460" s="250"/>
      <c r="Y460" s="13"/>
      <c r="Z460" s="13"/>
      <c r="AA460" s="13"/>
      <c r="AB460" s="13"/>
      <c r="AC460" s="13"/>
      <c r="AD460" s="13"/>
      <c r="AE460" s="13"/>
      <c r="AT460" s="251" t="s">
        <v>174</v>
      </c>
      <c r="AU460" s="251" t="s">
        <v>88</v>
      </c>
      <c r="AV460" s="13" t="s">
        <v>88</v>
      </c>
      <c r="AW460" s="13" t="s">
        <v>5</v>
      </c>
      <c r="AX460" s="13" t="s">
        <v>78</v>
      </c>
      <c r="AY460" s="251" t="s">
        <v>133</v>
      </c>
    </row>
    <row r="461" spans="1:51" s="13" customFormat="1" ht="12">
      <c r="A461" s="13"/>
      <c r="B461" s="240"/>
      <c r="C461" s="241"/>
      <c r="D461" s="242" t="s">
        <v>174</v>
      </c>
      <c r="E461" s="243" t="s">
        <v>1</v>
      </c>
      <c r="F461" s="244" t="s">
        <v>337</v>
      </c>
      <c r="G461" s="241"/>
      <c r="H461" s="245">
        <v>69.65</v>
      </c>
      <c r="I461" s="246"/>
      <c r="J461" s="246"/>
      <c r="K461" s="241"/>
      <c r="L461" s="241"/>
      <c r="M461" s="247"/>
      <c r="N461" s="248"/>
      <c r="O461" s="249"/>
      <c r="P461" s="249"/>
      <c r="Q461" s="249"/>
      <c r="R461" s="249"/>
      <c r="S461" s="249"/>
      <c r="T461" s="249"/>
      <c r="U461" s="249"/>
      <c r="V461" s="249"/>
      <c r="W461" s="249"/>
      <c r="X461" s="250"/>
      <c r="Y461" s="13"/>
      <c r="Z461" s="13"/>
      <c r="AA461" s="13"/>
      <c r="AB461" s="13"/>
      <c r="AC461" s="13"/>
      <c r="AD461" s="13"/>
      <c r="AE461" s="13"/>
      <c r="AT461" s="251" t="s">
        <v>174</v>
      </c>
      <c r="AU461" s="251" t="s">
        <v>88</v>
      </c>
      <c r="AV461" s="13" t="s">
        <v>88</v>
      </c>
      <c r="AW461" s="13" t="s">
        <v>5</v>
      </c>
      <c r="AX461" s="13" t="s">
        <v>78</v>
      </c>
      <c r="AY461" s="251" t="s">
        <v>133</v>
      </c>
    </row>
    <row r="462" spans="1:51" s="13" customFormat="1" ht="12">
      <c r="A462" s="13"/>
      <c r="B462" s="240"/>
      <c r="C462" s="241"/>
      <c r="D462" s="242" t="s">
        <v>174</v>
      </c>
      <c r="E462" s="243" t="s">
        <v>1</v>
      </c>
      <c r="F462" s="244" t="s">
        <v>342</v>
      </c>
      <c r="G462" s="241"/>
      <c r="H462" s="245">
        <v>42.56</v>
      </c>
      <c r="I462" s="246"/>
      <c r="J462" s="246"/>
      <c r="K462" s="241"/>
      <c r="L462" s="241"/>
      <c r="M462" s="247"/>
      <c r="N462" s="248"/>
      <c r="O462" s="249"/>
      <c r="P462" s="249"/>
      <c r="Q462" s="249"/>
      <c r="R462" s="249"/>
      <c r="S462" s="249"/>
      <c r="T462" s="249"/>
      <c r="U462" s="249"/>
      <c r="V462" s="249"/>
      <c r="W462" s="249"/>
      <c r="X462" s="250"/>
      <c r="Y462" s="13"/>
      <c r="Z462" s="13"/>
      <c r="AA462" s="13"/>
      <c r="AB462" s="13"/>
      <c r="AC462" s="13"/>
      <c r="AD462" s="13"/>
      <c r="AE462" s="13"/>
      <c r="AT462" s="251" t="s">
        <v>174</v>
      </c>
      <c r="AU462" s="251" t="s">
        <v>88</v>
      </c>
      <c r="AV462" s="13" t="s">
        <v>88</v>
      </c>
      <c r="AW462" s="13" t="s">
        <v>5</v>
      </c>
      <c r="AX462" s="13" t="s">
        <v>78</v>
      </c>
      <c r="AY462" s="251" t="s">
        <v>133</v>
      </c>
    </row>
    <row r="463" spans="1:51" s="13" customFormat="1" ht="12">
      <c r="A463" s="13"/>
      <c r="B463" s="240"/>
      <c r="C463" s="241"/>
      <c r="D463" s="242" t="s">
        <v>174</v>
      </c>
      <c r="E463" s="243" t="s">
        <v>1</v>
      </c>
      <c r="F463" s="244" t="s">
        <v>343</v>
      </c>
      <c r="G463" s="241"/>
      <c r="H463" s="245">
        <v>64.26</v>
      </c>
      <c r="I463" s="246"/>
      <c r="J463" s="246"/>
      <c r="K463" s="241"/>
      <c r="L463" s="241"/>
      <c r="M463" s="247"/>
      <c r="N463" s="248"/>
      <c r="O463" s="249"/>
      <c r="P463" s="249"/>
      <c r="Q463" s="249"/>
      <c r="R463" s="249"/>
      <c r="S463" s="249"/>
      <c r="T463" s="249"/>
      <c r="U463" s="249"/>
      <c r="V463" s="249"/>
      <c r="W463" s="249"/>
      <c r="X463" s="250"/>
      <c r="Y463" s="13"/>
      <c r="Z463" s="13"/>
      <c r="AA463" s="13"/>
      <c r="AB463" s="13"/>
      <c r="AC463" s="13"/>
      <c r="AD463" s="13"/>
      <c r="AE463" s="13"/>
      <c r="AT463" s="251" t="s">
        <v>174</v>
      </c>
      <c r="AU463" s="251" t="s">
        <v>88</v>
      </c>
      <c r="AV463" s="13" t="s">
        <v>88</v>
      </c>
      <c r="AW463" s="13" t="s">
        <v>5</v>
      </c>
      <c r="AX463" s="13" t="s">
        <v>78</v>
      </c>
      <c r="AY463" s="251" t="s">
        <v>133</v>
      </c>
    </row>
    <row r="464" spans="1:51" s="13" customFormat="1" ht="12">
      <c r="A464" s="13"/>
      <c r="B464" s="240"/>
      <c r="C464" s="241"/>
      <c r="D464" s="242" t="s">
        <v>174</v>
      </c>
      <c r="E464" s="243" t="s">
        <v>1</v>
      </c>
      <c r="F464" s="244" t="s">
        <v>344</v>
      </c>
      <c r="G464" s="241"/>
      <c r="H464" s="245">
        <v>63.58</v>
      </c>
      <c r="I464" s="246"/>
      <c r="J464" s="246"/>
      <c r="K464" s="241"/>
      <c r="L464" s="241"/>
      <c r="M464" s="247"/>
      <c r="N464" s="248"/>
      <c r="O464" s="249"/>
      <c r="P464" s="249"/>
      <c r="Q464" s="249"/>
      <c r="R464" s="249"/>
      <c r="S464" s="249"/>
      <c r="T464" s="249"/>
      <c r="U464" s="249"/>
      <c r="V464" s="249"/>
      <c r="W464" s="249"/>
      <c r="X464" s="250"/>
      <c r="Y464" s="13"/>
      <c r="Z464" s="13"/>
      <c r="AA464" s="13"/>
      <c r="AB464" s="13"/>
      <c r="AC464" s="13"/>
      <c r="AD464" s="13"/>
      <c r="AE464" s="13"/>
      <c r="AT464" s="251" t="s">
        <v>174</v>
      </c>
      <c r="AU464" s="251" t="s">
        <v>88</v>
      </c>
      <c r="AV464" s="13" t="s">
        <v>88</v>
      </c>
      <c r="AW464" s="13" t="s">
        <v>5</v>
      </c>
      <c r="AX464" s="13" t="s">
        <v>78</v>
      </c>
      <c r="AY464" s="251" t="s">
        <v>133</v>
      </c>
    </row>
    <row r="465" spans="1:51" s="13" customFormat="1" ht="12">
      <c r="A465" s="13"/>
      <c r="B465" s="240"/>
      <c r="C465" s="241"/>
      <c r="D465" s="242" t="s">
        <v>174</v>
      </c>
      <c r="E465" s="243" t="s">
        <v>1</v>
      </c>
      <c r="F465" s="244" t="s">
        <v>345</v>
      </c>
      <c r="G465" s="241"/>
      <c r="H465" s="245">
        <v>66.64</v>
      </c>
      <c r="I465" s="246"/>
      <c r="J465" s="246"/>
      <c r="K465" s="241"/>
      <c r="L465" s="241"/>
      <c r="M465" s="247"/>
      <c r="N465" s="248"/>
      <c r="O465" s="249"/>
      <c r="P465" s="249"/>
      <c r="Q465" s="249"/>
      <c r="R465" s="249"/>
      <c r="S465" s="249"/>
      <c r="T465" s="249"/>
      <c r="U465" s="249"/>
      <c r="V465" s="249"/>
      <c r="W465" s="249"/>
      <c r="X465" s="250"/>
      <c r="Y465" s="13"/>
      <c r="Z465" s="13"/>
      <c r="AA465" s="13"/>
      <c r="AB465" s="13"/>
      <c r="AC465" s="13"/>
      <c r="AD465" s="13"/>
      <c r="AE465" s="13"/>
      <c r="AT465" s="251" t="s">
        <v>174</v>
      </c>
      <c r="AU465" s="251" t="s">
        <v>88</v>
      </c>
      <c r="AV465" s="13" t="s">
        <v>88</v>
      </c>
      <c r="AW465" s="13" t="s">
        <v>5</v>
      </c>
      <c r="AX465" s="13" t="s">
        <v>78</v>
      </c>
      <c r="AY465" s="251" t="s">
        <v>133</v>
      </c>
    </row>
    <row r="466" spans="1:51" s="13" customFormat="1" ht="12">
      <c r="A466" s="13"/>
      <c r="B466" s="240"/>
      <c r="C466" s="241"/>
      <c r="D466" s="242" t="s">
        <v>174</v>
      </c>
      <c r="E466" s="243" t="s">
        <v>1</v>
      </c>
      <c r="F466" s="244" t="s">
        <v>346</v>
      </c>
      <c r="G466" s="241"/>
      <c r="H466" s="245">
        <v>44.8</v>
      </c>
      <c r="I466" s="246"/>
      <c r="J466" s="246"/>
      <c r="K466" s="241"/>
      <c r="L466" s="241"/>
      <c r="M466" s="247"/>
      <c r="N466" s="248"/>
      <c r="O466" s="249"/>
      <c r="P466" s="249"/>
      <c r="Q466" s="249"/>
      <c r="R466" s="249"/>
      <c r="S466" s="249"/>
      <c r="T466" s="249"/>
      <c r="U466" s="249"/>
      <c r="V466" s="249"/>
      <c r="W466" s="249"/>
      <c r="X466" s="250"/>
      <c r="Y466" s="13"/>
      <c r="Z466" s="13"/>
      <c r="AA466" s="13"/>
      <c r="AB466" s="13"/>
      <c r="AC466" s="13"/>
      <c r="AD466" s="13"/>
      <c r="AE466" s="13"/>
      <c r="AT466" s="251" t="s">
        <v>174</v>
      </c>
      <c r="AU466" s="251" t="s">
        <v>88</v>
      </c>
      <c r="AV466" s="13" t="s">
        <v>88</v>
      </c>
      <c r="AW466" s="13" t="s">
        <v>5</v>
      </c>
      <c r="AX466" s="13" t="s">
        <v>78</v>
      </c>
      <c r="AY466" s="251" t="s">
        <v>133</v>
      </c>
    </row>
    <row r="467" spans="1:51" s="13" customFormat="1" ht="12">
      <c r="A467" s="13"/>
      <c r="B467" s="240"/>
      <c r="C467" s="241"/>
      <c r="D467" s="242" t="s">
        <v>174</v>
      </c>
      <c r="E467" s="243" t="s">
        <v>1</v>
      </c>
      <c r="F467" s="244" t="s">
        <v>348</v>
      </c>
      <c r="G467" s="241"/>
      <c r="H467" s="245">
        <v>34.65</v>
      </c>
      <c r="I467" s="246"/>
      <c r="J467" s="246"/>
      <c r="K467" s="241"/>
      <c r="L467" s="241"/>
      <c r="M467" s="247"/>
      <c r="N467" s="248"/>
      <c r="O467" s="249"/>
      <c r="P467" s="249"/>
      <c r="Q467" s="249"/>
      <c r="R467" s="249"/>
      <c r="S467" s="249"/>
      <c r="T467" s="249"/>
      <c r="U467" s="249"/>
      <c r="V467" s="249"/>
      <c r="W467" s="249"/>
      <c r="X467" s="250"/>
      <c r="Y467" s="13"/>
      <c r="Z467" s="13"/>
      <c r="AA467" s="13"/>
      <c r="AB467" s="13"/>
      <c r="AC467" s="13"/>
      <c r="AD467" s="13"/>
      <c r="AE467" s="13"/>
      <c r="AT467" s="251" t="s">
        <v>174</v>
      </c>
      <c r="AU467" s="251" t="s">
        <v>88</v>
      </c>
      <c r="AV467" s="13" t="s">
        <v>88</v>
      </c>
      <c r="AW467" s="13" t="s">
        <v>5</v>
      </c>
      <c r="AX467" s="13" t="s">
        <v>78</v>
      </c>
      <c r="AY467" s="251" t="s">
        <v>133</v>
      </c>
    </row>
    <row r="468" spans="1:51" s="13" customFormat="1" ht="12">
      <c r="A468" s="13"/>
      <c r="B468" s="240"/>
      <c r="C468" s="241"/>
      <c r="D468" s="242" t="s">
        <v>174</v>
      </c>
      <c r="E468" s="243" t="s">
        <v>1</v>
      </c>
      <c r="F468" s="244" t="s">
        <v>350</v>
      </c>
      <c r="G468" s="241"/>
      <c r="H468" s="245">
        <v>66.5</v>
      </c>
      <c r="I468" s="246"/>
      <c r="J468" s="246"/>
      <c r="K468" s="241"/>
      <c r="L468" s="241"/>
      <c r="M468" s="247"/>
      <c r="N468" s="248"/>
      <c r="O468" s="249"/>
      <c r="P468" s="249"/>
      <c r="Q468" s="249"/>
      <c r="R468" s="249"/>
      <c r="S468" s="249"/>
      <c r="T468" s="249"/>
      <c r="U468" s="249"/>
      <c r="V468" s="249"/>
      <c r="W468" s="249"/>
      <c r="X468" s="250"/>
      <c r="Y468" s="13"/>
      <c r="Z468" s="13"/>
      <c r="AA468" s="13"/>
      <c r="AB468" s="13"/>
      <c r="AC468" s="13"/>
      <c r="AD468" s="13"/>
      <c r="AE468" s="13"/>
      <c r="AT468" s="251" t="s">
        <v>174</v>
      </c>
      <c r="AU468" s="251" t="s">
        <v>88</v>
      </c>
      <c r="AV468" s="13" t="s">
        <v>88</v>
      </c>
      <c r="AW468" s="13" t="s">
        <v>5</v>
      </c>
      <c r="AX468" s="13" t="s">
        <v>78</v>
      </c>
      <c r="AY468" s="251" t="s">
        <v>133</v>
      </c>
    </row>
    <row r="469" spans="1:51" s="13" customFormat="1" ht="12">
      <c r="A469" s="13"/>
      <c r="B469" s="240"/>
      <c r="C469" s="241"/>
      <c r="D469" s="242" t="s">
        <v>174</v>
      </c>
      <c r="E469" s="243" t="s">
        <v>1</v>
      </c>
      <c r="F469" s="244" t="s">
        <v>352</v>
      </c>
      <c r="G469" s="241"/>
      <c r="H469" s="245">
        <v>64.94</v>
      </c>
      <c r="I469" s="246"/>
      <c r="J469" s="246"/>
      <c r="K469" s="241"/>
      <c r="L469" s="241"/>
      <c r="M469" s="247"/>
      <c r="N469" s="248"/>
      <c r="O469" s="249"/>
      <c r="P469" s="249"/>
      <c r="Q469" s="249"/>
      <c r="R469" s="249"/>
      <c r="S469" s="249"/>
      <c r="T469" s="249"/>
      <c r="U469" s="249"/>
      <c r="V469" s="249"/>
      <c r="W469" s="249"/>
      <c r="X469" s="250"/>
      <c r="Y469" s="13"/>
      <c r="Z469" s="13"/>
      <c r="AA469" s="13"/>
      <c r="AB469" s="13"/>
      <c r="AC469" s="13"/>
      <c r="AD469" s="13"/>
      <c r="AE469" s="13"/>
      <c r="AT469" s="251" t="s">
        <v>174</v>
      </c>
      <c r="AU469" s="251" t="s">
        <v>88</v>
      </c>
      <c r="AV469" s="13" t="s">
        <v>88</v>
      </c>
      <c r="AW469" s="13" t="s">
        <v>5</v>
      </c>
      <c r="AX469" s="13" t="s">
        <v>78</v>
      </c>
      <c r="AY469" s="251" t="s">
        <v>133</v>
      </c>
    </row>
    <row r="470" spans="1:51" s="13" customFormat="1" ht="12">
      <c r="A470" s="13"/>
      <c r="B470" s="240"/>
      <c r="C470" s="241"/>
      <c r="D470" s="242" t="s">
        <v>174</v>
      </c>
      <c r="E470" s="243" t="s">
        <v>1</v>
      </c>
      <c r="F470" s="244" t="s">
        <v>353</v>
      </c>
      <c r="G470" s="241"/>
      <c r="H470" s="245">
        <v>54.6</v>
      </c>
      <c r="I470" s="246"/>
      <c r="J470" s="246"/>
      <c r="K470" s="241"/>
      <c r="L470" s="241"/>
      <c r="M470" s="247"/>
      <c r="N470" s="248"/>
      <c r="O470" s="249"/>
      <c r="P470" s="249"/>
      <c r="Q470" s="249"/>
      <c r="R470" s="249"/>
      <c r="S470" s="249"/>
      <c r="T470" s="249"/>
      <c r="U470" s="249"/>
      <c r="V470" s="249"/>
      <c r="W470" s="249"/>
      <c r="X470" s="250"/>
      <c r="Y470" s="13"/>
      <c r="Z470" s="13"/>
      <c r="AA470" s="13"/>
      <c r="AB470" s="13"/>
      <c r="AC470" s="13"/>
      <c r="AD470" s="13"/>
      <c r="AE470" s="13"/>
      <c r="AT470" s="251" t="s">
        <v>174</v>
      </c>
      <c r="AU470" s="251" t="s">
        <v>88</v>
      </c>
      <c r="AV470" s="13" t="s">
        <v>88</v>
      </c>
      <c r="AW470" s="13" t="s">
        <v>5</v>
      </c>
      <c r="AX470" s="13" t="s">
        <v>78</v>
      </c>
      <c r="AY470" s="251" t="s">
        <v>133</v>
      </c>
    </row>
    <row r="471" spans="1:51" s="13" customFormat="1" ht="12">
      <c r="A471" s="13"/>
      <c r="B471" s="240"/>
      <c r="C471" s="241"/>
      <c r="D471" s="242" t="s">
        <v>174</v>
      </c>
      <c r="E471" s="243" t="s">
        <v>1</v>
      </c>
      <c r="F471" s="244" t="s">
        <v>645</v>
      </c>
      <c r="G471" s="241"/>
      <c r="H471" s="245">
        <v>47.5</v>
      </c>
      <c r="I471" s="246"/>
      <c r="J471" s="246"/>
      <c r="K471" s="241"/>
      <c r="L471" s="241"/>
      <c r="M471" s="247"/>
      <c r="N471" s="248"/>
      <c r="O471" s="249"/>
      <c r="P471" s="249"/>
      <c r="Q471" s="249"/>
      <c r="R471" s="249"/>
      <c r="S471" s="249"/>
      <c r="T471" s="249"/>
      <c r="U471" s="249"/>
      <c r="V471" s="249"/>
      <c r="W471" s="249"/>
      <c r="X471" s="250"/>
      <c r="Y471" s="13"/>
      <c r="Z471" s="13"/>
      <c r="AA471" s="13"/>
      <c r="AB471" s="13"/>
      <c r="AC471" s="13"/>
      <c r="AD471" s="13"/>
      <c r="AE471" s="13"/>
      <c r="AT471" s="251" t="s">
        <v>174</v>
      </c>
      <c r="AU471" s="251" t="s">
        <v>88</v>
      </c>
      <c r="AV471" s="13" t="s">
        <v>88</v>
      </c>
      <c r="AW471" s="13" t="s">
        <v>5</v>
      </c>
      <c r="AX471" s="13" t="s">
        <v>78</v>
      </c>
      <c r="AY471" s="251" t="s">
        <v>133</v>
      </c>
    </row>
    <row r="472" spans="1:51" s="13" customFormat="1" ht="12">
      <c r="A472" s="13"/>
      <c r="B472" s="240"/>
      <c r="C472" s="241"/>
      <c r="D472" s="242" t="s">
        <v>174</v>
      </c>
      <c r="E472" s="243" t="s">
        <v>1</v>
      </c>
      <c r="F472" s="244" t="s">
        <v>646</v>
      </c>
      <c r="G472" s="241"/>
      <c r="H472" s="245">
        <v>1.92</v>
      </c>
      <c r="I472" s="246"/>
      <c r="J472" s="246"/>
      <c r="K472" s="241"/>
      <c r="L472" s="241"/>
      <c r="M472" s="247"/>
      <c r="N472" s="248"/>
      <c r="O472" s="249"/>
      <c r="P472" s="249"/>
      <c r="Q472" s="249"/>
      <c r="R472" s="249"/>
      <c r="S472" s="249"/>
      <c r="T472" s="249"/>
      <c r="U472" s="249"/>
      <c r="V472" s="249"/>
      <c r="W472" s="249"/>
      <c r="X472" s="250"/>
      <c r="Y472" s="13"/>
      <c r="Z472" s="13"/>
      <c r="AA472" s="13"/>
      <c r="AB472" s="13"/>
      <c r="AC472" s="13"/>
      <c r="AD472" s="13"/>
      <c r="AE472" s="13"/>
      <c r="AT472" s="251" t="s">
        <v>174</v>
      </c>
      <c r="AU472" s="251" t="s">
        <v>88</v>
      </c>
      <c r="AV472" s="13" t="s">
        <v>88</v>
      </c>
      <c r="AW472" s="13" t="s">
        <v>5</v>
      </c>
      <c r="AX472" s="13" t="s">
        <v>78</v>
      </c>
      <c r="AY472" s="251" t="s">
        <v>133</v>
      </c>
    </row>
    <row r="473" spans="1:65" s="2" customFormat="1" ht="24.15" customHeight="1">
      <c r="A473" s="37"/>
      <c r="B473" s="38"/>
      <c r="C473" s="218" t="s">
        <v>657</v>
      </c>
      <c r="D473" s="218" t="s">
        <v>134</v>
      </c>
      <c r="E473" s="219" t="s">
        <v>658</v>
      </c>
      <c r="F473" s="220" t="s">
        <v>659</v>
      </c>
      <c r="G473" s="221" t="s">
        <v>171</v>
      </c>
      <c r="H473" s="222">
        <v>359.68</v>
      </c>
      <c r="I473" s="223"/>
      <c r="J473" s="223"/>
      <c r="K473" s="224">
        <f>ROUND(P473*H473,2)</f>
        <v>0</v>
      </c>
      <c r="L473" s="220" t="s">
        <v>172</v>
      </c>
      <c r="M473" s="43"/>
      <c r="N473" s="225" t="s">
        <v>1</v>
      </c>
      <c r="O473" s="226" t="s">
        <v>41</v>
      </c>
      <c r="P473" s="227">
        <f>I473+J473</f>
        <v>0</v>
      </c>
      <c r="Q473" s="227">
        <f>ROUND(I473*H473,2)</f>
        <v>0</v>
      </c>
      <c r="R473" s="227">
        <f>ROUND(J473*H473,2)</f>
        <v>0</v>
      </c>
      <c r="S473" s="90"/>
      <c r="T473" s="228">
        <f>S473*H473</f>
        <v>0</v>
      </c>
      <c r="U473" s="228">
        <v>0.00029</v>
      </c>
      <c r="V473" s="228">
        <f>U473*H473</f>
        <v>0.1043072</v>
      </c>
      <c r="W473" s="228">
        <v>0</v>
      </c>
      <c r="X473" s="229">
        <f>W473*H473</f>
        <v>0</v>
      </c>
      <c r="Y473" s="37"/>
      <c r="Z473" s="37"/>
      <c r="AA473" s="37"/>
      <c r="AB473" s="37"/>
      <c r="AC473" s="37"/>
      <c r="AD473" s="37"/>
      <c r="AE473" s="37"/>
      <c r="AR473" s="230" t="s">
        <v>255</v>
      </c>
      <c r="AT473" s="230" t="s">
        <v>134</v>
      </c>
      <c r="AU473" s="230" t="s">
        <v>88</v>
      </c>
      <c r="AY473" s="16" t="s">
        <v>133</v>
      </c>
      <c r="BE473" s="231">
        <f>IF(O473="základní",K473,0)</f>
        <v>0</v>
      </c>
      <c r="BF473" s="231">
        <f>IF(O473="snížená",K473,0)</f>
        <v>0</v>
      </c>
      <c r="BG473" s="231">
        <f>IF(O473="zákl. přenesená",K473,0)</f>
        <v>0</v>
      </c>
      <c r="BH473" s="231">
        <f>IF(O473="sníž. přenesená",K473,0)</f>
        <v>0</v>
      </c>
      <c r="BI473" s="231">
        <f>IF(O473="nulová",K473,0)</f>
        <v>0</v>
      </c>
      <c r="BJ473" s="16" t="s">
        <v>86</v>
      </c>
      <c r="BK473" s="231">
        <f>ROUND(P473*H473,2)</f>
        <v>0</v>
      </c>
      <c r="BL473" s="16" t="s">
        <v>255</v>
      </c>
      <c r="BM473" s="230" t="s">
        <v>660</v>
      </c>
    </row>
    <row r="474" spans="1:51" s="13" customFormat="1" ht="12">
      <c r="A474" s="13"/>
      <c r="B474" s="240"/>
      <c r="C474" s="241"/>
      <c r="D474" s="242" t="s">
        <v>174</v>
      </c>
      <c r="E474" s="243" t="s">
        <v>1</v>
      </c>
      <c r="F474" s="244" t="s">
        <v>643</v>
      </c>
      <c r="G474" s="241"/>
      <c r="H474" s="245">
        <v>13.64</v>
      </c>
      <c r="I474" s="246"/>
      <c r="J474" s="246"/>
      <c r="K474" s="241"/>
      <c r="L474" s="241"/>
      <c r="M474" s="247"/>
      <c r="N474" s="248"/>
      <c r="O474" s="249"/>
      <c r="P474" s="249"/>
      <c r="Q474" s="249"/>
      <c r="R474" s="249"/>
      <c r="S474" s="249"/>
      <c r="T474" s="249"/>
      <c r="U474" s="249"/>
      <c r="V474" s="249"/>
      <c r="W474" s="249"/>
      <c r="X474" s="250"/>
      <c r="Y474" s="13"/>
      <c r="Z474" s="13"/>
      <c r="AA474" s="13"/>
      <c r="AB474" s="13"/>
      <c r="AC474" s="13"/>
      <c r="AD474" s="13"/>
      <c r="AE474" s="13"/>
      <c r="AT474" s="251" t="s">
        <v>174</v>
      </c>
      <c r="AU474" s="251" t="s">
        <v>88</v>
      </c>
      <c r="AV474" s="13" t="s">
        <v>88</v>
      </c>
      <c r="AW474" s="13" t="s">
        <v>5</v>
      </c>
      <c r="AX474" s="13" t="s">
        <v>78</v>
      </c>
      <c r="AY474" s="251" t="s">
        <v>133</v>
      </c>
    </row>
    <row r="475" spans="1:51" s="13" customFormat="1" ht="12">
      <c r="A475" s="13"/>
      <c r="B475" s="240"/>
      <c r="C475" s="241"/>
      <c r="D475" s="242" t="s">
        <v>174</v>
      </c>
      <c r="E475" s="243" t="s">
        <v>1</v>
      </c>
      <c r="F475" s="244" t="s">
        <v>308</v>
      </c>
      <c r="G475" s="241"/>
      <c r="H475" s="245">
        <v>19.13</v>
      </c>
      <c r="I475" s="246"/>
      <c r="J475" s="246"/>
      <c r="K475" s="241"/>
      <c r="L475" s="241"/>
      <c r="M475" s="247"/>
      <c r="N475" s="248"/>
      <c r="O475" s="249"/>
      <c r="P475" s="249"/>
      <c r="Q475" s="249"/>
      <c r="R475" s="249"/>
      <c r="S475" s="249"/>
      <c r="T475" s="249"/>
      <c r="U475" s="249"/>
      <c r="V475" s="249"/>
      <c r="W475" s="249"/>
      <c r="X475" s="250"/>
      <c r="Y475" s="13"/>
      <c r="Z475" s="13"/>
      <c r="AA475" s="13"/>
      <c r="AB475" s="13"/>
      <c r="AC475" s="13"/>
      <c r="AD475" s="13"/>
      <c r="AE475" s="13"/>
      <c r="AT475" s="251" t="s">
        <v>174</v>
      </c>
      <c r="AU475" s="251" t="s">
        <v>88</v>
      </c>
      <c r="AV475" s="13" t="s">
        <v>88</v>
      </c>
      <c r="AW475" s="13" t="s">
        <v>5</v>
      </c>
      <c r="AX475" s="13" t="s">
        <v>78</v>
      </c>
      <c r="AY475" s="251" t="s">
        <v>133</v>
      </c>
    </row>
    <row r="476" spans="1:51" s="13" customFormat="1" ht="12">
      <c r="A476" s="13"/>
      <c r="B476" s="240"/>
      <c r="C476" s="241"/>
      <c r="D476" s="242" t="s">
        <v>174</v>
      </c>
      <c r="E476" s="243" t="s">
        <v>1</v>
      </c>
      <c r="F476" s="244" t="s">
        <v>311</v>
      </c>
      <c r="G476" s="241"/>
      <c r="H476" s="245">
        <v>18.57</v>
      </c>
      <c r="I476" s="246"/>
      <c r="J476" s="246"/>
      <c r="K476" s="241"/>
      <c r="L476" s="241"/>
      <c r="M476" s="247"/>
      <c r="N476" s="248"/>
      <c r="O476" s="249"/>
      <c r="P476" s="249"/>
      <c r="Q476" s="249"/>
      <c r="R476" s="249"/>
      <c r="S476" s="249"/>
      <c r="T476" s="249"/>
      <c r="U476" s="249"/>
      <c r="V476" s="249"/>
      <c r="W476" s="249"/>
      <c r="X476" s="250"/>
      <c r="Y476" s="13"/>
      <c r="Z476" s="13"/>
      <c r="AA476" s="13"/>
      <c r="AB476" s="13"/>
      <c r="AC476" s="13"/>
      <c r="AD476" s="13"/>
      <c r="AE476" s="13"/>
      <c r="AT476" s="251" t="s">
        <v>174</v>
      </c>
      <c r="AU476" s="251" t="s">
        <v>88</v>
      </c>
      <c r="AV476" s="13" t="s">
        <v>88</v>
      </c>
      <c r="AW476" s="13" t="s">
        <v>5</v>
      </c>
      <c r="AX476" s="13" t="s">
        <v>78</v>
      </c>
      <c r="AY476" s="251" t="s">
        <v>133</v>
      </c>
    </row>
    <row r="477" spans="1:51" s="13" customFormat="1" ht="12">
      <c r="A477" s="13"/>
      <c r="B477" s="240"/>
      <c r="C477" s="241"/>
      <c r="D477" s="242" t="s">
        <v>174</v>
      </c>
      <c r="E477" s="243" t="s">
        <v>1</v>
      </c>
      <c r="F477" s="244" t="s">
        <v>323</v>
      </c>
      <c r="G477" s="241"/>
      <c r="H477" s="245">
        <v>15.04</v>
      </c>
      <c r="I477" s="246"/>
      <c r="J477" s="246"/>
      <c r="K477" s="241"/>
      <c r="L477" s="241"/>
      <c r="M477" s="247"/>
      <c r="N477" s="248"/>
      <c r="O477" s="249"/>
      <c r="P477" s="249"/>
      <c r="Q477" s="249"/>
      <c r="R477" s="249"/>
      <c r="S477" s="249"/>
      <c r="T477" s="249"/>
      <c r="U477" s="249"/>
      <c r="V477" s="249"/>
      <c r="W477" s="249"/>
      <c r="X477" s="250"/>
      <c r="Y477" s="13"/>
      <c r="Z477" s="13"/>
      <c r="AA477" s="13"/>
      <c r="AB477" s="13"/>
      <c r="AC477" s="13"/>
      <c r="AD477" s="13"/>
      <c r="AE477" s="13"/>
      <c r="AT477" s="251" t="s">
        <v>174</v>
      </c>
      <c r="AU477" s="251" t="s">
        <v>88</v>
      </c>
      <c r="AV477" s="13" t="s">
        <v>88</v>
      </c>
      <c r="AW477" s="13" t="s">
        <v>5</v>
      </c>
      <c r="AX477" s="13" t="s">
        <v>78</v>
      </c>
      <c r="AY477" s="251" t="s">
        <v>133</v>
      </c>
    </row>
    <row r="478" spans="1:51" s="13" customFormat="1" ht="12">
      <c r="A478" s="13"/>
      <c r="B478" s="240"/>
      <c r="C478" s="241"/>
      <c r="D478" s="242" t="s">
        <v>174</v>
      </c>
      <c r="E478" s="243" t="s">
        <v>1</v>
      </c>
      <c r="F478" s="244" t="s">
        <v>644</v>
      </c>
      <c r="G478" s="241"/>
      <c r="H478" s="245">
        <v>86.1</v>
      </c>
      <c r="I478" s="246"/>
      <c r="J478" s="246"/>
      <c r="K478" s="241"/>
      <c r="L478" s="241"/>
      <c r="M478" s="247"/>
      <c r="N478" s="248"/>
      <c r="O478" s="249"/>
      <c r="P478" s="249"/>
      <c r="Q478" s="249"/>
      <c r="R478" s="249"/>
      <c r="S478" s="249"/>
      <c r="T478" s="249"/>
      <c r="U478" s="249"/>
      <c r="V478" s="249"/>
      <c r="W478" s="249"/>
      <c r="X478" s="250"/>
      <c r="Y478" s="13"/>
      <c r="Z478" s="13"/>
      <c r="AA478" s="13"/>
      <c r="AB478" s="13"/>
      <c r="AC478" s="13"/>
      <c r="AD478" s="13"/>
      <c r="AE478" s="13"/>
      <c r="AT478" s="251" t="s">
        <v>174</v>
      </c>
      <c r="AU478" s="251" t="s">
        <v>88</v>
      </c>
      <c r="AV478" s="13" t="s">
        <v>88</v>
      </c>
      <c r="AW478" s="13" t="s">
        <v>5</v>
      </c>
      <c r="AX478" s="13" t="s">
        <v>78</v>
      </c>
      <c r="AY478" s="251" t="s">
        <v>133</v>
      </c>
    </row>
    <row r="479" spans="1:51" s="13" customFormat="1" ht="12">
      <c r="A479" s="13"/>
      <c r="B479" s="240"/>
      <c r="C479" s="241"/>
      <c r="D479" s="242" t="s">
        <v>174</v>
      </c>
      <c r="E479" s="243" t="s">
        <v>1</v>
      </c>
      <c r="F479" s="244" t="s">
        <v>331</v>
      </c>
      <c r="G479" s="241"/>
      <c r="H479" s="245">
        <v>74.2</v>
      </c>
      <c r="I479" s="246"/>
      <c r="J479" s="246"/>
      <c r="K479" s="241"/>
      <c r="L479" s="241"/>
      <c r="M479" s="247"/>
      <c r="N479" s="248"/>
      <c r="O479" s="249"/>
      <c r="P479" s="249"/>
      <c r="Q479" s="249"/>
      <c r="R479" s="249"/>
      <c r="S479" s="249"/>
      <c r="T479" s="249"/>
      <c r="U479" s="249"/>
      <c r="V479" s="249"/>
      <c r="W479" s="249"/>
      <c r="X479" s="250"/>
      <c r="Y479" s="13"/>
      <c r="Z479" s="13"/>
      <c r="AA479" s="13"/>
      <c r="AB479" s="13"/>
      <c r="AC479" s="13"/>
      <c r="AD479" s="13"/>
      <c r="AE479" s="13"/>
      <c r="AT479" s="251" t="s">
        <v>174</v>
      </c>
      <c r="AU479" s="251" t="s">
        <v>88</v>
      </c>
      <c r="AV479" s="13" t="s">
        <v>88</v>
      </c>
      <c r="AW479" s="13" t="s">
        <v>5</v>
      </c>
      <c r="AX479" s="13" t="s">
        <v>78</v>
      </c>
      <c r="AY479" s="251" t="s">
        <v>133</v>
      </c>
    </row>
    <row r="480" spans="1:51" s="13" customFormat="1" ht="12">
      <c r="A480" s="13"/>
      <c r="B480" s="240"/>
      <c r="C480" s="241"/>
      <c r="D480" s="242" t="s">
        <v>174</v>
      </c>
      <c r="E480" s="243" t="s">
        <v>1</v>
      </c>
      <c r="F480" s="244" t="s">
        <v>335</v>
      </c>
      <c r="G480" s="241"/>
      <c r="H480" s="245">
        <v>71.75</v>
      </c>
      <c r="I480" s="246"/>
      <c r="J480" s="246"/>
      <c r="K480" s="241"/>
      <c r="L480" s="241"/>
      <c r="M480" s="247"/>
      <c r="N480" s="248"/>
      <c r="O480" s="249"/>
      <c r="P480" s="249"/>
      <c r="Q480" s="249"/>
      <c r="R480" s="249"/>
      <c r="S480" s="249"/>
      <c r="T480" s="249"/>
      <c r="U480" s="249"/>
      <c r="V480" s="249"/>
      <c r="W480" s="249"/>
      <c r="X480" s="250"/>
      <c r="Y480" s="13"/>
      <c r="Z480" s="13"/>
      <c r="AA480" s="13"/>
      <c r="AB480" s="13"/>
      <c r="AC480" s="13"/>
      <c r="AD480" s="13"/>
      <c r="AE480" s="13"/>
      <c r="AT480" s="251" t="s">
        <v>174</v>
      </c>
      <c r="AU480" s="251" t="s">
        <v>88</v>
      </c>
      <c r="AV480" s="13" t="s">
        <v>88</v>
      </c>
      <c r="AW480" s="13" t="s">
        <v>5</v>
      </c>
      <c r="AX480" s="13" t="s">
        <v>78</v>
      </c>
      <c r="AY480" s="251" t="s">
        <v>133</v>
      </c>
    </row>
    <row r="481" spans="1:51" s="13" customFormat="1" ht="12">
      <c r="A481" s="13"/>
      <c r="B481" s="240"/>
      <c r="C481" s="241"/>
      <c r="D481" s="242" t="s">
        <v>174</v>
      </c>
      <c r="E481" s="243" t="s">
        <v>1</v>
      </c>
      <c r="F481" s="244" t="s">
        <v>355</v>
      </c>
      <c r="G481" s="241"/>
      <c r="H481" s="245">
        <v>61.25</v>
      </c>
      <c r="I481" s="246"/>
      <c r="J481" s="246"/>
      <c r="K481" s="241"/>
      <c r="L481" s="241"/>
      <c r="M481" s="247"/>
      <c r="N481" s="248"/>
      <c r="O481" s="249"/>
      <c r="P481" s="249"/>
      <c r="Q481" s="249"/>
      <c r="R481" s="249"/>
      <c r="S481" s="249"/>
      <c r="T481" s="249"/>
      <c r="U481" s="249"/>
      <c r="V481" s="249"/>
      <c r="W481" s="249"/>
      <c r="X481" s="250"/>
      <c r="Y481" s="13"/>
      <c r="Z481" s="13"/>
      <c r="AA481" s="13"/>
      <c r="AB481" s="13"/>
      <c r="AC481" s="13"/>
      <c r="AD481" s="13"/>
      <c r="AE481" s="13"/>
      <c r="AT481" s="251" t="s">
        <v>174</v>
      </c>
      <c r="AU481" s="251" t="s">
        <v>88</v>
      </c>
      <c r="AV481" s="13" t="s">
        <v>88</v>
      </c>
      <c r="AW481" s="13" t="s">
        <v>5</v>
      </c>
      <c r="AX481" s="13" t="s">
        <v>78</v>
      </c>
      <c r="AY481" s="251" t="s">
        <v>133</v>
      </c>
    </row>
    <row r="482" spans="1:65" s="2" customFormat="1" ht="33" customHeight="1">
      <c r="A482" s="37"/>
      <c r="B482" s="38"/>
      <c r="C482" s="218" t="s">
        <v>661</v>
      </c>
      <c r="D482" s="218" t="s">
        <v>134</v>
      </c>
      <c r="E482" s="219" t="s">
        <v>662</v>
      </c>
      <c r="F482" s="220" t="s">
        <v>663</v>
      </c>
      <c r="G482" s="221" t="s">
        <v>171</v>
      </c>
      <c r="H482" s="222">
        <v>1335.98</v>
      </c>
      <c r="I482" s="223"/>
      <c r="J482" s="223"/>
      <c r="K482" s="224">
        <f>ROUND(P482*H482,2)</f>
        <v>0</v>
      </c>
      <c r="L482" s="220" t="s">
        <v>172</v>
      </c>
      <c r="M482" s="43"/>
      <c r="N482" s="234" t="s">
        <v>1</v>
      </c>
      <c r="O482" s="235" t="s">
        <v>41</v>
      </c>
      <c r="P482" s="236">
        <f>I482+J482</f>
        <v>0</v>
      </c>
      <c r="Q482" s="236">
        <f>ROUND(I482*H482,2)</f>
        <v>0</v>
      </c>
      <c r="R482" s="236">
        <f>ROUND(J482*H482,2)</f>
        <v>0</v>
      </c>
      <c r="S482" s="237"/>
      <c r="T482" s="238">
        <f>S482*H482</f>
        <v>0</v>
      </c>
      <c r="U482" s="238">
        <v>1E-05</v>
      </c>
      <c r="V482" s="238">
        <f>U482*H482</f>
        <v>0.013359800000000002</v>
      </c>
      <c r="W482" s="238">
        <v>0</v>
      </c>
      <c r="X482" s="239">
        <f>W482*H482</f>
        <v>0</v>
      </c>
      <c r="Y482" s="37"/>
      <c r="Z482" s="37"/>
      <c r="AA482" s="37"/>
      <c r="AB482" s="37"/>
      <c r="AC482" s="37"/>
      <c r="AD482" s="37"/>
      <c r="AE482" s="37"/>
      <c r="AR482" s="230" t="s">
        <v>255</v>
      </c>
      <c r="AT482" s="230" t="s">
        <v>134</v>
      </c>
      <c r="AU482" s="230" t="s">
        <v>88</v>
      </c>
      <c r="AY482" s="16" t="s">
        <v>133</v>
      </c>
      <c r="BE482" s="231">
        <f>IF(O482="základní",K482,0)</f>
        <v>0</v>
      </c>
      <c r="BF482" s="231">
        <f>IF(O482="snížená",K482,0)</f>
        <v>0</v>
      </c>
      <c r="BG482" s="231">
        <f>IF(O482="zákl. přenesená",K482,0)</f>
        <v>0</v>
      </c>
      <c r="BH482" s="231">
        <f>IF(O482="sníž. přenesená",K482,0)</f>
        <v>0</v>
      </c>
      <c r="BI482" s="231">
        <f>IF(O482="nulová",K482,0)</f>
        <v>0</v>
      </c>
      <c r="BJ482" s="16" t="s">
        <v>86</v>
      </c>
      <c r="BK482" s="231">
        <f>ROUND(P482*H482,2)</f>
        <v>0</v>
      </c>
      <c r="BL482" s="16" t="s">
        <v>255</v>
      </c>
      <c r="BM482" s="230" t="s">
        <v>664</v>
      </c>
    </row>
    <row r="483" spans="1:31" s="2" customFormat="1" ht="6.95" customHeight="1">
      <c r="A483" s="37"/>
      <c r="B483" s="65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43"/>
      <c r="N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</row>
  </sheetData>
  <sheetProtection password="CC35" sheet="1" objects="1" scenarios="1" formatColumns="0" formatRows="0" autoFilter="0"/>
  <autoFilter ref="C129:L482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88</v>
      </c>
    </row>
    <row r="4" spans="2:46" s="1" customFormat="1" ht="24.95" customHeight="1">
      <c r="B4" s="19"/>
      <c r="D4" s="138" t="s">
        <v>98</v>
      </c>
      <c r="M4" s="19"/>
      <c r="N4" s="139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40" t="s">
        <v>17</v>
      </c>
      <c r="M6" s="19"/>
    </row>
    <row r="7" spans="2:13" s="1" customFormat="1" ht="16.5" customHeight="1">
      <c r="B7" s="19"/>
      <c r="E7" s="141" t="str">
        <f>'Rekapitulace stavby'!K6</f>
        <v>Stavební úpravy v objektu Komenského 759, Sokolov</v>
      </c>
      <c r="F7" s="140"/>
      <c r="G7" s="140"/>
      <c r="H7" s="140"/>
      <c r="M7" s="19"/>
    </row>
    <row r="8" spans="1:31" s="2" customFormat="1" ht="12" customHeight="1">
      <c r="A8" s="37"/>
      <c r="B8" s="43"/>
      <c r="C8" s="37"/>
      <c r="D8" s="140" t="s">
        <v>99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665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21</v>
      </c>
      <c r="E12" s="37"/>
      <c r="F12" s="143" t="s">
        <v>666</v>
      </c>
      <c r="G12" s="37"/>
      <c r="H12" s="37"/>
      <c r="I12" s="140" t="s">
        <v>23</v>
      </c>
      <c r="J12" s="144" t="str">
        <f>'Rekapitulace stavby'!AN8</f>
        <v>9. 6. 2023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1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666</v>
      </c>
      <c r="F15" s="37"/>
      <c r="G15" s="37"/>
      <c r="H15" s="37"/>
      <c r="I15" s="140" t="s">
        <v>28</v>
      </c>
      <c r="J15" s="143" t="s">
        <v>1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26</v>
      </c>
      <c r="J20" s="143" t="s">
        <v>1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666</v>
      </c>
      <c r="F21" s="37"/>
      <c r="G21" s="37"/>
      <c r="H21" s="37"/>
      <c r="I21" s="140" t="s">
        <v>28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26</v>
      </c>
      <c r="J23" s="143" t="s">
        <v>667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668</v>
      </c>
      <c r="F24" s="37"/>
      <c r="G24" s="37"/>
      <c r="H24" s="37"/>
      <c r="I24" s="140" t="s">
        <v>28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40" t="s">
        <v>101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40" t="s">
        <v>102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37"/>
      <c r="K32" s="152">
        <f>ROUND(K121,2)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37"/>
      <c r="K34" s="153" t="s">
        <v>39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40</v>
      </c>
      <c r="E35" s="140" t="s">
        <v>41</v>
      </c>
      <c r="F35" s="150">
        <f>ROUND((SUM(BE121:BE202)),2)</f>
        <v>0</v>
      </c>
      <c r="G35" s="37"/>
      <c r="H35" s="37"/>
      <c r="I35" s="155">
        <v>0.21</v>
      </c>
      <c r="J35" s="37"/>
      <c r="K35" s="150">
        <f>ROUND(((SUM(BE121:BE202))*I35),2)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0" t="s">
        <v>42</v>
      </c>
      <c r="F36" s="150">
        <f>ROUND((SUM(BF121:BF202)),2)</f>
        <v>0</v>
      </c>
      <c r="G36" s="37"/>
      <c r="H36" s="37"/>
      <c r="I36" s="155">
        <v>0.15</v>
      </c>
      <c r="J36" s="37"/>
      <c r="K36" s="150">
        <f>ROUND(((SUM(BF121:BF202))*I36),2)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43</v>
      </c>
      <c r="F37" s="150">
        <f>ROUND((SUM(BG121:BG202)),2)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44</v>
      </c>
      <c r="F38" s="150">
        <f>ROUND((SUM(BH121:BH202)),2)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45</v>
      </c>
      <c r="F39" s="150">
        <f>ROUND((SUM(BI121:BI202)),2)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>
      <c r="B43" s="19"/>
      <c r="M43" s="19"/>
    </row>
    <row r="44" spans="2:13" s="1" customFormat="1" ht="14.4" customHeight="1">
      <c r="B44" s="19"/>
      <c r="M44" s="19"/>
    </row>
    <row r="45" spans="2:13" s="1" customFormat="1" ht="14.4" customHeight="1">
      <c r="B45" s="19"/>
      <c r="M45" s="19"/>
    </row>
    <row r="46" spans="2:13" s="1" customFormat="1" ht="14.4" customHeight="1">
      <c r="B46" s="19"/>
      <c r="M46" s="19"/>
    </row>
    <row r="47" spans="2:13" s="1" customFormat="1" ht="14.4" customHeight="1">
      <c r="B47" s="19"/>
      <c r="M47" s="19"/>
    </row>
    <row r="48" spans="2:13" s="1" customFormat="1" ht="14.4" customHeight="1">
      <c r="B48" s="19"/>
      <c r="M48" s="19"/>
    </row>
    <row r="49" spans="2:13" s="1" customFormat="1" ht="14.4" customHeight="1">
      <c r="B49" s="19"/>
      <c r="M49" s="19"/>
    </row>
    <row r="50" spans="2:13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164"/>
      <c r="M50" s="62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103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Stavební úpravy v objektu Komenského 759, Sokolov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99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20 - Silnoproud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31" t="s">
        <v>23</v>
      </c>
      <c r="J89" s="78" t="str">
        <f>IF(J12="","",J12)</f>
        <v>9. 6. 2023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 xml:space="preserve"> </v>
      </c>
      <c r="G91" s="39"/>
      <c r="H91" s="39"/>
      <c r="I91" s="31" t="s">
        <v>31</v>
      </c>
      <c r="J91" s="35" t="str">
        <f>E21</f>
        <v xml:space="preserve"> 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Klimešová Miroslava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104</v>
      </c>
      <c r="D94" s="176"/>
      <c r="E94" s="176"/>
      <c r="F94" s="176"/>
      <c r="G94" s="176"/>
      <c r="H94" s="176"/>
      <c r="I94" s="177" t="s">
        <v>105</v>
      </c>
      <c r="J94" s="177" t="s">
        <v>106</v>
      </c>
      <c r="K94" s="177" t="s">
        <v>107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108</v>
      </c>
      <c r="D96" s="39"/>
      <c r="E96" s="39"/>
      <c r="F96" s="39"/>
      <c r="G96" s="39"/>
      <c r="H96" s="39"/>
      <c r="I96" s="109">
        <f>Q121</f>
        <v>0</v>
      </c>
      <c r="J96" s="109">
        <f>R121</f>
        <v>0</v>
      </c>
      <c r="K96" s="109">
        <f>K121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109</v>
      </c>
    </row>
    <row r="97" spans="1:31" s="9" customFormat="1" ht="24.95" customHeight="1">
      <c r="A97" s="9"/>
      <c r="B97" s="179"/>
      <c r="C97" s="180"/>
      <c r="D97" s="181" t="s">
        <v>157</v>
      </c>
      <c r="E97" s="182"/>
      <c r="F97" s="182"/>
      <c r="G97" s="182"/>
      <c r="H97" s="182"/>
      <c r="I97" s="183">
        <f>Q122</f>
        <v>0</v>
      </c>
      <c r="J97" s="183">
        <f>R122</f>
        <v>0</v>
      </c>
      <c r="K97" s="183">
        <f>K122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669</v>
      </c>
      <c r="E98" s="188"/>
      <c r="F98" s="188"/>
      <c r="G98" s="188"/>
      <c r="H98" s="188"/>
      <c r="I98" s="189">
        <f>Q123</f>
        <v>0</v>
      </c>
      <c r="J98" s="189">
        <f>R123</f>
        <v>0</v>
      </c>
      <c r="K98" s="189">
        <f>K123</f>
        <v>0</v>
      </c>
      <c r="L98" s="186"/>
      <c r="M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9"/>
      <c r="C99" s="180"/>
      <c r="D99" s="181" t="s">
        <v>670</v>
      </c>
      <c r="E99" s="182"/>
      <c r="F99" s="182"/>
      <c r="G99" s="182"/>
      <c r="H99" s="182"/>
      <c r="I99" s="183">
        <f>Q192</f>
        <v>0</v>
      </c>
      <c r="J99" s="183">
        <f>R192</f>
        <v>0</v>
      </c>
      <c r="K99" s="183">
        <f>K192</f>
        <v>0</v>
      </c>
      <c r="L99" s="180"/>
      <c r="M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5"/>
      <c r="C100" s="186"/>
      <c r="D100" s="187" t="s">
        <v>671</v>
      </c>
      <c r="E100" s="188"/>
      <c r="F100" s="188"/>
      <c r="G100" s="188"/>
      <c r="H100" s="188"/>
      <c r="I100" s="189">
        <f>Q193</f>
        <v>0</v>
      </c>
      <c r="J100" s="189">
        <f>R193</f>
        <v>0</v>
      </c>
      <c r="K100" s="189">
        <f>K193</f>
        <v>0</v>
      </c>
      <c r="L100" s="186"/>
      <c r="M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9"/>
      <c r="C101" s="180"/>
      <c r="D101" s="181" t="s">
        <v>672</v>
      </c>
      <c r="E101" s="182"/>
      <c r="F101" s="182"/>
      <c r="G101" s="182"/>
      <c r="H101" s="182"/>
      <c r="I101" s="183">
        <f>Q200</f>
        <v>0</v>
      </c>
      <c r="J101" s="183">
        <f>R200</f>
        <v>0</v>
      </c>
      <c r="K101" s="183">
        <f>K200</f>
        <v>0</v>
      </c>
      <c r="L101" s="180"/>
      <c r="M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113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17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4" t="str">
        <f>E7</f>
        <v>Stavební úpravy v objektu Komenského 759, Sokolov</v>
      </c>
      <c r="F111" s="31"/>
      <c r="G111" s="31"/>
      <c r="H111" s="31"/>
      <c r="I111" s="39"/>
      <c r="J111" s="39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99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20 - Silnoproud</v>
      </c>
      <c r="F113" s="39"/>
      <c r="G113" s="39"/>
      <c r="H113" s="39"/>
      <c r="I113" s="39"/>
      <c r="J113" s="39"/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 xml:space="preserve"> </v>
      </c>
      <c r="G115" s="39"/>
      <c r="H115" s="39"/>
      <c r="I115" s="31" t="s">
        <v>23</v>
      </c>
      <c r="J115" s="78" t="str">
        <f>IF(J12="","",J12)</f>
        <v>9. 6. 2023</v>
      </c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25</v>
      </c>
      <c r="D117" s="39"/>
      <c r="E117" s="39"/>
      <c r="F117" s="26" t="str">
        <f>E15</f>
        <v xml:space="preserve"> </v>
      </c>
      <c r="G117" s="39"/>
      <c r="H117" s="39"/>
      <c r="I117" s="31" t="s">
        <v>31</v>
      </c>
      <c r="J117" s="35" t="str">
        <f>E21</f>
        <v xml:space="preserve"> </v>
      </c>
      <c r="K117" s="39"/>
      <c r="L117" s="39"/>
      <c r="M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Klimešová Miroslava</v>
      </c>
      <c r="K118" s="39"/>
      <c r="L118" s="39"/>
      <c r="M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1"/>
      <c r="B120" s="192"/>
      <c r="C120" s="193" t="s">
        <v>114</v>
      </c>
      <c r="D120" s="194" t="s">
        <v>61</v>
      </c>
      <c r="E120" s="194" t="s">
        <v>57</v>
      </c>
      <c r="F120" s="194" t="s">
        <v>58</v>
      </c>
      <c r="G120" s="194" t="s">
        <v>115</v>
      </c>
      <c r="H120" s="194" t="s">
        <v>116</v>
      </c>
      <c r="I120" s="194" t="s">
        <v>117</v>
      </c>
      <c r="J120" s="194" t="s">
        <v>118</v>
      </c>
      <c r="K120" s="194" t="s">
        <v>107</v>
      </c>
      <c r="L120" s="195" t="s">
        <v>119</v>
      </c>
      <c r="M120" s="196"/>
      <c r="N120" s="99" t="s">
        <v>1</v>
      </c>
      <c r="O120" s="100" t="s">
        <v>40</v>
      </c>
      <c r="P120" s="100" t="s">
        <v>120</v>
      </c>
      <c r="Q120" s="100" t="s">
        <v>121</v>
      </c>
      <c r="R120" s="100" t="s">
        <v>122</v>
      </c>
      <c r="S120" s="100" t="s">
        <v>123</v>
      </c>
      <c r="T120" s="100" t="s">
        <v>124</v>
      </c>
      <c r="U120" s="100" t="s">
        <v>125</v>
      </c>
      <c r="V120" s="100" t="s">
        <v>126</v>
      </c>
      <c r="W120" s="100" t="s">
        <v>127</v>
      </c>
      <c r="X120" s="101" t="s">
        <v>128</v>
      </c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7"/>
      <c r="B121" s="38"/>
      <c r="C121" s="106" t="s">
        <v>129</v>
      </c>
      <c r="D121" s="39"/>
      <c r="E121" s="39"/>
      <c r="F121" s="39"/>
      <c r="G121" s="39"/>
      <c r="H121" s="39"/>
      <c r="I121" s="39"/>
      <c r="J121" s="39"/>
      <c r="K121" s="197">
        <f>BK121</f>
        <v>0</v>
      </c>
      <c r="L121" s="39"/>
      <c r="M121" s="43"/>
      <c r="N121" s="102"/>
      <c r="O121" s="198"/>
      <c r="P121" s="103"/>
      <c r="Q121" s="199">
        <f>Q122+Q192+Q200</f>
        <v>0</v>
      </c>
      <c r="R121" s="199">
        <f>R122+R192+R200</f>
        <v>0</v>
      </c>
      <c r="S121" s="103"/>
      <c r="T121" s="200">
        <f>T122+T192+T200</f>
        <v>0</v>
      </c>
      <c r="U121" s="103"/>
      <c r="V121" s="200">
        <f>V122+V192+V200</f>
        <v>0.29074</v>
      </c>
      <c r="W121" s="103"/>
      <c r="X121" s="201">
        <f>X122+X192+X200</f>
        <v>1.172822</v>
      </c>
      <c r="Y121" s="37"/>
      <c r="Z121" s="37"/>
      <c r="AA121" s="37"/>
      <c r="AB121" s="37"/>
      <c r="AC121" s="37"/>
      <c r="AD121" s="37"/>
      <c r="AE121" s="37"/>
      <c r="AT121" s="16" t="s">
        <v>77</v>
      </c>
      <c r="AU121" s="16" t="s">
        <v>109</v>
      </c>
      <c r="BK121" s="202">
        <f>BK122+BK192+BK200</f>
        <v>0</v>
      </c>
    </row>
    <row r="122" spans="1:63" s="12" customFormat="1" ht="25.9" customHeight="1">
      <c r="A122" s="12"/>
      <c r="B122" s="203"/>
      <c r="C122" s="204"/>
      <c r="D122" s="205" t="s">
        <v>77</v>
      </c>
      <c r="E122" s="206" t="s">
        <v>381</v>
      </c>
      <c r="F122" s="206" t="s">
        <v>382</v>
      </c>
      <c r="G122" s="204"/>
      <c r="H122" s="204"/>
      <c r="I122" s="207"/>
      <c r="J122" s="207"/>
      <c r="K122" s="208">
        <f>BK122</f>
        <v>0</v>
      </c>
      <c r="L122" s="204"/>
      <c r="M122" s="209"/>
      <c r="N122" s="210"/>
      <c r="O122" s="211"/>
      <c r="P122" s="211"/>
      <c r="Q122" s="212">
        <f>Q123</f>
        <v>0</v>
      </c>
      <c r="R122" s="212">
        <f>R123</f>
        <v>0</v>
      </c>
      <c r="S122" s="211"/>
      <c r="T122" s="213">
        <f>T123</f>
        <v>0</v>
      </c>
      <c r="U122" s="211"/>
      <c r="V122" s="213">
        <f>V123</f>
        <v>0.29074</v>
      </c>
      <c r="W122" s="211"/>
      <c r="X122" s="214">
        <f>X123</f>
        <v>1.172822</v>
      </c>
      <c r="Y122" s="12"/>
      <c r="Z122" s="12"/>
      <c r="AA122" s="12"/>
      <c r="AB122" s="12"/>
      <c r="AC122" s="12"/>
      <c r="AD122" s="12"/>
      <c r="AE122" s="12"/>
      <c r="AR122" s="215" t="s">
        <v>88</v>
      </c>
      <c r="AT122" s="216" t="s">
        <v>77</v>
      </c>
      <c r="AU122" s="216" t="s">
        <v>78</v>
      </c>
      <c r="AY122" s="215" t="s">
        <v>133</v>
      </c>
      <c r="BK122" s="217">
        <f>BK123</f>
        <v>0</v>
      </c>
    </row>
    <row r="123" spans="1:63" s="12" customFormat="1" ht="22.8" customHeight="1">
      <c r="A123" s="12"/>
      <c r="B123" s="203"/>
      <c r="C123" s="204"/>
      <c r="D123" s="205" t="s">
        <v>77</v>
      </c>
      <c r="E123" s="232" t="s">
        <v>673</v>
      </c>
      <c r="F123" s="232" t="s">
        <v>674</v>
      </c>
      <c r="G123" s="204"/>
      <c r="H123" s="204"/>
      <c r="I123" s="207"/>
      <c r="J123" s="207"/>
      <c r="K123" s="233">
        <f>BK123</f>
        <v>0</v>
      </c>
      <c r="L123" s="204"/>
      <c r="M123" s="209"/>
      <c r="N123" s="210"/>
      <c r="O123" s="211"/>
      <c r="P123" s="211"/>
      <c r="Q123" s="212">
        <f>SUM(Q124:Q191)</f>
        <v>0</v>
      </c>
      <c r="R123" s="212">
        <f>SUM(R124:R191)</f>
        <v>0</v>
      </c>
      <c r="S123" s="211"/>
      <c r="T123" s="213">
        <f>SUM(T124:T191)</f>
        <v>0</v>
      </c>
      <c r="U123" s="211"/>
      <c r="V123" s="213">
        <f>SUM(V124:V191)</f>
        <v>0.29074</v>
      </c>
      <c r="W123" s="211"/>
      <c r="X123" s="214">
        <f>SUM(X124:X191)</f>
        <v>1.172822</v>
      </c>
      <c r="Y123" s="12"/>
      <c r="Z123" s="12"/>
      <c r="AA123" s="12"/>
      <c r="AB123" s="12"/>
      <c r="AC123" s="12"/>
      <c r="AD123" s="12"/>
      <c r="AE123" s="12"/>
      <c r="AR123" s="215" t="s">
        <v>88</v>
      </c>
      <c r="AT123" s="216" t="s">
        <v>77</v>
      </c>
      <c r="AU123" s="216" t="s">
        <v>86</v>
      </c>
      <c r="AY123" s="215" t="s">
        <v>133</v>
      </c>
      <c r="BK123" s="217">
        <f>SUM(BK124:BK191)</f>
        <v>0</v>
      </c>
    </row>
    <row r="124" spans="1:65" s="2" customFormat="1" ht="44.25" customHeight="1">
      <c r="A124" s="37"/>
      <c r="B124" s="38"/>
      <c r="C124" s="218" t="s">
        <v>86</v>
      </c>
      <c r="D124" s="218" t="s">
        <v>134</v>
      </c>
      <c r="E124" s="219" t="s">
        <v>675</v>
      </c>
      <c r="F124" s="220" t="s">
        <v>676</v>
      </c>
      <c r="G124" s="221" t="s">
        <v>197</v>
      </c>
      <c r="H124" s="222">
        <v>90</v>
      </c>
      <c r="I124" s="223"/>
      <c r="J124" s="223"/>
      <c r="K124" s="224">
        <f>ROUND(P124*H124,2)</f>
        <v>0</v>
      </c>
      <c r="L124" s="220" t="s">
        <v>677</v>
      </c>
      <c r="M124" s="43"/>
      <c r="N124" s="225" t="s">
        <v>1</v>
      </c>
      <c r="O124" s="226" t="s">
        <v>41</v>
      </c>
      <c r="P124" s="227">
        <f>I124+J124</f>
        <v>0</v>
      </c>
      <c r="Q124" s="227">
        <f>ROUND(I124*H124,2)</f>
        <v>0</v>
      </c>
      <c r="R124" s="227">
        <f>ROUND(J124*H124,2)</f>
        <v>0</v>
      </c>
      <c r="S124" s="90"/>
      <c r="T124" s="228">
        <f>S124*H124</f>
        <v>0</v>
      </c>
      <c r="U124" s="228">
        <v>0</v>
      </c>
      <c r="V124" s="228">
        <f>U124*H124</f>
        <v>0</v>
      </c>
      <c r="W124" s="228">
        <v>0</v>
      </c>
      <c r="X124" s="229">
        <f>W124*H124</f>
        <v>0</v>
      </c>
      <c r="Y124" s="37"/>
      <c r="Z124" s="37"/>
      <c r="AA124" s="37"/>
      <c r="AB124" s="37"/>
      <c r="AC124" s="37"/>
      <c r="AD124" s="37"/>
      <c r="AE124" s="37"/>
      <c r="AR124" s="230" t="s">
        <v>255</v>
      </c>
      <c r="AT124" s="230" t="s">
        <v>134</v>
      </c>
      <c r="AU124" s="230" t="s">
        <v>88</v>
      </c>
      <c r="AY124" s="16" t="s">
        <v>133</v>
      </c>
      <c r="BE124" s="231">
        <f>IF(O124="základní",K124,0)</f>
        <v>0</v>
      </c>
      <c r="BF124" s="231">
        <f>IF(O124="snížená",K124,0)</f>
        <v>0</v>
      </c>
      <c r="BG124" s="231">
        <f>IF(O124="zákl. přenesená",K124,0)</f>
        <v>0</v>
      </c>
      <c r="BH124" s="231">
        <f>IF(O124="sníž. přenesená",K124,0)</f>
        <v>0</v>
      </c>
      <c r="BI124" s="231">
        <f>IF(O124="nulová",K124,0)</f>
        <v>0</v>
      </c>
      <c r="BJ124" s="16" t="s">
        <v>86</v>
      </c>
      <c r="BK124" s="231">
        <f>ROUND(P124*H124,2)</f>
        <v>0</v>
      </c>
      <c r="BL124" s="16" t="s">
        <v>255</v>
      </c>
      <c r="BM124" s="230" t="s">
        <v>678</v>
      </c>
    </row>
    <row r="125" spans="1:65" s="2" customFormat="1" ht="12">
      <c r="A125" s="37"/>
      <c r="B125" s="38"/>
      <c r="C125" s="252" t="s">
        <v>88</v>
      </c>
      <c r="D125" s="252" t="s">
        <v>244</v>
      </c>
      <c r="E125" s="253" t="s">
        <v>679</v>
      </c>
      <c r="F125" s="254" t="s">
        <v>680</v>
      </c>
      <c r="G125" s="255" t="s">
        <v>197</v>
      </c>
      <c r="H125" s="256">
        <v>90</v>
      </c>
      <c r="I125" s="257"/>
      <c r="J125" s="258"/>
      <c r="K125" s="259">
        <f>ROUND(P125*H125,2)</f>
        <v>0</v>
      </c>
      <c r="L125" s="254" t="s">
        <v>677</v>
      </c>
      <c r="M125" s="260"/>
      <c r="N125" s="261" t="s">
        <v>1</v>
      </c>
      <c r="O125" s="226" t="s">
        <v>41</v>
      </c>
      <c r="P125" s="227">
        <f>I125+J125</f>
        <v>0</v>
      </c>
      <c r="Q125" s="227">
        <f>ROUND(I125*H125,2)</f>
        <v>0</v>
      </c>
      <c r="R125" s="227">
        <f>ROUND(J125*H125,2)</f>
        <v>0</v>
      </c>
      <c r="S125" s="90"/>
      <c r="T125" s="228">
        <f>S125*H125</f>
        <v>0</v>
      </c>
      <c r="U125" s="228">
        <v>4E-05</v>
      </c>
      <c r="V125" s="228">
        <f>U125*H125</f>
        <v>0.0036000000000000003</v>
      </c>
      <c r="W125" s="228">
        <v>0</v>
      </c>
      <c r="X125" s="229">
        <f>W125*H125</f>
        <v>0</v>
      </c>
      <c r="Y125" s="37"/>
      <c r="Z125" s="37"/>
      <c r="AA125" s="37"/>
      <c r="AB125" s="37"/>
      <c r="AC125" s="37"/>
      <c r="AD125" s="37"/>
      <c r="AE125" s="37"/>
      <c r="AR125" s="230" t="s">
        <v>385</v>
      </c>
      <c r="AT125" s="230" t="s">
        <v>244</v>
      </c>
      <c r="AU125" s="230" t="s">
        <v>88</v>
      </c>
      <c r="AY125" s="16" t="s">
        <v>133</v>
      </c>
      <c r="BE125" s="231">
        <f>IF(O125="základní",K125,0)</f>
        <v>0</v>
      </c>
      <c r="BF125" s="231">
        <f>IF(O125="snížená",K125,0)</f>
        <v>0</v>
      </c>
      <c r="BG125" s="231">
        <f>IF(O125="zákl. přenesená",K125,0)</f>
        <v>0</v>
      </c>
      <c r="BH125" s="231">
        <f>IF(O125="sníž. přenesená",K125,0)</f>
        <v>0</v>
      </c>
      <c r="BI125" s="231">
        <f>IF(O125="nulová",K125,0)</f>
        <v>0</v>
      </c>
      <c r="BJ125" s="16" t="s">
        <v>86</v>
      </c>
      <c r="BK125" s="231">
        <f>ROUND(P125*H125,2)</f>
        <v>0</v>
      </c>
      <c r="BL125" s="16" t="s">
        <v>255</v>
      </c>
      <c r="BM125" s="230" t="s">
        <v>681</v>
      </c>
    </row>
    <row r="126" spans="1:65" s="2" customFormat="1" ht="49.05" customHeight="1">
      <c r="A126" s="37"/>
      <c r="B126" s="38"/>
      <c r="C126" s="218" t="s">
        <v>167</v>
      </c>
      <c r="D126" s="218" t="s">
        <v>134</v>
      </c>
      <c r="E126" s="219" t="s">
        <v>682</v>
      </c>
      <c r="F126" s="220" t="s">
        <v>683</v>
      </c>
      <c r="G126" s="221" t="s">
        <v>197</v>
      </c>
      <c r="H126" s="222">
        <v>50</v>
      </c>
      <c r="I126" s="223"/>
      <c r="J126" s="223"/>
      <c r="K126" s="224">
        <f>ROUND(P126*H126,2)</f>
        <v>0</v>
      </c>
      <c r="L126" s="220" t="s">
        <v>677</v>
      </c>
      <c r="M126" s="43"/>
      <c r="N126" s="225" t="s">
        <v>1</v>
      </c>
      <c r="O126" s="226" t="s">
        <v>41</v>
      </c>
      <c r="P126" s="227">
        <f>I126+J126</f>
        <v>0</v>
      </c>
      <c r="Q126" s="227">
        <f>ROUND(I126*H126,2)</f>
        <v>0</v>
      </c>
      <c r="R126" s="227">
        <f>ROUND(J126*H126,2)</f>
        <v>0</v>
      </c>
      <c r="S126" s="90"/>
      <c r="T126" s="228">
        <f>S126*H126</f>
        <v>0</v>
      </c>
      <c r="U126" s="228">
        <v>0</v>
      </c>
      <c r="V126" s="228">
        <f>U126*H126</f>
        <v>0</v>
      </c>
      <c r="W126" s="228">
        <v>0</v>
      </c>
      <c r="X126" s="229">
        <f>W126*H126</f>
        <v>0</v>
      </c>
      <c r="Y126" s="37"/>
      <c r="Z126" s="37"/>
      <c r="AA126" s="37"/>
      <c r="AB126" s="37"/>
      <c r="AC126" s="37"/>
      <c r="AD126" s="37"/>
      <c r="AE126" s="37"/>
      <c r="AR126" s="230" t="s">
        <v>255</v>
      </c>
      <c r="AT126" s="230" t="s">
        <v>134</v>
      </c>
      <c r="AU126" s="230" t="s">
        <v>88</v>
      </c>
      <c r="AY126" s="16" t="s">
        <v>133</v>
      </c>
      <c r="BE126" s="231">
        <f>IF(O126="základní",K126,0)</f>
        <v>0</v>
      </c>
      <c r="BF126" s="231">
        <f>IF(O126="snížená",K126,0)</f>
        <v>0</v>
      </c>
      <c r="BG126" s="231">
        <f>IF(O126="zákl. přenesená",K126,0)</f>
        <v>0</v>
      </c>
      <c r="BH126" s="231">
        <f>IF(O126="sníž. přenesená",K126,0)</f>
        <v>0</v>
      </c>
      <c r="BI126" s="231">
        <f>IF(O126="nulová",K126,0)</f>
        <v>0</v>
      </c>
      <c r="BJ126" s="16" t="s">
        <v>86</v>
      </c>
      <c r="BK126" s="231">
        <f>ROUND(P126*H126,2)</f>
        <v>0</v>
      </c>
      <c r="BL126" s="16" t="s">
        <v>255</v>
      </c>
      <c r="BM126" s="230" t="s">
        <v>684</v>
      </c>
    </row>
    <row r="127" spans="1:65" s="2" customFormat="1" ht="24.15" customHeight="1">
      <c r="A127" s="37"/>
      <c r="B127" s="38"/>
      <c r="C127" s="252" t="s">
        <v>132</v>
      </c>
      <c r="D127" s="252" t="s">
        <v>244</v>
      </c>
      <c r="E127" s="253" t="s">
        <v>685</v>
      </c>
      <c r="F127" s="254" t="s">
        <v>686</v>
      </c>
      <c r="G127" s="255" t="s">
        <v>197</v>
      </c>
      <c r="H127" s="256">
        <v>50</v>
      </c>
      <c r="I127" s="257"/>
      <c r="J127" s="258"/>
      <c r="K127" s="259">
        <f>ROUND(P127*H127,2)</f>
        <v>0</v>
      </c>
      <c r="L127" s="254" t="s">
        <v>677</v>
      </c>
      <c r="M127" s="260"/>
      <c r="N127" s="261" t="s">
        <v>1</v>
      </c>
      <c r="O127" s="226" t="s">
        <v>41</v>
      </c>
      <c r="P127" s="227">
        <f>I127+J127</f>
        <v>0</v>
      </c>
      <c r="Q127" s="227">
        <f>ROUND(I127*H127,2)</f>
        <v>0</v>
      </c>
      <c r="R127" s="227">
        <f>ROUND(J127*H127,2)</f>
        <v>0</v>
      </c>
      <c r="S127" s="90"/>
      <c r="T127" s="228">
        <f>S127*H127</f>
        <v>0</v>
      </c>
      <c r="U127" s="228">
        <v>9E-05</v>
      </c>
      <c r="V127" s="228">
        <f>U127*H127</f>
        <v>0.0045000000000000005</v>
      </c>
      <c r="W127" s="228">
        <v>0</v>
      </c>
      <c r="X127" s="229">
        <f>W127*H127</f>
        <v>0</v>
      </c>
      <c r="Y127" s="37"/>
      <c r="Z127" s="37"/>
      <c r="AA127" s="37"/>
      <c r="AB127" s="37"/>
      <c r="AC127" s="37"/>
      <c r="AD127" s="37"/>
      <c r="AE127" s="37"/>
      <c r="AR127" s="230" t="s">
        <v>385</v>
      </c>
      <c r="AT127" s="230" t="s">
        <v>244</v>
      </c>
      <c r="AU127" s="230" t="s">
        <v>88</v>
      </c>
      <c r="AY127" s="16" t="s">
        <v>133</v>
      </c>
      <c r="BE127" s="231">
        <f>IF(O127="základní",K127,0)</f>
        <v>0</v>
      </c>
      <c r="BF127" s="231">
        <f>IF(O127="snížená",K127,0)</f>
        <v>0</v>
      </c>
      <c r="BG127" s="231">
        <f>IF(O127="zákl. přenesená",K127,0)</f>
        <v>0</v>
      </c>
      <c r="BH127" s="231">
        <f>IF(O127="sníž. přenesená",K127,0)</f>
        <v>0</v>
      </c>
      <c r="BI127" s="231">
        <f>IF(O127="nulová",K127,0)</f>
        <v>0</v>
      </c>
      <c r="BJ127" s="16" t="s">
        <v>86</v>
      </c>
      <c r="BK127" s="231">
        <f>ROUND(P127*H127,2)</f>
        <v>0</v>
      </c>
      <c r="BL127" s="16" t="s">
        <v>255</v>
      </c>
      <c r="BM127" s="230" t="s">
        <v>687</v>
      </c>
    </row>
    <row r="128" spans="1:65" s="2" customFormat="1" ht="44.25" customHeight="1">
      <c r="A128" s="37"/>
      <c r="B128" s="38"/>
      <c r="C128" s="218" t="s">
        <v>141</v>
      </c>
      <c r="D128" s="218" t="s">
        <v>134</v>
      </c>
      <c r="E128" s="219" t="s">
        <v>688</v>
      </c>
      <c r="F128" s="220" t="s">
        <v>689</v>
      </c>
      <c r="G128" s="221" t="s">
        <v>183</v>
      </c>
      <c r="H128" s="222">
        <v>70</v>
      </c>
      <c r="I128" s="223"/>
      <c r="J128" s="223"/>
      <c r="K128" s="224">
        <f>ROUND(P128*H128,2)</f>
        <v>0</v>
      </c>
      <c r="L128" s="220" t="s">
        <v>677</v>
      </c>
      <c r="M128" s="43"/>
      <c r="N128" s="225" t="s">
        <v>1</v>
      </c>
      <c r="O128" s="226" t="s">
        <v>41</v>
      </c>
      <c r="P128" s="227">
        <f>I128+J128</f>
        <v>0</v>
      </c>
      <c r="Q128" s="227">
        <f>ROUND(I128*H128,2)</f>
        <v>0</v>
      </c>
      <c r="R128" s="227">
        <f>ROUND(J128*H128,2)</f>
        <v>0</v>
      </c>
      <c r="S128" s="90"/>
      <c r="T128" s="228">
        <f>S128*H128</f>
        <v>0</v>
      </c>
      <c r="U128" s="228">
        <v>0</v>
      </c>
      <c r="V128" s="228">
        <f>U128*H128</f>
        <v>0</v>
      </c>
      <c r="W128" s="228">
        <v>0</v>
      </c>
      <c r="X128" s="229">
        <f>W128*H128</f>
        <v>0</v>
      </c>
      <c r="Y128" s="37"/>
      <c r="Z128" s="37"/>
      <c r="AA128" s="37"/>
      <c r="AB128" s="37"/>
      <c r="AC128" s="37"/>
      <c r="AD128" s="37"/>
      <c r="AE128" s="37"/>
      <c r="AR128" s="230" t="s">
        <v>255</v>
      </c>
      <c r="AT128" s="230" t="s">
        <v>134</v>
      </c>
      <c r="AU128" s="230" t="s">
        <v>88</v>
      </c>
      <c r="AY128" s="16" t="s">
        <v>133</v>
      </c>
      <c r="BE128" s="231">
        <f>IF(O128="základní",K128,0)</f>
        <v>0</v>
      </c>
      <c r="BF128" s="231">
        <f>IF(O128="snížená",K128,0)</f>
        <v>0</v>
      </c>
      <c r="BG128" s="231">
        <f>IF(O128="zákl. přenesená",K128,0)</f>
        <v>0</v>
      </c>
      <c r="BH128" s="231">
        <f>IF(O128="sníž. přenesená",K128,0)</f>
        <v>0</v>
      </c>
      <c r="BI128" s="231">
        <f>IF(O128="nulová",K128,0)</f>
        <v>0</v>
      </c>
      <c r="BJ128" s="16" t="s">
        <v>86</v>
      </c>
      <c r="BK128" s="231">
        <f>ROUND(P128*H128,2)</f>
        <v>0</v>
      </c>
      <c r="BL128" s="16" t="s">
        <v>255</v>
      </c>
      <c r="BM128" s="230" t="s">
        <v>690</v>
      </c>
    </row>
    <row r="129" spans="1:65" s="2" customFormat="1" ht="24.15" customHeight="1">
      <c r="A129" s="37"/>
      <c r="B129" s="38"/>
      <c r="C129" s="252" t="s">
        <v>190</v>
      </c>
      <c r="D129" s="252" t="s">
        <v>244</v>
      </c>
      <c r="E129" s="253" t="s">
        <v>691</v>
      </c>
      <c r="F129" s="254" t="s">
        <v>692</v>
      </c>
      <c r="G129" s="255" t="s">
        <v>183</v>
      </c>
      <c r="H129" s="256">
        <v>57.5</v>
      </c>
      <c r="I129" s="257"/>
      <c r="J129" s="258"/>
      <c r="K129" s="259">
        <f>ROUND(P129*H129,2)</f>
        <v>0</v>
      </c>
      <c r="L129" s="254" t="s">
        <v>677</v>
      </c>
      <c r="M129" s="260"/>
      <c r="N129" s="261" t="s">
        <v>1</v>
      </c>
      <c r="O129" s="226" t="s">
        <v>41</v>
      </c>
      <c r="P129" s="227">
        <f>I129+J129</f>
        <v>0</v>
      </c>
      <c r="Q129" s="227">
        <f>ROUND(I129*H129,2)</f>
        <v>0</v>
      </c>
      <c r="R129" s="227">
        <f>ROUND(J129*H129,2)</f>
        <v>0</v>
      </c>
      <c r="S129" s="90"/>
      <c r="T129" s="228">
        <f>S129*H129</f>
        <v>0</v>
      </c>
      <c r="U129" s="228">
        <v>0.00011</v>
      </c>
      <c r="V129" s="228">
        <f>U129*H129</f>
        <v>0.006325</v>
      </c>
      <c r="W129" s="228">
        <v>0</v>
      </c>
      <c r="X129" s="229">
        <f>W129*H129</f>
        <v>0</v>
      </c>
      <c r="Y129" s="37"/>
      <c r="Z129" s="37"/>
      <c r="AA129" s="37"/>
      <c r="AB129" s="37"/>
      <c r="AC129" s="37"/>
      <c r="AD129" s="37"/>
      <c r="AE129" s="37"/>
      <c r="AR129" s="230" t="s">
        <v>385</v>
      </c>
      <c r="AT129" s="230" t="s">
        <v>244</v>
      </c>
      <c r="AU129" s="230" t="s">
        <v>88</v>
      </c>
      <c r="AY129" s="16" t="s">
        <v>133</v>
      </c>
      <c r="BE129" s="231">
        <f>IF(O129="základní",K129,0)</f>
        <v>0</v>
      </c>
      <c r="BF129" s="231">
        <f>IF(O129="snížená",K129,0)</f>
        <v>0</v>
      </c>
      <c r="BG129" s="231">
        <f>IF(O129="zákl. přenesená",K129,0)</f>
        <v>0</v>
      </c>
      <c r="BH129" s="231">
        <f>IF(O129="sníž. přenesená",K129,0)</f>
        <v>0</v>
      </c>
      <c r="BI129" s="231">
        <f>IF(O129="nulová",K129,0)</f>
        <v>0</v>
      </c>
      <c r="BJ129" s="16" t="s">
        <v>86</v>
      </c>
      <c r="BK129" s="231">
        <f>ROUND(P129*H129,2)</f>
        <v>0</v>
      </c>
      <c r="BL129" s="16" t="s">
        <v>255</v>
      </c>
      <c r="BM129" s="230" t="s">
        <v>693</v>
      </c>
    </row>
    <row r="130" spans="1:51" s="13" customFormat="1" ht="12">
      <c r="A130" s="13"/>
      <c r="B130" s="240"/>
      <c r="C130" s="241"/>
      <c r="D130" s="242" t="s">
        <v>174</v>
      </c>
      <c r="E130" s="243" t="s">
        <v>1</v>
      </c>
      <c r="F130" s="244" t="s">
        <v>694</v>
      </c>
      <c r="G130" s="241"/>
      <c r="H130" s="245">
        <v>57.5</v>
      </c>
      <c r="I130" s="246"/>
      <c r="J130" s="246"/>
      <c r="K130" s="241"/>
      <c r="L130" s="241"/>
      <c r="M130" s="247"/>
      <c r="N130" s="248"/>
      <c r="O130" s="249"/>
      <c r="P130" s="249"/>
      <c r="Q130" s="249"/>
      <c r="R130" s="249"/>
      <c r="S130" s="249"/>
      <c r="T130" s="249"/>
      <c r="U130" s="249"/>
      <c r="V130" s="249"/>
      <c r="W130" s="249"/>
      <c r="X130" s="250"/>
      <c r="Y130" s="13"/>
      <c r="Z130" s="13"/>
      <c r="AA130" s="13"/>
      <c r="AB130" s="13"/>
      <c r="AC130" s="13"/>
      <c r="AD130" s="13"/>
      <c r="AE130" s="13"/>
      <c r="AT130" s="251" t="s">
        <v>174</v>
      </c>
      <c r="AU130" s="251" t="s">
        <v>88</v>
      </c>
      <c r="AV130" s="13" t="s">
        <v>88</v>
      </c>
      <c r="AW130" s="13" t="s">
        <v>5</v>
      </c>
      <c r="AX130" s="13" t="s">
        <v>86</v>
      </c>
      <c r="AY130" s="251" t="s">
        <v>133</v>
      </c>
    </row>
    <row r="131" spans="1:65" s="2" customFormat="1" ht="24.15" customHeight="1">
      <c r="A131" s="37"/>
      <c r="B131" s="38"/>
      <c r="C131" s="252" t="s">
        <v>199</v>
      </c>
      <c r="D131" s="252" t="s">
        <v>244</v>
      </c>
      <c r="E131" s="253" t="s">
        <v>695</v>
      </c>
      <c r="F131" s="254" t="s">
        <v>696</v>
      </c>
      <c r="G131" s="255" t="s">
        <v>183</v>
      </c>
      <c r="H131" s="256">
        <v>23</v>
      </c>
      <c r="I131" s="257"/>
      <c r="J131" s="258"/>
      <c r="K131" s="259">
        <f>ROUND(P131*H131,2)</f>
        <v>0</v>
      </c>
      <c r="L131" s="254" t="s">
        <v>677</v>
      </c>
      <c r="M131" s="260"/>
      <c r="N131" s="261" t="s">
        <v>1</v>
      </c>
      <c r="O131" s="226" t="s">
        <v>41</v>
      </c>
      <c r="P131" s="227">
        <f>I131+J131</f>
        <v>0</v>
      </c>
      <c r="Q131" s="227">
        <f>ROUND(I131*H131,2)</f>
        <v>0</v>
      </c>
      <c r="R131" s="227">
        <f>ROUND(J131*H131,2)</f>
        <v>0</v>
      </c>
      <c r="S131" s="90"/>
      <c r="T131" s="228">
        <f>S131*H131</f>
        <v>0</v>
      </c>
      <c r="U131" s="228">
        <v>0.00017</v>
      </c>
      <c r="V131" s="228">
        <f>U131*H131</f>
        <v>0.00391</v>
      </c>
      <c r="W131" s="228">
        <v>0</v>
      </c>
      <c r="X131" s="229">
        <f>W131*H131</f>
        <v>0</v>
      </c>
      <c r="Y131" s="37"/>
      <c r="Z131" s="37"/>
      <c r="AA131" s="37"/>
      <c r="AB131" s="37"/>
      <c r="AC131" s="37"/>
      <c r="AD131" s="37"/>
      <c r="AE131" s="37"/>
      <c r="AR131" s="230" t="s">
        <v>385</v>
      </c>
      <c r="AT131" s="230" t="s">
        <v>244</v>
      </c>
      <c r="AU131" s="230" t="s">
        <v>88</v>
      </c>
      <c r="AY131" s="16" t="s">
        <v>133</v>
      </c>
      <c r="BE131" s="231">
        <f>IF(O131="základní",K131,0)</f>
        <v>0</v>
      </c>
      <c r="BF131" s="231">
        <f>IF(O131="snížená",K131,0)</f>
        <v>0</v>
      </c>
      <c r="BG131" s="231">
        <f>IF(O131="zákl. přenesená",K131,0)</f>
        <v>0</v>
      </c>
      <c r="BH131" s="231">
        <f>IF(O131="sníž. přenesená",K131,0)</f>
        <v>0</v>
      </c>
      <c r="BI131" s="231">
        <f>IF(O131="nulová",K131,0)</f>
        <v>0</v>
      </c>
      <c r="BJ131" s="16" t="s">
        <v>86</v>
      </c>
      <c r="BK131" s="231">
        <f>ROUND(P131*H131,2)</f>
        <v>0</v>
      </c>
      <c r="BL131" s="16" t="s">
        <v>255</v>
      </c>
      <c r="BM131" s="230" t="s">
        <v>697</v>
      </c>
    </row>
    <row r="132" spans="1:51" s="13" customFormat="1" ht="12">
      <c r="A132" s="13"/>
      <c r="B132" s="240"/>
      <c r="C132" s="241"/>
      <c r="D132" s="242" t="s">
        <v>174</v>
      </c>
      <c r="E132" s="243" t="s">
        <v>1</v>
      </c>
      <c r="F132" s="244" t="s">
        <v>698</v>
      </c>
      <c r="G132" s="241"/>
      <c r="H132" s="245">
        <v>23</v>
      </c>
      <c r="I132" s="246"/>
      <c r="J132" s="246"/>
      <c r="K132" s="241"/>
      <c r="L132" s="241"/>
      <c r="M132" s="247"/>
      <c r="N132" s="248"/>
      <c r="O132" s="249"/>
      <c r="P132" s="249"/>
      <c r="Q132" s="249"/>
      <c r="R132" s="249"/>
      <c r="S132" s="249"/>
      <c r="T132" s="249"/>
      <c r="U132" s="249"/>
      <c r="V132" s="249"/>
      <c r="W132" s="249"/>
      <c r="X132" s="250"/>
      <c r="Y132" s="13"/>
      <c r="Z132" s="13"/>
      <c r="AA132" s="13"/>
      <c r="AB132" s="13"/>
      <c r="AC132" s="13"/>
      <c r="AD132" s="13"/>
      <c r="AE132" s="13"/>
      <c r="AT132" s="251" t="s">
        <v>174</v>
      </c>
      <c r="AU132" s="251" t="s">
        <v>88</v>
      </c>
      <c r="AV132" s="13" t="s">
        <v>88</v>
      </c>
      <c r="AW132" s="13" t="s">
        <v>5</v>
      </c>
      <c r="AX132" s="13" t="s">
        <v>86</v>
      </c>
      <c r="AY132" s="251" t="s">
        <v>133</v>
      </c>
    </row>
    <row r="133" spans="1:65" s="2" customFormat="1" ht="37.8" customHeight="1">
      <c r="A133" s="37"/>
      <c r="B133" s="38"/>
      <c r="C133" s="218" t="s">
        <v>204</v>
      </c>
      <c r="D133" s="218" t="s">
        <v>134</v>
      </c>
      <c r="E133" s="219" t="s">
        <v>699</v>
      </c>
      <c r="F133" s="220" t="s">
        <v>700</v>
      </c>
      <c r="G133" s="221" t="s">
        <v>183</v>
      </c>
      <c r="H133" s="222">
        <v>40</v>
      </c>
      <c r="I133" s="223"/>
      <c r="J133" s="223"/>
      <c r="K133" s="224">
        <f>ROUND(P133*H133,2)</f>
        <v>0</v>
      </c>
      <c r="L133" s="220" t="s">
        <v>677</v>
      </c>
      <c r="M133" s="43"/>
      <c r="N133" s="225" t="s">
        <v>1</v>
      </c>
      <c r="O133" s="226" t="s">
        <v>41</v>
      </c>
      <c r="P133" s="227">
        <f>I133+J133</f>
        <v>0</v>
      </c>
      <c r="Q133" s="227">
        <f>ROUND(I133*H133,2)</f>
        <v>0</v>
      </c>
      <c r="R133" s="227">
        <f>ROUND(J133*H133,2)</f>
        <v>0</v>
      </c>
      <c r="S133" s="90"/>
      <c r="T133" s="228">
        <f>S133*H133</f>
        <v>0</v>
      </c>
      <c r="U133" s="228">
        <v>0</v>
      </c>
      <c r="V133" s="228">
        <f>U133*H133</f>
        <v>0</v>
      </c>
      <c r="W133" s="228">
        <v>0</v>
      </c>
      <c r="X133" s="229">
        <f>W133*H133</f>
        <v>0</v>
      </c>
      <c r="Y133" s="37"/>
      <c r="Z133" s="37"/>
      <c r="AA133" s="37"/>
      <c r="AB133" s="37"/>
      <c r="AC133" s="37"/>
      <c r="AD133" s="37"/>
      <c r="AE133" s="37"/>
      <c r="AR133" s="230" t="s">
        <v>255</v>
      </c>
      <c r="AT133" s="230" t="s">
        <v>134</v>
      </c>
      <c r="AU133" s="230" t="s">
        <v>88</v>
      </c>
      <c r="AY133" s="16" t="s">
        <v>133</v>
      </c>
      <c r="BE133" s="231">
        <f>IF(O133="základní",K133,0)</f>
        <v>0</v>
      </c>
      <c r="BF133" s="231">
        <f>IF(O133="snížená",K133,0)</f>
        <v>0</v>
      </c>
      <c r="BG133" s="231">
        <f>IF(O133="zákl. přenesená",K133,0)</f>
        <v>0</v>
      </c>
      <c r="BH133" s="231">
        <f>IF(O133="sníž. přenesená",K133,0)</f>
        <v>0</v>
      </c>
      <c r="BI133" s="231">
        <f>IF(O133="nulová",K133,0)</f>
        <v>0</v>
      </c>
      <c r="BJ133" s="16" t="s">
        <v>86</v>
      </c>
      <c r="BK133" s="231">
        <f>ROUND(P133*H133,2)</f>
        <v>0</v>
      </c>
      <c r="BL133" s="16" t="s">
        <v>255</v>
      </c>
      <c r="BM133" s="230" t="s">
        <v>701</v>
      </c>
    </row>
    <row r="134" spans="1:65" s="2" customFormat="1" ht="24.15" customHeight="1">
      <c r="A134" s="37"/>
      <c r="B134" s="38"/>
      <c r="C134" s="252" t="s">
        <v>208</v>
      </c>
      <c r="D134" s="252" t="s">
        <v>244</v>
      </c>
      <c r="E134" s="253" t="s">
        <v>702</v>
      </c>
      <c r="F134" s="254" t="s">
        <v>703</v>
      </c>
      <c r="G134" s="255" t="s">
        <v>183</v>
      </c>
      <c r="H134" s="256">
        <v>46</v>
      </c>
      <c r="I134" s="257"/>
      <c r="J134" s="258"/>
      <c r="K134" s="259">
        <f>ROUND(P134*H134,2)</f>
        <v>0</v>
      </c>
      <c r="L134" s="254" t="s">
        <v>677</v>
      </c>
      <c r="M134" s="260"/>
      <c r="N134" s="261" t="s">
        <v>1</v>
      </c>
      <c r="O134" s="226" t="s">
        <v>41</v>
      </c>
      <c r="P134" s="227">
        <f>I134+J134</f>
        <v>0</v>
      </c>
      <c r="Q134" s="227">
        <f>ROUND(I134*H134,2)</f>
        <v>0</v>
      </c>
      <c r="R134" s="227">
        <f>ROUND(J134*H134,2)</f>
        <v>0</v>
      </c>
      <c r="S134" s="90"/>
      <c r="T134" s="228">
        <f>S134*H134</f>
        <v>0</v>
      </c>
      <c r="U134" s="228">
        <v>0.0001</v>
      </c>
      <c r="V134" s="228">
        <f>U134*H134</f>
        <v>0.0046</v>
      </c>
      <c r="W134" s="228">
        <v>0</v>
      </c>
      <c r="X134" s="229">
        <f>W134*H134</f>
        <v>0</v>
      </c>
      <c r="Y134" s="37"/>
      <c r="Z134" s="37"/>
      <c r="AA134" s="37"/>
      <c r="AB134" s="37"/>
      <c r="AC134" s="37"/>
      <c r="AD134" s="37"/>
      <c r="AE134" s="37"/>
      <c r="AR134" s="230" t="s">
        <v>385</v>
      </c>
      <c r="AT134" s="230" t="s">
        <v>244</v>
      </c>
      <c r="AU134" s="230" t="s">
        <v>88</v>
      </c>
      <c r="AY134" s="16" t="s">
        <v>133</v>
      </c>
      <c r="BE134" s="231">
        <f>IF(O134="základní",K134,0)</f>
        <v>0</v>
      </c>
      <c r="BF134" s="231">
        <f>IF(O134="snížená",K134,0)</f>
        <v>0</v>
      </c>
      <c r="BG134" s="231">
        <f>IF(O134="zákl. přenesená",K134,0)</f>
        <v>0</v>
      </c>
      <c r="BH134" s="231">
        <f>IF(O134="sníž. přenesená",K134,0)</f>
        <v>0</v>
      </c>
      <c r="BI134" s="231">
        <f>IF(O134="nulová",K134,0)</f>
        <v>0</v>
      </c>
      <c r="BJ134" s="16" t="s">
        <v>86</v>
      </c>
      <c r="BK134" s="231">
        <f>ROUND(P134*H134,2)</f>
        <v>0</v>
      </c>
      <c r="BL134" s="16" t="s">
        <v>255</v>
      </c>
      <c r="BM134" s="230" t="s">
        <v>704</v>
      </c>
    </row>
    <row r="135" spans="1:51" s="13" customFormat="1" ht="12">
      <c r="A135" s="13"/>
      <c r="B135" s="240"/>
      <c r="C135" s="241"/>
      <c r="D135" s="242" t="s">
        <v>174</v>
      </c>
      <c r="E135" s="243" t="s">
        <v>1</v>
      </c>
      <c r="F135" s="244" t="s">
        <v>705</v>
      </c>
      <c r="G135" s="241"/>
      <c r="H135" s="245">
        <v>46</v>
      </c>
      <c r="I135" s="246"/>
      <c r="J135" s="246"/>
      <c r="K135" s="241"/>
      <c r="L135" s="241"/>
      <c r="M135" s="247"/>
      <c r="N135" s="248"/>
      <c r="O135" s="249"/>
      <c r="P135" s="249"/>
      <c r="Q135" s="249"/>
      <c r="R135" s="249"/>
      <c r="S135" s="249"/>
      <c r="T135" s="249"/>
      <c r="U135" s="249"/>
      <c r="V135" s="249"/>
      <c r="W135" s="249"/>
      <c r="X135" s="250"/>
      <c r="Y135" s="13"/>
      <c r="Z135" s="13"/>
      <c r="AA135" s="13"/>
      <c r="AB135" s="13"/>
      <c r="AC135" s="13"/>
      <c r="AD135" s="13"/>
      <c r="AE135" s="13"/>
      <c r="AT135" s="251" t="s">
        <v>174</v>
      </c>
      <c r="AU135" s="251" t="s">
        <v>88</v>
      </c>
      <c r="AV135" s="13" t="s">
        <v>88</v>
      </c>
      <c r="AW135" s="13" t="s">
        <v>5</v>
      </c>
      <c r="AX135" s="13" t="s">
        <v>86</v>
      </c>
      <c r="AY135" s="251" t="s">
        <v>133</v>
      </c>
    </row>
    <row r="136" spans="1:65" s="2" customFormat="1" ht="37.8" customHeight="1">
      <c r="A136" s="37"/>
      <c r="B136" s="38"/>
      <c r="C136" s="218" t="s">
        <v>89</v>
      </c>
      <c r="D136" s="218" t="s">
        <v>134</v>
      </c>
      <c r="E136" s="219" t="s">
        <v>706</v>
      </c>
      <c r="F136" s="220" t="s">
        <v>707</v>
      </c>
      <c r="G136" s="221" t="s">
        <v>183</v>
      </c>
      <c r="H136" s="222">
        <v>820</v>
      </c>
      <c r="I136" s="223"/>
      <c r="J136" s="223"/>
      <c r="K136" s="224">
        <f>ROUND(P136*H136,2)</f>
        <v>0</v>
      </c>
      <c r="L136" s="220" t="s">
        <v>677</v>
      </c>
      <c r="M136" s="43"/>
      <c r="N136" s="225" t="s">
        <v>1</v>
      </c>
      <c r="O136" s="226" t="s">
        <v>41</v>
      </c>
      <c r="P136" s="227">
        <f>I136+J136</f>
        <v>0</v>
      </c>
      <c r="Q136" s="227">
        <f>ROUND(I136*H136,2)</f>
        <v>0</v>
      </c>
      <c r="R136" s="227">
        <f>ROUND(J136*H136,2)</f>
        <v>0</v>
      </c>
      <c r="S136" s="90"/>
      <c r="T136" s="228">
        <f>S136*H136</f>
        <v>0</v>
      </c>
      <c r="U136" s="228">
        <v>0</v>
      </c>
      <c r="V136" s="228">
        <f>U136*H136</f>
        <v>0</v>
      </c>
      <c r="W136" s="228">
        <v>0</v>
      </c>
      <c r="X136" s="229">
        <f>W136*H136</f>
        <v>0</v>
      </c>
      <c r="Y136" s="37"/>
      <c r="Z136" s="37"/>
      <c r="AA136" s="37"/>
      <c r="AB136" s="37"/>
      <c r="AC136" s="37"/>
      <c r="AD136" s="37"/>
      <c r="AE136" s="37"/>
      <c r="AR136" s="230" t="s">
        <v>255</v>
      </c>
      <c r="AT136" s="230" t="s">
        <v>134</v>
      </c>
      <c r="AU136" s="230" t="s">
        <v>88</v>
      </c>
      <c r="AY136" s="16" t="s">
        <v>133</v>
      </c>
      <c r="BE136" s="231">
        <f>IF(O136="základní",K136,0)</f>
        <v>0</v>
      </c>
      <c r="BF136" s="231">
        <f>IF(O136="snížená",K136,0)</f>
        <v>0</v>
      </c>
      <c r="BG136" s="231">
        <f>IF(O136="zákl. přenesená",K136,0)</f>
        <v>0</v>
      </c>
      <c r="BH136" s="231">
        <f>IF(O136="sníž. přenesená",K136,0)</f>
        <v>0</v>
      </c>
      <c r="BI136" s="231">
        <f>IF(O136="nulová",K136,0)</f>
        <v>0</v>
      </c>
      <c r="BJ136" s="16" t="s">
        <v>86</v>
      </c>
      <c r="BK136" s="231">
        <f>ROUND(P136*H136,2)</f>
        <v>0</v>
      </c>
      <c r="BL136" s="16" t="s">
        <v>255</v>
      </c>
      <c r="BM136" s="230" t="s">
        <v>708</v>
      </c>
    </row>
    <row r="137" spans="1:65" s="2" customFormat="1" ht="24.15" customHeight="1">
      <c r="A137" s="37"/>
      <c r="B137" s="38"/>
      <c r="C137" s="252" t="s">
        <v>223</v>
      </c>
      <c r="D137" s="252" t="s">
        <v>244</v>
      </c>
      <c r="E137" s="253" t="s">
        <v>709</v>
      </c>
      <c r="F137" s="254" t="s">
        <v>710</v>
      </c>
      <c r="G137" s="255" t="s">
        <v>183</v>
      </c>
      <c r="H137" s="256">
        <v>943</v>
      </c>
      <c r="I137" s="257"/>
      <c r="J137" s="258"/>
      <c r="K137" s="259">
        <f>ROUND(P137*H137,2)</f>
        <v>0</v>
      </c>
      <c r="L137" s="254" t="s">
        <v>677</v>
      </c>
      <c r="M137" s="260"/>
      <c r="N137" s="261" t="s">
        <v>1</v>
      </c>
      <c r="O137" s="226" t="s">
        <v>41</v>
      </c>
      <c r="P137" s="227">
        <f>I137+J137</f>
        <v>0</v>
      </c>
      <c r="Q137" s="227">
        <f>ROUND(I137*H137,2)</f>
        <v>0</v>
      </c>
      <c r="R137" s="227">
        <f>ROUND(J137*H137,2)</f>
        <v>0</v>
      </c>
      <c r="S137" s="90"/>
      <c r="T137" s="228">
        <f>S137*H137</f>
        <v>0</v>
      </c>
      <c r="U137" s="228">
        <v>0.00012</v>
      </c>
      <c r="V137" s="228">
        <f>U137*H137</f>
        <v>0.11316</v>
      </c>
      <c r="W137" s="228">
        <v>0</v>
      </c>
      <c r="X137" s="229">
        <f>W137*H137</f>
        <v>0</v>
      </c>
      <c r="Y137" s="37"/>
      <c r="Z137" s="37"/>
      <c r="AA137" s="37"/>
      <c r="AB137" s="37"/>
      <c r="AC137" s="37"/>
      <c r="AD137" s="37"/>
      <c r="AE137" s="37"/>
      <c r="AR137" s="230" t="s">
        <v>385</v>
      </c>
      <c r="AT137" s="230" t="s">
        <v>244</v>
      </c>
      <c r="AU137" s="230" t="s">
        <v>88</v>
      </c>
      <c r="AY137" s="16" t="s">
        <v>133</v>
      </c>
      <c r="BE137" s="231">
        <f>IF(O137="základní",K137,0)</f>
        <v>0</v>
      </c>
      <c r="BF137" s="231">
        <f>IF(O137="snížená",K137,0)</f>
        <v>0</v>
      </c>
      <c r="BG137" s="231">
        <f>IF(O137="zákl. přenesená",K137,0)</f>
        <v>0</v>
      </c>
      <c r="BH137" s="231">
        <f>IF(O137="sníž. přenesená",K137,0)</f>
        <v>0</v>
      </c>
      <c r="BI137" s="231">
        <f>IF(O137="nulová",K137,0)</f>
        <v>0</v>
      </c>
      <c r="BJ137" s="16" t="s">
        <v>86</v>
      </c>
      <c r="BK137" s="231">
        <f>ROUND(P137*H137,2)</f>
        <v>0</v>
      </c>
      <c r="BL137" s="16" t="s">
        <v>255</v>
      </c>
      <c r="BM137" s="230" t="s">
        <v>711</v>
      </c>
    </row>
    <row r="138" spans="1:51" s="13" customFormat="1" ht="12">
      <c r="A138" s="13"/>
      <c r="B138" s="240"/>
      <c r="C138" s="241"/>
      <c r="D138" s="242" t="s">
        <v>174</v>
      </c>
      <c r="E138" s="243" t="s">
        <v>1</v>
      </c>
      <c r="F138" s="244" t="s">
        <v>712</v>
      </c>
      <c r="G138" s="241"/>
      <c r="H138" s="245">
        <v>943</v>
      </c>
      <c r="I138" s="246"/>
      <c r="J138" s="246"/>
      <c r="K138" s="241"/>
      <c r="L138" s="241"/>
      <c r="M138" s="247"/>
      <c r="N138" s="248"/>
      <c r="O138" s="249"/>
      <c r="P138" s="249"/>
      <c r="Q138" s="249"/>
      <c r="R138" s="249"/>
      <c r="S138" s="249"/>
      <c r="T138" s="249"/>
      <c r="U138" s="249"/>
      <c r="V138" s="249"/>
      <c r="W138" s="249"/>
      <c r="X138" s="250"/>
      <c r="Y138" s="13"/>
      <c r="Z138" s="13"/>
      <c r="AA138" s="13"/>
      <c r="AB138" s="13"/>
      <c r="AC138" s="13"/>
      <c r="AD138" s="13"/>
      <c r="AE138" s="13"/>
      <c r="AT138" s="251" t="s">
        <v>174</v>
      </c>
      <c r="AU138" s="251" t="s">
        <v>88</v>
      </c>
      <c r="AV138" s="13" t="s">
        <v>88</v>
      </c>
      <c r="AW138" s="13" t="s">
        <v>5</v>
      </c>
      <c r="AX138" s="13" t="s">
        <v>86</v>
      </c>
      <c r="AY138" s="251" t="s">
        <v>133</v>
      </c>
    </row>
    <row r="139" spans="1:65" s="2" customFormat="1" ht="37.8" customHeight="1">
      <c r="A139" s="37"/>
      <c r="B139" s="38"/>
      <c r="C139" s="218" t="s">
        <v>238</v>
      </c>
      <c r="D139" s="218" t="s">
        <v>134</v>
      </c>
      <c r="E139" s="219" t="s">
        <v>713</v>
      </c>
      <c r="F139" s="220" t="s">
        <v>714</v>
      </c>
      <c r="G139" s="221" t="s">
        <v>183</v>
      </c>
      <c r="H139" s="222">
        <v>550</v>
      </c>
      <c r="I139" s="223"/>
      <c r="J139" s="223"/>
      <c r="K139" s="224">
        <f>ROUND(P139*H139,2)</f>
        <v>0</v>
      </c>
      <c r="L139" s="220" t="s">
        <v>677</v>
      </c>
      <c r="M139" s="43"/>
      <c r="N139" s="225" t="s">
        <v>1</v>
      </c>
      <c r="O139" s="226" t="s">
        <v>41</v>
      </c>
      <c r="P139" s="227">
        <f>I139+J139</f>
        <v>0</v>
      </c>
      <c r="Q139" s="227">
        <f>ROUND(I139*H139,2)</f>
        <v>0</v>
      </c>
      <c r="R139" s="227">
        <f>ROUND(J139*H139,2)</f>
        <v>0</v>
      </c>
      <c r="S139" s="90"/>
      <c r="T139" s="228">
        <f>S139*H139</f>
        <v>0</v>
      </c>
      <c r="U139" s="228">
        <v>0</v>
      </c>
      <c r="V139" s="228">
        <f>U139*H139</f>
        <v>0</v>
      </c>
      <c r="W139" s="228">
        <v>0</v>
      </c>
      <c r="X139" s="229">
        <f>W139*H139</f>
        <v>0</v>
      </c>
      <c r="Y139" s="37"/>
      <c r="Z139" s="37"/>
      <c r="AA139" s="37"/>
      <c r="AB139" s="37"/>
      <c r="AC139" s="37"/>
      <c r="AD139" s="37"/>
      <c r="AE139" s="37"/>
      <c r="AR139" s="230" t="s">
        <v>255</v>
      </c>
      <c r="AT139" s="230" t="s">
        <v>134</v>
      </c>
      <c r="AU139" s="230" t="s">
        <v>88</v>
      </c>
      <c r="AY139" s="16" t="s">
        <v>133</v>
      </c>
      <c r="BE139" s="231">
        <f>IF(O139="základní",K139,0)</f>
        <v>0</v>
      </c>
      <c r="BF139" s="231">
        <f>IF(O139="snížená",K139,0)</f>
        <v>0</v>
      </c>
      <c r="BG139" s="231">
        <f>IF(O139="zákl. přenesená",K139,0)</f>
        <v>0</v>
      </c>
      <c r="BH139" s="231">
        <f>IF(O139="sníž. přenesená",K139,0)</f>
        <v>0</v>
      </c>
      <c r="BI139" s="231">
        <f>IF(O139="nulová",K139,0)</f>
        <v>0</v>
      </c>
      <c r="BJ139" s="16" t="s">
        <v>86</v>
      </c>
      <c r="BK139" s="231">
        <f>ROUND(P139*H139,2)</f>
        <v>0</v>
      </c>
      <c r="BL139" s="16" t="s">
        <v>255</v>
      </c>
      <c r="BM139" s="230" t="s">
        <v>715</v>
      </c>
    </row>
    <row r="140" spans="1:65" s="2" customFormat="1" ht="24.15" customHeight="1">
      <c r="A140" s="37"/>
      <c r="B140" s="38"/>
      <c r="C140" s="252" t="s">
        <v>243</v>
      </c>
      <c r="D140" s="252" t="s">
        <v>244</v>
      </c>
      <c r="E140" s="253" t="s">
        <v>716</v>
      </c>
      <c r="F140" s="254" t="s">
        <v>717</v>
      </c>
      <c r="G140" s="255" t="s">
        <v>183</v>
      </c>
      <c r="H140" s="256">
        <v>632.5</v>
      </c>
      <c r="I140" s="257"/>
      <c r="J140" s="258"/>
      <c r="K140" s="259">
        <f>ROUND(P140*H140,2)</f>
        <v>0</v>
      </c>
      <c r="L140" s="254" t="s">
        <v>677</v>
      </c>
      <c r="M140" s="260"/>
      <c r="N140" s="261" t="s">
        <v>1</v>
      </c>
      <c r="O140" s="226" t="s">
        <v>41</v>
      </c>
      <c r="P140" s="227">
        <f>I140+J140</f>
        <v>0</v>
      </c>
      <c r="Q140" s="227">
        <f>ROUND(I140*H140,2)</f>
        <v>0</v>
      </c>
      <c r="R140" s="227">
        <f>ROUND(J140*H140,2)</f>
        <v>0</v>
      </c>
      <c r="S140" s="90"/>
      <c r="T140" s="228">
        <f>S140*H140</f>
        <v>0</v>
      </c>
      <c r="U140" s="228">
        <v>0.00017</v>
      </c>
      <c r="V140" s="228">
        <f>U140*H140</f>
        <v>0.10752500000000001</v>
      </c>
      <c r="W140" s="228">
        <v>0</v>
      </c>
      <c r="X140" s="229">
        <f>W140*H140</f>
        <v>0</v>
      </c>
      <c r="Y140" s="37"/>
      <c r="Z140" s="37"/>
      <c r="AA140" s="37"/>
      <c r="AB140" s="37"/>
      <c r="AC140" s="37"/>
      <c r="AD140" s="37"/>
      <c r="AE140" s="37"/>
      <c r="AR140" s="230" t="s">
        <v>385</v>
      </c>
      <c r="AT140" s="230" t="s">
        <v>244</v>
      </c>
      <c r="AU140" s="230" t="s">
        <v>88</v>
      </c>
      <c r="AY140" s="16" t="s">
        <v>133</v>
      </c>
      <c r="BE140" s="231">
        <f>IF(O140="základní",K140,0)</f>
        <v>0</v>
      </c>
      <c r="BF140" s="231">
        <f>IF(O140="snížená",K140,0)</f>
        <v>0</v>
      </c>
      <c r="BG140" s="231">
        <f>IF(O140="zákl. přenesená",K140,0)</f>
        <v>0</v>
      </c>
      <c r="BH140" s="231">
        <f>IF(O140="sníž. přenesená",K140,0)</f>
        <v>0</v>
      </c>
      <c r="BI140" s="231">
        <f>IF(O140="nulová",K140,0)</f>
        <v>0</v>
      </c>
      <c r="BJ140" s="16" t="s">
        <v>86</v>
      </c>
      <c r="BK140" s="231">
        <f>ROUND(P140*H140,2)</f>
        <v>0</v>
      </c>
      <c r="BL140" s="16" t="s">
        <v>255</v>
      </c>
      <c r="BM140" s="230" t="s">
        <v>718</v>
      </c>
    </row>
    <row r="141" spans="1:51" s="13" customFormat="1" ht="12">
      <c r="A141" s="13"/>
      <c r="B141" s="240"/>
      <c r="C141" s="241"/>
      <c r="D141" s="242" t="s">
        <v>174</v>
      </c>
      <c r="E141" s="243" t="s">
        <v>1</v>
      </c>
      <c r="F141" s="244" t="s">
        <v>719</v>
      </c>
      <c r="G141" s="241"/>
      <c r="H141" s="245">
        <v>632.5</v>
      </c>
      <c r="I141" s="246"/>
      <c r="J141" s="246"/>
      <c r="K141" s="241"/>
      <c r="L141" s="241"/>
      <c r="M141" s="247"/>
      <c r="N141" s="248"/>
      <c r="O141" s="249"/>
      <c r="P141" s="249"/>
      <c r="Q141" s="249"/>
      <c r="R141" s="249"/>
      <c r="S141" s="249"/>
      <c r="T141" s="249"/>
      <c r="U141" s="249"/>
      <c r="V141" s="249"/>
      <c r="W141" s="249"/>
      <c r="X141" s="250"/>
      <c r="Y141" s="13"/>
      <c r="Z141" s="13"/>
      <c r="AA141" s="13"/>
      <c r="AB141" s="13"/>
      <c r="AC141" s="13"/>
      <c r="AD141" s="13"/>
      <c r="AE141" s="13"/>
      <c r="AT141" s="251" t="s">
        <v>174</v>
      </c>
      <c r="AU141" s="251" t="s">
        <v>88</v>
      </c>
      <c r="AV141" s="13" t="s">
        <v>88</v>
      </c>
      <c r="AW141" s="13" t="s">
        <v>5</v>
      </c>
      <c r="AX141" s="13" t="s">
        <v>86</v>
      </c>
      <c r="AY141" s="251" t="s">
        <v>133</v>
      </c>
    </row>
    <row r="142" spans="1:65" s="2" customFormat="1" ht="37.8" customHeight="1">
      <c r="A142" s="37"/>
      <c r="B142" s="38"/>
      <c r="C142" s="218" t="s">
        <v>248</v>
      </c>
      <c r="D142" s="218" t="s">
        <v>134</v>
      </c>
      <c r="E142" s="219" t="s">
        <v>720</v>
      </c>
      <c r="F142" s="220" t="s">
        <v>721</v>
      </c>
      <c r="G142" s="221" t="s">
        <v>183</v>
      </c>
      <c r="H142" s="222">
        <v>500</v>
      </c>
      <c r="I142" s="223"/>
      <c r="J142" s="223"/>
      <c r="K142" s="224">
        <f>ROUND(P142*H142,2)</f>
        <v>0</v>
      </c>
      <c r="L142" s="220" t="s">
        <v>677</v>
      </c>
      <c r="M142" s="43"/>
      <c r="N142" s="225" t="s">
        <v>1</v>
      </c>
      <c r="O142" s="226" t="s">
        <v>41</v>
      </c>
      <c r="P142" s="227">
        <f>I142+J142</f>
        <v>0</v>
      </c>
      <c r="Q142" s="227">
        <f>ROUND(I142*H142,2)</f>
        <v>0</v>
      </c>
      <c r="R142" s="227">
        <f>ROUND(J142*H142,2)</f>
        <v>0</v>
      </c>
      <c r="S142" s="90"/>
      <c r="T142" s="228">
        <f>S142*H142</f>
        <v>0</v>
      </c>
      <c r="U142" s="228">
        <v>0</v>
      </c>
      <c r="V142" s="228">
        <f>U142*H142</f>
        <v>0</v>
      </c>
      <c r="W142" s="228">
        <v>0.00215</v>
      </c>
      <c r="X142" s="229">
        <f>W142*H142</f>
        <v>1.075</v>
      </c>
      <c r="Y142" s="37"/>
      <c r="Z142" s="37"/>
      <c r="AA142" s="37"/>
      <c r="AB142" s="37"/>
      <c r="AC142" s="37"/>
      <c r="AD142" s="37"/>
      <c r="AE142" s="37"/>
      <c r="AR142" s="230" t="s">
        <v>255</v>
      </c>
      <c r="AT142" s="230" t="s">
        <v>134</v>
      </c>
      <c r="AU142" s="230" t="s">
        <v>88</v>
      </c>
      <c r="AY142" s="16" t="s">
        <v>133</v>
      </c>
      <c r="BE142" s="231">
        <f>IF(O142="základní",K142,0)</f>
        <v>0</v>
      </c>
      <c r="BF142" s="231">
        <f>IF(O142="snížená",K142,0)</f>
        <v>0</v>
      </c>
      <c r="BG142" s="231">
        <f>IF(O142="zákl. přenesená",K142,0)</f>
        <v>0</v>
      </c>
      <c r="BH142" s="231">
        <f>IF(O142="sníž. přenesená",K142,0)</f>
        <v>0</v>
      </c>
      <c r="BI142" s="231">
        <f>IF(O142="nulová",K142,0)</f>
        <v>0</v>
      </c>
      <c r="BJ142" s="16" t="s">
        <v>86</v>
      </c>
      <c r="BK142" s="231">
        <f>ROUND(P142*H142,2)</f>
        <v>0</v>
      </c>
      <c r="BL142" s="16" t="s">
        <v>255</v>
      </c>
      <c r="BM142" s="230" t="s">
        <v>722</v>
      </c>
    </row>
    <row r="143" spans="1:65" s="2" customFormat="1" ht="33" customHeight="1">
      <c r="A143" s="37"/>
      <c r="B143" s="38"/>
      <c r="C143" s="218" t="s">
        <v>9</v>
      </c>
      <c r="D143" s="218" t="s">
        <v>134</v>
      </c>
      <c r="E143" s="219" t="s">
        <v>723</v>
      </c>
      <c r="F143" s="220" t="s">
        <v>724</v>
      </c>
      <c r="G143" s="221" t="s">
        <v>197</v>
      </c>
      <c r="H143" s="222">
        <v>377</v>
      </c>
      <c r="I143" s="223"/>
      <c r="J143" s="223"/>
      <c r="K143" s="224">
        <f>ROUND(P143*H143,2)</f>
        <v>0</v>
      </c>
      <c r="L143" s="220" t="s">
        <v>677</v>
      </c>
      <c r="M143" s="43"/>
      <c r="N143" s="225" t="s">
        <v>1</v>
      </c>
      <c r="O143" s="226" t="s">
        <v>41</v>
      </c>
      <c r="P143" s="227">
        <f>I143+J143</f>
        <v>0</v>
      </c>
      <c r="Q143" s="227">
        <f>ROUND(I143*H143,2)</f>
        <v>0</v>
      </c>
      <c r="R143" s="227">
        <f>ROUND(J143*H143,2)</f>
        <v>0</v>
      </c>
      <c r="S143" s="90"/>
      <c r="T143" s="228">
        <f>S143*H143</f>
        <v>0</v>
      </c>
      <c r="U143" s="228">
        <v>0</v>
      </c>
      <c r="V143" s="228">
        <f>U143*H143</f>
        <v>0</v>
      </c>
      <c r="W143" s="228">
        <v>0</v>
      </c>
      <c r="X143" s="229">
        <f>W143*H143</f>
        <v>0</v>
      </c>
      <c r="Y143" s="37"/>
      <c r="Z143" s="37"/>
      <c r="AA143" s="37"/>
      <c r="AB143" s="37"/>
      <c r="AC143" s="37"/>
      <c r="AD143" s="37"/>
      <c r="AE143" s="37"/>
      <c r="AR143" s="230" t="s">
        <v>255</v>
      </c>
      <c r="AT143" s="230" t="s">
        <v>134</v>
      </c>
      <c r="AU143" s="230" t="s">
        <v>88</v>
      </c>
      <c r="AY143" s="16" t="s">
        <v>133</v>
      </c>
      <c r="BE143" s="231">
        <f>IF(O143="základní",K143,0)</f>
        <v>0</v>
      </c>
      <c r="BF143" s="231">
        <f>IF(O143="snížená",K143,0)</f>
        <v>0</v>
      </c>
      <c r="BG143" s="231">
        <f>IF(O143="zákl. přenesená",K143,0)</f>
        <v>0</v>
      </c>
      <c r="BH143" s="231">
        <f>IF(O143="sníž. přenesená",K143,0)</f>
        <v>0</v>
      </c>
      <c r="BI143" s="231">
        <f>IF(O143="nulová",K143,0)</f>
        <v>0</v>
      </c>
      <c r="BJ143" s="16" t="s">
        <v>86</v>
      </c>
      <c r="BK143" s="231">
        <f>ROUND(P143*H143,2)</f>
        <v>0</v>
      </c>
      <c r="BL143" s="16" t="s">
        <v>255</v>
      </c>
      <c r="BM143" s="230" t="s">
        <v>725</v>
      </c>
    </row>
    <row r="144" spans="1:65" s="2" customFormat="1" ht="33" customHeight="1">
      <c r="A144" s="37"/>
      <c r="B144" s="38"/>
      <c r="C144" s="218" t="s">
        <v>255</v>
      </c>
      <c r="D144" s="218" t="s">
        <v>134</v>
      </c>
      <c r="E144" s="219" t="s">
        <v>726</v>
      </c>
      <c r="F144" s="220" t="s">
        <v>727</v>
      </c>
      <c r="G144" s="221" t="s">
        <v>197</v>
      </c>
      <c r="H144" s="222">
        <v>8</v>
      </c>
      <c r="I144" s="223"/>
      <c r="J144" s="223"/>
      <c r="K144" s="224">
        <f>ROUND(P144*H144,2)</f>
        <v>0</v>
      </c>
      <c r="L144" s="220" t="s">
        <v>677</v>
      </c>
      <c r="M144" s="43"/>
      <c r="N144" s="225" t="s">
        <v>1</v>
      </c>
      <c r="O144" s="226" t="s">
        <v>41</v>
      </c>
      <c r="P144" s="227">
        <f>I144+J144</f>
        <v>0</v>
      </c>
      <c r="Q144" s="227">
        <f>ROUND(I144*H144,2)</f>
        <v>0</v>
      </c>
      <c r="R144" s="227">
        <f>ROUND(J144*H144,2)</f>
        <v>0</v>
      </c>
      <c r="S144" s="90"/>
      <c r="T144" s="228">
        <f>S144*H144</f>
        <v>0</v>
      </c>
      <c r="U144" s="228">
        <v>0</v>
      </c>
      <c r="V144" s="228">
        <f>U144*H144</f>
        <v>0</v>
      </c>
      <c r="W144" s="228">
        <v>0</v>
      </c>
      <c r="X144" s="229">
        <f>W144*H144</f>
        <v>0</v>
      </c>
      <c r="Y144" s="37"/>
      <c r="Z144" s="37"/>
      <c r="AA144" s="37"/>
      <c r="AB144" s="37"/>
      <c r="AC144" s="37"/>
      <c r="AD144" s="37"/>
      <c r="AE144" s="37"/>
      <c r="AR144" s="230" t="s">
        <v>255</v>
      </c>
      <c r="AT144" s="230" t="s">
        <v>134</v>
      </c>
      <c r="AU144" s="230" t="s">
        <v>88</v>
      </c>
      <c r="AY144" s="16" t="s">
        <v>133</v>
      </c>
      <c r="BE144" s="231">
        <f>IF(O144="základní",K144,0)</f>
        <v>0</v>
      </c>
      <c r="BF144" s="231">
        <f>IF(O144="snížená",K144,0)</f>
        <v>0</v>
      </c>
      <c r="BG144" s="231">
        <f>IF(O144="zákl. přenesená",K144,0)</f>
        <v>0</v>
      </c>
      <c r="BH144" s="231">
        <f>IF(O144="sníž. přenesená",K144,0)</f>
        <v>0</v>
      </c>
      <c r="BI144" s="231">
        <f>IF(O144="nulová",K144,0)</f>
        <v>0</v>
      </c>
      <c r="BJ144" s="16" t="s">
        <v>86</v>
      </c>
      <c r="BK144" s="231">
        <f>ROUND(P144*H144,2)</f>
        <v>0</v>
      </c>
      <c r="BL144" s="16" t="s">
        <v>255</v>
      </c>
      <c r="BM144" s="230" t="s">
        <v>728</v>
      </c>
    </row>
    <row r="145" spans="1:65" s="2" customFormat="1" ht="33" customHeight="1">
      <c r="A145" s="37"/>
      <c r="B145" s="38"/>
      <c r="C145" s="218" t="s">
        <v>260</v>
      </c>
      <c r="D145" s="218" t="s">
        <v>134</v>
      </c>
      <c r="E145" s="219" t="s">
        <v>729</v>
      </c>
      <c r="F145" s="220" t="s">
        <v>730</v>
      </c>
      <c r="G145" s="221" t="s">
        <v>197</v>
      </c>
      <c r="H145" s="222">
        <v>10</v>
      </c>
      <c r="I145" s="223"/>
      <c r="J145" s="223"/>
      <c r="K145" s="224">
        <f>ROUND(P145*H145,2)</f>
        <v>0</v>
      </c>
      <c r="L145" s="220" t="s">
        <v>677</v>
      </c>
      <c r="M145" s="43"/>
      <c r="N145" s="225" t="s">
        <v>1</v>
      </c>
      <c r="O145" s="226" t="s">
        <v>41</v>
      </c>
      <c r="P145" s="227">
        <f>I145+J145</f>
        <v>0</v>
      </c>
      <c r="Q145" s="227">
        <f>ROUND(I145*H145,2)</f>
        <v>0</v>
      </c>
      <c r="R145" s="227">
        <f>ROUND(J145*H145,2)</f>
        <v>0</v>
      </c>
      <c r="S145" s="90"/>
      <c r="T145" s="228">
        <f>S145*H145</f>
        <v>0</v>
      </c>
      <c r="U145" s="228">
        <v>0</v>
      </c>
      <c r="V145" s="228">
        <f>U145*H145</f>
        <v>0</v>
      </c>
      <c r="W145" s="228">
        <v>0</v>
      </c>
      <c r="X145" s="229">
        <f>W145*H145</f>
        <v>0</v>
      </c>
      <c r="Y145" s="37"/>
      <c r="Z145" s="37"/>
      <c r="AA145" s="37"/>
      <c r="AB145" s="37"/>
      <c r="AC145" s="37"/>
      <c r="AD145" s="37"/>
      <c r="AE145" s="37"/>
      <c r="AR145" s="230" t="s">
        <v>255</v>
      </c>
      <c r="AT145" s="230" t="s">
        <v>134</v>
      </c>
      <c r="AU145" s="230" t="s">
        <v>88</v>
      </c>
      <c r="AY145" s="16" t="s">
        <v>133</v>
      </c>
      <c r="BE145" s="231">
        <f>IF(O145="základní",K145,0)</f>
        <v>0</v>
      </c>
      <c r="BF145" s="231">
        <f>IF(O145="snížená",K145,0)</f>
        <v>0</v>
      </c>
      <c r="BG145" s="231">
        <f>IF(O145="zákl. přenesená",K145,0)</f>
        <v>0</v>
      </c>
      <c r="BH145" s="231">
        <f>IF(O145="sníž. přenesená",K145,0)</f>
        <v>0</v>
      </c>
      <c r="BI145" s="231">
        <f>IF(O145="nulová",K145,0)</f>
        <v>0</v>
      </c>
      <c r="BJ145" s="16" t="s">
        <v>86</v>
      </c>
      <c r="BK145" s="231">
        <f>ROUND(P145*H145,2)</f>
        <v>0</v>
      </c>
      <c r="BL145" s="16" t="s">
        <v>255</v>
      </c>
      <c r="BM145" s="230" t="s">
        <v>731</v>
      </c>
    </row>
    <row r="146" spans="1:65" s="2" customFormat="1" ht="33" customHeight="1">
      <c r="A146" s="37"/>
      <c r="B146" s="38"/>
      <c r="C146" s="218" t="s">
        <v>264</v>
      </c>
      <c r="D146" s="218" t="s">
        <v>134</v>
      </c>
      <c r="E146" s="219" t="s">
        <v>732</v>
      </c>
      <c r="F146" s="220" t="s">
        <v>733</v>
      </c>
      <c r="G146" s="221" t="s">
        <v>197</v>
      </c>
      <c r="H146" s="222">
        <v>8</v>
      </c>
      <c r="I146" s="223"/>
      <c r="J146" s="223"/>
      <c r="K146" s="224">
        <f>ROUND(P146*H146,2)</f>
        <v>0</v>
      </c>
      <c r="L146" s="220" t="s">
        <v>677</v>
      </c>
      <c r="M146" s="43"/>
      <c r="N146" s="225" t="s">
        <v>1</v>
      </c>
      <c r="O146" s="226" t="s">
        <v>41</v>
      </c>
      <c r="P146" s="227">
        <f>I146+J146</f>
        <v>0</v>
      </c>
      <c r="Q146" s="227">
        <f>ROUND(I146*H146,2)</f>
        <v>0</v>
      </c>
      <c r="R146" s="227">
        <f>ROUND(J146*H146,2)</f>
        <v>0</v>
      </c>
      <c r="S146" s="90"/>
      <c r="T146" s="228">
        <f>S146*H146</f>
        <v>0</v>
      </c>
      <c r="U146" s="228">
        <v>0</v>
      </c>
      <c r="V146" s="228">
        <f>U146*H146</f>
        <v>0</v>
      </c>
      <c r="W146" s="228">
        <v>0</v>
      </c>
      <c r="X146" s="229">
        <f>W146*H146</f>
        <v>0</v>
      </c>
      <c r="Y146" s="37"/>
      <c r="Z146" s="37"/>
      <c r="AA146" s="37"/>
      <c r="AB146" s="37"/>
      <c r="AC146" s="37"/>
      <c r="AD146" s="37"/>
      <c r="AE146" s="37"/>
      <c r="AR146" s="230" t="s">
        <v>255</v>
      </c>
      <c r="AT146" s="230" t="s">
        <v>134</v>
      </c>
      <c r="AU146" s="230" t="s">
        <v>88</v>
      </c>
      <c r="AY146" s="16" t="s">
        <v>133</v>
      </c>
      <c r="BE146" s="231">
        <f>IF(O146="základní",K146,0)</f>
        <v>0</v>
      </c>
      <c r="BF146" s="231">
        <f>IF(O146="snížená",K146,0)</f>
        <v>0</v>
      </c>
      <c r="BG146" s="231">
        <f>IF(O146="zákl. přenesená",K146,0)</f>
        <v>0</v>
      </c>
      <c r="BH146" s="231">
        <f>IF(O146="sníž. přenesená",K146,0)</f>
        <v>0</v>
      </c>
      <c r="BI146" s="231">
        <f>IF(O146="nulová",K146,0)</f>
        <v>0</v>
      </c>
      <c r="BJ146" s="16" t="s">
        <v>86</v>
      </c>
      <c r="BK146" s="231">
        <f>ROUND(P146*H146,2)</f>
        <v>0</v>
      </c>
      <c r="BL146" s="16" t="s">
        <v>255</v>
      </c>
      <c r="BM146" s="230" t="s">
        <v>734</v>
      </c>
    </row>
    <row r="147" spans="1:65" s="2" customFormat="1" ht="33" customHeight="1">
      <c r="A147" s="37"/>
      <c r="B147" s="38"/>
      <c r="C147" s="218" t="s">
        <v>269</v>
      </c>
      <c r="D147" s="218" t="s">
        <v>134</v>
      </c>
      <c r="E147" s="219" t="s">
        <v>735</v>
      </c>
      <c r="F147" s="220" t="s">
        <v>736</v>
      </c>
      <c r="G147" s="221" t="s">
        <v>197</v>
      </c>
      <c r="H147" s="222">
        <v>3</v>
      </c>
      <c r="I147" s="223"/>
      <c r="J147" s="223"/>
      <c r="K147" s="224">
        <f>ROUND(P147*H147,2)</f>
        <v>0</v>
      </c>
      <c r="L147" s="220" t="s">
        <v>677</v>
      </c>
      <c r="M147" s="43"/>
      <c r="N147" s="225" t="s">
        <v>1</v>
      </c>
      <c r="O147" s="226" t="s">
        <v>41</v>
      </c>
      <c r="P147" s="227">
        <f>I147+J147</f>
        <v>0</v>
      </c>
      <c r="Q147" s="227">
        <f>ROUND(I147*H147,2)</f>
        <v>0</v>
      </c>
      <c r="R147" s="227">
        <f>ROUND(J147*H147,2)</f>
        <v>0</v>
      </c>
      <c r="S147" s="90"/>
      <c r="T147" s="228">
        <f>S147*H147</f>
        <v>0</v>
      </c>
      <c r="U147" s="228">
        <v>0</v>
      </c>
      <c r="V147" s="228">
        <f>U147*H147</f>
        <v>0</v>
      </c>
      <c r="W147" s="228">
        <v>0</v>
      </c>
      <c r="X147" s="229">
        <f>W147*H147</f>
        <v>0</v>
      </c>
      <c r="Y147" s="37"/>
      <c r="Z147" s="37"/>
      <c r="AA147" s="37"/>
      <c r="AB147" s="37"/>
      <c r="AC147" s="37"/>
      <c r="AD147" s="37"/>
      <c r="AE147" s="37"/>
      <c r="AR147" s="230" t="s">
        <v>255</v>
      </c>
      <c r="AT147" s="230" t="s">
        <v>134</v>
      </c>
      <c r="AU147" s="230" t="s">
        <v>88</v>
      </c>
      <c r="AY147" s="16" t="s">
        <v>133</v>
      </c>
      <c r="BE147" s="231">
        <f>IF(O147="základní",K147,0)</f>
        <v>0</v>
      </c>
      <c r="BF147" s="231">
        <f>IF(O147="snížená",K147,0)</f>
        <v>0</v>
      </c>
      <c r="BG147" s="231">
        <f>IF(O147="zákl. přenesená",K147,0)</f>
        <v>0</v>
      </c>
      <c r="BH147" s="231">
        <f>IF(O147="sníž. přenesená",K147,0)</f>
        <v>0</v>
      </c>
      <c r="BI147" s="231">
        <f>IF(O147="nulová",K147,0)</f>
        <v>0</v>
      </c>
      <c r="BJ147" s="16" t="s">
        <v>86</v>
      </c>
      <c r="BK147" s="231">
        <f>ROUND(P147*H147,2)</f>
        <v>0</v>
      </c>
      <c r="BL147" s="16" t="s">
        <v>255</v>
      </c>
      <c r="BM147" s="230" t="s">
        <v>737</v>
      </c>
    </row>
    <row r="148" spans="1:65" s="2" customFormat="1" ht="37.8" customHeight="1">
      <c r="A148" s="37"/>
      <c r="B148" s="38"/>
      <c r="C148" s="252" t="s">
        <v>92</v>
      </c>
      <c r="D148" s="252" t="s">
        <v>244</v>
      </c>
      <c r="E148" s="253" t="s">
        <v>738</v>
      </c>
      <c r="F148" s="254" t="s">
        <v>739</v>
      </c>
      <c r="G148" s="255" t="s">
        <v>197</v>
      </c>
      <c r="H148" s="256">
        <v>3</v>
      </c>
      <c r="I148" s="257"/>
      <c r="J148" s="258"/>
      <c r="K148" s="259">
        <f>ROUND(P148*H148,2)</f>
        <v>0</v>
      </c>
      <c r="L148" s="254" t="s">
        <v>1</v>
      </c>
      <c r="M148" s="260"/>
      <c r="N148" s="261" t="s">
        <v>1</v>
      </c>
      <c r="O148" s="226" t="s">
        <v>41</v>
      </c>
      <c r="P148" s="227">
        <f>I148+J148</f>
        <v>0</v>
      </c>
      <c r="Q148" s="227">
        <f>ROUND(I148*H148,2)</f>
        <v>0</v>
      </c>
      <c r="R148" s="227">
        <f>ROUND(J148*H148,2)</f>
        <v>0</v>
      </c>
      <c r="S148" s="90"/>
      <c r="T148" s="228">
        <f>S148*H148</f>
        <v>0</v>
      </c>
      <c r="U148" s="228">
        <v>0</v>
      </c>
      <c r="V148" s="228">
        <f>U148*H148</f>
        <v>0</v>
      </c>
      <c r="W148" s="228">
        <v>0</v>
      </c>
      <c r="X148" s="229">
        <f>W148*H148</f>
        <v>0</v>
      </c>
      <c r="Y148" s="37"/>
      <c r="Z148" s="37"/>
      <c r="AA148" s="37"/>
      <c r="AB148" s="37"/>
      <c r="AC148" s="37"/>
      <c r="AD148" s="37"/>
      <c r="AE148" s="37"/>
      <c r="AR148" s="230" t="s">
        <v>385</v>
      </c>
      <c r="AT148" s="230" t="s">
        <v>244</v>
      </c>
      <c r="AU148" s="230" t="s">
        <v>88</v>
      </c>
      <c r="AY148" s="16" t="s">
        <v>133</v>
      </c>
      <c r="BE148" s="231">
        <f>IF(O148="základní",K148,0)</f>
        <v>0</v>
      </c>
      <c r="BF148" s="231">
        <f>IF(O148="snížená",K148,0)</f>
        <v>0</v>
      </c>
      <c r="BG148" s="231">
        <f>IF(O148="zákl. přenesená",K148,0)</f>
        <v>0</v>
      </c>
      <c r="BH148" s="231">
        <f>IF(O148="sníž. přenesená",K148,0)</f>
        <v>0</v>
      </c>
      <c r="BI148" s="231">
        <f>IF(O148="nulová",K148,0)</f>
        <v>0</v>
      </c>
      <c r="BJ148" s="16" t="s">
        <v>86</v>
      </c>
      <c r="BK148" s="231">
        <f>ROUND(P148*H148,2)</f>
        <v>0</v>
      </c>
      <c r="BL148" s="16" t="s">
        <v>255</v>
      </c>
      <c r="BM148" s="230" t="s">
        <v>740</v>
      </c>
    </row>
    <row r="149" spans="1:65" s="2" customFormat="1" ht="33" customHeight="1">
      <c r="A149" s="37"/>
      <c r="B149" s="38"/>
      <c r="C149" s="218" t="s">
        <v>8</v>
      </c>
      <c r="D149" s="218" t="s">
        <v>134</v>
      </c>
      <c r="E149" s="219" t="s">
        <v>741</v>
      </c>
      <c r="F149" s="220" t="s">
        <v>742</v>
      </c>
      <c r="G149" s="221" t="s">
        <v>197</v>
      </c>
      <c r="H149" s="222">
        <v>3</v>
      </c>
      <c r="I149" s="223"/>
      <c r="J149" s="223"/>
      <c r="K149" s="224">
        <f>ROUND(P149*H149,2)</f>
        <v>0</v>
      </c>
      <c r="L149" s="220" t="s">
        <v>677</v>
      </c>
      <c r="M149" s="43"/>
      <c r="N149" s="225" t="s">
        <v>1</v>
      </c>
      <c r="O149" s="226" t="s">
        <v>41</v>
      </c>
      <c r="P149" s="227">
        <f>I149+J149</f>
        <v>0</v>
      </c>
      <c r="Q149" s="227">
        <f>ROUND(I149*H149,2)</f>
        <v>0</v>
      </c>
      <c r="R149" s="227">
        <f>ROUND(J149*H149,2)</f>
        <v>0</v>
      </c>
      <c r="S149" s="90"/>
      <c r="T149" s="228">
        <f>S149*H149</f>
        <v>0</v>
      </c>
      <c r="U149" s="228">
        <v>0</v>
      </c>
      <c r="V149" s="228">
        <f>U149*H149</f>
        <v>0</v>
      </c>
      <c r="W149" s="228">
        <v>0.02</v>
      </c>
      <c r="X149" s="229">
        <f>W149*H149</f>
        <v>0.06</v>
      </c>
      <c r="Y149" s="37"/>
      <c r="Z149" s="37"/>
      <c r="AA149" s="37"/>
      <c r="AB149" s="37"/>
      <c r="AC149" s="37"/>
      <c r="AD149" s="37"/>
      <c r="AE149" s="37"/>
      <c r="AR149" s="230" t="s">
        <v>255</v>
      </c>
      <c r="AT149" s="230" t="s">
        <v>134</v>
      </c>
      <c r="AU149" s="230" t="s">
        <v>88</v>
      </c>
      <c r="AY149" s="16" t="s">
        <v>133</v>
      </c>
      <c r="BE149" s="231">
        <f>IF(O149="základní",K149,0)</f>
        <v>0</v>
      </c>
      <c r="BF149" s="231">
        <f>IF(O149="snížená",K149,0)</f>
        <v>0</v>
      </c>
      <c r="BG149" s="231">
        <f>IF(O149="zákl. přenesená",K149,0)</f>
        <v>0</v>
      </c>
      <c r="BH149" s="231">
        <f>IF(O149="sníž. přenesená",K149,0)</f>
        <v>0</v>
      </c>
      <c r="BI149" s="231">
        <f>IF(O149="nulová",K149,0)</f>
        <v>0</v>
      </c>
      <c r="BJ149" s="16" t="s">
        <v>86</v>
      </c>
      <c r="BK149" s="231">
        <f>ROUND(P149*H149,2)</f>
        <v>0</v>
      </c>
      <c r="BL149" s="16" t="s">
        <v>255</v>
      </c>
      <c r="BM149" s="230" t="s">
        <v>743</v>
      </c>
    </row>
    <row r="150" spans="1:65" s="2" customFormat="1" ht="24.15" customHeight="1">
      <c r="A150" s="37"/>
      <c r="B150" s="38"/>
      <c r="C150" s="218" t="s">
        <v>280</v>
      </c>
      <c r="D150" s="218" t="s">
        <v>134</v>
      </c>
      <c r="E150" s="219" t="s">
        <v>744</v>
      </c>
      <c r="F150" s="220" t="s">
        <v>745</v>
      </c>
      <c r="G150" s="221" t="s">
        <v>197</v>
      </c>
      <c r="H150" s="222">
        <v>15</v>
      </c>
      <c r="I150" s="223"/>
      <c r="J150" s="223"/>
      <c r="K150" s="224">
        <f>ROUND(P150*H150,2)</f>
        <v>0</v>
      </c>
      <c r="L150" s="220" t="s">
        <v>677</v>
      </c>
      <c r="M150" s="43"/>
      <c r="N150" s="225" t="s">
        <v>1</v>
      </c>
      <c r="O150" s="226" t="s">
        <v>41</v>
      </c>
      <c r="P150" s="227">
        <f>I150+J150</f>
        <v>0</v>
      </c>
      <c r="Q150" s="227">
        <f>ROUND(I150*H150,2)</f>
        <v>0</v>
      </c>
      <c r="R150" s="227">
        <f>ROUND(J150*H150,2)</f>
        <v>0</v>
      </c>
      <c r="S150" s="90"/>
      <c r="T150" s="228">
        <f>S150*H150</f>
        <v>0</v>
      </c>
      <c r="U150" s="228">
        <v>0</v>
      </c>
      <c r="V150" s="228">
        <f>U150*H150</f>
        <v>0</v>
      </c>
      <c r="W150" s="228">
        <v>0.00023</v>
      </c>
      <c r="X150" s="229">
        <f>W150*H150</f>
        <v>0.00345</v>
      </c>
      <c r="Y150" s="37"/>
      <c r="Z150" s="37"/>
      <c r="AA150" s="37"/>
      <c r="AB150" s="37"/>
      <c r="AC150" s="37"/>
      <c r="AD150" s="37"/>
      <c r="AE150" s="37"/>
      <c r="AR150" s="230" t="s">
        <v>255</v>
      </c>
      <c r="AT150" s="230" t="s">
        <v>134</v>
      </c>
      <c r="AU150" s="230" t="s">
        <v>88</v>
      </c>
      <c r="AY150" s="16" t="s">
        <v>133</v>
      </c>
      <c r="BE150" s="231">
        <f>IF(O150="základní",K150,0)</f>
        <v>0</v>
      </c>
      <c r="BF150" s="231">
        <f>IF(O150="snížená",K150,0)</f>
        <v>0</v>
      </c>
      <c r="BG150" s="231">
        <f>IF(O150="zákl. přenesená",K150,0)</f>
        <v>0</v>
      </c>
      <c r="BH150" s="231">
        <f>IF(O150="sníž. přenesená",K150,0)</f>
        <v>0</v>
      </c>
      <c r="BI150" s="231">
        <f>IF(O150="nulová",K150,0)</f>
        <v>0</v>
      </c>
      <c r="BJ150" s="16" t="s">
        <v>86</v>
      </c>
      <c r="BK150" s="231">
        <f>ROUND(P150*H150,2)</f>
        <v>0</v>
      </c>
      <c r="BL150" s="16" t="s">
        <v>255</v>
      </c>
      <c r="BM150" s="230" t="s">
        <v>746</v>
      </c>
    </row>
    <row r="151" spans="1:65" s="2" customFormat="1" ht="24.15" customHeight="1">
      <c r="A151" s="37"/>
      <c r="B151" s="38"/>
      <c r="C151" s="218" t="s">
        <v>285</v>
      </c>
      <c r="D151" s="218" t="s">
        <v>134</v>
      </c>
      <c r="E151" s="219" t="s">
        <v>747</v>
      </c>
      <c r="F151" s="220" t="s">
        <v>748</v>
      </c>
      <c r="G151" s="221" t="s">
        <v>197</v>
      </c>
      <c r="H151" s="222">
        <v>40</v>
      </c>
      <c r="I151" s="223"/>
      <c r="J151" s="223"/>
      <c r="K151" s="224">
        <f>ROUND(P151*H151,2)</f>
        <v>0</v>
      </c>
      <c r="L151" s="220" t="s">
        <v>677</v>
      </c>
      <c r="M151" s="43"/>
      <c r="N151" s="225" t="s">
        <v>1</v>
      </c>
      <c r="O151" s="226" t="s">
        <v>41</v>
      </c>
      <c r="P151" s="227">
        <f>I151+J151</f>
        <v>0</v>
      </c>
      <c r="Q151" s="227">
        <f>ROUND(I151*H151,2)</f>
        <v>0</v>
      </c>
      <c r="R151" s="227">
        <f>ROUND(J151*H151,2)</f>
        <v>0</v>
      </c>
      <c r="S151" s="90"/>
      <c r="T151" s="228">
        <f>S151*H151</f>
        <v>0</v>
      </c>
      <c r="U151" s="228">
        <v>0</v>
      </c>
      <c r="V151" s="228">
        <f>U151*H151</f>
        <v>0</v>
      </c>
      <c r="W151" s="228">
        <v>0</v>
      </c>
      <c r="X151" s="229">
        <f>W151*H151</f>
        <v>0</v>
      </c>
      <c r="Y151" s="37"/>
      <c r="Z151" s="37"/>
      <c r="AA151" s="37"/>
      <c r="AB151" s="37"/>
      <c r="AC151" s="37"/>
      <c r="AD151" s="37"/>
      <c r="AE151" s="37"/>
      <c r="AR151" s="230" t="s">
        <v>255</v>
      </c>
      <c r="AT151" s="230" t="s">
        <v>134</v>
      </c>
      <c r="AU151" s="230" t="s">
        <v>88</v>
      </c>
      <c r="AY151" s="16" t="s">
        <v>133</v>
      </c>
      <c r="BE151" s="231">
        <f>IF(O151="základní",K151,0)</f>
        <v>0</v>
      </c>
      <c r="BF151" s="231">
        <f>IF(O151="snížená",K151,0)</f>
        <v>0</v>
      </c>
      <c r="BG151" s="231">
        <f>IF(O151="zákl. přenesená",K151,0)</f>
        <v>0</v>
      </c>
      <c r="BH151" s="231">
        <f>IF(O151="sníž. přenesená",K151,0)</f>
        <v>0</v>
      </c>
      <c r="BI151" s="231">
        <f>IF(O151="nulová",K151,0)</f>
        <v>0</v>
      </c>
      <c r="BJ151" s="16" t="s">
        <v>86</v>
      </c>
      <c r="BK151" s="231">
        <f>ROUND(P151*H151,2)</f>
        <v>0</v>
      </c>
      <c r="BL151" s="16" t="s">
        <v>255</v>
      </c>
      <c r="BM151" s="230" t="s">
        <v>749</v>
      </c>
    </row>
    <row r="152" spans="1:65" s="2" customFormat="1" ht="49.05" customHeight="1">
      <c r="A152" s="37"/>
      <c r="B152" s="38"/>
      <c r="C152" s="218" t="s">
        <v>296</v>
      </c>
      <c r="D152" s="218" t="s">
        <v>134</v>
      </c>
      <c r="E152" s="219" t="s">
        <v>750</v>
      </c>
      <c r="F152" s="220" t="s">
        <v>751</v>
      </c>
      <c r="G152" s="221" t="s">
        <v>197</v>
      </c>
      <c r="H152" s="222">
        <v>9</v>
      </c>
      <c r="I152" s="223"/>
      <c r="J152" s="223"/>
      <c r="K152" s="224">
        <f>ROUND(P152*H152,2)</f>
        <v>0</v>
      </c>
      <c r="L152" s="220" t="s">
        <v>677</v>
      </c>
      <c r="M152" s="43"/>
      <c r="N152" s="225" t="s">
        <v>1</v>
      </c>
      <c r="O152" s="226" t="s">
        <v>41</v>
      </c>
      <c r="P152" s="227">
        <f>I152+J152</f>
        <v>0</v>
      </c>
      <c r="Q152" s="227">
        <f>ROUND(I152*H152,2)</f>
        <v>0</v>
      </c>
      <c r="R152" s="227">
        <f>ROUND(J152*H152,2)</f>
        <v>0</v>
      </c>
      <c r="S152" s="90"/>
      <c r="T152" s="228">
        <f>S152*H152</f>
        <v>0</v>
      </c>
      <c r="U152" s="228">
        <v>0</v>
      </c>
      <c r="V152" s="228">
        <f>U152*H152</f>
        <v>0</v>
      </c>
      <c r="W152" s="228">
        <v>0</v>
      </c>
      <c r="X152" s="229">
        <f>W152*H152</f>
        <v>0</v>
      </c>
      <c r="Y152" s="37"/>
      <c r="Z152" s="37"/>
      <c r="AA152" s="37"/>
      <c r="AB152" s="37"/>
      <c r="AC152" s="37"/>
      <c r="AD152" s="37"/>
      <c r="AE152" s="37"/>
      <c r="AR152" s="230" t="s">
        <v>255</v>
      </c>
      <c r="AT152" s="230" t="s">
        <v>134</v>
      </c>
      <c r="AU152" s="230" t="s">
        <v>88</v>
      </c>
      <c r="AY152" s="16" t="s">
        <v>133</v>
      </c>
      <c r="BE152" s="231">
        <f>IF(O152="základní",K152,0)</f>
        <v>0</v>
      </c>
      <c r="BF152" s="231">
        <f>IF(O152="snížená",K152,0)</f>
        <v>0</v>
      </c>
      <c r="BG152" s="231">
        <f>IF(O152="zákl. přenesená",K152,0)</f>
        <v>0</v>
      </c>
      <c r="BH152" s="231">
        <f>IF(O152="sníž. přenesená",K152,0)</f>
        <v>0</v>
      </c>
      <c r="BI152" s="231">
        <f>IF(O152="nulová",K152,0)</f>
        <v>0</v>
      </c>
      <c r="BJ152" s="16" t="s">
        <v>86</v>
      </c>
      <c r="BK152" s="231">
        <f>ROUND(P152*H152,2)</f>
        <v>0</v>
      </c>
      <c r="BL152" s="16" t="s">
        <v>255</v>
      </c>
      <c r="BM152" s="230" t="s">
        <v>752</v>
      </c>
    </row>
    <row r="153" spans="1:65" s="2" customFormat="1" ht="24.15" customHeight="1">
      <c r="A153" s="37"/>
      <c r="B153" s="38"/>
      <c r="C153" s="252" t="s">
        <v>303</v>
      </c>
      <c r="D153" s="252" t="s">
        <v>244</v>
      </c>
      <c r="E153" s="253" t="s">
        <v>753</v>
      </c>
      <c r="F153" s="254" t="s">
        <v>754</v>
      </c>
      <c r="G153" s="255" t="s">
        <v>197</v>
      </c>
      <c r="H153" s="256">
        <v>9</v>
      </c>
      <c r="I153" s="257"/>
      <c r="J153" s="258"/>
      <c r="K153" s="259">
        <f>ROUND(P153*H153,2)</f>
        <v>0</v>
      </c>
      <c r="L153" s="254" t="s">
        <v>677</v>
      </c>
      <c r="M153" s="260"/>
      <c r="N153" s="261" t="s">
        <v>1</v>
      </c>
      <c r="O153" s="226" t="s">
        <v>41</v>
      </c>
      <c r="P153" s="227">
        <f>I153+J153</f>
        <v>0</v>
      </c>
      <c r="Q153" s="227">
        <f>ROUND(I153*H153,2)</f>
        <v>0</v>
      </c>
      <c r="R153" s="227">
        <f>ROUND(J153*H153,2)</f>
        <v>0</v>
      </c>
      <c r="S153" s="90"/>
      <c r="T153" s="228">
        <f>S153*H153</f>
        <v>0</v>
      </c>
      <c r="U153" s="228">
        <v>4E-05</v>
      </c>
      <c r="V153" s="228">
        <f>U153*H153</f>
        <v>0.00036</v>
      </c>
      <c r="W153" s="228">
        <v>0</v>
      </c>
      <c r="X153" s="229">
        <f>W153*H153</f>
        <v>0</v>
      </c>
      <c r="Y153" s="37"/>
      <c r="Z153" s="37"/>
      <c r="AA153" s="37"/>
      <c r="AB153" s="37"/>
      <c r="AC153" s="37"/>
      <c r="AD153" s="37"/>
      <c r="AE153" s="37"/>
      <c r="AR153" s="230" t="s">
        <v>385</v>
      </c>
      <c r="AT153" s="230" t="s">
        <v>244</v>
      </c>
      <c r="AU153" s="230" t="s">
        <v>88</v>
      </c>
      <c r="AY153" s="16" t="s">
        <v>133</v>
      </c>
      <c r="BE153" s="231">
        <f>IF(O153="základní",K153,0)</f>
        <v>0</v>
      </c>
      <c r="BF153" s="231">
        <f>IF(O153="snížená",K153,0)</f>
        <v>0</v>
      </c>
      <c r="BG153" s="231">
        <f>IF(O153="zákl. přenesená",K153,0)</f>
        <v>0</v>
      </c>
      <c r="BH153" s="231">
        <f>IF(O153="sníž. přenesená",K153,0)</f>
        <v>0</v>
      </c>
      <c r="BI153" s="231">
        <f>IF(O153="nulová",K153,0)</f>
        <v>0</v>
      </c>
      <c r="BJ153" s="16" t="s">
        <v>86</v>
      </c>
      <c r="BK153" s="231">
        <f>ROUND(P153*H153,2)</f>
        <v>0</v>
      </c>
      <c r="BL153" s="16" t="s">
        <v>255</v>
      </c>
      <c r="BM153" s="230" t="s">
        <v>755</v>
      </c>
    </row>
    <row r="154" spans="1:65" s="2" customFormat="1" ht="24.15" customHeight="1">
      <c r="A154" s="37"/>
      <c r="B154" s="38"/>
      <c r="C154" s="252" t="s">
        <v>324</v>
      </c>
      <c r="D154" s="252" t="s">
        <v>244</v>
      </c>
      <c r="E154" s="253" t="s">
        <v>756</v>
      </c>
      <c r="F154" s="254" t="s">
        <v>757</v>
      </c>
      <c r="G154" s="255" t="s">
        <v>197</v>
      </c>
      <c r="H154" s="256">
        <v>9</v>
      </c>
      <c r="I154" s="257"/>
      <c r="J154" s="258"/>
      <c r="K154" s="259">
        <f>ROUND(P154*H154,2)</f>
        <v>0</v>
      </c>
      <c r="L154" s="254" t="s">
        <v>677</v>
      </c>
      <c r="M154" s="260"/>
      <c r="N154" s="261" t="s">
        <v>1</v>
      </c>
      <c r="O154" s="226" t="s">
        <v>41</v>
      </c>
      <c r="P154" s="227">
        <f>I154+J154</f>
        <v>0</v>
      </c>
      <c r="Q154" s="227">
        <f>ROUND(I154*H154,2)</f>
        <v>0</v>
      </c>
      <c r="R154" s="227">
        <f>ROUND(J154*H154,2)</f>
        <v>0</v>
      </c>
      <c r="S154" s="90"/>
      <c r="T154" s="228">
        <f>S154*H154</f>
        <v>0</v>
      </c>
      <c r="U154" s="228">
        <v>3E-05</v>
      </c>
      <c r="V154" s="228">
        <f>U154*H154</f>
        <v>0.00027</v>
      </c>
      <c r="W154" s="228">
        <v>0</v>
      </c>
      <c r="X154" s="229">
        <f>W154*H154</f>
        <v>0</v>
      </c>
      <c r="Y154" s="37"/>
      <c r="Z154" s="37"/>
      <c r="AA154" s="37"/>
      <c r="AB154" s="37"/>
      <c r="AC154" s="37"/>
      <c r="AD154" s="37"/>
      <c r="AE154" s="37"/>
      <c r="AR154" s="230" t="s">
        <v>385</v>
      </c>
      <c r="AT154" s="230" t="s">
        <v>244</v>
      </c>
      <c r="AU154" s="230" t="s">
        <v>88</v>
      </c>
      <c r="AY154" s="16" t="s">
        <v>133</v>
      </c>
      <c r="BE154" s="231">
        <f>IF(O154="základní",K154,0)</f>
        <v>0</v>
      </c>
      <c r="BF154" s="231">
        <f>IF(O154="snížená",K154,0)</f>
        <v>0</v>
      </c>
      <c r="BG154" s="231">
        <f>IF(O154="zákl. přenesená",K154,0)</f>
        <v>0</v>
      </c>
      <c r="BH154" s="231">
        <f>IF(O154="sníž. přenesená",K154,0)</f>
        <v>0</v>
      </c>
      <c r="BI154" s="231">
        <f>IF(O154="nulová",K154,0)</f>
        <v>0</v>
      </c>
      <c r="BJ154" s="16" t="s">
        <v>86</v>
      </c>
      <c r="BK154" s="231">
        <f>ROUND(P154*H154,2)</f>
        <v>0</v>
      </c>
      <c r="BL154" s="16" t="s">
        <v>255</v>
      </c>
      <c r="BM154" s="230" t="s">
        <v>758</v>
      </c>
    </row>
    <row r="155" spans="1:65" s="2" customFormat="1" ht="24.15" customHeight="1">
      <c r="A155" s="37"/>
      <c r="B155" s="38"/>
      <c r="C155" s="252" t="s">
        <v>358</v>
      </c>
      <c r="D155" s="252" t="s">
        <v>244</v>
      </c>
      <c r="E155" s="253" t="s">
        <v>759</v>
      </c>
      <c r="F155" s="254" t="s">
        <v>760</v>
      </c>
      <c r="G155" s="255" t="s">
        <v>197</v>
      </c>
      <c r="H155" s="256">
        <v>9</v>
      </c>
      <c r="I155" s="257"/>
      <c r="J155" s="258"/>
      <c r="K155" s="259">
        <f>ROUND(P155*H155,2)</f>
        <v>0</v>
      </c>
      <c r="L155" s="254" t="s">
        <v>677</v>
      </c>
      <c r="M155" s="260"/>
      <c r="N155" s="261" t="s">
        <v>1</v>
      </c>
      <c r="O155" s="226" t="s">
        <v>41</v>
      </c>
      <c r="P155" s="227">
        <f>I155+J155</f>
        <v>0</v>
      </c>
      <c r="Q155" s="227">
        <f>ROUND(I155*H155,2)</f>
        <v>0</v>
      </c>
      <c r="R155" s="227">
        <f>ROUND(J155*H155,2)</f>
        <v>0</v>
      </c>
      <c r="S155" s="90"/>
      <c r="T155" s="228">
        <f>S155*H155</f>
        <v>0</v>
      </c>
      <c r="U155" s="228">
        <v>1E-05</v>
      </c>
      <c r="V155" s="228">
        <f>U155*H155</f>
        <v>9E-05</v>
      </c>
      <c r="W155" s="228">
        <v>0</v>
      </c>
      <c r="X155" s="229">
        <f>W155*H155</f>
        <v>0</v>
      </c>
      <c r="Y155" s="37"/>
      <c r="Z155" s="37"/>
      <c r="AA155" s="37"/>
      <c r="AB155" s="37"/>
      <c r="AC155" s="37"/>
      <c r="AD155" s="37"/>
      <c r="AE155" s="37"/>
      <c r="AR155" s="230" t="s">
        <v>385</v>
      </c>
      <c r="AT155" s="230" t="s">
        <v>244</v>
      </c>
      <c r="AU155" s="230" t="s">
        <v>88</v>
      </c>
      <c r="AY155" s="16" t="s">
        <v>133</v>
      </c>
      <c r="BE155" s="231">
        <f>IF(O155="základní",K155,0)</f>
        <v>0</v>
      </c>
      <c r="BF155" s="231">
        <f>IF(O155="snížená",K155,0)</f>
        <v>0</v>
      </c>
      <c r="BG155" s="231">
        <f>IF(O155="zákl. přenesená",K155,0)</f>
        <v>0</v>
      </c>
      <c r="BH155" s="231">
        <f>IF(O155="sníž. přenesená",K155,0)</f>
        <v>0</v>
      </c>
      <c r="BI155" s="231">
        <f>IF(O155="nulová",K155,0)</f>
        <v>0</v>
      </c>
      <c r="BJ155" s="16" t="s">
        <v>86</v>
      </c>
      <c r="BK155" s="231">
        <f>ROUND(P155*H155,2)</f>
        <v>0</v>
      </c>
      <c r="BL155" s="16" t="s">
        <v>255</v>
      </c>
      <c r="BM155" s="230" t="s">
        <v>761</v>
      </c>
    </row>
    <row r="156" spans="1:65" s="2" customFormat="1" ht="44.25" customHeight="1">
      <c r="A156" s="37"/>
      <c r="B156" s="38"/>
      <c r="C156" s="218" t="s">
        <v>363</v>
      </c>
      <c r="D156" s="218" t="s">
        <v>134</v>
      </c>
      <c r="E156" s="219" t="s">
        <v>762</v>
      </c>
      <c r="F156" s="220" t="s">
        <v>763</v>
      </c>
      <c r="G156" s="221" t="s">
        <v>197</v>
      </c>
      <c r="H156" s="222">
        <v>9</v>
      </c>
      <c r="I156" s="223"/>
      <c r="J156" s="223"/>
      <c r="K156" s="224">
        <f>ROUND(P156*H156,2)</f>
        <v>0</v>
      </c>
      <c r="L156" s="220" t="s">
        <v>677</v>
      </c>
      <c r="M156" s="43"/>
      <c r="N156" s="225" t="s">
        <v>1</v>
      </c>
      <c r="O156" s="226" t="s">
        <v>41</v>
      </c>
      <c r="P156" s="227">
        <f>I156+J156</f>
        <v>0</v>
      </c>
      <c r="Q156" s="227">
        <f>ROUND(I156*H156,2)</f>
        <v>0</v>
      </c>
      <c r="R156" s="227">
        <f>ROUND(J156*H156,2)</f>
        <v>0</v>
      </c>
      <c r="S156" s="90"/>
      <c r="T156" s="228">
        <f>S156*H156</f>
        <v>0</v>
      </c>
      <c r="U156" s="228">
        <v>0</v>
      </c>
      <c r="V156" s="228">
        <f>U156*H156</f>
        <v>0</v>
      </c>
      <c r="W156" s="228">
        <v>4.8E-05</v>
      </c>
      <c r="X156" s="229">
        <f>W156*H156</f>
        <v>0.000432</v>
      </c>
      <c r="Y156" s="37"/>
      <c r="Z156" s="37"/>
      <c r="AA156" s="37"/>
      <c r="AB156" s="37"/>
      <c r="AC156" s="37"/>
      <c r="AD156" s="37"/>
      <c r="AE156" s="37"/>
      <c r="AR156" s="230" t="s">
        <v>255</v>
      </c>
      <c r="AT156" s="230" t="s">
        <v>134</v>
      </c>
      <c r="AU156" s="230" t="s">
        <v>88</v>
      </c>
      <c r="AY156" s="16" t="s">
        <v>133</v>
      </c>
      <c r="BE156" s="231">
        <f>IF(O156="základní",K156,0)</f>
        <v>0</v>
      </c>
      <c r="BF156" s="231">
        <f>IF(O156="snížená",K156,0)</f>
        <v>0</v>
      </c>
      <c r="BG156" s="231">
        <f>IF(O156="zákl. přenesená",K156,0)</f>
        <v>0</v>
      </c>
      <c r="BH156" s="231">
        <f>IF(O156="sníž. přenesená",K156,0)</f>
        <v>0</v>
      </c>
      <c r="BI156" s="231">
        <f>IF(O156="nulová",K156,0)</f>
        <v>0</v>
      </c>
      <c r="BJ156" s="16" t="s">
        <v>86</v>
      </c>
      <c r="BK156" s="231">
        <f>ROUND(P156*H156,2)</f>
        <v>0</v>
      </c>
      <c r="BL156" s="16" t="s">
        <v>255</v>
      </c>
      <c r="BM156" s="230" t="s">
        <v>764</v>
      </c>
    </row>
    <row r="157" spans="1:65" s="2" customFormat="1" ht="49.05" customHeight="1">
      <c r="A157" s="37"/>
      <c r="B157" s="38"/>
      <c r="C157" s="218" t="s">
        <v>367</v>
      </c>
      <c r="D157" s="218" t="s">
        <v>134</v>
      </c>
      <c r="E157" s="219" t="s">
        <v>765</v>
      </c>
      <c r="F157" s="220" t="s">
        <v>766</v>
      </c>
      <c r="G157" s="221" t="s">
        <v>197</v>
      </c>
      <c r="H157" s="222">
        <v>64</v>
      </c>
      <c r="I157" s="223"/>
      <c r="J157" s="223"/>
      <c r="K157" s="224">
        <f>ROUND(P157*H157,2)</f>
        <v>0</v>
      </c>
      <c r="L157" s="220" t="s">
        <v>677</v>
      </c>
      <c r="M157" s="43"/>
      <c r="N157" s="225" t="s">
        <v>1</v>
      </c>
      <c r="O157" s="226" t="s">
        <v>41</v>
      </c>
      <c r="P157" s="227">
        <f>I157+J157</f>
        <v>0</v>
      </c>
      <c r="Q157" s="227">
        <f>ROUND(I157*H157,2)</f>
        <v>0</v>
      </c>
      <c r="R157" s="227">
        <f>ROUND(J157*H157,2)</f>
        <v>0</v>
      </c>
      <c r="S157" s="90"/>
      <c r="T157" s="228">
        <f>S157*H157</f>
        <v>0</v>
      </c>
      <c r="U157" s="228">
        <v>0</v>
      </c>
      <c r="V157" s="228">
        <f>U157*H157</f>
        <v>0</v>
      </c>
      <c r="W157" s="228">
        <v>0</v>
      </c>
      <c r="X157" s="229">
        <f>W157*H157</f>
        <v>0</v>
      </c>
      <c r="Y157" s="37"/>
      <c r="Z157" s="37"/>
      <c r="AA157" s="37"/>
      <c r="AB157" s="37"/>
      <c r="AC157" s="37"/>
      <c r="AD157" s="37"/>
      <c r="AE157" s="37"/>
      <c r="AR157" s="230" t="s">
        <v>255</v>
      </c>
      <c r="AT157" s="230" t="s">
        <v>134</v>
      </c>
      <c r="AU157" s="230" t="s">
        <v>88</v>
      </c>
      <c r="AY157" s="16" t="s">
        <v>133</v>
      </c>
      <c r="BE157" s="231">
        <f>IF(O157="základní",K157,0)</f>
        <v>0</v>
      </c>
      <c r="BF157" s="231">
        <f>IF(O157="snížená",K157,0)</f>
        <v>0</v>
      </c>
      <c r="BG157" s="231">
        <f>IF(O157="zákl. přenesená",K157,0)</f>
        <v>0</v>
      </c>
      <c r="BH157" s="231">
        <f>IF(O157="sníž. přenesená",K157,0)</f>
        <v>0</v>
      </c>
      <c r="BI157" s="231">
        <f>IF(O157="nulová",K157,0)</f>
        <v>0</v>
      </c>
      <c r="BJ157" s="16" t="s">
        <v>86</v>
      </c>
      <c r="BK157" s="231">
        <f>ROUND(P157*H157,2)</f>
        <v>0</v>
      </c>
      <c r="BL157" s="16" t="s">
        <v>255</v>
      </c>
      <c r="BM157" s="230" t="s">
        <v>767</v>
      </c>
    </row>
    <row r="158" spans="1:65" s="2" customFormat="1" ht="24.15" customHeight="1">
      <c r="A158" s="37"/>
      <c r="B158" s="38"/>
      <c r="C158" s="252" t="s">
        <v>95</v>
      </c>
      <c r="D158" s="252" t="s">
        <v>244</v>
      </c>
      <c r="E158" s="253" t="s">
        <v>768</v>
      </c>
      <c r="F158" s="254" t="s">
        <v>769</v>
      </c>
      <c r="G158" s="255" t="s">
        <v>197</v>
      </c>
      <c r="H158" s="256">
        <v>64</v>
      </c>
      <c r="I158" s="257"/>
      <c r="J158" s="258"/>
      <c r="K158" s="259">
        <f>ROUND(P158*H158,2)</f>
        <v>0</v>
      </c>
      <c r="L158" s="254" t="s">
        <v>677</v>
      </c>
      <c r="M158" s="260"/>
      <c r="N158" s="261" t="s">
        <v>1</v>
      </c>
      <c r="O158" s="226" t="s">
        <v>41</v>
      </c>
      <c r="P158" s="227">
        <f>I158+J158</f>
        <v>0</v>
      </c>
      <c r="Q158" s="227">
        <f>ROUND(I158*H158,2)</f>
        <v>0</v>
      </c>
      <c r="R158" s="227">
        <f>ROUND(J158*H158,2)</f>
        <v>0</v>
      </c>
      <c r="S158" s="90"/>
      <c r="T158" s="228">
        <f>S158*H158</f>
        <v>0</v>
      </c>
      <c r="U158" s="228">
        <v>6E-05</v>
      </c>
      <c r="V158" s="228">
        <f>U158*H158</f>
        <v>0.00384</v>
      </c>
      <c r="W158" s="228">
        <v>0</v>
      </c>
      <c r="X158" s="229">
        <f>W158*H158</f>
        <v>0</v>
      </c>
      <c r="Y158" s="37"/>
      <c r="Z158" s="37"/>
      <c r="AA158" s="37"/>
      <c r="AB158" s="37"/>
      <c r="AC158" s="37"/>
      <c r="AD158" s="37"/>
      <c r="AE158" s="37"/>
      <c r="AR158" s="230" t="s">
        <v>385</v>
      </c>
      <c r="AT158" s="230" t="s">
        <v>244</v>
      </c>
      <c r="AU158" s="230" t="s">
        <v>88</v>
      </c>
      <c r="AY158" s="16" t="s">
        <v>133</v>
      </c>
      <c r="BE158" s="231">
        <f>IF(O158="základní",K158,0)</f>
        <v>0</v>
      </c>
      <c r="BF158" s="231">
        <f>IF(O158="snížená",K158,0)</f>
        <v>0</v>
      </c>
      <c r="BG158" s="231">
        <f>IF(O158="zákl. přenesená",K158,0)</f>
        <v>0</v>
      </c>
      <c r="BH158" s="231">
        <f>IF(O158="sníž. přenesená",K158,0)</f>
        <v>0</v>
      </c>
      <c r="BI158" s="231">
        <f>IF(O158="nulová",K158,0)</f>
        <v>0</v>
      </c>
      <c r="BJ158" s="16" t="s">
        <v>86</v>
      </c>
      <c r="BK158" s="231">
        <f>ROUND(P158*H158,2)</f>
        <v>0</v>
      </c>
      <c r="BL158" s="16" t="s">
        <v>255</v>
      </c>
      <c r="BM158" s="230" t="s">
        <v>770</v>
      </c>
    </row>
    <row r="159" spans="1:65" s="2" customFormat="1" ht="24.15" customHeight="1">
      <c r="A159" s="37"/>
      <c r="B159" s="38"/>
      <c r="C159" s="252" t="s">
        <v>377</v>
      </c>
      <c r="D159" s="252" t="s">
        <v>244</v>
      </c>
      <c r="E159" s="253" t="s">
        <v>759</v>
      </c>
      <c r="F159" s="254" t="s">
        <v>760</v>
      </c>
      <c r="G159" s="255" t="s">
        <v>197</v>
      </c>
      <c r="H159" s="256">
        <v>6</v>
      </c>
      <c r="I159" s="257"/>
      <c r="J159" s="258"/>
      <c r="K159" s="259">
        <f>ROUND(P159*H159,2)</f>
        <v>0</v>
      </c>
      <c r="L159" s="254" t="s">
        <v>677</v>
      </c>
      <c r="M159" s="260"/>
      <c r="N159" s="261" t="s">
        <v>1</v>
      </c>
      <c r="O159" s="226" t="s">
        <v>41</v>
      </c>
      <c r="P159" s="227">
        <f>I159+J159</f>
        <v>0</v>
      </c>
      <c r="Q159" s="227">
        <f>ROUND(I159*H159,2)</f>
        <v>0</v>
      </c>
      <c r="R159" s="227">
        <f>ROUND(J159*H159,2)</f>
        <v>0</v>
      </c>
      <c r="S159" s="90"/>
      <c r="T159" s="228">
        <f>S159*H159</f>
        <v>0</v>
      </c>
      <c r="U159" s="228">
        <v>1E-05</v>
      </c>
      <c r="V159" s="228">
        <f>U159*H159</f>
        <v>6.000000000000001E-05</v>
      </c>
      <c r="W159" s="228">
        <v>0</v>
      </c>
      <c r="X159" s="229">
        <f>W159*H159</f>
        <v>0</v>
      </c>
      <c r="Y159" s="37"/>
      <c r="Z159" s="37"/>
      <c r="AA159" s="37"/>
      <c r="AB159" s="37"/>
      <c r="AC159" s="37"/>
      <c r="AD159" s="37"/>
      <c r="AE159" s="37"/>
      <c r="AR159" s="230" t="s">
        <v>385</v>
      </c>
      <c r="AT159" s="230" t="s">
        <v>244</v>
      </c>
      <c r="AU159" s="230" t="s">
        <v>88</v>
      </c>
      <c r="AY159" s="16" t="s">
        <v>133</v>
      </c>
      <c r="BE159" s="231">
        <f>IF(O159="základní",K159,0)</f>
        <v>0</v>
      </c>
      <c r="BF159" s="231">
        <f>IF(O159="snížená",K159,0)</f>
        <v>0</v>
      </c>
      <c r="BG159" s="231">
        <f>IF(O159="zákl. přenesená",K159,0)</f>
        <v>0</v>
      </c>
      <c r="BH159" s="231">
        <f>IF(O159="sníž. přenesená",K159,0)</f>
        <v>0</v>
      </c>
      <c r="BI159" s="231">
        <f>IF(O159="nulová",K159,0)</f>
        <v>0</v>
      </c>
      <c r="BJ159" s="16" t="s">
        <v>86</v>
      </c>
      <c r="BK159" s="231">
        <f>ROUND(P159*H159,2)</f>
        <v>0</v>
      </c>
      <c r="BL159" s="16" t="s">
        <v>255</v>
      </c>
      <c r="BM159" s="230" t="s">
        <v>771</v>
      </c>
    </row>
    <row r="160" spans="1:65" s="2" customFormat="1" ht="24.15" customHeight="1">
      <c r="A160" s="37"/>
      <c r="B160" s="38"/>
      <c r="C160" s="252" t="s">
        <v>385</v>
      </c>
      <c r="D160" s="252" t="s">
        <v>244</v>
      </c>
      <c r="E160" s="253" t="s">
        <v>772</v>
      </c>
      <c r="F160" s="254" t="s">
        <v>773</v>
      </c>
      <c r="G160" s="255" t="s">
        <v>197</v>
      </c>
      <c r="H160" s="256">
        <v>2</v>
      </c>
      <c r="I160" s="257"/>
      <c r="J160" s="258"/>
      <c r="K160" s="259">
        <f>ROUND(P160*H160,2)</f>
        <v>0</v>
      </c>
      <c r="L160" s="254" t="s">
        <v>677</v>
      </c>
      <c r="M160" s="260"/>
      <c r="N160" s="261" t="s">
        <v>1</v>
      </c>
      <c r="O160" s="226" t="s">
        <v>41</v>
      </c>
      <c r="P160" s="227">
        <f>I160+J160</f>
        <v>0</v>
      </c>
      <c r="Q160" s="227">
        <f>ROUND(I160*H160,2)</f>
        <v>0</v>
      </c>
      <c r="R160" s="227">
        <f>ROUND(J160*H160,2)</f>
        <v>0</v>
      </c>
      <c r="S160" s="90"/>
      <c r="T160" s="228">
        <f>S160*H160</f>
        <v>0</v>
      </c>
      <c r="U160" s="228">
        <v>2E-05</v>
      </c>
      <c r="V160" s="228">
        <f>U160*H160</f>
        <v>4E-05</v>
      </c>
      <c r="W160" s="228">
        <v>0</v>
      </c>
      <c r="X160" s="229">
        <f>W160*H160</f>
        <v>0</v>
      </c>
      <c r="Y160" s="37"/>
      <c r="Z160" s="37"/>
      <c r="AA160" s="37"/>
      <c r="AB160" s="37"/>
      <c r="AC160" s="37"/>
      <c r="AD160" s="37"/>
      <c r="AE160" s="37"/>
      <c r="AR160" s="230" t="s">
        <v>385</v>
      </c>
      <c r="AT160" s="230" t="s">
        <v>244</v>
      </c>
      <c r="AU160" s="230" t="s">
        <v>88</v>
      </c>
      <c r="AY160" s="16" t="s">
        <v>133</v>
      </c>
      <c r="BE160" s="231">
        <f>IF(O160="základní",K160,0)</f>
        <v>0</v>
      </c>
      <c r="BF160" s="231">
        <f>IF(O160="snížená",K160,0)</f>
        <v>0</v>
      </c>
      <c r="BG160" s="231">
        <f>IF(O160="zákl. přenesená",K160,0)</f>
        <v>0</v>
      </c>
      <c r="BH160" s="231">
        <f>IF(O160="sníž. přenesená",K160,0)</f>
        <v>0</v>
      </c>
      <c r="BI160" s="231">
        <f>IF(O160="nulová",K160,0)</f>
        <v>0</v>
      </c>
      <c r="BJ160" s="16" t="s">
        <v>86</v>
      </c>
      <c r="BK160" s="231">
        <f>ROUND(P160*H160,2)</f>
        <v>0</v>
      </c>
      <c r="BL160" s="16" t="s">
        <v>255</v>
      </c>
      <c r="BM160" s="230" t="s">
        <v>774</v>
      </c>
    </row>
    <row r="161" spans="1:65" s="2" customFormat="1" ht="24.15" customHeight="1">
      <c r="A161" s="37"/>
      <c r="B161" s="38"/>
      <c r="C161" s="252" t="s">
        <v>390</v>
      </c>
      <c r="D161" s="252" t="s">
        <v>244</v>
      </c>
      <c r="E161" s="253" t="s">
        <v>775</v>
      </c>
      <c r="F161" s="254" t="s">
        <v>776</v>
      </c>
      <c r="G161" s="255" t="s">
        <v>197</v>
      </c>
      <c r="H161" s="256">
        <v>2</v>
      </c>
      <c r="I161" s="257"/>
      <c r="J161" s="258"/>
      <c r="K161" s="259">
        <f>ROUND(P161*H161,2)</f>
        <v>0</v>
      </c>
      <c r="L161" s="254" t="s">
        <v>677</v>
      </c>
      <c r="M161" s="260"/>
      <c r="N161" s="261" t="s">
        <v>1</v>
      </c>
      <c r="O161" s="226" t="s">
        <v>41</v>
      </c>
      <c r="P161" s="227">
        <f>I161+J161</f>
        <v>0</v>
      </c>
      <c r="Q161" s="227">
        <f>ROUND(I161*H161,2)</f>
        <v>0</v>
      </c>
      <c r="R161" s="227">
        <f>ROUND(J161*H161,2)</f>
        <v>0</v>
      </c>
      <c r="S161" s="90"/>
      <c r="T161" s="228">
        <f>S161*H161</f>
        <v>0</v>
      </c>
      <c r="U161" s="228">
        <v>3E-05</v>
      </c>
      <c r="V161" s="228">
        <f>U161*H161</f>
        <v>6E-05</v>
      </c>
      <c r="W161" s="228">
        <v>0</v>
      </c>
      <c r="X161" s="229">
        <f>W161*H161</f>
        <v>0</v>
      </c>
      <c r="Y161" s="37"/>
      <c r="Z161" s="37"/>
      <c r="AA161" s="37"/>
      <c r="AB161" s="37"/>
      <c r="AC161" s="37"/>
      <c r="AD161" s="37"/>
      <c r="AE161" s="37"/>
      <c r="AR161" s="230" t="s">
        <v>385</v>
      </c>
      <c r="AT161" s="230" t="s">
        <v>244</v>
      </c>
      <c r="AU161" s="230" t="s">
        <v>88</v>
      </c>
      <c r="AY161" s="16" t="s">
        <v>133</v>
      </c>
      <c r="BE161" s="231">
        <f>IF(O161="základní",K161,0)</f>
        <v>0</v>
      </c>
      <c r="BF161" s="231">
        <f>IF(O161="snížená",K161,0)</f>
        <v>0</v>
      </c>
      <c r="BG161" s="231">
        <f>IF(O161="zákl. přenesená",K161,0)</f>
        <v>0</v>
      </c>
      <c r="BH161" s="231">
        <f>IF(O161="sníž. přenesená",K161,0)</f>
        <v>0</v>
      </c>
      <c r="BI161" s="231">
        <f>IF(O161="nulová",K161,0)</f>
        <v>0</v>
      </c>
      <c r="BJ161" s="16" t="s">
        <v>86</v>
      </c>
      <c r="BK161" s="231">
        <f>ROUND(P161*H161,2)</f>
        <v>0</v>
      </c>
      <c r="BL161" s="16" t="s">
        <v>255</v>
      </c>
      <c r="BM161" s="230" t="s">
        <v>777</v>
      </c>
    </row>
    <row r="162" spans="1:65" s="2" customFormat="1" ht="24.15" customHeight="1">
      <c r="A162" s="37"/>
      <c r="B162" s="38"/>
      <c r="C162" s="252" t="s">
        <v>394</v>
      </c>
      <c r="D162" s="252" t="s">
        <v>244</v>
      </c>
      <c r="E162" s="253" t="s">
        <v>778</v>
      </c>
      <c r="F162" s="254" t="s">
        <v>779</v>
      </c>
      <c r="G162" s="255" t="s">
        <v>197</v>
      </c>
      <c r="H162" s="256">
        <v>3</v>
      </c>
      <c r="I162" s="257"/>
      <c r="J162" s="258"/>
      <c r="K162" s="259">
        <f>ROUND(P162*H162,2)</f>
        <v>0</v>
      </c>
      <c r="L162" s="254" t="s">
        <v>677</v>
      </c>
      <c r="M162" s="260"/>
      <c r="N162" s="261" t="s">
        <v>1</v>
      </c>
      <c r="O162" s="226" t="s">
        <v>41</v>
      </c>
      <c r="P162" s="227">
        <f>I162+J162</f>
        <v>0</v>
      </c>
      <c r="Q162" s="227">
        <f>ROUND(I162*H162,2)</f>
        <v>0</v>
      </c>
      <c r="R162" s="227">
        <f>ROUND(J162*H162,2)</f>
        <v>0</v>
      </c>
      <c r="S162" s="90"/>
      <c r="T162" s="228">
        <f>S162*H162</f>
        <v>0</v>
      </c>
      <c r="U162" s="228">
        <v>4E-05</v>
      </c>
      <c r="V162" s="228">
        <f>U162*H162</f>
        <v>0.00012000000000000002</v>
      </c>
      <c r="W162" s="228">
        <v>0</v>
      </c>
      <c r="X162" s="229">
        <f>W162*H162</f>
        <v>0</v>
      </c>
      <c r="Y162" s="37"/>
      <c r="Z162" s="37"/>
      <c r="AA162" s="37"/>
      <c r="AB162" s="37"/>
      <c r="AC162" s="37"/>
      <c r="AD162" s="37"/>
      <c r="AE162" s="37"/>
      <c r="AR162" s="230" t="s">
        <v>385</v>
      </c>
      <c r="AT162" s="230" t="s">
        <v>244</v>
      </c>
      <c r="AU162" s="230" t="s">
        <v>88</v>
      </c>
      <c r="AY162" s="16" t="s">
        <v>133</v>
      </c>
      <c r="BE162" s="231">
        <f>IF(O162="základní",K162,0)</f>
        <v>0</v>
      </c>
      <c r="BF162" s="231">
        <f>IF(O162="snížená",K162,0)</f>
        <v>0</v>
      </c>
      <c r="BG162" s="231">
        <f>IF(O162="zákl. přenesená",K162,0)</f>
        <v>0</v>
      </c>
      <c r="BH162" s="231">
        <f>IF(O162="sníž. přenesená",K162,0)</f>
        <v>0</v>
      </c>
      <c r="BI162" s="231">
        <f>IF(O162="nulová",K162,0)</f>
        <v>0</v>
      </c>
      <c r="BJ162" s="16" t="s">
        <v>86</v>
      </c>
      <c r="BK162" s="231">
        <f>ROUND(P162*H162,2)</f>
        <v>0</v>
      </c>
      <c r="BL162" s="16" t="s">
        <v>255</v>
      </c>
      <c r="BM162" s="230" t="s">
        <v>780</v>
      </c>
    </row>
    <row r="163" spans="1:65" s="2" customFormat="1" ht="24.15" customHeight="1">
      <c r="A163" s="37"/>
      <c r="B163" s="38"/>
      <c r="C163" s="252" t="s">
        <v>399</v>
      </c>
      <c r="D163" s="252" t="s">
        <v>244</v>
      </c>
      <c r="E163" s="253" t="s">
        <v>781</v>
      </c>
      <c r="F163" s="254" t="s">
        <v>782</v>
      </c>
      <c r="G163" s="255" t="s">
        <v>197</v>
      </c>
      <c r="H163" s="256">
        <v>14</v>
      </c>
      <c r="I163" s="257"/>
      <c r="J163" s="258"/>
      <c r="K163" s="259">
        <f>ROUND(P163*H163,2)</f>
        <v>0</v>
      </c>
      <c r="L163" s="254" t="s">
        <v>677</v>
      </c>
      <c r="M163" s="260"/>
      <c r="N163" s="261" t="s">
        <v>1</v>
      </c>
      <c r="O163" s="226" t="s">
        <v>41</v>
      </c>
      <c r="P163" s="227">
        <f>I163+J163</f>
        <v>0</v>
      </c>
      <c r="Q163" s="227">
        <f>ROUND(I163*H163,2)</f>
        <v>0</v>
      </c>
      <c r="R163" s="227">
        <f>ROUND(J163*H163,2)</f>
        <v>0</v>
      </c>
      <c r="S163" s="90"/>
      <c r="T163" s="228">
        <f>S163*H163</f>
        <v>0</v>
      </c>
      <c r="U163" s="228">
        <v>6E-05</v>
      </c>
      <c r="V163" s="228">
        <f>U163*H163</f>
        <v>0.00084</v>
      </c>
      <c r="W163" s="228">
        <v>0</v>
      </c>
      <c r="X163" s="229">
        <f>W163*H163</f>
        <v>0</v>
      </c>
      <c r="Y163" s="37"/>
      <c r="Z163" s="37"/>
      <c r="AA163" s="37"/>
      <c r="AB163" s="37"/>
      <c r="AC163" s="37"/>
      <c r="AD163" s="37"/>
      <c r="AE163" s="37"/>
      <c r="AR163" s="230" t="s">
        <v>385</v>
      </c>
      <c r="AT163" s="230" t="s">
        <v>244</v>
      </c>
      <c r="AU163" s="230" t="s">
        <v>88</v>
      </c>
      <c r="AY163" s="16" t="s">
        <v>133</v>
      </c>
      <c r="BE163" s="231">
        <f>IF(O163="základní",K163,0)</f>
        <v>0</v>
      </c>
      <c r="BF163" s="231">
        <f>IF(O163="snížená",K163,0)</f>
        <v>0</v>
      </c>
      <c r="BG163" s="231">
        <f>IF(O163="zákl. přenesená",K163,0)</f>
        <v>0</v>
      </c>
      <c r="BH163" s="231">
        <f>IF(O163="sníž. přenesená",K163,0)</f>
        <v>0</v>
      </c>
      <c r="BI163" s="231">
        <f>IF(O163="nulová",K163,0)</f>
        <v>0</v>
      </c>
      <c r="BJ163" s="16" t="s">
        <v>86</v>
      </c>
      <c r="BK163" s="231">
        <f>ROUND(P163*H163,2)</f>
        <v>0</v>
      </c>
      <c r="BL163" s="16" t="s">
        <v>255</v>
      </c>
      <c r="BM163" s="230" t="s">
        <v>783</v>
      </c>
    </row>
    <row r="164" spans="1:65" s="2" customFormat="1" ht="49.05" customHeight="1">
      <c r="A164" s="37"/>
      <c r="B164" s="38"/>
      <c r="C164" s="218" t="s">
        <v>406</v>
      </c>
      <c r="D164" s="218" t="s">
        <v>134</v>
      </c>
      <c r="E164" s="219" t="s">
        <v>784</v>
      </c>
      <c r="F164" s="220" t="s">
        <v>785</v>
      </c>
      <c r="G164" s="221" t="s">
        <v>197</v>
      </c>
      <c r="H164" s="222">
        <v>17</v>
      </c>
      <c r="I164" s="223"/>
      <c r="J164" s="223"/>
      <c r="K164" s="224">
        <f>ROUND(P164*H164,2)</f>
        <v>0</v>
      </c>
      <c r="L164" s="220" t="s">
        <v>677</v>
      </c>
      <c r="M164" s="43"/>
      <c r="N164" s="225" t="s">
        <v>1</v>
      </c>
      <c r="O164" s="226" t="s">
        <v>41</v>
      </c>
      <c r="P164" s="227">
        <f>I164+J164</f>
        <v>0</v>
      </c>
      <c r="Q164" s="227">
        <f>ROUND(I164*H164,2)</f>
        <v>0</v>
      </c>
      <c r="R164" s="227">
        <f>ROUND(J164*H164,2)</f>
        <v>0</v>
      </c>
      <c r="S164" s="90"/>
      <c r="T164" s="228">
        <f>S164*H164</f>
        <v>0</v>
      </c>
      <c r="U164" s="228">
        <v>0</v>
      </c>
      <c r="V164" s="228">
        <f>U164*H164</f>
        <v>0</v>
      </c>
      <c r="W164" s="228">
        <v>0</v>
      </c>
      <c r="X164" s="229">
        <f>W164*H164</f>
        <v>0</v>
      </c>
      <c r="Y164" s="37"/>
      <c r="Z164" s="37"/>
      <c r="AA164" s="37"/>
      <c r="AB164" s="37"/>
      <c r="AC164" s="37"/>
      <c r="AD164" s="37"/>
      <c r="AE164" s="37"/>
      <c r="AR164" s="230" t="s">
        <v>255</v>
      </c>
      <c r="AT164" s="230" t="s">
        <v>134</v>
      </c>
      <c r="AU164" s="230" t="s">
        <v>88</v>
      </c>
      <c r="AY164" s="16" t="s">
        <v>133</v>
      </c>
      <c r="BE164" s="231">
        <f>IF(O164="základní",K164,0)</f>
        <v>0</v>
      </c>
      <c r="BF164" s="231">
        <f>IF(O164="snížená",K164,0)</f>
        <v>0</v>
      </c>
      <c r="BG164" s="231">
        <f>IF(O164="zákl. přenesená",K164,0)</f>
        <v>0</v>
      </c>
      <c r="BH164" s="231">
        <f>IF(O164="sníž. přenesená",K164,0)</f>
        <v>0</v>
      </c>
      <c r="BI164" s="231">
        <f>IF(O164="nulová",K164,0)</f>
        <v>0</v>
      </c>
      <c r="BJ164" s="16" t="s">
        <v>86</v>
      </c>
      <c r="BK164" s="231">
        <f>ROUND(P164*H164,2)</f>
        <v>0</v>
      </c>
      <c r="BL164" s="16" t="s">
        <v>255</v>
      </c>
      <c r="BM164" s="230" t="s">
        <v>786</v>
      </c>
    </row>
    <row r="165" spans="1:65" s="2" customFormat="1" ht="37.8" customHeight="1">
      <c r="A165" s="37"/>
      <c r="B165" s="38"/>
      <c r="C165" s="252" t="s">
        <v>410</v>
      </c>
      <c r="D165" s="252" t="s">
        <v>244</v>
      </c>
      <c r="E165" s="253" t="s">
        <v>787</v>
      </c>
      <c r="F165" s="254" t="s">
        <v>788</v>
      </c>
      <c r="G165" s="255" t="s">
        <v>197</v>
      </c>
      <c r="H165" s="256">
        <v>17</v>
      </c>
      <c r="I165" s="257"/>
      <c r="J165" s="258"/>
      <c r="K165" s="259">
        <f>ROUND(P165*H165,2)</f>
        <v>0</v>
      </c>
      <c r="L165" s="254" t="s">
        <v>677</v>
      </c>
      <c r="M165" s="260"/>
      <c r="N165" s="261" t="s">
        <v>1</v>
      </c>
      <c r="O165" s="226" t="s">
        <v>41</v>
      </c>
      <c r="P165" s="227">
        <f>I165+J165</f>
        <v>0</v>
      </c>
      <c r="Q165" s="227">
        <f>ROUND(I165*H165,2)</f>
        <v>0</v>
      </c>
      <c r="R165" s="227">
        <f>ROUND(J165*H165,2)</f>
        <v>0</v>
      </c>
      <c r="S165" s="90"/>
      <c r="T165" s="228">
        <f>S165*H165</f>
        <v>0</v>
      </c>
      <c r="U165" s="228">
        <v>7E-05</v>
      </c>
      <c r="V165" s="228">
        <f>U165*H165</f>
        <v>0.0011899999999999999</v>
      </c>
      <c r="W165" s="228">
        <v>0</v>
      </c>
      <c r="X165" s="229">
        <f>W165*H165</f>
        <v>0</v>
      </c>
      <c r="Y165" s="37"/>
      <c r="Z165" s="37"/>
      <c r="AA165" s="37"/>
      <c r="AB165" s="37"/>
      <c r="AC165" s="37"/>
      <c r="AD165" s="37"/>
      <c r="AE165" s="37"/>
      <c r="AR165" s="230" t="s">
        <v>385</v>
      </c>
      <c r="AT165" s="230" t="s">
        <v>244</v>
      </c>
      <c r="AU165" s="230" t="s">
        <v>88</v>
      </c>
      <c r="AY165" s="16" t="s">
        <v>133</v>
      </c>
      <c r="BE165" s="231">
        <f>IF(O165="základní",K165,0)</f>
        <v>0</v>
      </c>
      <c r="BF165" s="231">
        <f>IF(O165="snížená",K165,0)</f>
        <v>0</v>
      </c>
      <c r="BG165" s="231">
        <f>IF(O165="zákl. přenesená",K165,0)</f>
        <v>0</v>
      </c>
      <c r="BH165" s="231">
        <f>IF(O165="sníž. přenesená",K165,0)</f>
        <v>0</v>
      </c>
      <c r="BI165" s="231">
        <f>IF(O165="nulová",K165,0)</f>
        <v>0</v>
      </c>
      <c r="BJ165" s="16" t="s">
        <v>86</v>
      </c>
      <c r="BK165" s="231">
        <f>ROUND(P165*H165,2)</f>
        <v>0</v>
      </c>
      <c r="BL165" s="16" t="s">
        <v>255</v>
      </c>
      <c r="BM165" s="230" t="s">
        <v>789</v>
      </c>
    </row>
    <row r="166" spans="1:65" s="2" customFormat="1" ht="49.05" customHeight="1">
      <c r="A166" s="37"/>
      <c r="B166" s="38"/>
      <c r="C166" s="218" t="s">
        <v>413</v>
      </c>
      <c r="D166" s="218" t="s">
        <v>134</v>
      </c>
      <c r="E166" s="219" t="s">
        <v>790</v>
      </c>
      <c r="F166" s="220" t="s">
        <v>791</v>
      </c>
      <c r="G166" s="221" t="s">
        <v>197</v>
      </c>
      <c r="H166" s="222">
        <v>30</v>
      </c>
      <c r="I166" s="223"/>
      <c r="J166" s="223"/>
      <c r="K166" s="224">
        <f>ROUND(P166*H166,2)</f>
        <v>0</v>
      </c>
      <c r="L166" s="220" t="s">
        <v>677</v>
      </c>
      <c r="M166" s="43"/>
      <c r="N166" s="225" t="s">
        <v>1</v>
      </c>
      <c r="O166" s="226" t="s">
        <v>41</v>
      </c>
      <c r="P166" s="227">
        <f>I166+J166</f>
        <v>0</v>
      </c>
      <c r="Q166" s="227">
        <f>ROUND(I166*H166,2)</f>
        <v>0</v>
      </c>
      <c r="R166" s="227">
        <f>ROUND(J166*H166,2)</f>
        <v>0</v>
      </c>
      <c r="S166" s="90"/>
      <c r="T166" s="228">
        <f>S166*H166</f>
        <v>0</v>
      </c>
      <c r="U166" s="228">
        <v>0</v>
      </c>
      <c r="V166" s="228">
        <f>U166*H166</f>
        <v>0</v>
      </c>
      <c r="W166" s="228">
        <v>4.8E-05</v>
      </c>
      <c r="X166" s="229">
        <f>W166*H166</f>
        <v>0.00144</v>
      </c>
      <c r="Y166" s="37"/>
      <c r="Z166" s="37"/>
      <c r="AA166" s="37"/>
      <c r="AB166" s="37"/>
      <c r="AC166" s="37"/>
      <c r="AD166" s="37"/>
      <c r="AE166" s="37"/>
      <c r="AR166" s="230" t="s">
        <v>255</v>
      </c>
      <c r="AT166" s="230" t="s">
        <v>134</v>
      </c>
      <c r="AU166" s="230" t="s">
        <v>88</v>
      </c>
      <c r="AY166" s="16" t="s">
        <v>133</v>
      </c>
      <c r="BE166" s="231">
        <f>IF(O166="základní",K166,0)</f>
        <v>0</v>
      </c>
      <c r="BF166" s="231">
        <f>IF(O166="snížená",K166,0)</f>
        <v>0</v>
      </c>
      <c r="BG166" s="231">
        <f>IF(O166="zákl. přenesená",K166,0)</f>
        <v>0</v>
      </c>
      <c r="BH166" s="231">
        <f>IF(O166="sníž. přenesená",K166,0)</f>
        <v>0</v>
      </c>
      <c r="BI166" s="231">
        <f>IF(O166="nulová",K166,0)</f>
        <v>0</v>
      </c>
      <c r="BJ166" s="16" t="s">
        <v>86</v>
      </c>
      <c r="BK166" s="231">
        <f>ROUND(P166*H166,2)</f>
        <v>0</v>
      </c>
      <c r="BL166" s="16" t="s">
        <v>255</v>
      </c>
      <c r="BM166" s="230" t="s">
        <v>792</v>
      </c>
    </row>
    <row r="167" spans="1:65" s="2" customFormat="1" ht="24.15" customHeight="1">
      <c r="A167" s="37"/>
      <c r="B167" s="38"/>
      <c r="C167" s="218" t="s">
        <v>416</v>
      </c>
      <c r="D167" s="218" t="s">
        <v>134</v>
      </c>
      <c r="E167" s="219" t="s">
        <v>793</v>
      </c>
      <c r="F167" s="220" t="s">
        <v>794</v>
      </c>
      <c r="G167" s="221" t="s">
        <v>197</v>
      </c>
      <c r="H167" s="222">
        <v>98</v>
      </c>
      <c r="I167" s="223"/>
      <c r="J167" s="223"/>
      <c r="K167" s="224">
        <f>ROUND(P167*H167,2)</f>
        <v>0</v>
      </c>
      <c r="L167" s="220" t="s">
        <v>677</v>
      </c>
      <c r="M167" s="43"/>
      <c r="N167" s="225" t="s">
        <v>1</v>
      </c>
      <c r="O167" s="226" t="s">
        <v>41</v>
      </c>
      <c r="P167" s="227">
        <f>I167+J167</f>
        <v>0</v>
      </c>
      <c r="Q167" s="227">
        <f>ROUND(I167*H167,2)</f>
        <v>0</v>
      </c>
      <c r="R167" s="227">
        <f>ROUND(J167*H167,2)</f>
        <v>0</v>
      </c>
      <c r="S167" s="90"/>
      <c r="T167" s="228">
        <f>S167*H167</f>
        <v>0</v>
      </c>
      <c r="U167" s="228">
        <v>0</v>
      </c>
      <c r="V167" s="228">
        <f>U167*H167</f>
        <v>0</v>
      </c>
      <c r="W167" s="228">
        <v>0</v>
      </c>
      <c r="X167" s="229">
        <f>W167*H167</f>
        <v>0</v>
      </c>
      <c r="Y167" s="37"/>
      <c r="Z167" s="37"/>
      <c r="AA167" s="37"/>
      <c r="AB167" s="37"/>
      <c r="AC167" s="37"/>
      <c r="AD167" s="37"/>
      <c r="AE167" s="37"/>
      <c r="AR167" s="230" t="s">
        <v>255</v>
      </c>
      <c r="AT167" s="230" t="s">
        <v>134</v>
      </c>
      <c r="AU167" s="230" t="s">
        <v>88</v>
      </c>
      <c r="AY167" s="16" t="s">
        <v>133</v>
      </c>
      <c r="BE167" s="231">
        <f>IF(O167="základní",K167,0)</f>
        <v>0</v>
      </c>
      <c r="BF167" s="231">
        <f>IF(O167="snížená",K167,0)</f>
        <v>0</v>
      </c>
      <c r="BG167" s="231">
        <f>IF(O167="zákl. přenesená",K167,0)</f>
        <v>0</v>
      </c>
      <c r="BH167" s="231">
        <f>IF(O167="sníž. přenesená",K167,0)</f>
        <v>0</v>
      </c>
      <c r="BI167" s="231">
        <f>IF(O167="nulová",K167,0)</f>
        <v>0</v>
      </c>
      <c r="BJ167" s="16" t="s">
        <v>86</v>
      </c>
      <c r="BK167" s="231">
        <f>ROUND(P167*H167,2)</f>
        <v>0</v>
      </c>
      <c r="BL167" s="16" t="s">
        <v>255</v>
      </c>
      <c r="BM167" s="230" t="s">
        <v>795</v>
      </c>
    </row>
    <row r="168" spans="1:65" s="2" customFormat="1" ht="24.15" customHeight="1">
      <c r="A168" s="37"/>
      <c r="B168" s="38"/>
      <c r="C168" s="252" t="s">
        <v>421</v>
      </c>
      <c r="D168" s="252" t="s">
        <v>244</v>
      </c>
      <c r="E168" s="253" t="s">
        <v>796</v>
      </c>
      <c r="F168" s="254" t="s">
        <v>797</v>
      </c>
      <c r="G168" s="255" t="s">
        <v>197</v>
      </c>
      <c r="H168" s="256">
        <v>6</v>
      </c>
      <c r="I168" s="257"/>
      <c r="J168" s="258"/>
      <c r="K168" s="259">
        <f>ROUND(P168*H168,2)</f>
        <v>0</v>
      </c>
      <c r="L168" s="254" t="s">
        <v>677</v>
      </c>
      <c r="M168" s="260"/>
      <c r="N168" s="261" t="s">
        <v>1</v>
      </c>
      <c r="O168" s="226" t="s">
        <v>41</v>
      </c>
      <c r="P168" s="227">
        <f>I168+J168</f>
        <v>0</v>
      </c>
      <c r="Q168" s="227">
        <f>ROUND(I168*H168,2)</f>
        <v>0</v>
      </c>
      <c r="R168" s="227">
        <f>ROUND(J168*H168,2)</f>
        <v>0</v>
      </c>
      <c r="S168" s="90"/>
      <c r="T168" s="228">
        <f>S168*H168</f>
        <v>0</v>
      </c>
      <c r="U168" s="228">
        <v>0.0004</v>
      </c>
      <c r="V168" s="228">
        <f>U168*H168</f>
        <v>0.0024000000000000002</v>
      </c>
      <c r="W168" s="228">
        <v>0</v>
      </c>
      <c r="X168" s="229">
        <f>W168*H168</f>
        <v>0</v>
      </c>
      <c r="Y168" s="37"/>
      <c r="Z168" s="37"/>
      <c r="AA168" s="37"/>
      <c r="AB168" s="37"/>
      <c r="AC168" s="37"/>
      <c r="AD168" s="37"/>
      <c r="AE168" s="37"/>
      <c r="AR168" s="230" t="s">
        <v>385</v>
      </c>
      <c r="AT168" s="230" t="s">
        <v>244</v>
      </c>
      <c r="AU168" s="230" t="s">
        <v>88</v>
      </c>
      <c r="AY168" s="16" t="s">
        <v>133</v>
      </c>
      <c r="BE168" s="231">
        <f>IF(O168="základní",K168,0)</f>
        <v>0</v>
      </c>
      <c r="BF168" s="231">
        <f>IF(O168="snížená",K168,0)</f>
        <v>0</v>
      </c>
      <c r="BG168" s="231">
        <f>IF(O168="zákl. přenesená",K168,0)</f>
        <v>0</v>
      </c>
      <c r="BH168" s="231">
        <f>IF(O168="sníž. přenesená",K168,0)</f>
        <v>0</v>
      </c>
      <c r="BI168" s="231">
        <f>IF(O168="nulová",K168,0)</f>
        <v>0</v>
      </c>
      <c r="BJ168" s="16" t="s">
        <v>86</v>
      </c>
      <c r="BK168" s="231">
        <f>ROUND(P168*H168,2)</f>
        <v>0</v>
      </c>
      <c r="BL168" s="16" t="s">
        <v>255</v>
      </c>
      <c r="BM168" s="230" t="s">
        <v>798</v>
      </c>
    </row>
    <row r="169" spans="1:65" s="2" customFormat="1" ht="24.15" customHeight="1">
      <c r="A169" s="37"/>
      <c r="B169" s="38"/>
      <c r="C169" s="252" t="s">
        <v>425</v>
      </c>
      <c r="D169" s="252" t="s">
        <v>244</v>
      </c>
      <c r="E169" s="253" t="s">
        <v>799</v>
      </c>
      <c r="F169" s="254" t="s">
        <v>800</v>
      </c>
      <c r="G169" s="255" t="s">
        <v>197</v>
      </c>
      <c r="H169" s="256">
        <v>48</v>
      </c>
      <c r="I169" s="257"/>
      <c r="J169" s="258"/>
      <c r="K169" s="259">
        <f>ROUND(P169*H169,2)</f>
        <v>0</v>
      </c>
      <c r="L169" s="254" t="s">
        <v>677</v>
      </c>
      <c r="M169" s="260"/>
      <c r="N169" s="261" t="s">
        <v>1</v>
      </c>
      <c r="O169" s="226" t="s">
        <v>41</v>
      </c>
      <c r="P169" s="227">
        <f>I169+J169</f>
        <v>0</v>
      </c>
      <c r="Q169" s="227">
        <f>ROUND(I169*H169,2)</f>
        <v>0</v>
      </c>
      <c r="R169" s="227">
        <f>ROUND(J169*H169,2)</f>
        <v>0</v>
      </c>
      <c r="S169" s="90"/>
      <c r="T169" s="228">
        <f>S169*H169</f>
        <v>0</v>
      </c>
      <c r="U169" s="228">
        <v>0.0004</v>
      </c>
      <c r="V169" s="228">
        <f>U169*H169</f>
        <v>0.019200000000000002</v>
      </c>
      <c r="W169" s="228">
        <v>0</v>
      </c>
      <c r="X169" s="229">
        <f>W169*H169</f>
        <v>0</v>
      </c>
      <c r="Y169" s="37"/>
      <c r="Z169" s="37"/>
      <c r="AA169" s="37"/>
      <c r="AB169" s="37"/>
      <c r="AC169" s="37"/>
      <c r="AD169" s="37"/>
      <c r="AE169" s="37"/>
      <c r="AR169" s="230" t="s">
        <v>385</v>
      </c>
      <c r="AT169" s="230" t="s">
        <v>244</v>
      </c>
      <c r="AU169" s="230" t="s">
        <v>88</v>
      </c>
      <c r="AY169" s="16" t="s">
        <v>133</v>
      </c>
      <c r="BE169" s="231">
        <f>IF(O169="základní",K169,0)</f>
        <v>0</v>
      </c>
      <c r="BF169" s="231">
        <f>IF(O169="snížená",K169,0)</f>
        <v>0</v>
      </c>
      <c r="BG169" s="231">
        <f>IF(O169="zákl. přenesená",K169,0)</f>
        <v>0</v>
      </c>
      <c r="BH169" s="231">
        <f>IF(O169="sníž. přenesená",K169,0)</f>
        <v>0</v>
      </c>
      <c r="BI169" s="231">
        <f>IF(O169="nulová",K169,0)</f>
        <v>0</v>
      </c>
      <c r="BJ169" s="16" t="s">
        <v>86</v>
      </c>
      <c r="BK169" s="231">
        <f>ROUND(P169*H169,2)</f>
        <v>0</v>
      </c>
      <c r="BL169" s="16" t="s">
        <v>255</v>
      </c>
      <c r="BM169" s="230" t="s">
        <v>801</v>
      </c>
    </row>
    <row r="170" spans="1:65" s="2" customFormat="1" ht="24.15" customHeight="1">
      <c r="A170" s="37"/>
      <c r="B170" s="38"/>
      <c r="C170" s="252" t="s">
        <v>429</v>
      </c>
      <c r="D170" s="252" t="s">
        <v>244</v>
      </c>
      <c r="E170" s="253" t="s">
        <v>802</v>
      </c>
      <c r="F170" s="254" t="s">
        <v>803</v>
      </c>
      <c r="G170" s="255" t="s">
        <v>197</v>
      </c>
      <c r="H170" s="256">
        <v>44</v>
      </c>
      <c r="I170" s="257"/>
      <c r="J170" s="258"/>
      <c r="K170" s="259">
        <f>ROUND(P170*H170,2)</f>
        <v>0</v>
      </c>
      <c r="L170" s="254" t="s">
        <v>677</v>
      </c>
      <c r="M170" s="260"/>
      <c r="N170" s="261" t="s">
        <v>1</v>
      </c>
      <c r="O170" s="226" t="s">
        <v>41</v>
      </c>
      <c r="P170" s="227">
        <f>I170+J170</f>
        <v>0</v>
      </c>
      <c r="Q170" s="227">
        <f>ROUND(I170*H170,2)</f>
        <v>0</v>
      </c>
      <c r="R170" s="227">
        <f>ROUND(J170*H170,2)</f>
        <v>0</v>
      </c>
      <c r="S170" s="90"/>
      <c r="T170" s="228">
        <f>S170*H170</f>
        <v>0</v>
      </c>
      <c r="U170" s="228">
        <v>0.0004</v>
      </c>
      <c r="V170" s="228">
        <f>U170*H170</f>
        <v>0.0176</v>
      </c>
      <c r="W170" s="228">
        <v>0</v>
      </c>
      <c r="X170" s="229">
        <f>W170*H170</f>
        <v>0</v>
      </c>
      <c r="Y170" s="37"/>
      <c r="Z170" s="37"/>
      <c r="AA170" s="37"/>
      <c r="AB170" s="37"/>
      <c r="AC170" s="37"/>
      <c r="AD170" s="37"/>
      <c r="AE170" s="37"/>
      <c r="AR170" s="230" t="s">
        <v>385</v>
      </c>
      <c r="AT170" s="230" t="s">
        <v>244</v>
      </c>
      <c r="AU170" s="230" t="s">
        <v>88</v>
      </c>
      <c r="AY170" s="16" t="s">
        <v>133</v>
      </c>
      <c r="BE170" s="231">
        <f>IF(O170="základní",K170,0)</f>
        <v>0</v>
      </c>
      <c r="BF170" s="231">
        <f>IF(O170="snížená",K170,0)</f>
        <v>0</v>
      </c>
      <c r="BG170" s="231">
        <f>IF(O170="zákl. přenesená",K170,0)</f>
        <v>0</v>
      </c>
      <c r="BH170" s="231">
        <f>IF(O170="sníž. přenesená",K170,0)</f>
        <v>0</v>
      </c>
      <c r="BI170" s="231">
        <f>IF(O170="nulová",K170,0)</f>
        <v>0</v>
      </c>
      <c r="BJ170" s="16" t="s">
        <v>86</v>
      </c>
      <c r="BK170" s="231">
        <f>ROUND(P170*H170,2)</f>
        <v>0</v>
      </c>
      <c r="BL170" s="16" t="s">
        <v>255</v>
      </c>
      <c r="BM170" s="230" t="s">
        <v>804</v>
      </c>
    </row>
    <row r="171" spans="1:65" s="2" customFormat="1" ht="24.15" customHeight="1">
      <c r="A171" s="37"/>
      <c r="B171" s="38"/>
      <c r="C171" s="218" t="s">
        <v>433</v>
      </c>
      <c r="D171" s="218" t="s">
        <v>134</v>
      </c>
      <c r="E171" s="219" t="s">
        <v>805</v>
      </c>
      <c r="F171" s="220" t="s">
        <v>806</v>
      </c>
      <c r="G171" s="221" t="s">
        <v>197</v>
      </c>
      <c r="H171" s="222">
        <v>1</v>
      </c>
      <c r="I171" s="223"/>
      <c r="J171" s="223"/>
      <c r="K171" s="224">
        <f>ROUND(P171*H171,2)</f>
        <v>0</v>
      </c>
      <c r="L171" s="220" t="s">
        <v>677</v>
      </c>
      <c r="M171" s="43"/>
      <c r="N171" s="225" t="s">
        <v>1</v>
      </c>
      <c r="O171" s="226" t="s">
        <v>41</v>
      </c>
      <c r="P171" s="227">
        <f>I171+J171</f>
        <v>0</v>
      </c>
      <c r="Q171" s="227">
        <f>ROUND(I171*H171,2)</f>
        <v>0</v>
      </c>
      <c r="R171" s="227">
        <f>ROUND(J171*H171,2)</f>
        <v>0</v>
      </c>
      <c r="S171" s="90"/>
      <c r="T171" s="228">
        <f>S171*H171</f>
        <v>0</v>
      </c>
      <c r="U171" s="228">
        <v>0</v>
      </c>
      <c r="V171" s="228">
        <f>U171*H171</f>
        <v>0</v>
      </c>
      <c r="W171" s="228">
        <v>0</v>
      </c>
      <c r="X171" s="229">
        <f>W171*H171</f>
        <v>0</v>
      </c>
      <c r="Y171" s="37"/>
      <c r="Z171" s="37"/>
      <c r="AA171" s="37"/>
      <c r="AB171" s="37"/>
      <c r="AC171" s="37"/>
      <c r="AD171" s="37"/>
      <c r="AE171" s="37"/>
      <c r="AR171" s="230" t="s">
        <v>255</v>
      </c>
      <c r="AT171" s="230" t="s">
        <v>134</v>
      </c>
      <c r="AU171" s="230" t="s">
        <v>88</v>
      </c>
      <c r="AY171" s="16" t="s">
        <v>133</v>
      </c>
      <c r="BE171" s="231">
        <f>IF(O171="základní",K171,0)</f>
        <v>0</v>
      </c>
      <c r="BF171" s="231">
        <f>IF(O171="snížená",K171,0)</f>
        <v>0</v>
      </c>
      <c r="BG171" s="231">
        <f>IF(O171="zákl. přenesená",K171,0)</f>
        <v>0</v>
      </c>
      <c r="BH171" s="231">
        <f>IF(O171="sníž. přenesená",K171,0)</f>
        <v>0</v>
      </c>
      <c r="BI171" s="231">
        <f>IF(O171="nulová",K171,0)</f>
        <v>0</v>
      </c>
      <c r="BJ171" s="16" t="s">
        <v>86</v>
      </c>
      <c r="BK171" s="231">
        <f>ROUND(P171*H171,2)</f>
        <v>0</v>
      </c>
      <c r="BL171" s="16" t="s">
        <v>255</v>
      </c>
      <c r="BM171" s="230" t="s">
        <v>807</v>
      </c>
    </row>
    <row r="172" spans="1:65" s="2" customFormat="1" ht="24.15" customHeight="1">
      <c r="A172" s="37"/>
      <c r="B172" s="38"/>
      <c r="C172" s="252" t="s">
        <v>437</v>
      </c>
      <c r="D172" s="252" t="s">
        <v>244</v>
      </c>
      <c r="E172" s="253" t="s">
        <v>808</v>
      </c>
      <c r="F172" s="254" t="s">
        <v>809</v>
      </c>
      <c r="G172" s="255" t="s">
        <v>197</v>
      </c>
      <c r="H172" s="256">
        <v>1</v>
      </c>
      <c r="I172" s="257"/>
      <c r="J172" s="258"/>
      <c r="K172" s="259">
        <f>ROUND(P172*H172,2)</f>
        <v>0</v>
      </c>
      <c r="L172" s="254" t="s">
        <v>677</v>
      </c>
      <c r="M172" s="260"/>
      <c r="N172" s="261" t="s">
        <v>1</v>
      </c>
      <c r="O172" s="226" t="s">
        <v>41</v>
      </c>
      <c r="P172" s="227">
        <f>I172+J172</f>
        <v>0</v>
      </c>
      <c r="Q172" s="227">
        <f>ROUND(I172*H172,2)</f>
        <v>0</v>
      </c>
      <c r="R172" s="227">
        <f>ROUND(J172*H172,2)</f>
        <v>0</v>
      </c>
      <c r="S172" s="90"/>
      <c r="T172" s="228">
        <f>S172*H172</f>
        <v>0</v>
      </c>
      <c r="U172" s="228">
        <v>0.00105</v>
      </c>
      <c r="V172" s="228">
        <f>U172*H172</f>
        <v>0.00105</v>
      </c>
      <c r="W172" s="228">
        <v>0</v>
      </c>
      <c r="X172" s="229">
        <f>W172*H172</f>
        <v>0</v>
      </c>
      <c r="Y172" s="37"/>
      <c r="Z172" s="37"/>
      <c r="AA172" s="37"/>
      <c r="AB172" s="37"/>
      <c r="AC172" s="37"/>
      <c r="AD172" s="37"/>
      <c r="AE172" s="37"/>
      <c r="AR172" s="230" t="s">
        <v>385</v>
      </c>
      <c r="AT172" s="230" t="s">
        <v>244</v>
      </c>
      <c r="AU172" s="230" t="s">
        <v>88</v>
      </c>
      <c r="AY172" s="16" t="s">
        <v>133</v>
      </c>
      <c r="BE172" s="231">
        <f>IF(O172="základní",K172,0)</f>
        <v>0</v>
      </c>
      <c r="BF172" s="231">
        <f>IF(O172="snížená",K172,0)</f>
        <v>0</v>
      </c>
      <c r="BG172" s="231">
        <f>IF(O172="zákl. přenesená",K172,0)</f>
        <v>0</v>
      </c>
      <c r="BH172" s="231">
        <f>IF(O172="sníž. přenesená",K172,0)</f>
        <v>0</v>
      </c>
      <c r="BI172" s="231">
        <f>IF(O172="nulová",K172,0)</f>
        <v>0</v>
      </c>
      <c r="BJ172" s="16" t="s">
        <v>86</v>
      </c>
      <c r="BK172" s="231">
        <f>ROUND(P172*H172,2)</f>
        <v>0</v>
      </c>
      <c r="BL172" s="16" t="s">
        <v>255</v>
      </c>
      <c r="BM172" s="230" t="s">
        <v>810</v>
      </c>
    </row>
    <row r="173" spans="1:65" s="2" customFormat="1" ht="24.15" customHeight="1">
      <c r="A173" s="37"/>
      <c r="B173" s="38"/>
      <c r="C173" s="218" t="s">
        <v>441</v>
      </c>
      <c r="D173" s="218" t="s">
        <v>134</v>
      </c>
      <c r="E173" s="219" t="s">
        <v>811</v>
      </c>
      <c r="F173" s="220" t="s">
        <v>812</v>
      </c>
      <c r="G173" s="221" t="s">
        <v>197</v>
      </c>
      <c r="H173" s="222">
        <v>3</v>
      </c>
      <c r="I173" s="223"/>
      <c r="J173" s="223"/>
      <c r="K173" s="224">
        <f>ROUND(P173*H173,2)</f>
        <v>0</v>
      </c>
      <c r="L173" s="220" t="s">
        <v>677</v>
      </c>
      <c r="M173" s="43"/>
      <c r="N173" s="225" t="s">
        <v>1</v>
      </c>
      <c r="O173" s="226" t="s">
        <v>41</v>
      </c>
      <c r="P173" s="227">
        <f>I173+J173</f>
        <v>0</v>
      </c>
      <c r="Q173" s="227">
        <f>ROUND(I173*H173,2)</f>
        <v>0</v>
      </c>
      <c r="R173" s="227">
        <f>ROUND(J173*H173,2)</f>
        <v>0</v>
      </c>
      <c r="S173" s="90"/>
      <c r="T173" s="228">
        <f>S173*H173</f>
        <v>0</v>
      </c>
      <c r="U173" s="228">
        <v>0</v>
      </c>
      <c r="V173" s="228">
        <f>U173*H173</f>
        <v>0</v>
      </c>
      <c r="W173" s="228">
        <v>0</v>
      </c>
      <c r="X173" s="229">
        <f>W173*H173</f>
        <v>0</v>
      </c>
      <c r="Y173" s="37"/>
      <c r="Z173" s="37"/>
      <c r="AA173" s="37"/>
      <c r="AB173" s="37"/>
      <c r="AC173" s="37"/>
      <c r="AD173" s="37"/>
      <c r="AE173" s="37"/>
      <c r="AR173" s="230" t="s">
        <v>255</v>
      </c>
      <c r="AT173" s="230" t="s">
        <v>134</v>
      </c>
      <c r="AU173" s="230" t="s">
        <v>88</v>
      </c>
      <c r="AY173" s="16" t="s">
        <v>133</v>
      </c>
      <c r="BE173" s="231">
        <f>IF(O173="základní",K173,0)</f>
        <v>0</v>
      </c>
      <c r="BF173" s="231">
        <f>IF(O173="snížená",K173,0)</f>
        <v>0</v>
      </c>
      <c r="BG173" s="231">
        <f>IF(O173="zákl. přenesená",K173,0)</f>
        <v>0</v>
      </c>
      <c r="BH173" s="231">
        <f>IF(O173="sníž. přenesená",K173,0)</f>
        <v>0</v>
      </c>
      <c r="BI173" s="231">
        <f>IF(O173="nulová",K173,0)</f>
        <v>0</v>
      </c>
      <c r="BJ173" s="16" t="s">
        <v>86</v>
      </c>
      <c r="BK173" s="231">
        <f>ROUND(P173*H173,2)</f>
        <v>0</v>
      </c>
      <c r="BL173" s="16" t="s">
        <v>255</v>
      </c>
      <c r="BM173" s="230" t="s">
        <v>813</v>
      </c>
    </row>
    <row r="174" spans="1:65" s="2" customFormat="1" ht="24.15" customHeight="1">
      <c r="A174" s="37"/>
      <c r="B174" s="38"/>
      <c r="C174" s="252" t="s">
        <v>446</v>
      </c>
      <c r="D174" s="252" t="s">
        <v>244</v>
      </c>
      <c r="E174" s="253" t="s">
        <v>814</v>
      </c>
      <c r="F174" s="254" t="s">
        <v>815</v>
      </c>
      <c r="G174" s="255" t="s">
        <v>197</v>
      </c>
      <c r="H174" s="256">
        <v>1</v>
      </c>
      <c r="I174" s="257"/>
      <c r="J174" s="258"/>
      <c r="K174" s="259">
        <f>ROUND(P174*H174,2)</f>
        <v>0</v>
      </c>
      <c r="L174" s="254" t="s">
        <v>1</v>
      </c>
      <c r="M174" s="260"/>
      <c r="N174" s="261" t="s">
        <v>1</v>
      </c>
      <c r="O174" s="226" t="s">
        <v>41</v>
      </c>
      <c r="P174" s="227">
        <f>I174+J174</f>
        <v>0</v>
      </c>
      <c r="Q174" s="227">
        <f>ROUND(I174*H174,2)</f>
        <v>0</v>
      </c>
      <c r="R174" s="227">
        <f>ROUND(J174*H174,2)</f>
        <v>0</v>
      </c>
      <c r="S174" s="90"/>
      <c r="T174" s="228">
        <f>S174*H174</f>
        <v>0</v>
      </c>
      <c r="U174" s="228">
        <v>0</v>
      </c>
      <c r="V174" s="228">
        <f>U174*H174</f>
        <v>0</v>
      </c>
      <c r="W174" s="228">
        <v>0</v>
      </c>
      <c r="X174" s="229">
        <f>W174*H174</f>
        <v>0</v>
      </c>
      <c r="Y174" s="37"/>
      <c r="Z174" s="37"/>
      <c r="AA174" s="37"/>
      <c r="AB174" s="37"/>
      <c r="AC174" s="37"/>
      <c r="AD174" s="37"/>
      <c r="AE174" s="37"/>
      <c r="AR174" s="230" t="s">
        <v>385</v>
      </c>
      <c r="AT174" s="230" t="s">
        <v>244</v>
      </c>
      <c r="AU174" s="230" t="s">
        <v>88</v>
      </c>
      <c r="AY174" s="16" t="s">
        <v>133</v>
      </c>
      <c r="BE174" s="231">
        <f>IF(O174="základní",K174,0)</f>
        <v>0</v>
      </c>
      <c r="BF174" s="231">
        <f>IF(O174="snížená",K174,0)</f>
        <v>0</v>
      </c>
      <c r="BG174" s="231">
        <f>IF(O174="zákl. přenesená",K174,0)</f>
        <v>0</v>
      </c>
      <c r="BH174" s="231">
        <f>IF(O174="sníž. přenesená",K174,0)</f>
        <v>0</v>
      </c>
      <c r="BI174" s="231">
        <f>IF(O174="nulová",K174,0)</f>
        <v>0</v>
      </c>
      <c r="BJ174" s="16" t="s">
        <v>86</v>
      </c>
      <c r="BK174" s="231">
        <f>ROUND(P174*H174,2)</f>
        <v>0</v>
      </c>
      <c r="BL174" s="16" t="s">
        <v>255</v>
      </c>
      <c r="BM174" s="230" t="s">
        <v>816</v>
      </c>
    </row>
    <row r="175" spans="1:65" s="2" customFormat="1" ht="24.15" customHeight="1">
      <c r="A175" s="37"/>
      <c r="B175" s="38"/>
      <c r="C175" s="252" t="s">
        <v>450</v>
      </c>
      <c r="D175" s="252" t="s">
        <v>244</v>
      </c>
      <c r="E175" s="253" t="s">
        <v>817</v>
      </c>
      <c r="F175" s="254" t="s">
        <v>818</v>
      </c>
      <c r="G175" s="255" t="s">
        <v>197</v>
      </c>
      <c r="H175" s="256">
        <v>2</v>
      </c>
      <c r="I175" s="257"/>
      <c r="J175" s="258"/>
      <c r="K175" s="259">
        <f>ROUND(P175*H175,2)</f>
        <v>0</v>
      </c>
      <c r="L175" s="254" t="s">
        <v>1</v>
      </c>
      <c r="M175" s="260"/>
      <c r="N175" s="261" t="s">
        <v>1</v>
      </c>
      <c r="O175" s="226" t="s">
        <v>41</v>
      </c>
      <c r="P175" s="227">
        <f>I175+J175</f>
        <v>0</v>
      </c>
      <c r="Q175" s="227">
        <f>ROUND(I175*H175,2)</f>
        <v>0</v>
      </c>
      <c r="R175" s="227">
        <f>ROUND(J175*H175,2)</f>
        <v>0</v>
      </c>
      <c r="S175" s="90"/>
      <c r="T175" s="228">
        <f>S175*H175</f>
        <v>0</v>
      </c>
      <c r="U175" s="228">
        <v>0</v>
      </c>
      <c r="V175" s="228">
        <f>U175*H175</f>
        <v>0</v>
      </c>
      <c r="W175" s="228">
        <v>0</v>
      </c>
      <c r="X175" s="229">
        <f>W175*H175</f>
        <v>0</v>
      </c>
      <c r="Y175" s="37"/>
      <c r="Z175" s="37"/>
      <c r="AA175" s="37"/>
      <c r="AB175" s="37"/>
      <c r="AC175" s="37"/>
      <c r="AD175" s="37"/>
      <c r="AE175" s="37"/>
      <c r="AR175" s="230" t="s">
        <v>385</v>
      </c>
      <c r="AT175" s="230" t="s">
        <v>244</v>
      </c>
      <c r="AU175" s="230" t="s">
        <v>88</v>
      </c>
      <c r="AY175" s="16" t="s">
        <v>133</v>
      </c>
      <c r="BE175" s="231">
        <f>IF(O175="základní",K175,0)</f>
        <v>0</v>
      </c>
      <c r="BF175" s="231">
        <f>IF(O175="snížená",K175,0)</f>
        <v>0</v>
      </c>
      <c r="BG175" s="231">
        <f>IF(O175="zákl. přenesená",K175,0)</f>
        <v>0</v>
      </c>
      <c r="BH175" s="231">
        <f>IF(O175="sníž. přenesená",K175,0)</f>
        <v>0</v>
      </c>
      <c r="BI175" s="231">
        <f>IF(O175="nulová",K175,0)</f>
        <v>0</v>
      </c>
      <c r="BJ175" s="16" t="s">
        <v>86</v>
      </c>
      <c r="BK175" s="231">
        <f>ROUND(P175*H175,2)</f>
        <v>0</v>
      </c>
      <c r="BL175" s="16" t="s">
        <v>255</v>
      </c>
      <c r="BM175" s="230" t="s">
        <v>819</v>
      </c>
    </row>
    <row r="176" spans="1:65" s="2" customFormat="1" ht="24.15" customHeight="1">
      <c r="A176" s="37"/>
      <c r="B176" s="38"/>
      <c r="C176" s="218" t="s">
        <v>455</v>
      </c>
      <c r="D176" s="218" t="s">
        <v>134</v>
      </c>
      <c r="E176" s="219" t="s">
        <v>820</v>
      </c>
      <c r="F176" s="220" t="s">
        <v>821</v>
      </c>
      <c r="G176" s="221" t="s">
        <v>197</v>
      </c>
      <c r="H176" s="222">
        <v>5</v>
      </c>
      <c r="I176" s="223"/>
      <c r="J176" s="223"/>
      <c r="K176" s="224">
        <f>ROUND(P176*H176,2)</f>
        <v>0</v>
      </c>
      <c r="L176" s="220" t="s">
        <v>677</v>
      </c>
      <c r="M176" s="43"/>
      <c r="N176" s="225" t="s">
        <v>1</v>
      </c>
      <c r="O176" s="226" t="s">
        <v>41</v>
      </c>
      <c r="P176" s="227">
        <f>I176+J176</f>
        <v>0</v>
      </c>
      <c r="Q176" s="227">
        <f>ROUND(I176*H176,2)</f>
        <v>0</v>
      </c>
      <c r="R176" s="227">
        <f>ROUND(J176*H176,2)</f>
        <v>0</v>
      </c>
      <c r="S176" s="90"/>
      <c r="T176" s="228">
        <f>S176*H176</f>
        <v>0</v>
      </c>
      <c r="U176" s="228">
        <v>0</v>
      </c>
      <c r="V176" s="228">
        <f>U176*H176</f>
        <v>0</v>
      </c>
      <c r="W176" s="228">
        <v>0</v>
      </c>
      <c r="X176" s="229">
        <f>W176*H176</f>
        <v>0</v>
      </c>
      <c r="Y176" s="37"/>
      <c r="Z176" s="37"/>
      <c r="AA176" s="37"/>
      <c r="AB176" s="37"/>
      <c r="AC176" s="37"/>
      <c r="AD176" s="37"/>
      <c r="AE176" s="37"/>
      <c r="AR176" s="230" t="s">
        <v>255</v>
      </c>
      <c r="AT176" s="230" t="s">
        <v>134</v>
      </c>
      <c r="AU176" s="230" t="s">
        <v>88</v>
      </c>
      <c r="AY176" s="16" t="s">
        <v>133</v>
      </c>
      <c r="BE176" s="231">
        <f>IF(O176="základní",K176,0)</f>
        <v>0</v>
      </c>
      <c r="BF176" s="231">
        <f>IF(O176="snížená",K176,0)</f>
        <v>0</v>
      </c>
      <c r="BG176" s="231">
        <f>IF(O176="zákl. přenesená",K176,0)</f>
        <v>0</v>
      </c>
      <c r="BH176" s="231">
        <f>IF(O176="sníž. přenesená",K176,0)</f>
        <v>0</v>
      </c>
      <c r="BI176" s="231">
        <f>IF(O176="nulová",K176,0)</f>
        <v>0</v>
      </c>
      <c r="BJ176" s="16" t="s">
        <v>86</v>
      </c>
      <c r="BK176" s="231">
        <f>ROUND(P176*H176,2)</f>
        <v>0</v>
      </c>
      <c r="BL176" s="16" t="s">
        <v>255</v>
      </c>
      <c r="BM176" s="230" t="s">
        <v>822</v>
      </c>
    </row>
    <row r="177" spans="1:65" s="2" customFormat="1" ht="33" customHeight="1">
      <c r="A177" s="37"/>
      <c r="B177" s="38"/>
      <c r="C177" s="252" t="s">
        <v>459</v>
      </c>
      <c r="D177" s="252" t="s">
        <v>244</v>
      </c>
      <c r="E177" s="253" t="s">
        <v>823</v>
      </c>
      <c r="F177" s="254" t="s">
        <v>824</v>
      </c>
      <c r="G177" s="255" t="s">
        <v>197</v>
      </c>
      <c r="H177" s="256">
        <v>5</v>
      </c>
      <c r="I177" s="257"/>
      <c r="J177" s="258"/>
      <c r="K177" s="259">
        <f>ROUND(P177*H177,2)</f>
        <v>0</v>
      </c>
      <c r="L177" s="254" t="s">
        <v>1</v>
      </c>
      <c r="M177" s="260"/>
      <c r="N177" s="261" t="s">
        <v>1</v>
      </c>
      <c r="O177" s="226" t="s">
        <v>41</v>
      </c>
      <c r="P177" s="227">
        <f>I177+J177</f>
        <v>0</v>
      </c>
      <c r="Q177" s="227">
        <f>ROUND(I177*H177,2)</f>
        <v>0</v>
      </c>
      <c r="R177" s="227">
        <f>ROUND(J177*H177,2)</f>
        <v>0</v>
      </c>
      <c r="S177" s="90"/>
      <c r="T177" s="228">
        <f>S177*H177</f>
        <v>0</v>
      </c>
      <c r="U177" s="228">
        <v>0</v>
      </c>
      <c r="V177" s="228">
        <f>U177*H177</f>
        <v>0</v>
      </c>
      <c r="W177" s="228">
        <v>0</v>
      </c>
      <c r="X177" s="229">
        <f>W177*H177</f>
        <v>0</v>
      </c>
      <c r="Y177" s="37"/>
      <c r="Z177" s="37"/>
      <c r="AA177" s="37"/>
      <c r="AB177" s="37"/>
      <c r="AC177" s="37"/>
      <c r="AD177" s="37"/>
      <c r="AE177" s="37"/>
      <c r="AR177" s="230" t="s">
        <v>385</v>
      </c>
      <c r="AT177" s="230" t="s">
        <v>244</v>
      </c>
      <c r="AU177" s="230" t="s">
        <v>88</v>
      </c>
      <c r="AY177" s="16" t="s">
        <v>133</v>
      </c>
      <c r="BE177" s="231">
        <f>IF(O177="základní",K177,0)</f>
        <v>0</v>
      </c>
      <c r="BF177" s="231">
        <f>IF(O177="snížená",K177,0)</f>
        <v>0</v>
      </c>
      <c r="BG177" s="231">
        <f>IF(O177="zákl. přenesená",K177,0)</f>
        <v>0</v>
      </c>
      <c r="BH177" s="231">
        <f>IF(O177="sníž. přenesená",K177,0)</f>
        <v>0</v>
      </c>
      <c r="BI177" s="231">
        <f>IF(O177="nulová",K177,0)</f>
        <v>0</v>
      </c>
      <c r="BJ177" s="16" t="s">
        <v>86</v>
      </c>
      <c r="BK177" s="231">
        <f>ROUND(P177*H177,2)</f>
        <v>0</v>
      </c>
      <c r="BL177" s="16" t="s">
        <v>255</v>
      </c>
      <c r="BM177" s="230" t="s">
        <v>825</v>
      </c>
    </row>
    <row r="178" spans="1:65" s="2" customFormat="1" ht="33" customHeight="1">
      <c r="A178" s="37"/>
      <c r="B178" s="38"/>
      <c r="C178" s="218" t="s">
        <v>462</v>
      </c>
      <c r="D178" s="218" t="s">
        <v>134</v>
      </c>
      <c r="E178" s="219" t="s">
        <v>826</v>
      </c>
      <c r="F178" s="220" t="s">
        <v>827</v>
      </c>
      <c r="G178" s="221" t="s">
        <v>197</v>
      </c>
      <c r="H178" s="222">
        <v>3</v>
      </c>
      <c r="I178" s="223"/>
      <c r="J178" s="223"/>
      <c r="K178" s="224">
        <f>ROUND(P178*H178,2)</f>
        <v>0</v>
      </c>
      <c r="L178" s="220" t="s">
        <v>677</v>
      </c>
      <c r="M178" s="43"/>
      <c r="N178" s="225" t="s">
        <v>1</v>
      </c>
      <c r="O178" s="226" t="s">
        <v>41</v>
      </c>
      <c r="P178" s="227">
        <f>I178+J178</f>
        <v>0</v>
      </c>
      <c r="Q178" s="227">
        <f>ROUND(I178*H178,2)</f>
        <v>0</v>
      </c>
      <c r="R178" s="227">
        <f>ROUND(J178*H178,2)</f>
        <v>0</v>
      </c>
      <c r="S178" s="90"/>
      <c r="T178" s="228">
        <f>S178*H178</f>
        <v>0</v>
      </c>
      <c r="U178" s="228">
        <v>0</v>
      </c>
      <c r="V178" s="228">
        <f>U178*H178</f>
        <v>0</v>
      </c>
      <c r="W178" s="228">
        <v>0</v>
      </c>
      <c r="X178" s="229">
        <f>W178*H178</f>
        <v>0</v>
      </c>
      <c r="Y178" s="37"/>
      <c r="Z178" s="37"/>
      <c r="AA178" s="37"/>
      <c r="AB178" s="37"/>
      <c r="AC178" s="37"/>
      <c r="AD178" s="37"/>
      <c r="AE178" s="37"/>
      <c r="AR178" s="230" t="s">
        <v>255</v>
      </c>
      <c r="AT178" s="230" t="s">
        <v>134</v>
      </c>
      <c r="AU178" s="230" t="s">
        <v>88</v>
      </c>
      <c r="AY178" s="16" t="s">
        <v>133</v>
      </c>
      <c r="BE178" s="231">
        <f>IF(O178="základní",K178,0)</f>
        <v>0</v>
      </c>
      <c r="BF178" s="231">
        <f>IF(O178="snížená",K178,0)</f>
        <v>0</v>
      </c>
      <c r="BG178" s="231">
        <f>IF(O178="zákl. přenesená",K178,0)</f>
        <v>0</v>
      </c>
      <c r="BH178" s="231">
        <f>IF(O178="sníž. přenesená",K178,0)</f>
        <v>0</v>
      </c>
      <c r="BI178" s="231">
        <f>IF(O178="nulová",K178,0)</f>
        <v>0</v>
      </c>
      <c r="BJ178" s="16" t="s">
        <v>86</v>
      </c>
      <c r="BK178" s="231">
        <f>ROUND(P178*H178,2)</f>
        <v>0</v>
      </c>
      <c r="BL178" s="16" t="s">
        <v>255</v>
      </c>
      <c r="BM178" s="230" t="s">
        <v>828</v>
      </c>
    </row>
    <row r="179" spans="1:65" s="2" customFormat="1" ht="24.15" customHeight="1">
      <c r="A179" s="37"/>
      <c r="B179" s="38"/>
      <c r="C179" s="252" t="s">
        <v>466</v>
      </c>
      <c r="D179" s="252" t="s">
        <v>244</v>
      </c>
      <c r="E179" s="253" t="s">
        <v>829</v>
      </c>
      <c r="F179" s="254" t="s">
        <v>830</v>
      </c>
      <c r="G179" s="255" t="s">
        <v>197</v>
      </c>
      <c r="H179" s="256">
        <v>3</v>
      </c>
      <c r="I179" s="257"/>
      <c r="J179" s="258"/>
      <c r="K179" s="259">
        <f>ROUND(P179*H179,2)</f>
        <v>0</v>
      </c>
      <c r="L179" s="254" t="s">
        <v>1</v>
      </c>
      <c r="M179" s="260"/>
      <c r="N179" s="261" t="s">
        <v>1</v>
      </c>
      <c r="O179" s="226" t="s">
        <v>41</v>
      </c>
      <c r="P179" s="227">
        <f>I179+J179</f>
        <v>0</v>
      </c>
      <c r="Q179" s="227">
        <f>ROUND(I179*H179,2)</f>
        <v>0</v>
      </c>
      <c r="R179" s="227">
        <f>ROUND(J179*H179,2)</f>
        <v>0</v>
      </c>
      <c r="S179" s="90"/>
      <c r="T179" s="228">
        <f>S179*H179</f>
        <v>0</v>
      </c>
      <c r="U179" s="228">
        <v>0</v>
      </c>
      <c r="V179" s="228">
        <f>U179*H179</f>
        <v>0</v>
      </c>
      <c r="W179" s="228">
        <v>0</v>
      </c>
      <c r="X179" s="229">
        <f>W179*H179</f>
        <v>0</v>
      </c>
      <c r="Y179" s="37"/>
      <c r="Z179" s="37"/>
      <c r="AA179" s="37"/>
      <c r="AB179" s="37"/>
      <c r="AC179" s="37"/>
      <c r="AD179" s="37"/>
      <c r="AE179" s="37"/>
      <c r="AR179" s="230" t="s">
        <v>385</v>
      </c>
      <c r="AT179" s="230" t="s">
        <v>244</v>
      </c>
      <c r="AU179" s="230" t="s">
        <v>88</v>
      </c>
      <c r="AY179" s="16" t="s">
        <v>133</v>
      </c>
      <c r="BE179" s="231">
        <f>IF(O179="základní",K179,0)</f>
        <v>0</v>
      </c>
      <c r="BF179" s="231">
        <f>IF(O179="snížená",K179,0)</f>
        <v>0</v>
      </c>
      <c r="BG179" s="231">
        <f>IF(O179="zákl. přenesená",K179,0)</f>
        <v>0</v>
      </c>
      <c r="BH179" s="231">
        <f>IF(O179="sníž. přenesená",K179,0)</f>
        <v>0</v>
      </c>
      <c r="BI179" s="231">
        <f>IF(O179="nulová",K179,0)</f>
        <v>0</v>
      </c>
      <c r="BJ179" s="16" t="s">
        <v>86</v>
      </c>
      <c r="BK179" s="231">
        <f>ROUND(P179*H179,2)</f>
        <v>0</v>
      </c>
      <c r="BL179" s="16" t="s">
        <v>255</v>
      </c>
      <c r="BM179" s="230" t="s">
        <v>831</v>
      </c>
    </row>
    <row r="180" spans="1:65" s="2" customFormat="1" ht="37.8" customHeight="1">
      <c r="A180" s="37"/>
      <c r="B180" s="38"/>
      <c r="C180" s="218" t="s">
        <v>469</v>
      </c>
      <c r="D180" s="218" t="s">
        <v>134</v>
      </c>
      <c r="E180" s="219" t="s">
        <v>832</v>
      </c>
      <c r="F180" s="220" t="s">
        <v>833</v>
      </c>
      <c r="G180" s="221" t="s">
        <v>197</v>
      </c>
      <c r="H180" s="222">
        <v>25</v>
      </c>
      <c r="I180" s="223"/>
      <c r="J180" s="223"/>
      <c r="K180" s="224">
        <f>ROUND(P180*H180,2)</f>
        <v>0</v>
      </c>
      <c r="L180" s="220" t="s">
        <v>677</v>
      </c>
      <c r="M180" s="43"/>
      <c r="N180" s="225" t="s">
        <v>1</v>
      </c>
      <c r="O180" s="226" t="s">
        <v>41</v>
      </c>
      <c r="P180" s="227">
        <f>I180+J180</f>
        <v>0</v>
      </c>
      <c r="Q180" s="227">
        <f>ROUND(I180*H180,2)</f>
        <v>0</v>
      </c>
      <c r="R180" s="227">
        <f>ROUND(J180*H180,2)</f>
        <v>0</v>
      </c>
      <c r="S180" s="90"/>
      <c r="T180" s="228">
        <f>S180*H180</f>
        <v>0</v>
      </c>
      <c r="U180" s="228">
        <v>0</v>
      </c>
      <c r="V180" s="228">
        <f>U180*H180</f>
        <v>0</v>
      </c>
      <c r="W180" s="228">
        <v>0.0013</v>
      </c>
      <c r="X180" s="229">
        <f>W180*H180</f>
        <v>0.0325</v>
      </c>
      <c r="Y180" s="37"/>
      <c r="Z180" s="37"/>
      <c r="AA180" s="37"/>
      <c r="AB180" s="37"/>
      <c r="AC180" s="37"/>
      <c r="AD180" s="37"/>
      <c r="AE180" s="37"/>
      <c r="AR180" s="230" t="s">
        <v>255</v>
      </c>
      <c r="AT180" s="230" t="s">
        <v>134</v>
      </c>
      <c r="AU180" s="230" t="s">
        <v>88</v>
      </c>
      <c r="AY180" s="16" t="s">
        <v>133</v>
      </c>
      <c r="BE180" s="231">
        <f>IF(O180="základní",K180,0)</f>
        <v>0</v>
      </c>
      <c r="BF180" s="231">
        <f>IF(O180="snížená",K180,0)</f>
        <v>0</v>
      </c>
      <c r="BG180" s="231">
        <f>IF(O180="zákl. přenesená",K180,0)</f>
        <v>0</v>
      </c>
      <c r="BH180" s="231">
        <f>IF(O180="sníž. přenesená",K180,0)</f>
        <v>0</v>
      </c>
      <c r="BI180" s="231">
        <f>IF(O180="nulová",K180,0)</f>
        <v>0</v>
      </c>
      <c r="BJ180" s="16" t="s">
        <v>86</v>
      </c>
      <c r="BK180" s="231">
        <f>ROUND(P180*H180,2)</f>
        <v>0</v>
      </c>
      <c r="BL180" s="16" t="s">
        <v>255</v>
      </c>
      <c r="BM180" s="230" t="s">
        <v>834</v>
      </c>
    </row>
    <row r="181" spans="1:65" s="2" customFormat="1" ht="44.25" customHeight="1">
      <c r="A181" s="37"/>
      <c r="B181" s="38"/>
      <c r="C181" s="218" t="s">
        <v>473</v>
      </c>
      <c r="D181" s="218" t="s">
        <v>134</v>
      </c>
      <c r="E181" s="219" t="s">
        <v>835</v>
      </c>
      <c r="F181" s="220" t="s">
        <v>836</v>
      </c>
      <c r="G181" s="221" t="s">
        <v>197</v>
      </c>
      <c r="H181" s="222">
        <v>22</v>
      </c>
      <c r="I181" s="223"/>
      <c r="J181" s="223"/>
      <c r="K181" s="224">
        <f>ROUND(P181*H181,2)</f>
        <v>0</v>
      </c>
      <c r="L181" s="220" t="s">
        <v>677</v>
      </c>
      <c r="M181" s="43"/>
      <c r="N181" s="225" t="s">
        <v>1</v>
      </c>
      <c r="O181" s="226" t="s">
        <v>41</v>
      </c>
      <c r="P181" s="227">
        <f>I181+J181</f>
        <v>0</v>
      </c>
      <c r="Q181" s="227">
        <f>ROUND(I181*H181,2)</f>
        <v>0</v>
      </c>
      <c r="R181" s="227">
        <f>ROUND(J181*H181,2)</f>
        <v>0</v>
      </c>
      <c r="S181" s="90"/>
      <c r="T181" s="228">
        <f>S181*H181</f>
        <v>0</v>
      </c>
      <c r="U181" s="228">
        <v>0</v>
      </c>
      <c r="V181" s="228">
        <f>U181*H181</f>
        <v>0</v>
      </c>
      <c r="W181" s="228">
        <v>0</v>
      </c>
      <c r="X181" s="229">
        <f>W181*H181</f>
        <v>0</v>
      </c>
      <c r="Y181" s="37"/>
      <c r="Z181" s="37"/>
      <c r="AA181" s="37"/>
      <c r="AB181" s="37"/>
      <c r="AC181" s="37"/>
      <c r="AD181" s="37"/>
      <c r="AE181" s="37"/>
      <c r="AR181" s="230" t="s">
        <v>255</v>
      </c>
      <c r="AT181" s="230" t="s">
        <v>134</v>
      </c>
      <c r="AU181" s="230" t="s">
        <v>88</v>
      </c>
      <c r="AY181" s="16" t="s">
        <v>133</v>
      </c>
      <c r="BE181" s="231">
        <f>IF(O181="základní",K181,0)</f>
        <v>0</v>
      </c>
      <c r="BF181" s="231">
        <f>IF(O181="snížená",K181,0)</f>
        <v>0</v>
      </c>
      <c r="BG181" s="231">
        <f>IF(O181="zákl. přenesená",K181,0)</f>
        <v>0</v>
      </c>
      <c r="BH181" s="231">
        <f>IF(O181="sníž. přenesená",K181,0)</f>
        <v>0</v>
      </c>
      <c r="BI181" s="231">
        <f>IF(O181="nulová",K181,0)</f>
        <v>0</v>
      </c>
      <c r="BJ181" s="16" t="s">
        <v>86</v>
      </c>
      <c r="BK181" s="231">
        <f>ROUND(P181*H181,2)</f>
        <v>0</v>
      </c>
      <c r="BL181" s="16" t="s">
        <v>255</v>
      </c>
      <c r="BM181" s="230" t="s">
        <v>837</v>
      </c>
    </row>
    <row r="182" spans="1:65" s="2" customFormat="1" ht="33" customHeight="1">
      <c r="A182" s="37"/>
      <c r="B182" s="38"/>
      <c r="C182" s="252" t="s">
        <v>477</v>
      </c>
      <c r="D182" s="252" t="s">
        <v>244</v>
      </c>
      <c r="E182" s="253" t="s">
        <v>838</v>
      </c>
      <c r="F182" s="254" t="s">
        <v>839</v>
      </c>
      <c r="G182" s="255" t="s">
        <v>197</v>
      </c>
      <c r="H182" s="256">
        <v>22</v>
      </c>
      <c r="I182" s="257"/>
      <c r="J182" s="258"/>
      <c r="K182" s="259">
        <f>ROUND(P182*H182,2)</f>
        <v>0</v>
      </c>
      <c r="L182" s="254" t="s">
        <v>1</v>
      </c>
      <c r="M182" s="260"/>
      <c r="N182" s="261" t="s">
        <v>1</v>
      </c>
      <c r="O182" s="226" t="s">
        <v>41</v>
      </c>
      <c r="P182" s="227">
        <f>I182+J182</f>
        <v>0</v>
      </c>
      <c r="Q182" s="227">
        <f>ROUND(I182*H182,2)</f>
        <v>0</v>
      </c>
      <c r="R182" s="227">
        <f>ROUND(J182*H182,2)</f>
        <v>0</v>
      </c>
      <c r="S182" s="90"/>
      <c r="T182" s="228">
        <f>S182*H182</f>
        <v>0</v>
      </c>
      <c r="U182" s="228">
        <v>0</v>
      </c>
      <c r="V182" s="228">
        <f>U182*H182</f>
        <v>0</v>
      </c>
      <c r="W182" s="228">
        <v>0</v>
      </c>
      <c r="X182" s="229">
        <f>W182*H182</f>
        <v>0</v>
      </c>
      <c r="Y182" s="37"/>
      <c r="Z182" s="37"/>
      <c r="AA182" s="37"/>
      <c r="AB182" s="37"/>
      <c r="AC182" s="37"/>
      <c r="AD182" s="37"/>
      <c r="AE182" s="37"/>
      <c r="AR182" s="230" t="s">
        <v>385</v>
      </c>
      <c r="AT182" s="230" t="s">
        <v>244</v>
      </c>
      <c r="AU182" s="230" t="s">
        <v>88</v>
      </c>
      <c r="AY182" s="16" t="s">
        <v>133</v>
      </c>
      <c r="BE182" s="231">
        <f>IF(O182="základní",K182,0)</f>
        <v>0</v>
      </c>
      <c r="BF182" s="231">
        <f>IF(O182="snížená",K182,0)</f>
        <v>0</v>
      </c>
      <c r="BG182" s="231">
        <f>IF(O182="zákl. přenesená",K182,0)</f>
        <v>0</v>
      </c>
      <c r="BH182" s="231">
        <f>IF(O182="sníž. přenesená",K182,0)</f>
        <v>0</v>
      </c>
      <c r="BI182" s="231">
        <f>IF(O182="nulová",K182,0)</f>
        <v>0</v>
      </c>
      <c r="BJ182" s="16" t="s">
        <v>86</v>
      </c>
      <c r="BK182" s="231">
        <f>ROUND(P182*H182,2)</f>
        <v>0</v>
      </c>
      <c r="BL182" s="16" t="s">
        <v>255</v>
      </c>
      <c r="BM182" s="230" t="s">
        <v>840</v>
      </c>
    </row>
    <row r="183" spans="1:65" s="2" customFormat="1" ht="49.05" customHeight="1">
      <c r="A183" s="37"/>
      <c r="B183" s="38"/>
      <c r="C183" s="218" t="s">
        <v>481</v>
      </c>
      <c r="D183" s="218" t="s">
        <v>134</v>
      </c>
      <c r="E183" s="219" t="s">
        <v>841</v>
      </c>
      <c r="F183" s="220" t="s">
        <v>842</v>
      </c>
      <c r="G183" s="221" t="s">
        <v>197</v>
      </c>
      <c r="H183" s="222">
        <v>27</v>
      </c>
      <c r="I183" s="223"/>
      <c r="J183" s="223"/>
      <c r="K183" s="224">
        <f>ROUND(P183*H183,2)</f>
        <v>0</v>
      </c>
      <c r="L183" s="220" t="s">
        <v>677</v>
      </c>
      <c r="M183" s="43"/>
      <c r="N183" s="225" t="s">
        <v>1</v>
      </c>
      <c r="O183" s="226" t="s">
        <v>41</v>
      </c>
      <c r="P183" s="227">
        <f>I183+J183</f>
        <v>0</v>
      </c>
      <c r="Q183" s="227">
        <f>ROUND(I183*H183,2)</f>
        <v>0</v>
      </c>
      <c r="R183" s="227">
        <f>ROUND(J183*H183,2)</f>
        <v>0</v>
      </c>
      <c r="S183" s="90"/>
      <c r="T183" s="228">
        <f>S183*H183</f>
        <v>0</v>
      </c>
      <c r="U183" s="228">
        <v>0</v>
      </c>
      <c r="V183" s="228">
        <f>U183*H183</f>
        <v>0</v>
      </c>
      <c r="W183" s="228">
        <v>0</v>
      </c>
      <c r="X183" s="229">
        <f>W183*H183</f>
        <v>0</v>
      </c>
      <c r="Y183" s="37"/>
      <c r="Z183" s="37"/>
      <c r="AA183" s="37"/>
      <c r="AB183" s="37"/>
      <c r="AC183" s="37"/>
      <c r="AD183" s="37"/>
      <c r="AE183" s="37"/>
      <c r="AR183" s="230" t="s">
        <v>255</v>
      </c>
      <c r="AT183" s="230" t="s">
        <v>134</v>
      </c>
      <c r="AU183" s="230" t="s">
        <v>88</v>
      </c>
      <c r="AY183" s="16" t="s">
        <v>133</v>
      </c>
      <c r="BE183" s="231">
        <f>IF(O183="základní",K183,0)</f>
        <v>0</v>
      </c>
      <c r="BF183" s="231">
        <f>IF(O183="snížená",K183,0)</f>
        <v>0</v>
      </c>
      <c r="BG183" s="231">
        <f>IF(O183="zákl. přenesená",K183,0)</f>
        <v>0</v>
      </c>
      <c r="BH183" s="231">
        <f>IF(O183="sníž. přenesená",K183,0)</f>
        <v>0</v>
      </c>
      <c r="BI183" s="231">
        <f>IF(O183="nulová",K183,0)</f>
        <v>0</v>
      </c>
      <c r="BJ183" s="16" t="s">
        <v>86</v>
      </c>
      <c r="BK183" s="231">
        <f>ROUND(P183*H183,2)</f>
        <v>0</v>
      </c>
      <c r="BL183" s="16" t="s">
        <v>255</v>
      </c>
      <c r="BM183" s="230" t="s">
        <v>843</v>
      </c>
    </row>
    <row r="184" spans="1:65" s="2" customFormat="1" ht="33" customHeight="1">
      <c r="A184" s="37"/>
      <c r="B184" s="38"/>
      <c r="C184" s="252" t="s">
        <v>485</v>
      </c>
      <c r="D184" s="252" t="s">
        <v>244</v>
      </c>
      <c r="E184" s="253" t="s">
        <v>844</v>
      </c>
      <c r="F184" s="254" t="s">
        <v>845</v>
      </c>
      <c r="G184" s="255" t="s">
        <v>197</v>
      </c>
      <c r="H184" s="256">
        <v>19</v>
      </c>
      <c r="I184" s="257"/>
      <c r="J184" s="258"/>
      <c r="K184" s="259">
        <f>ROUND(P184*H184,2)</f>
        <v>0</v>
      </c>
      <c r="L184" s="254" t="s">
        <v>1</v>
      </c>
      <c r="M184" s="260"/>
      <c r="N184" s="261" t="s">
        <v>1</v>
      </c>
      <c r="O184" s="226" t="s">
        <v>41</v>
      </c>
      <c r="P184" s="227">
        <f>I184+J184</f>
        <v>0</v>
      </c>
      <c r="Q184" s="227">
        <f>ROUND(I184*H184,2)</f>
        <v>0</v>
      </c>
      <c r="R184" s="227">
        <f>ROUND(J184*H184,2)</f>
        <v>0</v>
      </c>
      <c r="S184" s="90"/>
      <c r="T184" s="228">
        <f>S184*H184</f>
        <v>0</v>
      </c>
      <c r="U184" s="228">
        <v>0</v>
      </c>
      <c r="V184" s="228">
        <f>U184*H184</f>
        <v>0</v>
      </c>
      <c r="W184" s="228">
        <v>0</v>
      </c>
      <c r="X184" s="229">
        <f>W184*H184</f>
        <v>0</v>
      </c>
      <c r="Y184" s="37"/>
      <c r="Z184" s="37"/>
      <c r="AA184" s="37"/>
      <c r="AB184" s="37"/>
      <c r="AC184" s="37"/>
      <c r="AD184" s="37"/>
      <c r="AE184" s="37"/>
      <c r="AR184" s="230" t="s">
        <v>385</v>
      </c>
      <c r="AT184" s="230" t="s">
        <v>244</v>
      </c>
      <c r="AU184" s="230" t="s">
        <v>88</v>
      </c>
      <c r="AY184" s="16" t="s">
        <v>133</v>
      </c>
      <c r="BE184" s="231">
        <f>IF(O184="základní",K184,0)</f>
        <v>0</v>
      </c>
      <c r="BF184" s="231">
        <f>IF(O184="snížená",K184,0)</f>
        <v>0</v>
      </c>
      <c r="BG184" s="231">
        <f>IF(O184="zákl. přenesená",K184,0)</f>
        <v>0</v>
      </c>
      <c r="BH184" s="231">
        <f>IF(O184="sníž. přenesená",K184,0)</f>
        <v>0</v>
      </c>
      <c r="BI184" s="231">
        <f>IF(O184="nulová",K184,0)</f>
        <v>0</v>
      </c>
      <c r="BJ184" s="16" t="s">
        <v>86</v>
      </c>
      <c r="BK184" s="231">
        <f>ROUND(P184*H184,2)</f>
        <v>0</v>
      </c>
      <c r="BL184" s="16" t="s">
        <v>255</v>
      </c>
      <c r="BM184" s="230" t="s">
        <v>846</v>
      </c>
    </row>
    <row r="185" spans="1:65" s="2" customFormat="1" ht="33" customHeight="1">
      <c r="A185" s="37"/>
      <c r="B185" s="38"/>
      <c r="C185" s="252" t="s">
        <v>489</v>
      </c>
      <c r="D185" s="252" t="s">
        <v>244</v>
      </c>
      <c r="E185" s="253" t="s">
        <v>847</v>
      </c>
      <c r="F185" s="254" t="s">
        <v>848</v>
      </c>
      <c r="G185" s="255" t="s">
        <v>197</v>
      </c>
      <c r="H185" s="256">
        <v>2</v>
      </c>
      <c r="I185" s="257"/>
      <c r="J185" s="258"/>
      <c r="K185" s="259">
        <f>ROUND(P185*H185,2)</f>
        <v>0</v>
      </c>
      <c r="L185" s="254" t="s">
        <v>1</v>
      </c>
      <c r="M185" s="260"/>
      <c r="N185" s="261" t="s">
        <v>1</v>
      </c>
      <c r="O185" s="226" t="s">
        <v>41</v>
      </c>
      <c r="P185" s="227">
        <f>I185+J185</f>
        <v>0</v>
      </c>
      <c r="Q185" s="227">
        <f>ROUND(I185*H185,2)</f>
        <v>0</v>
      </c>
      <c r="R185" s="227">
        <f>ROUND(J185*H185,2)</f>
        <v>0</v>
      </c>
      <c r="S185" s="90"/>
      <c r="T185" s="228">
        <f>S185*H185</f>
        <v>0</v>
      </c>
      <c r="U185" s="228">
        <v>0</v>
      </c>
      <c r="V185" s="228">
        <f>U185*H185</f>
        <v>0</v>
      </c>
      <c r="W185" s="228">
        <v>0</v>
      </c>
      <c r="X185" s="229">
        <f>W185*H185</f>
        <v>0</v>
      </c>
      <c r="Y185" s="37"/>
      <c r="Z185" s="37"/>
      <c r="AA185" s="37"/>
      <c r="AB185" s="37"/>
      <c r="AC185" s="37"/>
      <c r="AD185" s="37"/>
      <c r="AE185" s="37"/>
      <c r="AR185" s="230" t="s">
        <v>385</v>
      </c>
      <c r="AT185" s="230" t="s">
        <v>244</v>
      </c>
      <c r="AU185" s="230" t="s">
        <v>88</v>
      </c>
      <c r="AY185" s="16" t="s">
        <v>133</v>
      </c>
      <c r="BE185" s="231">
        <f>IF(O185="základní",K185,0)</f>
        <v>0</v>
      </c>
      <c r="BF185" s="231">
        <f>IF(O185="snížená",K185,0)</f>
        <v>0</v>
      </c>
      <c r="BG185" s="231">
        <f>IF(O185="zákl. přenesená",K185,0)</f>
        <v>0</v>
      </c>
      <c r="BH185" s="231">
        <f>IF(O185="sníž. přenesená",K185,0)</f>
        <v>0</v>
      </c>
      <c r="BI185" s="231">
        <f>IF(O185="nulová",K185,0)</f>
        <v>0</v>
      </c>
      <c r="BJ185" s="16" t="s">
        <v>86</v>
      </c>
      <c r="BK185" s="231">
        <f>ROUND(P185*H185,2)</f>
        <v>0</v>
      </c>
      <c r="BL185" s="16" t="s">
        <v>255</v>
      </c>
      <c r="BM185" s="230" t="s">
        <v>849</v>
      </c>
    </row>
    <row r="186" spans="1:65" s="2" customFormat="1" ht="33" customHeight="1">
      <c r="A186" s="37"/>
      <c r="B186" s="38"/>
      <c r="C186" s="252" t="s">
        <v>493</v>
      </c>
      <c r="D186" s="252" t="s">
        <v>244</v>
      </c>
      <c r="E186" s="253" t="s">
        <v>850</v>
      </c>
      <c r="F186" s="254" t="s">
        <v>851</v>
      </c>
      <c r="G186" s="255" t="s">
        <v>197</v>
      </c>
      <c r="H186" s="256">
        <v>6</v>
      </c>
      <c r="I186" s="257"/>
      <c r="J186" s="258"/>
      <c r="K186" s="259">
        <f>ROUND(P186*H186,2)</f>
        <v>0</v>
      </c>
      <c r="L186" s="254" t="s">
        <v>1</v>
      </c>
      <c r="M186" s="260"/>
      <c r="N186" s="261" t="s">
        <v>1</v>
      </c>
      <c r="O186" s="226" t="s">
        <v>41</v>
      </c>
      <c r="P186" s="227">
        <f>I186+J186</f>
        <v>0</v>
      </c>
      <c r="Q186" s="227">
        <f>ROUND(I186*H186,2)</f>
        <v>0</v>
      </c>
      <c r="R186" s="227">
        <f>ROUND(J186*H186,2)</f>
        <v>0</v>
      </c>
      <c r="S186" s="90"/>
      <c r="T186" s="228">
        <f>S186*H186</f>
        <v>0</v>
      </c>
      <c r="U186" s="228">
        <v>0</v>
      </c>
      <c r="V186" s="228">
        <f>U186*H186</f>
        <v>0</v>
      </c>
      <c r="W186" s="228">
        <v>0</v>
      </c>
      <c r="X186" s="229">
        <f>W186*H186</f>
        <v>0</v>
      </c>
      <c r="Y186" s="37"/>
      <c r="Z186" s="37"/>
      <c r="AA186" s="37"/>
      <c r="AB186" s="37"/>
      <c r="AC186" s="37"/>
      <c r="AD186" s="37"/>
      <c r="AE186" s="37"/>
      <c r="AR186" s="230" t="s">
        <v>385</v>
      </c>
      <c r="AT186" s="230" t="s">
        <v>244</v>
      </c>
      <c r="AU186" s="230" t="s">
        <v>88</v>
      </c>
      <c r="AY186" s="16" t="s">
        <v>133</v>
      </c>
      <c r="BE186" s="231">
        <f>IF(O186="základní",K186,0)</f>
        <v>0</v>
      </c>
      <c r="BF186" s="231">
        <f>IF(O186="snížená",K186,0)</f>
        <v>0</v>
      </c>
      <c r="BG186" s="231">
        <f>IF(O186="zákl. přenesená",K186,0)</f>
        <v>0</v>
      </c>
      <c r="BH186" s="231">
        <f>IF(O186="sníž. přenesená",K186,0)</f>
        <v>0</v>
      </c>
      <c r="BI186" s="231">
        <f>IF(O186="nulová",K186,0)</f>
        <v>0</v>
      </c>
      <c r="BJ186" s="16" t="s">
        <v>86</v>
      </c>
      <c r="BK186" s="231">
        <f>ROUND(P186*H186,2)</f>
        <v>0</v>
      </c>
      <c r="BL186" s="16" t="s">
        <v>255</v>
      </c>
      <c r="BM186" s="230" t="s">
        <v>852</v>
      </c>
    </row>
    <row r="187" spans="1:65" s="2" customFormat="1" ht="37.8" customHeight="1">
      <c r="A187" s="37"/>
      <c r="B187" s="38"/>
      <c r="C187" s="218" t="s">
        <v>501</v>
      </c>
      <c r="D187" s="218" t="s">
        <v>134</v>
      </c>
      <c r="E187" s="219" t="s">
        <v>853</v>
      </c>
      <c r="F187" s="220" t="s">
        <v>854</v>
      </c>
      <c r="G187" s="221" t="s">
        <v>197</v>
      </c>
      <c r="H187" s="222">
        <v>7</v>
      </c>
      <c r="I187" s="223"/>
      <c r="J187" s="223"/>
      <c r="K187" s="224">
        <f>ROUND(P187*H187,2)</f>
        <v>0</v>
      </c>
      <c r="L187" s="220" t="s">
        <v>677</v>
      </c>
      <c r="M187" s="43"/>
      <c r="N187" s="225" t="s">
        <v>1</v>
      </c>
      <c r="O187" s="226" t="s">
        <v>41</v>
      </c>
      <c r="P187" s="227">
        <f>I187+J187</f>
        <v>0</v>
      </c>
      <c r="Q187" s="227">
        <f>ROUND(I187*H187,2)</f>
        <v>0</v>
      </c>
      <c r="R187" s="227">
        <f>ROUND(J187*H187,2)</f>
        <v>0</v>
      </c>
      <c r="S187" s="90"/>
      <c r="T187" s="228">
        <f>S187*H187</f>
        <v>0</v>
      </c>
      <c r="U187" s="228">
        <v>0</v>
      </c>
      <c r="V187" s="228">
        <f>U187*H187</f>
        <v>0</v>
      </c>
      <c r="W187" s="228">
        <v>0</v>
      </c>
      <c r="X187" s="229">
        <f>W187*H187</f>
        <v>0</v>
      </c>
      <c r="Y187" s="37"/>
      <c r="Z187" s="37"/>
      <c r="AA187" s="37"/>
      <c r="AB187" s="37"/>
      <c r="AC187" s="37"/>
      <c r="AD187" s="37"/>
      <c r="AE187" s="37"/>
      <c r="AR187" s="230" t="s">
        <v>255</v>
      </c>
      <c r="AT187" s="230" t="s">
        <v>134</v>
      </c>
      <c r="AU187" s="230" t="s">
        <v>88</v>
      </c>
      <c r="AY187" s="16" t="s">
        <v>133</v>
      </c>
      <c r="BE187" s="231">
        <f>IF(O187="základní",K187,0)</f>
        <v>0</v>
      </c>
      <c r="BF187" s="231">
        <f>IF(O187="snížená",K187,0)</f>
        <v>0</v>
      </c>
      <c r="BG187" s="231">
        <f>IF(O187="zákl. přenesená",K187,0)</f>
        <v>0</v>
      </c>
      <c r="BH187" s="231">
        <f>IF(O187="sníž. přenesená",K187,0)</f>
        <v>0</v>
      </c>
      <c r="BI187" s="231">
        <f>IF(O187="nulová",K187,0)</f>
        <v>0</v>
      </c>
      <c r="BJ187" s="16" t="s">
        <v>86</v>
      </c>
      <c r="BK187" s="231">
        <f>ROUND(P187*H187,2)</f>
        <v>0</v>
      </c>
      <c r="BL187" s="16" t="s">
        <v>255</v>
      </c>
      <c r="BM187" s="230" t="s">
        <v>855</v>
      </c>
    </row>
    <row r="188" spans="1:65" s="2" customFormat="1" ht="33" customHeight="1">
      <c r="A188" s="37"/>
      <c r="B188" s="38"/>
      <c r="C188" s="252" t="s">
        <v>507</v>
      </c>
      <c r="D188" s="252" t="s">
        <v>244</v>
      </c>
      <c r="E188" s="253" t="s">
        <v>856</v>
      </c>
      <c r="F188" s="254" t="s">
        <v>839</v>
      </c>
      <c r="G188" s="255" t="s">
        <v>197</v>
      </c>
      <c r="H188" s="256">
        <v>7</v>
      </c>
      <c r="I188" s="257"/>
      <c r="J188" s="258"/>
      <c r="K188" s="259">
        <f>ROUND(P188*H188,2)</f>
        <v>0</v>
      </c>
      <c r="L188" s="254" t="s">
        <v>1</v>
      </c>
      <c r="M188" s="260"/>
      <c r="N188" s="261" t="s">
        <v>1</v>
      </c>
      <c r="O188" s="226" t="s">
        <v>41</v>
      </c>
      <c r="P188" s="227">
        <f>I188+J188</f>
        <v>0</v>
      </c>
      <c r="Q188" s="227">
        <f>ROUND(I188*H188,2)</f>
        <v>0</v>
      </c>
      <c r="R188" s="227">
        <f>ROUND(J188*H188,2)</f>
        <v>0</v>
      </c>
      <c r="S188" s="90"/>
      <c r="T188" s="228">
        <f>S188*H188</f>
        <v>0</v>
      </c>
      <c r="U188" s="228">
        <v>0</v>
      </c>
      <c r="V188" s="228">
        <f>U188*H188</f>
        <v>0</v>
      </c>
      <c r="W188" s="228">
        <v>0</v>
      </c>
      <c r="X188" s="229">
        <f>W188*H188</f>
        <v>0</v>
      </c>
      <c r="Y188" s="37"/>
      <c r="Z188" s="37"/>
      <c r="AA188" s="37"/>
      <c r="AB188" s="37"/>
      <c r="AC188" s="37"/>
      <c r="AD188" s="37"/>
      <c r="AE188" s="37"/>
      <c r="AR188" s="230" t="s">
        <v>385</v>
      </c>
      <c r="AT188" s="230" t="s">
        <v>244</v>
      </c>
      <c r="AU188" s="230" t="s">
        <v>88</v>
      </c>
      <c r="AY188" s="16" t="s">
        <v>133</v>
      </c>
      <c r="BE188" s="231">
        <f>IF(O188="základní",K188,0)</f>
        <v>0</v>
      </c>
      <c r="BF188" s="231">
        <f>IF(O188="snížená",K188,0)</f>
        <v>0</v>
      </c>
      <c r="BG188" s="231">
        <f>IF(O188="zákl. přenesená",K188,0)</f>
        <v>0</v>
      </c>
      <c r="BH188" s="231">
        <f>IF(O188="sníž. přenesená",K188,0)</f>
        <v>0</v>
      </c>
      <c r="BI188" s="231">
        <f>IF(O188="nulová",K188,0)</f>
        <v>0</v>
      </c>
      <c r="BJ188" s="16" t="s">
        <v>86</v>
      </c>
      <c r="BK188" s="231">
        <f>ROUND(P188*H188,2)</f>
        <v>0</v>
      </c>
      <c r="BL188" s="16" t="s">
        <v>255</v>
      </c>
      <c r="BM188" s="230" t="s">
        <v>857</v>
      </c>
    </row>
    <row r="189" spans="1:65" s="2" customFormat="1" ht="16.5" customHeight="1">
      <c r="A189" s="37"/>
      <c r="B189" s="38"/>
      <c r="C189" s="252" t="s">
        <v>511</v>
      </c>
      <c r="D189" s="252" t="s">
        <v>244</v>
      </c>
      <c r="E189" s="253" t="s">
        <v>858</v>
      </c>
      <c r="F189" s="254" t="s">
        <v>859</v>
      </c>
      <c r="G189" s="255" t="s">
        <v>197</v>
      </c>
      <c r="H189" s="256">
        <v>7</v>
      </c>
      <c r="I189" s="257"/>
      <c r="J189" s="258"/>
      <c r="K189" s="259">
        <f>ROUND(P189*H189,2)</f>
        <v>0</v>
      </c>
      <c r="L189" s="254" t="s">
        <v>1</v>
      </c>
      <c r="M189" s="260"/>
      <c r="N189" s="261" t="s">
        <v>1</v>
      </c>
      <c r="O189" s="226" t="s">
        <v>41</v>
      </c>
      <c r="P189" s="227">
        <f>I189+J189</f>
        <v>0</v>
      </c>
      <c r="Q189" s="227">
        <f>ROUND(I189*H189,2)</f>
        <v>0</v>
      </c>
      <c r="R189" s="227">
        <f>ROUND(J189*H189,2)</f>
        <v>0</v>
      </c>
      <c r="S189" s="90"/>
      <c r="T189" s="228">
        <f>S189*H189</f>
        <v>0</v>
      </c>
      <c r="U189" s="228">
        <v>0</v>
      </c>
      <c r="V189" s="228">
        <f>U189*H189</f>
        <v>0</v>
      </c>
      <c r="W189" s="228">
        <v>0</v>
      </c>
      <c r="X189" s="229">
        <f>W189*H189</f>
        <v>0</v>
      </c>
      <c r="Y189" s="37"/>
      <c r="Z189" s="37"/>
      <c r="AA189" s="37"/>
      <c r="AB189" s="37"/>
      <c r="AC189" s="37"/>
      <c r="AD189" s="37"/>
      <c r="AE189" s="37"/>
      <c r="AR189" s="230" t="s">
        <v>385</v>
      </c>
      <c r="AT189" s="230" t="s">
        <v>244</v>
      </c>
      <c r="AU189" s="230" t="s">
        <v>88</v>
      </c>
      <c r="AY189" s="16" t="s">
        <v>133</v>
      </c>
      <c r="BE189" s="231">
        <f>IF(O189="základní",K189,0)</f>
        <v>0</v>
      </c>
      <c r="BF189" s="231">
        <f>IF(O189="snížená",K189,0)</f>
        <v>0</v>
      </c>
      <c r="BG189" s="231">
        <f>IF(O189="zákl. přenesená",K189,0)</f>
        <v>0</v>
      </c>
      <c r="BH189" s="231">
        <f>IF(O189="sníž. přenesená",K189,0)</f>
        <v>0</v>
      </c>
      <c r="BI189" s="231">
        <f>IF(O189="nulová",K189,0)</f>
        <v>0</v>
      </c>
      <c r="BJ189" s="16" t="s">
        <v>86</v>
      </c>
      <c r="BK189" s="231">
        <f>ROUND(P189*H189,2)</f>
        <v>0</v>
      </c>
      <c r="BL189" s="16" t="s">
        <v>255</v>
      </c>
      <c r="BM189" s="230" t="s">
        <v>860</v>
      </c>
    </row>
    <row r="190" spans="1:65" s="2" customFormat="1" ht="16.5" customHeight="1">
      <c r="A190" s="37"/>
      <c r="B190" s="38"/>
      <c r="C190" s="252" t="s">
        <v>514</v>
      </c>
      <c r="D190" s="252" t="s">
        <v>244</v>
      </c>
      <c r="E190" s="253" t="s">
        <v>861</v>
      </c>
      <c r="F190" s="254" t="s">
        <v>862</v>
      </c>
      <c r="G190" s="255" t="s">
        <v>197</v>
      </c>
      <c r="H190" s="256">
        <v>7</v>
      </c>
      <c r="I190" s="257"/>
      <c r="J190" s="258"/>
      <c r="K190" s="259">
        <f>ROUND(P190*H190,2)</f>
        <v>0</v>
      </c>
      <c r="L190" s="254" t="s">
        <v>1</v>
      </c>
      <c r="M190" s="260"/>
      <c r="N190" s="261" t="s">
        <v>1</v>
      </c>
      <c r="O190" s="226" t="s">
        <v>41</v>
      </c>
      <c r="P190" s="227">
        <f>I190+J190</f>
        <v>0</v>
      </c>
      <c r="Q190" s="227">
        <f>ROUND(I190*H190,2)</f>
        <v>0</v>
      </c>
      <c r="R190" s="227">
        <f>ROUND(J190*H190,2)</f>
        <v>0</v>
      </c>
      <c r="S190" s="90"/>
      <c r="T190" s="228">
        <f>S190*H190</f>
        <v>0</v>
      </c>
      <c r="U190" s="228">
        <v>0</v>
      </c>
      <c r="V190" s="228">
        <f>U190*H190</f>
        <v>0</v>
      </c>
      <c r="W190" s="228">
        <v>0</v>
      </c>
      <c r="X190" s="229">
        <f>W190*H190</f>
        <v>0</v>
      </c>
      <c r="Y190" s="37"/>
      <c r="Z190" s="37"/>
      <c r="AA190" s="37"/>
      <c r="AB190" s="37"/>
      <c r="AC190" s="37"/>
      <c r="AD190" s="37"/>
      <c r="AE190" s="37"/>
      <c r="AR190" s="230" t="s">
        <v>385</v>
      </c>
      <c r="AT190" s="230" t="s">
        <v>244</v>
      </c>
      <c r="AU190" s="230" t="s">
        <v>88</v>
      </c>
      <c r="AY190" s="16" t="s">
        <v>133</v>
      </c>
      <c r="BE190" s="231">
        <f>IF(O190="základní",K190,0)</f>
        <v>0</v>
      </c>
      <c r="BF190" s="231">
        <f>IF(O190="snížená",K190,0)</f>
        <v>0</v>
      </c>
      <c r="BG190" s="231">
        <f>IF(O190="zákl. přenesená",K190,0)</f>
        <v>0</v>
      </c>
      <c r="BH190" s="231">
        <f>IF(O190="sníž. přenesená",K190,0)</f>
        <v>0</v>
      </c>
      <c r="BI190" s="231">
        <f>IF(O190="nulová",K190,0)</f>
        <v>0</v>
      </c>
      <c r="BJ190" s="16" t="s">
        <v>86</v>
      </c>
      <c r="BK190" s="231">
        <f>ROUND(P190*H190,2)</f>
        <v>0</v>
      </c>
      <c r="BL190" s="16" t="s">
        <v>255</v>
      </c>
      <c r="BM190" s="230" t="s">
        <v>863</v>
      </c>
    </row>
    <row r="191" spans="1:65" s="2" customFormat="1" ht="44.25" customHeight="1">
      <c r="A191" s="37"/>
      <c r="B191" s="38"/>
      <c r="C191" s="218" t="s">
        <v>520</v>
      </c>
      <c r="D191" s="218" t="s">
        <v>134</v>
      </c>
      <c r="E191" s="219" t="s">
        <v>864</v>
      </c>
      <c r="F191" s="220" t="s">
        <v>865</v>
      </c>
      <c r="G191" s="221" t="s">
        <v>361</v>
      </c>
      <c r="H191" s="222">
        <v>0.291</v>
      </c>
      <c r="I191" s="223"/>
      <c r="J191" s="223"/>
      <c r="K191" s="224">
        <f>ROUND(P191*H191,2)</f>
        <v>0</v>
      </c>
      <c r="L191" s="220" t="s">
        <v>677</v>
      </c>
      <c r="M191" s="43"/>
      <c r="N191" s="225" t="s">
        <v>1</v>
      </c>
      <c r="O191" s="226" t="s">
        <v>41</v>
      </c>
      <c r="P191" s="227">
        <f>I191+J191</f>
        <v>0</v>
      </c>
      <c r="Q191" s="227">
        <f>ROUND(I191*H191,2)</f>
        <v>0</v>
      </c>
      <c r="R191" s="227">
        <f>ROUND(J191*H191,2)</f>
        <v>0</v>
      </c>
      <c r="S191" s="90"/>
      <c r="T191" s="228">
        <f>S191*H191</f>
        <v>0</v>
      </c>
      <c r="U191" s="228">
        <v>0</v>
      </c>
      <c r="V191" s="228">
        <f>U191*H191</f>
        <v>0</v>
      </c>
      <c r="W191" s="228">
        <v>0</v>
      </c>
      <c r="X191" s="229">
        <f>W191*H191</f>
        <v>0</v>
      </c>
      <c r="Y191" s="37"/>
      <c r="Z191" s="37"/>
      <c r="AA191" s="37"/>
      <c r="AB191" s="37"/>
      <c r="AC191" s="37"/>
      <c r="AD191" s="37"/>
      <c r="AE191" s="37"/>
      <c r="AR191" s="230" t="s">
        <v>255</v>
      </c>
      <c r="AT191" s="230" t="s">
        <v>134</v>
      </c>
      <c r="AU191" s="230" t="s">
        <v>88</v>
      </c>
      <c r="AY191" s="16" t="s">
        <v>133</v>
      </c>
      <c r="BE191" s="231">
        <f>IF(O191="základní",K191,0)</f>
        <v>0</v>
      </c>
      <c r="BF191" s="231">
        <f>IF(O191="snížená",K191,0)</f>
        <v>0</v>
      </c>
      <c r="BG191" s="231">
        <f>IF(O191="zákl. přenesená",K191,0)</f>
        <v>0</v>
      </c>
      <c r="BH191" s="231">
        <f>IF(O191="sníž. přenesená",K191,0)</f>
        <v>0</v>
      </c>
      <c r="BI191" s="231">
        <f>IF(O191="nulová",K191,0)</f>
        <v>0</v>
      </c>
      <c r="BJ191" s="16" t="s">
        <v>86</v>
      </c>
      <c r="BK191" s="231">
        <f>ROUND(P191*H191,2)</f>
        <v>0</v>
      </c>
      <c r="BL191" s="16" t="s">
        <v>255</v>
      </c>
      <c r="BM191" s="230" t="s">
        <v>866</v>
      </c>
    </row>
    <row r="192" spans="1:63" s="12" customFormat="1" ht="25.9" customHeight="1">
      <c r="A192" s="12"/>
      <c r="B192" s="203"/>
      <c r="C192" s="204"/>
      <c r="D192" s="205" t="s">
        <v>77</v>
      </c>
      <c r="E192" s="206" t="s">
        <v>244</v>
      </c>
      <c r="F192" s="206" t="s">
        <v>867</v>
      </c>
      <c r="G192" s="204"/>
      <c r="H192" s="204"/>
      <c r="I192" s="207"/>
      <c r="J192" s="207"/>
      <c r="K192" s="208">
        <f>BK192</f>
        <v>0</v>
      </c>
      <c r="L192" s="204"/>
      <c r="M192" s="209"/>
      <c r="N192" s="210"/>
      <c r="O192" s="211"/>
      <c r="P192" s="211"/>
      <c r="Q192" s="212">
        <f>Q193</f>
        <v>0</v>
      </c>
      <c r="R192" s="212">
        <f>R193</f>
        <v>0</v>
      </c>
      <c r="S192" s="211"/>
      <c r="T192" s="213">
        <f>T193</f>
        <v>0</v>
      </c>
      <c r="U192" s="211"/>
      <c r="V192" s="213">
        <f>V193</f>
        <v>0</v>
      </c>
      <c r="W192" s="211"/>
      <c r="X192" s="214">
        <f>X193</f>
        <v>0</v>
      </c>
      <c r="Y192" s="12"/>
      <c r="Z192" s="12"/>
      <c r="AA192" s="12"/>
      <c r="AB192" s="12"/>
      <c r="AC192" s="12"/>
      <c r="AD192" s="12"/>
      <c r="AE192" s="12"/>
      <c r="AR192" s="215" t="s">
        <v>167</v>
      </c>
      <c r="AT192" s="216" t="s">
        <v>77</v>
      </c>
      <c r="AU192" s="216" t="s">
        <v>78</v>
      </c>
      <c r="AY192" s="215" t="s">
        <v>133</v>
      </c>
      <c r="BK192" s="217">
        <f>BK193</f>
        <v>0</v>
      </c>
    </row>
    <row r="193" spans="1:63" s="12" customFormat="1" ht="22.8" customHeight="1">
      <c r="A193" s="12"/>
      <c r="B193" s="203"/>
      <c r="C193" s="204"/>
      <c r="D193" s="205" t="s">
        <v>77</v>
      </c>
      <c r="E193" s="232" t="s">
        <v>868</v>
      </c>
      <c r="F193" s="232" t="s">
        <v>869</v>
      </c>
      <c r="G193" s="204"/>
      <c r="H193" s="204"/>
      <c r="I193" s="207"/>
      <c r="J193" s="207"/>
      <c r="K193" s="233">
        <f>BK193</f>
        <v>0</v>
      </c>
      <c r="L193" s="204"/>
      <c r="M193" s="209"/>
      <c r="N193" s="210"/>
      <c r="O193" s="211"/>
      <c r="P193" s="211"/>
      <c r="Q193" s="212">
        <f>SUM(Q194:Q199)</f>
        <v>0</v>
      </c>
      <c r="R193" s="212">
        <f>SUM(R194:R199)</f>
        <v>0</v>
      </c>
      <c r="S193" s="211"/>
      <c r="T193" s="213">
        <f>SUM(T194:T199)</f>
        <v>0</v>
      </c>
      <c r="U193" s="211"/>
      <c r="V193" s="213">
        <f>SUM(V194:V199)</f>
        <v>0</v>
      </c>
      <c r="W193" s="211"/>
      <c r="X193" s="214">
        <f>SUM(X194:X199)</f>
        <v>0</v>
      </c>
      <c r="Y193" s="12"/>
      <c r="Z193" s="12"/>
      <c r="AA193" s="12"/>
      <c r="AB193" s="12"/>
      <c r="AC193" s="12"/>
      <c r="AD193" s="12"/>
      <c r="AE193" s="12"/>
      <c r="AR193" s="215" t="s">
        <v>167</v>
      </c>
      <c r="AT193" s="216" t="s">
        <v>77</v>
      </c>
      <c r="AU193" s="216" t="s">
        <v>86</v>
      </c>
      <c r="AY193" s="215" t="s">
        <v>133</v>
      </c>
      <c r="BK193" s="217">
        <f>SUM(BK194:BK199)</f>
        <v>0</v>
      </c>
    </row>
    <row r="194" spans="1:65" s="2" customFormat="1" ht="24.15" customHeight="1">
      <c r="A194" s="37"/>
      <c r="B194" s="38"/>
      <c r="C194" s="218" t="s">
        <v>524</v>
      </c>
      <c r="D194" s="218" t="s">
        <v>134</v>
      </c>
      <c r="E194" s="219" t="s">
        <v>870</v>
      </c>
      <c r="F194" s="220" t="s">
        <v>871</v>
      </c>
      <c r="G194" s="221" t="s">
        <v>361</v>
      </c>
      <c r="H194" s="222">
        <v>1.173</v>
      </c>
      <c r="I194" s="223"/>
      <c r="J194" s="223"/>
      <c r="K194" s="224">
        <f>ROUND(P194*H194,2)</f>
        <v>0</v>
      </c>
      <c r="L194" s="220" t="s">
        <v>677</v>
      </c>
      <c r="M194" s="43"/>
      <c r="N194" s="225" t="s">
        <v>1</v>
      </c>
      <c r="O194" s="226" t="s">
        <v>41</v>
      </c>
      <c r="P194" s="227">
        <f>I194+J194</f>
        <v>0</v>
      </c>
      <c r="Q194" s="227">
        <f>ROUND(I194*H194,2)</f>
        <v>0</v>
      </c>
      <c r="R194" s="227">
        <f>ROUND(J194*H194,2)</f>
        <v>0</v>
      </c>
      <c r="S194" s="90"/>
      <c r="T194" s="228">
        <f>S194*H194</f>
        <v>0</v>
      </c>
      <c r="U194" s="228">
        <v>0</v>
      </c>
      <c r="V194" s="228">
        <f>U194*H194</f>
        <v>0</v>
      </c>
      <c r="W194" s="228">
        <v>0</v>
      </c>
      <c r="X194" s="229">
        <f>W194*H194</f>
        <v>0</v>
      </c>
      <c r="Y194" s="37"/>
      <c r="Z194" s="37"/>
      <c r="AA194" s="37"/>
      <c r="AB194" s="37"/>
      <c r="AC194" s="37"/>
      <c r="AD194" s="37"/>
      <c r="AE194" s="37"/>
      <c r="AR194" s="230" t="s">
        <v>524</v>
      </c>
      <c r="AT194" s="230" t="s">
        <v>134</v>
      </c>
      <c r="AU194" s="230" t="s">
        <v>88</v>
      </c>
      <c r="AY194" s="16" t="s">
        <v>133</v>
      </c>
      <c r="BE194" s="231">
        <f>IF(O194="základní",K194,0)</f>
        <v>0</v>
      </c>
      <c r="BF194" s="231">
        <f>IF(O194="snížená",K194,0)</f>
        <v>0</v>
      </c>
      <c r="BG194" s="231">
        <f>IF(O194="zákl. přenesená",K194,0)</f>
        <v>0</v>
      </c>
      <c r="BH194" s="231">
        <f>IF(O194="sníž. přenesená",K194,0)</f>
        <v>0</v>
      </c>
      <c r="BI194" s="231">
        <f>IF(O194="nulová",K194,0)</f>
        <v>0</v>
      </c>
      <c r="BJ194" s="16" t="s">
        <v>86</v>
      </c>
      <c r="BK194" s="231">
        <f>ROUND(P194*H194,2)</f>
        <v>0</v>
      </c>
      <c r="BL194" s="16" t="s">
        <v>524</v>
      </c>
      <c r="BM194" s="230" t="s">
        <v>872</v>
      </c>
    </row>
    <row r="195" spans="1:65" s="2" customFormat="1" ht="37.8" customHeight="1">
      <c r="A195" s="37"/>
      <c r="B195" s="38"/>
      <c r="C195" s="218" t="s">
        <v>528</v>
      </c>
      <c r="D195" s="218" t="s">
        <v>134</v>
      </c>
      <c r="E195" s="219" t="s">
        <v>873</v>
      </c>
      <c r="F195" s="220" t="s">
        <v>874</v>
      </c>
      <c r="G195" s="221" t="s">
        <v>361</v>
      </c>
      <c r="H195" s="222">
        <v>1.173</v>
      </c>
      <c r="I195" s="223"/>
      <c r="J195" s="223"/>
      <c r="K195" s="224">
        <f>ROUND(P195*H195,2)</f>
        <v>0</v>
      </c>
      <c r="L195" s="220" t="s">
        <v>677</v>
      </c>
      <c r="M195" s="43"/>
      <c r="N195" s="225" t="s">
        <v>1</v>
      </c>
      <c r="O195" s="226" t="s">
        <v>41</v>
      </c>
      <c r="P195" s="227">
        <f>I195+J195</f>
        <v>0</v>
      </c>
      <c r="Q195" s="227">
        <f>ROUND(I195*H195,2)</f>
        <v>0</v>
      </c>
      <c r="R195" s="227">
        <f>ROUND(J195*H195,2)</f>
        <v>0</v>
      </c>
      <c r="S195" s="90"/>
      <c r="T195" s="228">
        <f>S195*H195</f>
        <v>0</v>
      </c>
      <c r="U195" s="228">
        <v>0</v>
      </c>
      <c r="V195" s="228">
        <f>U195*H195</f>
        <v>0</v>
      </c>
      <c r="W195" s="228">
        <v>0</v>
      </c>
      <c r="X195" s="229">
        <f>W195*H195</f>
        <v>0</v>
      </c>
      <c r="Y195" s="37"/>
      <c r="Z195" s="37"/>
      <c r="AA195" s="37"/>
      <c r="AB195" s="37"/>
      <c r="AC195" s="37"/>
      <c r="AD195" s="37"/>
      <c r="AE195" s="37"/>
      <c r="AR195" s="230" t="s">
        <v>524</v>
      </c>
      <c r="AT195" s="230" t="s">
        <v>134</v>
      </c>
      <c r="AU195" s="230" t="s">
        <v>88</v>
      </c>
      <c r="AY195" s="16" t="s">
        <v>133</v>
      </c>
      <c r="BE195" s="231">
        <f>IF(O195="základní",K195,0)</f>
        <v>0</v>
      </c>
      <c r="BF195" s="231">
        <f>IF(O195="snížená",K195,0)</f>
        <v>0</v>
      </c>
      <c r="BG195" s="231">
        <f>IF(O195="zákl. přenesená",K195,0)</f>
        <v>0</v>
      </c>
      <c r="BH195" s="231">
        <f>IF(O195="sníž. přenesená",K195,0)</f>
        <v>0</v>
      </c>
      <c r="BI195" s="231">
        <f>IF(O195="nulová",K195,0)</f>
        <v>0</v>
      </c>
      <c r="BJ195" s="16" t="s">
        <v>86</v>
      </c>
      <c r="BK195" s="231">
        <f>ROUND(P195*H195,2)</f>
        <v>0</v>
      </c>
      <c r="BL195" s="16" t="s">
        <v>524</v>
      </c>
      <c r="BM195" s="230" t="s">
        <v>875</v>
      </c>
    </row>
    <row r="196" spans="1:65" s="2" customFormat="1" ht="24.15" customHeight="1">
      <c r="A196" s="37"/>
      <c r="B196" s="38"/>
      <c r="C196" s="218" t="s">
        <v>532</v>
      </c>
      <c r="D196" s="218" t="s">
        <v>134</v>
      </c>
      <c r="E196" s="219" t="s">
        <v>876</v>
      </c>
      <c r="F196" s="220" t="s">
        <v>877</v>
      </c>
      <c r="G196" s="221" t="s">
        <v>361</v>
      </c>
      <c r="H196" s="222">
        <v>1.173</v>
      </c>
      <c r="I196" s="223"/>
      <c r="J196" s="223"/>
      <c r="K196" s="224">
        <f>ROUND(P196*H196,2)</f>
        <v>0</v>
      </c>
      <c r="L196" s="220" t="s">
        <v>677</v>
      </c>
      <c r="M196" s="43"/>
      <c r="N196" s="225" t="s">
        <v>1</v>
      </c>
      <c r="O196" s="226" t="s">
        <v>41</v>
      </c>
      <c r="P196" s="227">
        <f>I196+J196</f>
        <v>0</v>
      </c>
      <c r="Q196" s="227">
        <f>ROUND(I196*H196,2)</f>
        <v>0</v>
      </c>
      <c r="R196" s="227">
        <f>ROUND(J196*H196,2)</f>
        <v>0</v>
      </c>
      <c r="S196" s="90"/>
      <c r="T196" s="228">
        <f>S196*H196</f>
        <v>0</v>
      </c>
      <c r="U196" s="228">
        <v>0</v>
      </c>
      <c r="V196" s="228">
        <f>U196*H196</f>
        <v>0</v>
      </c>
      <c r="W196" s="228">
        <v>0</v>
      </c>
      <c r="X196" s="229">
        <f>W196*H196</f>
        <v>0</v>
      </c>
      <c r="Y196" s="37"/>
      <c r="Z196" s="37"/>
      <c r="AA196" s="37"/>
      <c r="AB196" s="37"/>
      <c r="AC196" s="37"/>
      <c r="AD196" s="37"/>
      <c r="AE196" s="37"/>
      <c r="AR196" s="230" t="s">
        <v>524</v>
      </c>
      <c r="AT196" s="230" t="s">
        <v>134</v>
      </c>
      <c r="AU196" s="230" t="s">
        <v>88</v>
      </c>
      <c r="AY196" s="16" t="s">
        <v>133</v>
      </c>
      <c r="BE196" s="231">
        <f>IF(O196="základní",K196,0)</f>
        <v>0</v>
      </c>
      <c r="BF196" s="231">
        <f>IF(O196="snížená",K196,0)</f>
        <v>0</v>
      </c>
      <c r="BG196" s="231">
        <f>IF(O196="zákl. přenesená",K196,0)</f>
        <v>0</v>
      </c>
      <c r="BH196" s="231">
        <f>IF(O196="sníž. přenesená",K196,0)</f>
        <v>0</v>
      </c>
      <c r="BI196" s="231">
        <f>IF(O196="nulová",K196,0)</f>
        <v>0</v>
      </c>
      <c r="BJ196" s="16" t="s">
        <v>86</v>
      </c>
      <c r="BK196" s="231">
        <f>ROUND(P196*H196,2)</f>
        <v>0</v>
      </c>
      <c r="BL196" s="16" t="s">
        <v>524</v>
      </c>
      <c r="BM196" s="230" t="s">
        <v>878</v>
      </c>
    </row>
    <row r="197" spans="1:65" s="2" customFormat="1" ht="37.8" customHeight="1">
      <c r="A197" s="37"/>
      <c r="B197" s="38"/>
      <c r="C197" s="218" t="s">
        <v>536</v>
      </c>
      <c r="D197" s="218" t="s">
        <v>134</v>
      </c>
      <c r="E197" s="219" t="s">
        <v>879</v>
      </c>
      <c r="F197" s="220" t="s">
        <v>880</v>
      </c>
      <c r="G197" s="221" t="s">
        <v>361</v>
      </c>
      <c r="H197" s="222">
        <v>11.73</v>
      </c>
      <c r="I197" s="223"/>
      <c r="J197" s="223"/>
      <c r="K197" s="224">
        <f>ROUND(P197*H197,2)</f>
        <v>0</v>
      </c>
      <c r="L197" s="220" t="s">
        <v>677</v>
      </c>
      <c r="M197" s="43"/>
      <c r="N197" s="225" t="s">
        <v>1</v>
      </c>
      <c r="O197" s="226" t="s">
        <v>41</v>
      </c>
      <c r="P197" s="227">
        <f>I197+J197</f>
        <v>0</v>
      </c>
      <c r="Q197" s="227">
        <f>ROUND(I197*H197,2)</f>
        <v>0</v>
      </c>
      <c r="R197" s="227">
        <f>ROUND(J197*H197,2)</f>
        <v>0</v>
      </c>
      <c r="S197" s="90"/>
      <c r="T197" s="228">
        <f>S197*H197</f>
        <v>0</v>
      </c>
      <c r="U197" s="228">
        <v>0</v>
      </c>
      <c r="V197" s="228">
        <f>U197*H197</f>
        <v>0</v>
      </c>
      <c r="W197" s="228">
        <v>0</v>
      </c>
      <c r="X197" s="229">
        <f>W197*H197</f>
        <v>0</v>
      </c>
      <c r="Y197" s="37"/>
      <c r="Z197" s="37"/>
      <c r="AA197" s="37"/>
      <c r="AB197" s="37"/>
      <c r="AC197" s="37"/>
      <c r="AD197" s="37"/>
      <c r="AE197" s="37"/>
      <c r="AR197" s="230" t="s">
        <v>524</v>
      </c>
      <c r="AT197" s="230" t="s">
        <v>134</v>
      </c>
      <c r="AU197" s="230" t="s">
        <v>88</v>
      </c>
      <c r="AY197" s="16" t="s">
        <v>133</v>
      </c>
      <c r="BE197" s="231">
        <f>IF(O197="základní",K197,0)</f>
        <v>0</v>
      </c>
      <c r="BF197" s="231">
        <f>IF(O197="snížená",K197,0)</f>
        <v>0</v>
      </c>
      <c r="BG197" s="231">
        <f>IF(O197="zákl. přenesená",K197,0)</f>
        <v>0</v>
      </c>
      <c r="BH197" s="231">
        <f>IF(O197="sníž. přenesená",K197,0)</f>
        <v>0</v>
      </c>
      <c r="BI197" s="231">
        <f>IF(O197="nulová",K197,0)</f>
        <v>0</v>
      </c>
      <c r="BJ197" s="16" t="s">
        <v>86</v>
      </c>
      <c r="BK197" s="231">
        <f>ROUND(P197*H197,2)</f>
        <v>0</v>
      </c>
      <c r="BL197" s="16" t="s">
        <v>524</v>
      </c>
      <c r="BM197" s="230" t="s">
        <v>881</v>
      </c>
    </row>
    <row r="198" spans="1:51" s="13" customFormat="1" ht="12">
      <c r="A198" s="13"/>
      <c r="B198" s="240"/>
      <c r="C198" s="241"/>
      <c r="D198" s="242" t="s">
        <v>174</v>
      </c>
      <c r="E198" s="243" t="s">
        <v>1</v>
      </c>
      <c r="F198" s="244" t="s">
        <v>882</v>
      </c>
      <c r="G198" s="241"/>
      <c r="H198" s="245">
        <v>11.73</v>
      </c>
      <c r="I198" s="246"/>
      <c r="J198" s="246"/>
      <c r="K198" s="241"/>
      <c r="L198" s="241"/>
      <c r="M198" s="247"/>
      <c r="N198" s="248"/>
      <c r="O198" s="249"/>
      <c r="P198" s="249"/>
      <c r="Q198" s="249"/>
      <c r="R198" s="249"/>
      <c r="S198" s="249"/>
      <c r="T198" s="249"/>
      <c r="U198" s="249"/>
      <c r="V198" s="249"/>
      <c r="W198" s="249"/>
      <c r="X198" s="250"/>
      <c r="Y198" s="13"/>
      <c r="Z198" s="13"/>
      <c r="AA198" s="13"/>
      <c r="AB198" s="13"/>
      <c r="AC198" s="13"/>
      <c r="AD198" s="13"/>
      <c r="AE198" s="13"/>
      <c r="AT198" s="251" t="s">
        <v>174</v>
      </c>
      <c r="AU198" s="251" t="s">
        <v>88</v>
      </c>
      <c r="AV198" s="13" t="s">
        <v>88</v>
      </c>
      <c r="AW198" s="13" t="s">
        <v>5</v>
      </c>
      <c r="AX198" s="13" t="s">
        <v>86</v>
      </c>
      <c r="AY198" s="251" t="s">
        <v>133</v>
      </c>
    </row>
    <row r="199" spans="1:65" s="2" customFormat="1" ht="44.25" customHeight="1">
      <c r="A199" s="37"/>
      <c r="B199" s="38"/>
      <c r="C199" s="218" t="s">
        <v>540</v>
      </c>
      <c r="D199" s="218" t="s">
        <v>134</v>
      </c>
      <c r="E199" s="219" t="s">
        <v>883</v>
      </c>
      <c r="F199" s="220" t="s">
        <v>884</v>
      </c>
      <c r="G199" s="221" t="s">
        <v>361</v>
      </c>
      <c r="H199" s="222">
        <v>1.173</v>
      </c>
      <c r="I199" s="223"/>
      <c r="J199" s="223"/>
      <c r="K199" s="224">
        <f>ROUND(P199*H199,2)</f>
        <v>0</v>
      </c>
      <c r="L199" s="220" t="s">
        <v>677</v>
      </c>
      <c r="M199" s="43"/>
      <c r="N199" s="225" t="s">
        <v>1</v>
      </c>
      <c r="O199" s="226" t="s">
        <v>41</v>
      </c>
      <c r="P199" s="227">
        <f>I199+J199</f>
        <v>0</v>
      </c>
      <c r="Q199" s="227">
        <f>ROUND(I199*H199,2)</f>
        <v>0</v>
      </c>
      <c r="R199" s="227">
        <f>ROUND(J199*H199,2)</f>
        <v>0</v>
      </c>
      <c r="S199" s="90"/>
      <c r="T199" s="228">
        <f>S199*H199</f>
        <v>0</v>
      </c>
      <c r="U199" s="228">
        <v>0</v>
      </c>
      <c r="V199" s="228">
        <f>U199*H199</f>
        <v>0</v>
      </c>
      <c r="W199" s="228">
        <v>0</v>
      </c>
      <c r="X199" s="229">
        <f>W199*H199</f>
        <v>0</v>
      </c>
      <c r="Y199" s="37"/>
      <c r="Z199" s="37"/>
      <c r="AA199" s="37"/>
      <c r="AB199" s="37"/>
      <c r="AC199" s="37"/>
      <c r="AD199" s="37"/>
      <c r="AE199" s="37"/>
      <c r="AR199" s="230" t="s">
        <v>524</v>
      </c>
      <c r="AT199" s="230" t="s">
        <v>134</v>
      </c>
      <c r="AU199" s="230" t="s">
        <v>88</v>
      </c>
      <c r="AY199" s="16" t="s">
        <v>133</v>
      </c>
      <c r="BE199" s="231">
        <f>IF(O199="základní",K199,0)</f>
        <v>0</v>
      </c>
      <c r="BF199" s="231">
        <f>IF(O199="snížená",K199,0)</f>
        <v>0</v>
      </c>
      <c r="BG199" s="231">
        <f>IF(O199="zákl. přenesená",K199,0)</f>
        <v>0</v>
      </c>
      <c r="BH199" s="231">
        <f>IF(O199="sníž. přenesená",K199,0)</f>
        <v>0</v>
      </c>
      <c r="BI199" s="231">
        <f>IF(O199="nulová",K199,0)</f>
        <v>0</v>
      </c>
      <c r="BJ199" s="16" t="s">
        <v>86</v>
      </c>
      <c r="BK199" s="231">
        <f>ROUND(P199*H199,2)</f>
        <v>0</v>
      </c>
      <c r="BL199" s="16" t="s">
        <v>524</v>
      </c>
      <c r="BM199" s="230" t="s">
        <v>885</v>
      </c>
    </row>
    <row r="200" spans="1:63" s="12" customFormat="1" ht="25.9" customHeight="1">
      <c r="A200" s="12"/>
      <c r="B200" s="203"/>
      <c r="C200" s="204"/>
      <c r="D200" s="205" t="s">
        <v>77</v>
      </c>
      <c r="E200" s="206" t="s">
        <v>886</v>
      </c>
      <c r="F200" s="206" t="s">
        <v>887</v>
      </c>
      <c r="G200" s="204"/>
      <c r="H200" s="204"/>
      <c r="I200" s="207"/>
      <c r="J200" s="207"/>
      <c r="K200" s="208">
        <f>BK200</f>
        <v>0</v>
      </c>
      <c r="L200" s="204"/>
      <c r="M200" s="209"/>
      <c r="N200" s="210"/>
      <c r="O200" s="211"/>
      <c r="P200" s="211"/>
      <c r="Q200" s="212">
        <f>SUM(Q201:Q202)</f>
        <v>0</v>
      </c>
      <c r="R200" s="212">
        <f>SUM(R201:R202)</f>
        <v>0</v>
      </c>
      <c r="S200" s="211"/>
      <c r="T200" s="213">
        <f>SUM(T201:T202)</f>
        <v>0</v>
      </c>
      <c r="U200" s="211"/>
      <c r="V200" s="213">
        <f>SUM(V201:V202)</f>
        <v>0</v>
      </c>
      <c r="W200" s="211"/>
      <c r="X200" s="214">
        <f>SUM(X201:X202)</f>
        <v>0</v>
      </c>
      <c r="Y200" s="12"/>
      <c r="Z200" s="12"/>
      <c r="AA200" s="12"/>
      <c r="AB200" s="12"/>
      <c r="AC200" s="12"/>
      <c r="AD200" s="12"/>
      <c r="AE200" s="12"/>
      <c r="AR200" s="215" t="s">
        <v>132</v>
      </c>
      <c r="AT200" s="216" t="s">
        <v>77</v>
      </c>
      <c r="AU200" s="216" t="s">
        <v>78</v>
      </c>
      <c r="AY200" s="215" t="s">
        <v>133</v>
      </c>
      <c r="BK200" s="217">
        <f>SUM(BK201:BK202)</f>
        <v>0</v>
      </c>
    </row>
    <row r="201" spans="1:65" s="2" customFormat="1" ht="33" customHeight="1">
      <c r="A201" s="37"/>
      <c r="B201" s="38"/>
      <c r="C201" s="218" t="s">
        <v>544</v>
      </c>
      <c r="D201" s="218" t="s">
        <v>134</v>
      </c>
      <c r="E201" s="219" t="s">
        <v>888</v>
      </c>
      <c r="F201" s="220" t="s">
        <v>889</v>
      </c>
      <c r="G201" s="221" t="s">
        <v>890</v>
      </c>
      <c r="H201" s="222">
        <v>30</v>
      </c>
      <c r="I201" s="223"/>
      <c r="J201" s="223"/>
      <c r="K201" s="224">
        <f>ROUND(P201*H201,2)</f>
        <v>0</v>
      </c>
      <c r="L201" s="220" t="s">
        <v>677</v>
      </c>
      <c r="M201" s="43"/>
      <c r="N201" s="225" t="s">
        <v>1</v>
      </c>
      <c r="O201" s="226" t="s">
        <v>41</v>
      </c>
      <c r="P201" s="227">
        <f>I201+J201</f>
        <v>0</v>
      </c>
      <c r="Q201" s="227">
        <f>ROUND(I201*H201,2)</f>
        <v>0</v>
      </c>
      <c r="R201" s="227">
        <f>ROUND(J201*H201,2)</f>
        <v>0</v>
      </c>
      <c r="S201" s="90"/>
      <c r="T201" s="228">
        <f>S201*H201</f>
        <v>0</v>
      </c>
      <c r="U201" s="228">
        <v>0</v>
      </c>
      <c r="V201" s="228">
        <f>U201*H201</f>
        <v>0</v>
      </c>
      <c r="W201" s="228">
        <v>0</v>
      </c>
      <c r="X201" s="229">
        <f>W201*H201</f>
        <v>0</v>
      </c>
      <c r="Y201" s="37"/>
      <c r="Z201" s="37"/>
      <c r="AA201" s="37"/>
      <c r="AB201" s="37"/>
      <c r="AC201" s="37"/>
      <c r="AD201" s="37"/>
      <c r="AE201" s="37"/>
      <c r="AR201" s="230" t="s">
        <v>138</v>
      </c>
      <c r="AT201" s="230" t="s">
        <v>134</v>
      </c>
      <c r="AU201" s="230" t="s">
        <v>86</v>
      </c>
      <c r="AY201" s="16" t="s">
        <v>133</v>
      </c>
      <c r="BE201" s="231">
        <f>IF(O201="základní",K201,0)</f>
        <v>0</v>
      </c>
      <c r="BF201" s="231">
        <f>IF(O201="snížená",K201,0)</f>
        <v>0</v>
      </c>
      <c r="BG201" s="231">
        <f>IF(O201="zákl. přenesená",K201,0)</f>
        <v>0</v>
      </c>
      <c r="BH201" s="231">
        <f>IF(O201="sníž. přenesená",K201,0)</f>
        <v>0</v>
      </c>
      <c r="BI201" s="231">
        <f>IF(O201="nulová",K201,0)</f>
        <v>0</v>
      </c>
      <c r="BJ201" s="16" t="s">
        <v>86</v>
      </c>
      <c r="BK201" s="231">
        <f>ROUND(P201*H201,2)</f>
        <v>0</v>
      </c>
      <c r="BL201" s="16" t="s">
        <v>138</v>
      </c>
      <c r="BM201" s="230" t="s">
        <v>891</v>
      </c>
    </row>
    <row r="202" spans="1:65" s="2" customFormat="1" ht="37.8" customHeight="1">
      <c r="A202" s="37"/>
      <c r="B202" s="38"/>
      <c r="C202" s="218" t="s">
        <v>549</v>
      </c>
      <c r="D202" s="218" t="s">
        <v>134</v>
      </c>
      <c r="E202" s="219" t="s">
        <v>892</v>
      </c>
      <c r="F202" s="220" t="s">
        <v>893</v>
      </c>
      <c r="G202" s="221" t="s">
        <v>890</v>
      </c>
      <c r="H202" s="222">
        <v>100</v>
      </c>
      <c r="I202" s="223"/>
      <c r="J202" s="223"/>
      <c r="K202" s="224">
        <f>ROUND(P202*H202,2)</f>
        <v>0</v>
      </c>
      <c r="L202" s="220" t="s">
        <v>677</v>
      </c>
      <c r="M202" s="43"/>
      <c r="N202" s="234" t="s">
        <v>1</v>
      </c>
      <c r="O202" s="235" t="s">
        <v>41</v>
      </c>
      <c r="P202" s="236">
        <f>I202+J202</f>
        <v>0</v>
      </c>
      <c r="Q202" s="236">
        <f>ROUND(I202*H202,2)</f>
        <v>0</v>
      </c>
      <c r="R202" s="236">
        <f>ROUND(J202*H202,2)</f>
        <v>0</v>
      </c>
      <c r="S202" s="237"/>
      <c r="T202" s="238">
        <f>S202*H202</f>
        <v>0</v>
      </c>
      <c r="U202" s="238">
        <v>0</v>
      </c>
      <c r="V202" s="238">
        <f>U202*H202</f>
        <v>0</v>
      </c>
      <c r="W202" s="238">
        <v>0</v>
      </c>
      <c r="X202" s="239">
        <f>W202*H202</f>
        <v>0</v>
      </c>
      <c r="Y202" s="37"/>
      <c r="Z202" s="37"/>
      <c r="AA202" s="37"/>
      <c r="AB202" s="37"/>
      <c r="AC202" s="37"/>
      <c r="AD202" s="37"/>
      <c r="AE202" s="37"/>
      <c r="AR202" s="230" t="s">
        <v>138</v>
      </c>
      <c r="AT202" s="230" t="s">
        <v>134</v>
      </c>
      <c r="AU202" s="230" t="s">
        <v>86</v>
      </c>
      <c r="AY202" s="16" t="s">
        <v>133</v>
      </c>
      <c r="BE202" s="231">
        <f>IF(O202="základní",K202,0)</f>
        <v>0</v>
      </c>
      <c r="BF202" s="231">
        <f>IF(O202="snížená",K202,0)</f>
        <v>0</v>
      </c>
      <c r="BG202" s="231">
        <f>IF(O202="zákl. přenesená",K202,0)</f>
        <v>0</v>
      </c>
      <c r="BH202" s="231">
        <f>IF(O202="sníž. přenesená",K202,0)</f>
        <v>0</v>
      </c>
      <c r="BI202" s="231">
        <f>IF(O202="nulová",K202,0)</f>
        <v>0</v>
      </c>
      <c r="BJ202" s="16" t="s">
        <v>86</v>
      </c>
      <c r="BK202" s="231">
        <f>ROUND(P202*H202,2)</f>
        <v>0</v>
      </c>
      <c r="BL202" s="16" t="s">
        <v>138</v>
      </c>
      <c r="BM202" s="230" t="s">
        <v>894</v>
      </c>
    </row>
    <row r="203" spans="1:31" s="2" customFormat="1" ht="6.95" customHeight="1">
      <c r="A203" s="37"/>
      <c r="B203" s="65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43"/>
      <c r="N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</sheetData>
  <sheetProtection password="CC35" sheet="1" objects="1" scenarios="1" formatColumns="0" formatRows="0" autoFilter="0"/>
  <autoFilter ref="C120:L20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88</v>
      </c>
    </row>
    <row r="4" spans="2:46" s="1" customFormat="1" ht="24.95" customHeight="1">
      <c r="B4" s="19"/>
      <c r="D4" s="138" t="s">
        <v>98</v>
      </c>
      <c r="M4" s="19"/>
      <c r="N4" s="139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40" t="s">
        <v>17</v>
      </c>
      <c r="M6" s="19"/>
    </row>
    <row r="7" spans="2:13" s="1" customFormat="1" ht="16.5" customHeight="1">
      <c r="B7" s="19"/>
      <c r="E7" s="141" t="str">
        <f>'Rekapitulace stavby'!K6</f>
        <v>Stavební úpravy v objektu Komenského 759, Sokolov</v>
      </c>
      <c r="F7" s="140"/>
      <c r="G7" s="140"/>
      <c r="H7" s="140"/>
      <c r="M7" s="19"/>
    </row>
    <row r="8" spans="1:31" s="2" customFormat="1" ht="12" customHeight="1">
      <c r="A8" s="37"/>
      <c r="B8" s="43"/>
      <c r="C8" s="37"/>
      <c r="D8" s="140" t="s">
        <v>99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895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21</v>
      </c>
      <c r="E12" s="37"/>
      <c r="F12" s="143" t="s">
        <v>666</v>
      </c>
      <c r="G12" s="37"/>
      <c r="H12" s="37"/>
      <c r="I12" s="140" t="s">
        <v>23</v>
      </c>
      <c r="J12" s="144" t="str">
        <f>'Rekapitulace stavby'!AN8</f>
        <v>9. 6. 2023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tr">
        <f>IF('Rekapitulace stavby'!AN10="","",'Rekapitulace stavby'!AN10)</f>
        <v/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tr">
        <f>IF('Rekapitulace stavby'!E11="","",'Rekapitulace stavby'!E11)</f>
        <v>Karlovarský kraj</v>
      </c>
      <c r="F15" s="37"/>
      <c r="G15" s="37"/>
      <c r="H15" s="37"/>
      <c r="I15" s="140" t="s">
        <v>28</v>
      </c>
      <c r="J15" s="143" t="str">
        <f>IF('Rekapitulace stavby'!AN11="","",'Rekapitulace stavby'!AN11)</f>
        <v/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26</v>
      </c>
      <c r="J20" s="143" t="str">
        <f>IF('Rekapitulace stavby'!AN16="","",'Rekapitulace stavby'!AN16)</f>
        <v/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tr">
        <f>IF('Rekapitulace stavby'!E17="","",'Rekapitulace stavby'!E17)</f>
        <v>Projekt stav s.r.o.</v>
      </c>
      <c r="F21" s="37"/>
      <c r="G21" s="37"/>
      <c r="H21" s="37"/>
      <c r="I21" s="140" t="s">
        <v>28</v>
      </c>
      <c r="J21" s="143" t="str">
        <f>IF('Rekapitulace stavby'!AN17="","",'Rekapitulace stavby'!AN17)</f>
        <v/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26</v>
      </c>
      <c r="J23" s="143" t="str">
        <f>IF('Rekapitulace stavby'!AN19="","",'Rekapitulace stavby'!AN19)</f>
        <v/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tr">
        <f>IF('Rekapitulace stavby'!E20="","",'Rekapitulace stavby'!E20)</f>
        <v>Milan Hájek</v>
      </c>
      <c r="F24" s="37"/>
      <c r="G24" s="37"/>
      <c r="H24" s="37"/>
      <c r="I24" s="140" t="s">
        <v>28</v>
      </c>
      <c r="J24" s="143" t="str">
        <f>IF('Rekapitulace stavby'!AN20="","",'Rekapitulace stavby'!AN20)</f>
        <v/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40" t="s">
        <v>101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40" t="s">
        <v>102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37"/>
      <c r="K32" s="152">
        <f>ROUND(K118,2)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37"/>
      <c r="K34" s="153" t="s">
        <v>39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40</v>
      </c>
      <c r="E35" s="140" t="s">
        <v>41</v>
      </c>
      <c r="F35" s="150">
        <f>ROUND((SUM(BE118:BE183)),2)</f>
        <v>0</v>
      </c>
      <c r="G35" s="37"/>
      <c r="H35" s="37"/>
      <c r="I35" s="155">
        <v>0.21</v>
      </c>
      <c r="J35" s="37"/>
      <c r="K35" s="150">
        <f>ROUND(((SUM(BE118:BE183))*I35),2)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0" t="s">
        <v>42</v>
      </c>
      <c r="F36" s="150">
        <f>ROUND((SUM(BF118:BF183)),2)</f>
        <v>0</v>
      </c>
      <c r="G36" s="37"/>
      <c r="H36" s="37"/>
      <c r="I36" s="155">
        <v>0.15</v>
      </c>
      <c r="J36" s="37"/>
      <c r="K36" s="150">
        <f>ROUND(((SUM(BF118:BF183))*I36),2)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43</v>
      </c>
      <c r="F37" s="150">
        <f>ROUND((SUM(BG118:BG183)),2)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44</v>
      </c>
      <c r="F38" s="150">
        <f>ROUND((SUM(BH118:BH183)),2)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45</v>
      </c>
      <c r="F39" s="150">
        <f>ROUND((SUM(BI118:BI183)),2)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>
      <c r="B43" s="19"/>
      <c r="M43" s="19"/>
    </row>
    <row r="44" spans="2:13" s="1" customFormat="1" ht="14.4" customHeight="1">
      <c r="B44" s="19"/>
      <c r="M44" s="19"/>
    </row>
    <row r="45" spans="2:13" s="1" customFormat="1" ht="14.4" customHeight="1">
      <c r="B45" s="19"/>
      <c r="M45" s="19"/>
    </row>
    <row r="46" spans="2:13" s="1" customFormat="1" ht="14.4" customHeight="1">
      <c r="B46" s="19"/>
      <c r="M46" s="19"/>
    </row>
    <row r="47" spans="2:13" s="1" customFormat="1" ht="14.4" customHeight="1">
      <c r="B47" s="19"/>
      <c r="M47" s="19"/>
    </row>
    <row r="48" spans="2:13" s="1" customFormat="1" ht="14.4" customHeight="1">
      <c r="B48" s="19"/>
      <c r="M48" s="19"/>
    </row>
    <row r="49" spans="2:13" s="1" customFormat="1" ht="14.4" customHeight="1">
      <c r="B49" s="19"/>
      <c r="M49" s="19"/>
    </row>
    <row r="50" spans="2:13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164"/>
      <c r="M50" s="62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103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Stavební úpravy v objektu Komenského 759, Sokolov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99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30 - Slaboproud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31" t="s">
        <v>23</v>
      </c>
      <c r="J89" s="78" t="str">
        <f>IF(J12="","",J12)</f>
        <v>9. 6. 2023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Karlovarský kraj</v>
      </c>
      <c r="G91" s="39"/>
      <c r="H91" s="39"/>
      <c r="I91" s="31" t="s">
        <v>31</v>
      </c>
      <c r="J91" s="35" t="str">
        <f>E21</f>
        <v>Projekt stav s.r.o.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Milan Hájek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104</v>
      </c>
      <c r="D94" s="176"/>
      <c r="E94" s="176"/>
      <c r="F94" s="176"/>
      <c r="G94" s="176"/>
      <c r="H94" s="176"/>
      <c r="I94" s="177" t="s">
        <v>105</v>
      </c>
      <c r="J94" s="177" t="s">
        <v>106</v>
      </c>
      <c r="K94" s="177" t="s">
        <v>107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108</v>
      </c>
      <c r="D96" s="39"/>
      <c r="E96" s="39"/>
      <c r="F96" s="39"/>
      <c r="G96" s="39"/>
      <c r="H96" s="39"/>
      <c r="I96" s="109">
        <f>Q118</f>
        <v>0</v>
      </c>
      <c r="J96" s="109">
        <f>R118</f>
        <v>0</v>
      </c>
      <c r="K96" s="109">
        <f>K118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109</v>
      </c>
    </row>
    <row r="97" spans="1:31" s="9" customFormat="1" ht="24.95" customHeight="1">
      <c r="A97" s="9"/>
      <c r="B97" s="179"/>
      <c r="C97" s="180"/>
      <c r="D97" s="181" t="s">
        <v>157</v>
      </c>
      <c r="E97" s="182"/>
      <c r="F97" s="182"/>
      <c r="G97" s="182"/>
      <c r="H97" s="182"/>
      <c r="I97" s="183">
        <f>Q119</f>
        <v>0</v>
      </c>
      <c r="J97" s="183">
        <f>R119</f>
        <v>0</v>
      </c>
      <c r="K97" s="183">
        <f>K119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896</v>
      </c>
      <c r="E98" s="188"/>
      <c r="F98" s="188"/>
      <c r="G98" s="188"/>
      <c r="H98" s="188"/>
      <c r="I98" s="189">
        <f>Q120</f>
        <v>0</v>
      </c>
      <c r="J98" s="189">
        <f>R120</f>
        <v>0</v>
      </c>
      <c r="K98" s="189">
        <f>K120</f>
        <v>0</v>
      </c>
      <c r="L98" s="186"/>
      <c r="M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113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17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4" t="str">
        <f>E7</f>
        <v>Stavební úpravy v objektu Komenského 759, Sokolov</v>
      </c>
      <c r="F108" s="31"/>
      <c r="G108" s="31"/>
      <c r="H108" s="31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99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30 - Slaboproud</v>
      </c>
      <c r="F110" s="39"/>
      <c r="G110" s="39"/>
      <c r="H110" s="39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21</v>
      </c>
      <c r="D112" s="39"/>
      <c r="E112" s="39"/>
      <c r="F112" s="26" t="str">
        <f>F12</f>
        <v xml:space="preserve"> </v>
      </c>
      <c r="G112" s="39"/>
      <c r="H112" s="39"/>
      <c r="I112" s="31" t="s">
        <v>23</v>
      </c>
      <c r="J112" s="78" t="str">
        <f>IF(J12="","",J12)</f>
        <v>9. 6. 2023</v>
      </c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25</v>
      </c>
      <c r="D114" s="39"/>
      <c r="E114" s="39"/>
      <c r="F114" s="26" t="str">
        <f>E15</f>
        <v>Karlovarský kraj</v>
      </c>
      <c r="G114" s="39"/>
      <c r="H114" s="39"/>
      <c r="I114" s="31" t="s">
        <v>31</v>
      </c>
      <c r="J114" s="35" t="str">
        <f>E21</f>
        <v>Projekt stav s.r.o.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29</v>
      </c>
      <c r="D115" s="39"/>
      <c r="E115" s="39"/>
      <c r="F115" s="26" t="str">
        <f>IF(E18="","",E18)</f>
        <v>Vyplň údaj</v>
      </c>
      <c r="G115" s="39"/>
      <c r="H115" s="39"/>
      <c r="I115" s="31" t="s">
        <v>33</v>
      </c>
      <c r="J115" s="35" t="str">
        <f>E24</f>
        <v>Milan Hájek</v>
      </c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1"/>
      <c r="B117" s="192"/>
      <c r="C117" s="193" t="s">
        <v>114</v>
      </c>
      <c r="D117" s="194" t="s">
        <v>61</v>
      </c>
      <c r="E117" s="194" t="s">
        <v>57</v>
      </c>
      <c r="F117" s="194" t="s">
        <v>58</v>
      </c>
      <c r="G117" s="194" t="s">
        <v>115</v>
      </c>
      <c r="H117" s="194" t="s">
        <v>116</v>
      </c>
      <c r="I117" s="194" t="s">
        <v>117</v>
      </c>
      <c r="J117" s="194" t="s">
        <v>118</v>
      </c>
      <c r="K117" s="194" t="s">
        <v>107</v>
      </c>
      <c r="L117" s="195" t="s">
        <v>119</v>
      </c>
      <c r="M117" s="196"/>
      <c r="N117" s="99" t="s">
        <v>1</v>
      </c>
      <c r="O117" s="100" t="s">
        <v>40</v>
      </c>
      <c r="P117" s="100" t="s">
        <v>120</v>
      </c>
      <c r="Q117" s="100" t="s">
        <v>121</v>
      </c>
      <c r="R117" s="100" t="s">
        <v>122</v>
      </c>
      <c r="S117" s="100" t="s">
        <v>123</v>
      </c>
      <c r="T117" s="100" t="s">
        <v>124</v>
      </c>
      <c r="U117" s="100" t="s">
        <v>125</v>
      </c>
      <c r="V117" s="100" t="s">
        <v>126</v>
      </c>
      <c r="W117" s="100" t="s">
        <v>127</v>
      </c>
      <c r="X117" s="101" t="s">
        <v>128</v>
      </c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7"/>
      <c r="B118" s="38"/>
      <c r="C118" s="106" t="s">
        <v>129</v>
      </c>
      <c r="D118" s="39"/>
      <c r="E118" s="39"/>
      <c r="F118" s="39"/>
      <c r="G118" s="39"/>
      <c r="H118" s="39"/>
      <c r="I118" s="39"/>
      <c r="J118" s="39"/>
      <c r="K118" s="197">
        <f>BK118</f>
        <v>0</v>
      </c>
      <c r="L118" s="39"/>
      <c r="M118" s="43"/>
      <c r="N118" s="102"/>
      <c r="O118" s="198"/>
      <c r="P118" s="103"/>
      <c r="Q118" s="199">
        <f>Q119</f>
        <v>0</v>
      </c>
      <c r="R118" s="199">
        <f>R119</f>
        <v>0</v>
      </c>
      <c r="S118" s="103"/>
      <c r="T118" s="200">
        <f>T119</f>
        <v>0</v>
      </c>
      <c r="U118" s="103"/>
      <c r="V118" s="200">
        <f>V119</f>
        <v>0</v>
      </c>
      <c r="W118" s="103"/>
      <c r="X118" s="201">
        <f>X119</f>
        <v>0</v>
      </c>
      <c r="Y118" s="37"/>
      <c r="Z118" s="37"/>
      <c r="AA118" s="37"/>
      <c r="AB118" s="37"/>
      <c r="AC118" s="37"/>
      <c r="AD118" s="37"/>
      <c r="AE118" s="37"/>
      <c r="AT118" s="16" t="s">
        <v>77</v>
      </c>
      <c r="AU118" s="16" t="s">
        <v>109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77</v>
      </c>
      <c r="E119" s="206" t="s">
        <v>381</v>
      </c>
      <c r="F119" s="206" t="s">
        <v>382</v>
      </c>
      <c r="G119" s="204"/>
      <c r="H119" s="204"/>
      <c r="I119" s="207"/>
      <c r="J119" s="207"/>
      <c r="K119" s="208">
        <f>BK119</f>
        <v>0</v>
      </c>
      <c r="L119" s="204"/>
      <c r="M119" s="209"/>
      <c r="N119" s="210"/>
      <c r="O119" s="211"/>
      <c r="P119" s="211"/>
      <c r="Q119" s="212">
        <f>Q120</f>
        <v>0</v>
      </c>
      <c r="R119" s="212">
        <f>R120</f>
        <v>0</v>
      </c>
      <c r="S119" s="211"/>
      <c r="T119" s="213">
        <f>T120</f>
        <v>0</v>
      </c>
      <c r="U119" s="211"/>
      <c r="V119" s="213">
        <f>V120</f>
        <v>0</v>
      </c>
      <c r="W119" s="211"/>
      <c r="X119" s="214">
        <f>X120</f>
        <v>0</v>
      </c>
      <c r="Y119" s="12"/>
      <c r="Z119" s="12"/>
      <c r="AA119" s="12"/>
      <c r="AB119" s="12"/>
      <c r="AC119" s="12"/>
      <c r="AD119" s="12"/>
      <c r="AE119" s="12"/>
      <c r="AR119" s="215" t="s">
        <v>88</v>
      </c>
      <c r="AT119" s="216" t="s">
        <v>77</v>
      </c>
      <c r="AU119" s="216" t="s">
        <v>78</v>
      </c>
      <c r="AY119" s="215" t="s">
        <v>133</v>
      </c>
      <c r="BK119" s="217">
        <f>BK120</f>
        <v>0</v>
      </c>
    </row>
    <row r="120" spans="1:63" s="12" customFormat="1" ht="22.8" customHeight="1">
      <c r="A120" s="12"/>
      <c r="B120" s="203"/>
      <c r="C120" s="204"/>
      <c r="D120" s="205" t="s">
        <v>77</v>
      </c>
      <c r="E120" s="232" t="s">
        <v>897</v>
      </c>
      <c r="F120" s="232" t="s">
        <v>898</v>
      </c>
      <c r="G120" s="204"/>
      <c r="H120" s="204"/>
      <c r="I120" s="207"/>
      <c r="J120" s="207"/>
      <c r="K120" s="233">
        <f>BK120</f>
        <v>0</v>
      </c>
      <c r="L120" s="204"/>
      <c r="M120" s="209"/>
      <c r="N120" s="210"/>
      <c r="O120" s="211"/>
      <c r="P120" s="211"/>
      <c r="Q120" s="212">
        <f>SUM(Q121:Q183)</f>
        <v>0</v>
      </c>
      <c r="R120" s="212">
        <f>SUM(R121:R183)</f>
        <v>0</v>
      </c>
      <c r="S120" s="211"/>
      <c r="T120" s="213">
        <f>SUM(T121:T183)</f>
        <v>0</v>
      </c>
      <c r="U120" s="211"/>
      <c r="V120" s="213">
        <f>SUM(V121:V183)</f>
        <v>0</v>
      </c>
      <c r="W120" s="211"/>
      <c r="X120" s="214">
        <f>SUM(X121:X183)</f>
        <v>0</v>
      </c>
      <c r="Y120" s="12"/>
      <c r="Z120" s="12"/>
      <c r="AA120" s="12"/>
      <c r="AB120" s="12"/>
      <c r="AC120" s="12"/>
      <c r="AD120" s="12"/>
      <c r="AE120" s="12"/>
      <c r="AR120" s="215" t="s">
        <v>88</v>
      </c>
      <c r="AT120" s="216" t="s">
        <v>77</v>
      </c>
      <c r="AU120" s="216" t="s">
        <v>86</v>
      </c>
      <c r="AY120" s="215" t="s">
        <v>133</v>
      </c>
      <c r="BK120" s="217">
        <f>SUM(BK121:BK183)</f>
        <v>0</v>
      </c>
    </row>
    <row r="121" spans="1:65" s="2" customFormat="1" ht="12">
      <c r="A121" s="37"/>
      <c r="B121" s="38"/>
      <c r="C121" s="218" t="s">
        <v>86</v>
      </c>
      <c r="D121" s="218" t="s">
        <v>134</v>
      </c>
      <c r="E121" s="219" t="s">
        <v>899</v>
      </c>
      <c r="F121" s="220" t="s">
        <v>900</v>
      </c>
      <c r="G121" s="221" t="s">
        <v>197</v>
      </c>
      <c r="H121" s="222">
        <v>1</v>
      </c>
      <c r="I121" s="223"/>
      <c r="J121" s="223"/>
      <c r="K121" s="224">
        <f>ROUND(P121*H121,2)</f>
        <v>0</v>
      </c>
      <c r="L121" s="220" t="s">
        <v>677</v>
      </c>
      <c r="M121" s="43"/>
      <c r="N121" s="225" t="s">
        <v>1</v>
      </c>
      <c r="O121" s="226" t="s">
        <v>41</v>
      </c>
      <c r="P121" s="227">
        <f>I121+J121</f>
        <v>0</v>
      </c>
      <c r="Q121" s="227">
        <f>ROUND(I121*H121,2)</f>
        <v>0</v>
      </c>
      <c r="R121" s="227">
        <f>ROUND(J121*H121,2)</f>
        <v>0</v>
      </c>
      <c r="S121" s="90"/>
      <c r="T121" s="228">
        <f>S121*H121</f>
        <v>0</v>
      </c>
      <c r="U121" s="228">
        <v>0</v>
      </c>
      <c r="V121" s="228">
        <f>U121*H121</f>
        <v>0</v>
      </c>
      <c r="W121" s="228">
        <v>0</v>
      </c>
      <c r="X121" s="229">
        <f>W121*H121</f>
        <v>0</v>
      </c>
      <c r="Y121" s="37"/>
      <c r="Z121" s="37"/>
      <c r="AA121" s="37"/>
      <c r="AB121" s="37"/>
      <c r="AC121" s="37"/>
      <c r="AD121" s="37"/>
      <c r="AE121" s="37"/>
      <c r="AR121" s="230" t="s">
        <v>255</v>
      </c>
      <c r="AT121" s="230" t="s">
        <v>134</v>
      </c>
      <c r="AU121" s="230" t="s">
        <v>88</v>
      </c>
      <c r="AY121" s="16" t="s">
        <v>133</v>
      </c>
      <c r="BE121" s="231">
        <f>IF(O121="základní",K121,0)</f>
        <v>0</v>
      </c>
      <c r="BF121" s="231">
        <f>IF(O121="snížená",K121,0)</f>
        <v>0</v>
      </c>
      <c r="BG121" s="231">
        <f>IF(O121="zákl. přenesená",K121,0)</f>
        <v>0</v>
      </c>
      <c r="BH121" s="231">
        <f>IF(O121="sníž. přenesená",K121,0)</f>
        <v>0</v>
      </c>
      <c r="BI121" s="231">
        <f>IF(O121="nulová",K121,0)</f>
        <v>0</v>
      </c>
      <c r="BJ121" s="16" t="s">
        <v>86</v>
      </c>
      <c r="BK121" s="231">
        <f>ROUND(P121*H121,2)</f>
        <v>0</v>
      </c>
      <c r="BL121" s="16" t="s">
        <v>255</v>
      </c>
      <c r="BM121" s="230" t="s">
        <v>88</v>
      </c>
    </row>
    <row r="122" spans="1:65" s="2" customFormat="1" ht="24.15" customHeight="1">
      <c r="A122" s="37"/>
      <c r="B122" s="38"/>
      <c r="C122" s="252" t="s">
        <v>88</v>
      </c>
      <c r="D122" s="252" t="s">
        <v>244</v>
      </c>
      <c r="E122" s="253" t="s">
        <v>901</v>
      </c>
      <c r="F122" s="254" t="s">
        <v>902</v>
      </c>
      <c r="G122" s="255" t="s">
        <v>197</v>
      </c>
      <c r="H122" s="256">
        <v>1</v>
      </c>
      <c r="I122" s="257"/>
      <c r="J122" s="258"/>
      <c r="K122" s="259">
        <f>ROUND(P122*H122,2)</f>
        <v>0</v>
      </c>
      <c r="L122" s="254" t="s">
        <v>677</v>
      </c>
      <c r="M122" s="260"/>
      <c r="N122" s="261" t="s">
        <v>1</v>
      </c>
      <c r="O122" s="226" t="s">
        <v>41</v>
      </c>
      <c r="P122" s="227">
        <f>I122+J122</f>
        <v>0</v>
      </c>
      <c r="Q122" s="227">
        <f>ROUND(I122*H122,2)</f>
        <v>0</v>
      </c>
      <c r="R122" s="227">
        <f>ROUND(J122*H122,2)</f>
        <v>0</v>
      </c>
      <c r="S122" s="90"/>
      <c r="T122" s="228">
        <f>S122*H122</f>
        <v>0</v>
      </c>
      <c r="U122" s="228">
        <v>0</v>
      </c>
      <c r="V122" s="228">
        <f>U122*H122</f>
        <v>0</v>
      </c>
      <c r="W122" s="228">
        <v>0</v>
      </c>
      <c r="X122" s="229">
        <f>W122*H122</f>
        <v>0</v>
      </c>
      <c r="Y122" s="37"/>
      <c r="Z122" s="37"/>
      <c r="AA122" s="37"/>
      <c r="AB122" s="37"/>
      <c r="AC122" s="37"/>
      <c r="AD122" s="37"/>
      <c r="AE122" s="37"/>
      <c r="AR122" s="230" t="s">
        <v>385</v>
      </c>
      <c r="AT122" s="230" t="s">
        <v>244</v>
      </c>
      <c r="AU122" s="230" t="s">
        <v>88</v>
      </c>
      <c r="AY122" s="16" t="s">
        <v>133</v>
      </c>
      <c r="BE122" s="231">
        <f>IF(O122="základní",K122,0)</f>
        <v>0</v>
      </c>
      <c r="BF122" s="231">
        <f>IF(O122="snížená",K122,0)</f>
        <v>0</v>
      </c>
      <c r="BG122" s="231">
        <f>IF(O122="zákl. přenesená",K122,0)</f>
        <v>0</v>
      </c>
      <c r="BH122" s="231">
        <f>IF(O122="sníž. přenesená",K122,0)</f>
        <v>0</v>
      </c>
      <c r="BI122" s="231">
        <f>IF(O122="nulová",K122,0)</f>
        <v>0</v>
      </c>
      <c r="BJ122" s="16" t="s">
        <v>86</v>
      </c>
      <c r="BK122" s="231">
        <f>ROUND(P122*H122,2)</f>
        <v>0</v>
      </c>
      <c r="BL122" s="16" t="s">
        <v>255</v>
      </c>
      <c r="BM122" s="230" t="s">
        <v>132</v>
      </c>
    </row>
    <row r="123" spans="1:65" s="2" customFormat="1" ht="12">
      <c r="A123" s="37"/>
      <c r="B123" s="38"/>
      <c r="C123" s="218" t="s">
        <v>167</v>
      </c>
      <c r="D123" s="218" t="s">
        <v>134</v>
      </c>
      <c r="E123" s="219" t="s">
        <v>899</v>
      </c>
      <c r="F123" s="220" t="s">
        <v>900</v>
      </c>
      <c r="G123" s="221" t="s">
        <v>197</v>
      </c>
      <c r="H123" s="222">
        <v>7</v>
      </c>
      <c r="I123" s="223"/>
      <c r="J123" s="223"/>
      <c r="K123" s="224">
        <f>ROUND(P123*H123,2)</f>
        <v>0</v>
      </c>
      <c r="L123" s="220" t="s">
        <v>677</v>
      </c>
      <c r="M123" s="43"/>
      <c r="N123" s="225" t="s">
        <v>1</v>
      </c>
      <c r="O123" s="226" t="s">
        <v>41</v>
      </c>
      <c r="P123" s="227">
        <f>I123+J123</f>
        <v>0</v>
      </c>
      <c r="Q123" s="227">
        <f>ROUND(I123*H123,2)</f>
        <v>0</v>
      </c>
      <c r="R123" s="227">
        <f>ROUND(J123*H123,2)</f>
        <v>0</v>
      </c>
      <c r="S123" s="90"/>
      <c r="T123" s="228">
        <f>S123*H123</f>
        <v>0</v>
      </c>
      <c r="U123" s="228">
        <v>0</v>
      </c>
      <c r="V123" s="228">
        <f>U123*H123</f>
        <v>0</v>
      </c>
      <c r="W123" s="228">
        <v>0</v>
      </c>
      <c r="X123" s="229">
        <f>W123*H123</f>
        <v>0</v>
      </c>
      <c r="Y123" s="37"/>
      <c r="Z123" s="37"/>
      <c r="AA123" s="37"/>
      <c r="AB123" s="37"/>
      <c r="AC123" s="37"/>
      <c r="AD123" s="37"/>
      <c r="AE123" s="37"/>
      <c r="AR123" s="230" t="s">
        <v>255</v>
      </c>
      <c r="AT123" s="230" t="s">
        <v>134</v>
      </c>
      <c r="AU123" s="230" t="s">
        <v>88</v>
      </c>
      <c r="AY123" s="16" t="s">
        <v>133</v>
      </c>
      <c r="BE123" s="231">
        <f>IF(O123="základní",K123,0)</f>
        <v>0</v>
      </c>
      <c r="BF123" s="231">
        <f>IF(O123="snížená",K123,0)</f>
        <v>0</v>
      </c>
      <c r="BG123" s="231">
        <f>IF(O123="zákl. přenesená",K123,0)</f>
        <v>0</v>
      </c>
      <c r="BH123" s="231">
        <f>IF(O123="sníž. přenesená",K123,0)</f>
        <v>0</v>
      </c>
      <c r="BI123" s="231">
        <f>IF(O123="nulová",K123,0)</f>
        <v>0</v>
      </c>
      <c r="BJ123" s="16" t="s">
        <v>86</v>
      </c>
      <c r="BK123" s="231">
        <f>ROUND(P123*H123,2)</f>
        <v>0</v>
      </c>
      <c r="BL123" s="16" t="s">
        <v>255</v>
      </c>
      <c r="BM123" s="230" t="s">
        <v>190</v>
      </c>
    </row>
    <row r="124" spans="1:65" s="2" customFormat="1" ht="24.15" customHeight="1">
      <c r="A124" s="37"/>
      <c r="B124" s="38"/>
      <c r="C124" s="252" t="s">
        <v>132</v>
      </c>
      <c r="D124" s="252" t="s">
        <v>244</v>
      </c>
      <c r="E124" s="253" t="s">
        <v>903</v>
      </c>
      <c r="F124" s="254" t="s">
        <v>904</v>
      </c>
      <c r="G124" s="255" t="s">
        <v>197</v>
      </c>
      <c r="H124" s="256">
        <v>7</v>
      </c>
      <c r="I124" s="257"/>
      <c r="J124" s="258"/>
      <c r="K124" s="259">
        <f>ROUND(P124*H124,2)</f>
        <v>0</v>
      </c>
      <c r="L124" s="254" t="s">
        <v>1</v>
      </c>
      <c r="M124" s="260"/>
      <c r="N124" s="261" t="s">
        <v>1</v>
      </c>
      <c r="O124" s="226" t="s">
        <v>41</v>
      </c>
      <c r="P124" s="227">
        <f>I124+J124</f>
        <v>0</v>
      </c>
      <c r="Q124" s="227">
        <f>ROUND(I124*H124,2)</f>
        <v>0</v>
      </c>
      <c r="R124" s="227">
        <f>ROUND(J124*H124,2)</f>
        <v>0</v>
      </c>
      <c r="S124" s="90"/>
      <c r="T124" s="228">
        <f>S124*H124</f>
        <v>0</v>
      </c>
      <c r="U124" s="228">
        <v>0</v>
      </c>
      <c r="V124" s="228">
        <f>U124*H124</f>
        <v>0</v>
      </c>
      <c r="W124" s="228">
        <v>0</v>
      </c>
      <c r="X124" s="229">
        <f>W124*H124</f>
        <v>0</v>
      </c>
      <c r="Y124" s="37"/>
      <c r="Z124" s="37"/>
      <c r="AA124" s="37"/>
      <c r="AB124" s="37"/>
      <c r="AC124" s="37"/>
      <c r="AD124" s="37"/>
      <c r="AE124" s="37"/>
      <c r="AR124" s="230" t="s">
        <v>385</v>
      </c>
      <c r="AT124" s="230" t="s">
        <v>244</v>
      </c>
      <c r="AU124" s="230" t="s">
        <v>88</v>
      </c>
      <c r="AY124" s="16" t="s">
        <v>133</v>
      </c>
      <c r="BE124" s="231">
        <f>IF(O124="základní",K124,0)</f>
        <v>0</v>
      </c>
      <c r="BF124" s="231">
        <f>IF(O124="snížená",K124,0)</f>
        <v>0</v>
      </c>
      <c r="BG124" s="231">
        <f>IF(O124="zákl. přenesená",K124,0)</f>
        <v>0</v>
      </c>
      <c r="BH124" s="231">
        <f>IF(O124="sníž. přenesená",K124,0)</f>
        <v>0</v>
      </c>
      <c r="BI124" s="231">
        <f>IF(O124="nulová",K124,0)</f>
        <v>0</v>
      </c>
      <c r="BJ124" s="16" t="s">
        <v>86</v>
      </c>
      <c r="BK124" s="231">
        <f>ROUND(P124*H124,2)</f>
        <v>0</v>
      </c>
      <c r="BL124" s="16" t="s">
        <v>255</v>
      </c>
      <c r="BM124" s="230" t="s">
        <v>204</v>
      </c>
    </row>
    <row r="125" spans="1:65" s="2" customFormat="1" ht="33" customHeight="1">
      <c r="A125" s="37"/>
      <c r="B125" s="38"/>
      <c r="C125" s="218" t="s">
        <v>141</v>
      </c>
      <c r="D125" s="218" t="s">
        <v>134</v>
      </c>
      <c r="E125" s="219" t="s">
        <v>905</v>
      </c>
      <c r="F125" s="220" t="s">
        <v>906</v>
      </c>
      <c r="G125" s="221" t="s">
        <v>197</v>
      </c>
      <c r="H125" s="222">
        <v>2</v>
      </c>
      <c r="I125" s="223"/>
      <c r="J125" s="223"/>
      <c r="K125" s="224">
        <f>ROUND(P125*H125,2)</f>
        <v>0</v>
      </c>
      <c r="L125" s="220" t="s">
        <v>677</v>
      </c>
      <c r="M125" s="43"/>
      <c r="N125" s="225" t="s">
        <v>1</v>
      </c>
      <c r="O125" s="226" t="s">
        <v>41</v>
      </c>
      <c r="P125" s="227">
        <f>I125+J125</f>
        <v>0</v>
      </c>
      <c r="Q125" s="227">
        <f>ROUND(I125*H125,2)</f>
        <v>0</v>
      </c>
      <c r="R125" s="227">
        <f>ROUND(J125*H125,2)</f>
        <v>0</v>
      </c>
      <c r="S125" s="90"/>
      <c r="T125" s="228">
        <f>S125*H125</f>
        <v>0</v>
      </c>
      <c r="U125" s="228">
        <v>0</v>
      </c>
      <c r="V125" s="228">
        <f>U125*H125</f>
        <v>0</v>
      </c>
      <c r="W125" s="228">
        <v>0</v>
      </c>
      <c r="X125" s="229">
        <f>W125*H125</f>
        <v>0</v>
      </c>
      <c r="Y125" s="37"/>
      <c r="Z125" s="37"/>
      <c r="AA125" s="37"/>
      <c r="AB125" s="37"/>
      <c r="AC125" s="37"/>
      <c r="AD125" s="37"/>
      <c r="AE125" s="37"/>
      <c r="AR125" s="230" t="s">
        <v>255</v>
      </c>
      <c r="AT125" s="230" t="s">
        <v>134</v>
      </c>
      <c r="AU125" s="230" t="s">
        <v>88</v>
      </c>
      <c r="AY125" s="16" t="s">
        <v>133</v>
      </c>
      <c r="BE125" s="231">
        <f>IF(O125="základní",K125,0)</f>
        <v>0</v>
      </c>
      <c r="BF125" s="231">
        <f>IF(O125="snížená",K125,0)</f>
        <v>0</v>
      </c>
      <c r="BG125" s="231">
        <f>IF(O125="zákl. přenesená",K125,0)</f>
        <v>0</v>
      </c>
      <c r="BH125" s="231">
        <f>IF(O125="sníž. přenesená",K125,0)</f>
        <v>0</v>
      </c>
      <c r="BI125" s="231">
        <f>IF(O125="nulová",K125,0)</f>
        <v>0</v>
      </c>
      <c r="BJ125" s="16" t="s">
        <v>86</v>
      </c>
      <c r="BK125" s="231">
        <f>ROUND(P125*H125,2)</f>
        <v>0</v>
      </c>
      <c r="BL125" s="16" t="s">
        <v>255</v>
      </c>
      <c r="BM125" s="230" t="s">
        <v>89</v>
      </c>
    </row>
    <row r="126" spans="1:65" s="2" customFormat="1" ht="12">
      <c r="A126" s="37"/>
      <c r="B126" s="38"/>
      <c r="C126" s="252" t="s">
        <v>190</v>
      </c>
      <c r="D126" s="252" t="s">
        <v>244</v>
      </c>
      <c r="E126" s="253" t="s">
        <v>907</v>
      </c>
      <c r="F126" s="254" t="s">
        <v>908</v>
      </c>
      <c r="G126" s="255" t="s">
        <v>197</v>
      </c>
      <c r="H126" s="256">
        <v>2</v>
      </c>
      <c r="I126" s="257"/>
      <c r="J126" s="258"/>
      <c r="K126" s="259">
        <f>ROUND(P126*H126,2)</f>
        <v>0</v>
      </c>
      <c r="L126" s="254" t="s">
        <v>677</v>
      </c>
      <c r="M126" s="260"/>
      <c r="N126" s="261" t="s">
        <v>1</v>
      </c>
      <c r="O126" s="226" t="s">
        <v>41</v>
      </c>
      <c r="P126" s="227">
        <f>I126+J126</f>
        <v>0</v>
      </c>
      <c r="Q126" s="227">
        <f>ROUND(I126*H126,2)</f>
        <v>0</v>
      </c>
      <c r="R126" s="227">
        <f>ROUND(J126*H126,2)</f>
        <v>0</v>
      </c>
      <c r="S126" s="90"/>
      <c r="T126" s="228">
        <f>S126*H126</f>
        <v>0</v>
      </c>
      <c r="U126" s="228">
        <v>0</v>
      </c>
      <c r="V126" s="228">
        <f>U126*H126</f>
        <v>0</v>
      </c>
      <c r="W126" s="228">
        <v>0</v>
      </c>
      <c r="X126" s="229">
        <f>W126*H126</f>
        <v>0</v>
      </c>
      <c r="Y126" s="37"/>
      <c r="Z126" s="37"/>
      <c r="AA126" s="37"/>
      <c r="AB126" s="37"/>
      <c r="AC126" s="37"/>
      <c r="AD126" s="37"/>
      <c r="AE126" s="37"/>
      <c r="AR126" s="230" t="s">
        <v>385</v>
      </c>
      <c r="AT126" s="230" t="s">
        <v>244</v>
      </c>
      <c r="AU126" s="230" t="s">
        <v>88</v>
      </c>
      <c r="AY126" s="16" t="s">
        <v>133</v>
      </c>
      <c r="BE126" s="231">
        <f>IF(O126="základní",K126,0)</f>
        <v>0</v>
      </c>
      <c r="BF126" s="231">
        <f>IF(O126="snížená",K126,0)</f>
        <v>0</v>
      </c>
      <c r="BG126" s="231">
        <f>IF(O126="zákl. přenesená",K126,0)</f>
        <v>0</v>
      </c>
      <c r="BH126" s="231">
        <f>IF(O126="sníž. přenesená",K126,0)</f>
        <v>0</v>
      </c>
      <c r="BI126" s="231">
        <f>IF(O126="nulová",K126,0)</f>
        <v>0</v>
      </c>
      <c r="BJ126" s="16" t="s">
        <v>86</v>
      </c>
      <c r="BK126" s="231">
        <f>ROUND(P126*H126,2)</f>
        <v>0</v>
      </c>
      <c r="BL126" s="16" t="s">
        <v>255</v>
      </c>
      <c r="BM126" s="230" t="s">
        <v>238</v>
      </c>
    </row>
    <row r="127" spans="1:65" s="2" customFormat="1" ht="33" customHeight="1">
      <c r="A127" s="37"/>
      <c r="B127" s="38"/>
      <c r="C127" s="218" t="s">
        <v>199</v>
      </c>
      <c r="D127" s="218" t="s">
        <v>134</v>
      </c>
      <c r="E127" s="219" t="s">
        <v>909</v>
      </c>
      <c r="F127" s="220" t="s">
        <v>910</v>
      </c>
      <c r="G127" s="221" t="s">
        <v>197</v>
      </c>
      <c r="H127" s="222">
        <v>2</v>
      </c>
      <c r="I127" s="223"/>
      <c r="J127" s="223"/>
      <c r="K127" s="224">
        <f>ROUND(P127*H127,2)</f>
        <v>0</v>
      </c>
      <c r="L127" s="220" t="s">
        <v>677</v>
      </c>
      <c r="M127" s="43"/>
      <c r="N127" s="225" t="s">
        <v>1</v>
      </c>
      <c r="O127" s="226" t="s">
        <v>41</v>
      </c>
      <c r="P127" s="227">
        <f>I127+J127</f>
        <v>0</v>
      </c>
      <c r="Q127" s="227">
        <f>ROUND(I127*H127,2)</f>
        <v>0</v>
      </c>
      <c r="R127" s="227">
        <f>ROUND(J127*H127,2)</f>
        <v>0</v>
      </c>
      <c r="S127" s="90"/>
      <c r="T127" s="228">
        <f>S127*H127</f>
        <v>0</v>
      </c>
      <c r="U127" s="228">
        <v>0</v>
      </c>
      <c r="V127" s="228">
        <f>U127*H127</f>
        <v>0</v>
      </c>
      <c r="W127" s="228">
        <v>0</v>
      </c>
      <c r="X127" s="229">
        <f>W127*H127</f>
        <v>0</v>
      </c>
      <c r="Y127" s="37"/>
      <c r="Z127" s="37"/>
      <c r="AA127" s="37"/>
      <c r="AB127" s="37"/>
      <c r="AC127" s="37"/>
      <c r="AD127" s="37"/>
      <c r="AE127" s="37"/>
      <c r="AR127" s="230" t="s">
        <v>255</v>
      </c>
      <c r="AT127" s="230" t="s">
        <v>134</v>
      </c>
      <c r="AU127" s="230" t="s">
        <v>88</v>
      </c>
      <c r="AY127" s="16" t="s">
        <v>133</v>
      </c>
      <c r="BE127" s="231">
        <f>IF(O127="základní",K127,0)</f>
        <v>0</v>
      </c>
      <c r="BF127" s="231">
        <f>IF(O127="snížená",K127,0)</f>
        <v>0</v>
      </c>
      <c r="BG127" s="231">
        <f>IF(O127="zákl. přenesená",K127,0)</f>
        <v>0</v>
      </c>
      <c r="BH127" s="231">
        <f>IF(O127="sníž. přenesená",K127,0)</f>
        <v>0</v>
      </c>
      <c r="BI127" s="231">
        <f>IF(O127="nulová",K127,0)</f>
        <v>0</v>
      </c>
      <c r="BJ127" s="16" t="s">
        <v>86</v>
      </c>
      <c r="BK127" s="231">
        <f>ROUND(P127*H127,2)</f>
        <v>0</v>
      </c>
      <c r="BL127" s="16" t="s">
        <v>255</v>
      </c>
      <c r="BM127" s="230" t="s">
        <v>248</v>
      </c>
    </row>
    <row r="128" spans="1:65" s="2" customFormat="1" ht="24.15" customHeight="1">
      <c r="A128" s="37"/>
      <c r="B128" s="38"/>
      <c r="C128" s="252" t="s">
        <v>204</v>
      </c>
      <c r="D128" s="252" t="s">
        <v>244</v>
      </c>
      <c r="E128" s="253" t="s">
        <v>911</v>
      </c>
      <c r="F128" s="254" t="s">
        <v>912</v>
      </c>
      <c r="G128" s="255" t="s">
        <v>197</v>
      </c>
      <c r="H128" s="256">
        <v>2</v>
      </c>
      <c r="I128" s="257"/>
      <c r="J128" s="258"/>
      <c r="K128" s="259">
        <f>ROUND(P128*H128,2)</f>
        <v>0</v>
      </c>
      <c r="L128" s="254" t="s">
        <v>677</v>
      </c>
      <c r="M128" s="260"/>
      <c r="N128" s="261" t="s">
        <v>1</v>
      </c>
      <c r="O128" s="226" t="s">
        <v>41</v>
      </c>
      <c r="P128" s="227">
        <f>I128+J128</f>
        <v>0</v>
      </c>
      <c r="Q128" s="227">
        <f>ROUND(I128*H128,2)</f>
        <v>0</v>
      </c>
      <c r="R128" s="227">
        <f>ROUND(J128*H128,2)</f>
        <v>0</v>
      </c>
      <c r="S128" s="90"/>
      <c r="T128" s="228">
        <f>S128*H128</f>
        <v>0</v>
      </c>
      <c r="U128" s="228">
        <v>0</v>
      </c>
      <c r="V128" s="228">
        <f>U128*H128</f>
        <v>0</v>
      </c>
      <c r="W128" s="228">
        <v>0</v>
      </c>
      <c r="X128" s="229">
        <f>W128*H128</f>
        <v>0</v>
      </c>
      <c r="Y128" s="37"/>
      <c r="Z128" s="37"/>
      <c r="AA128" s="37"/>
      <c r="AB128" s="37"/>
      <c r="AC128" s="37"/>
      <c r="AD128" s="37"/>
      <c r="AE128" s="37"/>
      <c r="AR128" s="230" t="s">
        <v>385</v>
      </c>
      <c r="AT128" s="230" t="s">
        <v>244</v>
      </c>
      <c r="AU128" s="230" t="s">
        <v>88</v>
      </c>
      <c r="AY128" s="16" t="s">
        <v>133</v>
      </c>
      <c r="BE128" s="231">
        <f>IF(O128="základní",K128,0)</f>
        <v>0</v>
      </c>
      <c r="BF128" s="231">
        <f>IF(O128="snížená",K128,0)</f>
        <v>0</v>
      </c>
      <c r="BG128" s="231">
        <f>IF(O128="zákl. přenesená",K128,0)</f>
        <v>0</v>
      </c>
      <c r="BH128" s="231">
        <f>IF(O128="sníž. přenesená",K128,0)</f>
        <v>0</v>
      </c>
      <c r="BI128" s="231">
        <f>IF(O128="nulová",K128,0)</f>
        <v>0</v>
      </c>
      <c r="BJ128" s="16" t="s">
        <v>86</v>
      </c>
      <c r="BK128" s="231">
        <f>ROUND(P128*H128,2)</f>
        <v>0</v>
      </c>
      <c r="BL128" s="16" t="s">
        <v>255</v>
      </c>
      <c r="BM128" s="230" t="s">
        <v>255</v>
      </c>
    </row>
    <row r="129" spans="1:65" s="2" customFormat="1" ht="33" customHeight="1">
      <c r="A129" s="37"/>
      <c r="B129" s="38"/>
      <c r="C129" s="218" t="s">
        <v>208</v>
      </c>
      <c r="D129" s="218" t="s">
        <v>134</v>
      </c>
      <c r="E129" s="219" t="s">
        <v>913</v>
      </c>
      <c r="F129" s="220" t="s">
        <v>914</v>
      </c>
      <c r="G129" s="221" t="s">
        <v>197</v>
      </c>
      <c r="H129" s="222">
        <v>8</v>
      </c>
      <c r="I129" s="223"/>
      <c r="J129" s="223"/>
      <c r="K129" s="224">
        <f>ROUND(P129*H129,2)</f>
        <v>0</v>
      </c>
      <c r="L129" s="220" t="s">
        <v>677</v>
      </c>
      <c r="M129" s="43"/>
      <c r="N129" s="225" t="s">
        <v>1</v>
      </c>
      <c r="O129" s="226" t="s">
        <v>41</v>
      </c>
      <c r="P129" s="227">
        <f>I129+J129</f>
        <v>0</v>
      </c>
      <c r="Q129" s="227">
        <f>ROUND(I129*H129,2)</f>
        <v>0</v>
      </c>
      <c r="R129" s="227">
        <f>ROUND(J129*H129,2)</f>
        <v>0</v>
      </c>
      <c r="S129" s="90"/>
      <c r="T129" s="228">
        <f>S129*H129</f>
        <v>0</v>
      </c>
      <c r="U129" s="228">
        <v>0</v>
      </c>
      <c r="V129" s="228">
        <f>U129*H129</f>
        <v>0</v>
      </c>
      <c r="W129" s="228">
        <v>0</v>
      </c>
      <c r="X129" s="229">
        <f>W129*H129</f>
        <v>0</v>
      </c>
      <c r="Y129" s="37"/>
      <c r="Z129" s="37"/>
      <c r="AA129" s="37"/>
      <c r="AB129" s="37"/>
      <c r="AC129" s="37"/>
      <c r="AD129" s="37"/>
      <c r="AE129" s="37"/>
      <c r="AR129" s="230" t="s">
        <v>255</v>
      </c>
      <c r="AT129" s="230" t="s">
        <v>134</v>
      </c>
      <c r="AU129" s="230" t="s">
        <v>88</v>
      </c>
      <c r="AY129" s="16" t="s">
        <v>133</v>
      </c>
      <c r="BE129" s="231">
        <f>IF(O129="základní",K129,0)</f>
        <v>0</v>
      </c>
      <c r="BF129" s="231">
        <f>IF(O129="snížená",K129,0)</f>
        <v>0</v>
      </c>
      <c r="BG129" s="231">
        <f>IF(O129="zákl. přenesená",K129,0)</f>
        <v>0</v>
      </c>
      <c r="BH129" s="231">
        <f>IF(O129="sníž. přenesená",K129,0)</f>
        <v>0</v>
      </c>
      <c r="BI129" s="231">
        <f>IF(O129="nulová",K129,0)</f>
        <v>0</v>
      </c>
      <c r="BJ129" s="16" t="s">
        <v>86</v>
      </c>
      <c r="BK129" s="231">
        <f>ROUND(P129*H129,2)</f>
        <v>0</v>
      </c>
      <c r="BL129" s="16" t="s">
        <v>255</v>
      </c>
      <c r="BM129" s="230" t="s">
        <v>264</v>
      </c>
    </row>
    <row r="130" spans="1:65" s="2" customFormat="1" ht="24.15" customHeight="1">
      <c r="A130" s="37"/>
      <c r="B130" s="38"/>
      <c r="C130" s="252" t="s">
        <v>89</v>
      </c>
      <c r="D130" s="252" t="s">
        <v>244</v>
      </c>
      <c r="E130" s="253" t="s">
        <v>915</v>
      </c>
      <c r="F130" s="254" t="s">
        <v>916</v>
      </c>
      <c r="G130" s="255" t="s">
        <v>197</v>
      </c>
      <c r="H130" s="256">
        <v>8</v>
      </c>
      <c r="I130" s="257"/>
      <c r="J130" s="258"/>
      <c r="K130" s="259">
        <f>ROUND(P130*H130,2)</f>
        <v>0</v>
      </c>
      <c r="L130" s="254" t="s">
        <v>677</v>
      </c>
      <c r="M130" s="260"/>
      <c r="N130" s="261" t="s">
        <v>1</v>
      </c>
      <c r="O130" s="226" t="s">
        <v>41</v>
      </c>
      <c r="P130" s="227">
        <f>I130+J130</f>
        <v>0</v>
      </c>
      <c r="Q130" s="227">
        <f>ROUND(I130*H130,2)</f>
        <v>0</v>
      </c>
      <c r="R130" s="227">
        <f>ROUND(J130*H130,2)</f>
        <v>0</v>
      </c>
      <c r="S130" s="90"/>
      <c r="T130" s="228">
        <f>S130*H130</f>
        <v>0</v>
      </c>
      <c r="U130" s="228">
        <v>0</v>
      </c>
      <c r="V130" s="228">
        <f>U130*H130</f>
        <v>0</v>
      </c>
      <c r="W130" s="228">
        <v>0</v>
      </c>
      <c r="X130" s="229">
        <f>W130*H130</f>
        <v>0</v>
      </c>
      <c r="Y130" s="37"/>
      <c r="Z130" s="37"/>
      <c r="AA130" s="37"/>
      <c r="AB130" s="37"/>
      <c r="AC130" s="37"/>
      <c r="AD130" s="37"/>
      <c r="AE130" s="37"/>
      <c r="AR130" s="230" t="s">
        <v>385</v>
      </c>
      <c r="AT130" s="230" t="s">
        <v>244</v>
      </c>
      <c r="AU130" s="230" t="s">
        <v>88</v>
      </c>
      <c r="AY130" s="16" t="s">
        <v>133</v>
      </c>
      <c r="BE130" s="231">
        <f>IF(O130="základní",K130,0)</f>
        <v>0</v>
      </c>
      <c r="BF130" s="231">
        <f>IF(O130="snížená",K130,0)</f>
        <v>0</v>
      </c>
      <c r="BG130" s="231">
        <f>IF(O130="zákl. přenesená",K130,0)</f>
        <v>0</v>
      </c>
      <c r="BH130" s="231">
        <f>IF(O130="sníž. přenesená",K130,0)</f>
        <v>0</v>
      </c>
      <c r="BI130" s="231">
        <f>IF(O130="nulová",K130,0)</f>
        <v>0</v>
      </c>
      <c r="BJ130" s="16" t="s">
        <v>86</v>
      </c>
      <c r="BK130" s="231">
        <f>ROUND(P130*H130,2)</f>
        <v>0</v>
      </c>
      <c r="BL130" s="16" t="s">
        <v>255</v>
      </c>
      <c r="BM130" s="230" t="s">
        <v>92</v>
      </c>
    </row>
    <row r="131" spans="1:65" s="2" customFormat="1" ht="24.15" customHeight="1">
      <c r="A131" s="37"/>
      <c r="B131" s="38"/>
      <c r="C131" s="252" t="s">
        <v>223</v>
      </c>
      <c r="D131" s="252" t="s">
        <v>244</v>
      </c>
      <c r="E131" s="253" t="s">
        <v>917</v>
      </c>
      <c r="F131" s="254" t="s">
        <v>918</v>
      </c>
      <c r="G131" s="255" t="s">
        <v>197</v>
      </c>
      <c r="H131" s="256">
        <v>96</v>
      </c>
      <c r="I131" s="257"/>
      <c r="J131" s="258"/>
      <c r="K131" s="259">
        <f>ROUND(P131*H131,2)</f>
        <v>0</v>
      </c>
      <c r="L131" s="254" t="s">
        <v>677</v>
      </c>
      <c r="M131" s="260"/>
      <c r="N131" s="261" t="s">
        <v>1</v>
      </c>
      <c r="O131" s="226" t="s">
        <v>41</v>
      </c>
      <c r="P131" s="227">
        <f>I131+J131</f>
        <v>0</v>
      </c>
      <c r="Q131" s="227">
        <f>ROUND(I131*H131,2)</f>
        <v>0</v>
      </c>
      <c r="R131" s="227">
        <f>ROUND(J131*H131,2)</f>
        <v>0</v>
      </c>
      <c r="S131" s="90"/>
      <c r="T131" s="228">
        <f>S131*H131</f>
        <v>0</v>
      </c>
      <c r="U131" s="228">
        <v>0</v>
      </c>
      <c r="V131" s="228">
        <f>U131*H131</f>
        <v>0</v>
      </c>
      <c r="W131" s="228">
        <v>0</v>
      </c>
      <c r="X131" s="229">
        <f>W131*H131</f>
        <v>0</v>
      </c>
      <c r="Y131" s="37"/>
      <c r="Z131" s="37"/>
      <c r="AA131" s="37"/>
      <c r="AB131" s="37"/>
      <c r="AC131" s="37"/>
      <c r="AD131" s="37"/>
      <c r="AE131" s="37"/>
      <c r="AR131" s="230" t="s">
        <v>385</v>
      </c>
      <c r="AT131" s="230" t="s">
        <v>244</v>
      </c>
      <c r="AU131" s="230" t="s">
        <v>88</v>
      </c>
      <c r="AY131" s="16" t="s">
        <v>133</v>
      </c>
      <c r="BE131" s="231">
        <f>IF(O131="základní",K131,0)</f>
        <v>0</v>
      </c>
      <c r="BF131" s="231">
        <f>IF(O131="snížená",K131,0)</f>
        <v>0</v>
      </c>
      <c r="BG131" s="231">
        <f>IF(O131="zákl. přenesená",K131,0)</f>
        <v>0</v>
      </c>
      <c r="BH131" s="231">
        <f>IF(O131="sníž. přenesená",K131,0)</f>
        <v>0</v>
      </c>
      <c r="BI131" s="231">
        <f>IF(O131="nulová",K131,0)</f>
        <v>0</v>
      </c>
      <c r="BJ131" s="16" t="s">
        <v>86</v>
      </c>
      <c r="BK131" s="231">
        <f>ROUND(P131*H131,2)</f>
        <v>0</v>
      </c>
      <c r="BL131" s="16" t="s">
        <v>255</v>
      </c>
      <c r="BM131" s="230" t="s">
        <v>280</v>
      </c>
    </row>
    <row r="132" spans="1:65" s="2" customFormat="1" ht="24.15" customHeight="1">
      <c r="A132" s="37"/>
      <c r="B132" s="38"/>
      <c r="C132" s="218" t="s">
        <v>238</v>
      </c>
      <c r="D132" s="218" t="s">
        <v>134</v>
      </c>
      <c r="E132" s="219" t="s">
        <v>919</v>
      </c>
      <c r="F132" s="220" t="s">
        <v>920</v>
      </c>
      <c r="G132" s="221" t="s">
        <v>197</v>
      </c>
      <c r="H132" s="222">
        <v>2</v>
      </c>
      <c r="I132" s="223"/>
      <c r="J132" s="223"/>
      <c r="K132" s="224">
        <f>ROUND(P132*H132,2)</f>
        <v>0</v>
      </c>
      <c r="L132" s="220" t="s">
        <v>677</v>
      </c>
      <c r="M132" s="43"/>
      <c r="N132" s="225" t="s">
        <v>1</v>
      </c>
      <c r="O132" s="226" t="s">
        <v>41</v>
      </c>
      <c r="P132" s="227">
        <f>I132+J132</f>
        <v>0</v>
      </c>
      <c r="Q132" s="227">
        <f>ROUND(I132*H132,2)</f>
        <v>0</v>
      </c>
      <c r="R132" s="227">
        <f>ROUND(J132*H132,2)</f>
        <v>0</v>
      </c>
      <c r="S132" s="90"/>
      <c r="T132" s="228">
        <f>S132*H132</f>
        <v>0</v>
      </c>
      <c r="U132" s="228">
        <v>0</v>
      </c>
      <c r="V132" s="228">
        <f>U132*H132</f>
        <v>0</v>
      </c>
      <c r="W132" s="228">
        <v>0</v>
      </c>
      <c r="X132" s="229">
        <f>W132*H132</f>
        <v>0</v>
      </c>
      <c r="Y132" s="37"/>
      <c r="Z132" s="37"/>
      <c r="AA132" s="37"/>
      <c r="AB132" s="37"/>
      <c r="AC132" s="37"/>
      <c r="AD132" s="37"/>
      <c r="AE132" s="37"/>
      <c r="AR132" s="230" t="s">
        <v>255</v>
      </c>
      <c r="AT132" s="230" t="s">
        <v>134</v>
      </c>
      <c r="AU132" s="230" t="s">
        <v>88</v>
      </c>
      <c r="AY132" s="16" t="s">
        <v>133</v>
      </c>
      <c r="BE132" s="231">
        <f>IF(O132="základní",K132,0)</f>
        <v>0</v>
      </c>
      <c r="BF132" s="231">
        <f>IF(O132="snížená",K132,0)</f>
        <v>0</v>
      </c>
      <c r="BG132" s="231">
        <f>IF(O132="zákl. přenesená",K132,0)</f>
        <v>0</v>
      </c>
      <c r="BH132" s="231">
        <f>IF(O132="sníž. přenesená",K132,0)</f>
        <v>0</v>
      </c>
      <c r="BI132" s="231">
        <f>IF(O132="nulová",K132,0)</f>
        <v>0</v>
      </c>
      <c r="BJ132" s="16" t="s">
        <v>86</v>
      </c>
      <c r="BK132" s="231">
        <f>ROUND(P132*H132,2)</f>
        <v>0</v>
      </c>
      <c r="BL132" s="16" t="s">
        <v>255</v>
      </c>
      <c r="BM132" s="230" t="s">
        <v>296</v>
      </c>
    </row>
    <row r="133" spans="1:65" s="2" customFormat="1" ht="24.15" customHeight="1">
      <c r="A133" s="37"/>
      <c r="B133" s="38"/>
      <c r="C133" s="252" t="s">
        <v>243</v>
      </c>
      <c r="D133" s="252" t="s">
        <v>244</v>
      </c>
      <c r="E133" s="253" t="s">
        <v>921</v>
      </c>
      <c r="F133" s="254" t="s">
        <v>922</v>
      </c>
      <c r="G133" s="255" t="s">
        <v>197</v>
      </c>
      <c r="H133" s="256">
        <v>2</v>
      </c>
      <c r="I133" s="257"/>
      <c r="J133" s="258"/>
      <c r="K133" s="259">
        <f>ROUND(P133*H133,2)</f>
        <v>0</v>
      </c>
      <c r="L133" s="254" t="s">
        <v>677</v>
      </c>
      <c r="M133" s="260"/>
      <c r="N133" s="261" t="s">
        <v>1</v>
      </c>
      <c r="O133" s="226" t="s">
        <v>41</v>
      </c>
      <c r="P133" s="227">
        <f>I133+J133</f>
        <v>0</v>
      </c>
      <c r="Q133" s="227">
        <f>ROUND(I133*H133,2)</f>
        <v>0</v>
      </c>
      <c r="R133" s="227">
        <f>ROUND(J133*H133,2)</f>
        <v>0</v>
      </c>
      <c r="S133" s="90"/>
      <c r="T133" s="228">
        <f>S133*H133</f>
        <v>0</v>
      </c>
      <c r="U133" s="228">
        <v>0</v>
      </c>
      <c r="V133" s="228">
        <f>U133*H133</f>
        <v>0</v>
      </c>
      <c r="W133" s="228">
        <v>0</v>
      </c>
      <c r="X133" s="229">
        <f>W133*H133</f>
        <v>0</v>
      </c>
      <c r="Y133" s="37"/>
      <c r="Z133" s="37"/>
      <c r="AA133" s="37"/>
      <c r="AB133" s="37"/>
      <c r="AC133" s="37"/>
      <c r="AD133" s="37"/>
      <c r="AE133" s="37"/>
      <c r="AR133" s="230" t="s">
        <v>385</v>
      </c>
      <c r="AT133" s="230" t="s">
        <v>244</v>
      </c>
      <c r="AU133" s="230" t="s">
        <v>88</v>
      </c>
      <c r="AY133" s="16" t="s">
        <v>133</v>
      </c>
      <c r="BE133" s="231">
        <f>IF(O133="základní",K133,0)</f>
        <v>0</v>
      </c>
      <c r="BF133" s="231">
        <f>IF(O133="snížená",K133,0)</f>
        <v>0</v>
      </c>
      <c r="BG133" s="231">
        <f>IF(O133="zákl. přenesená",K133,0)</f>
        <v>0</v>
      </c>
      <c r="BH133" s="231">
        <f>IF(O133="sníž. přenesená",K133,0)</f>
        <v>0</v>
      </c>
      <c r="BI133" s="231">
        <f>IF(O133="nulová",K133,0)</f>
        <v>0</v>
      </c>
      <c r="BJ133" s="16" t="s">
        <v>86</v>
      </c>
      <c r="BK133" s="231">
        <f>ROUND(P133*H133,2)</f>
        <v>0</v>
      </c>
      <c r="BL133" s="16" t="s">
        <v>255</v>
      </c>
      <c r="BM133" s="230" t="s">
        <v>324</v>
      </c>
    </row>
    <row r="134" spans="1:65" s="2" customFormat="1" ht="24.15" customHeight="1">
      <c r="A134" s="37"/>
      <c r="B134" s="38"/>
      <c r="C134" s="218" t="s">
        <v>248</v>
      </c>
      <c r="D134" s="218" t="s">
        <v>134</v>
      </c>
      <c r="E134" s="219" t="s">
        <v>923</v>
      </c>
      <c r="F134" s="220" t="s">
        <v>924</v>
      </c>
      <c r="G134" s="221" t="s">
        <v>197</v>
      </c>
      <c r="H134" s="222">
        <v>8</v>
      </c>
      <c r="I134" s="223"/>
      <c r="J134" s="223"/>
      <c r="K134" s="224">
        <f>ROUND(P134*H134,2)</f>
        <v>0</v>
      </c>
      <c r="L134" s="220" t="s">
        <v>677</v>
      </c>
      <c r="M134" s="43"/>
      <c r="N134" s="225" t="s">
        <v>1</v>
      </c>
      <c r="O134" s="226" t="s">
        <v>41</v>
      </c>
      <c r="P134" s="227">
        <f>I134+J134</f>
        <v>0</v>
      </c>
      <c r="Q134" s="227">
        <f>ROUND(I134*H134,2)</f>
        <v>0</v>
      </c>
      <c r="R134" s="227">
        <f>ROUND(J134*H134,2)</f>
        <v>0</v>
      </c>
      <c r="S134" s="90"/>
      <c r="T134" s="228">
        <f>S134*H134</f>
        <v>0</v>
      </c>
      <c r="U134" s="228">
        <v>0</v>
      </c>
      <c r="V134" s="228">
        <f>U134*H134</f>
        <v>0</v>
      </c>
      <c r="W134" s="228">
        <v>0</v>
      </c>
      <c r="X134" s="229">
        <f>W134*H134</f>
        <v>0</v>
      </c>
      <c r="Y134" s="37"/>
      <c r="Z134" s="37"/>
      <c r="AA134" s="37"/>
      <c r="AB134" s="37"/>
      <c r="AC134" s="37"/>
      <c r="AD134" s="37"/>
      <c r="AE134" s="37"/>
      <c r="AR134" s="230" t="s">
        <v>255</v>
      </c>
      <c r="AT134" s="230" t="s">
        <v>134</v>
      </c>
      <c r="AU134" s="230" t="s">
        <v>88</v>
      </c>
      <c r="AY134" s="16" t="s">
        <v>133</v>
      </c>
      <c r="BE134" s="231">
        <f>IF(O134="základní",K134,0)</f>
        <v>0</v>
      </c>
      <c r="BF134" s="231">
        <f>IF(O134="snížená",K134,0)</f>
        <v>0</v>
      </c>
      <c r="BG134" s="231">
        <f>IF(O134="zákl. přenesená",K134,0)</f>
        <v>0</v>
      </c>
      <c r="BH134" s="231">
        <f>IF(O134="sníž. přenesená",K134,0)</f>
        <v>0</v>
      </c>
      <c r="BI134" s="231">
        <f>IF(O134="nulová",K134,0)</f>
        <v>0</v>
      </c>
      <c r="BJ134" s="16" t="s">
        <v>86</v>
      </c>
      <c r="BK134" s="231">
        <f>ROUND(P134*H134,2)</f>
        <v>0</v>
      </c>
      <c r="BL134" s="16" t="s">
        <v>255</v>
      </c>
      <c r="BM134" s="230" t="s">
        <v>363</v>
      </c>
    </row>
    <row r="135" spans="1:65" s="2" customFormat="1" ht="24.15" customHeight="1">
      <c r="A135" s="37"/>
      <c r="B135" s="38"/>
      <c r="C135" s="252" t="s">
        <v>9</v>
      </c>
      <c r="D135" s="252" t="s">
        <v>244</v>
      </c>
      <c r="E135" s="253" t="s">
        <v>925</v>
      </c>
      <c r="F135" s="254" t="s">
        <v>926</v>
      </c>
      <c r="G135" s="255" t="s">
        <v>197</v>
      </c>
      <c r="H135" s="256">
        <v>8</v>
      </c>
      <c r="I135" s="257"/>
      <c r="J135" s="258"/>
      <c r="K135" s="259">
        <f>ROUND(P135*H135,2)</f>
        <v>0</v>
      </c>
      <c r="L135" s="254" t="s">
        <v>677</v>
      </c>
      <c r="M135" s="260"/>
      <c r="N135" s="261" t="s">
        <v>1</v>
      </c>
      <c r="O135" s="226" t="s">
        <v>41</v>
      </c>
      <c r="P135" s="227">
        <f>I135+J135</f>
        <v>0</v>
      </c>
      <c r="Q135" s="227">
        <f>ROUND(I135*H135,2)</f>
        <v>0</v>
      </c>
      <c r="R135" s="227">
        <f>ROUND(J135*H135,2)</f>
        <v>0</v>
      </c>
      <c r="S135" s="90"/>
      <c r="T135" s="228">
        <f>S135*H135</f>
        <v>0</v>
      </c>
      <c r="U135" s="228">
        <v>0</v>
      </c>
      <c r="V135" s="228">
        <f>U135*H135</f>
        <v>0</v>
      </c>
      <c r="W135" s="228">
        <v>0</v>
      </c>
      <c r="X135" s="229">
        <f>W135*H135</f>
        <v>0</v>
      </c>
      <c r="Y135" s="37"/>
      <c r="Z135" s="37"/>
      <c r="AA135" s="37"/>
      <c r="AB135" s="37"/>
      <c r="AC135" s="37"/>
      <c r="AD135" s="37"/>
      <c r="AE135" s="37"/>
      <c r="AR135" s="230" t="s">
        <v>385</v>
      </c>
      <c r="AT135" s="230" t="s">
        <v>244</v>
      </c>
      <c r="AU135" s="230" t="s">
        <v>88</v>
      </c>
      <c r="AY135" s="16" t="s">
        <v>133</v>
      </c>
      <c r="BE135" s="231">
        <f>IF(O135="základní",K135,0)</f>
        <v>0</v>
      </c>
      <c r="BF135" s="231">
        <f>IF(O135="snížená",K135,0)</f>
        <v>0</v>
      </c>
      <c r="BG135" s="231">
        <f>IF(O135="zákl. přenesená",K135,0)</f>
        <v>0</v>
      </c>
      <c r="BH135" s="231">
        <f>IF(O135="sníž. přenesená",K135,0)</f>
        <v>0</v>
      </c>
      <c r="BI135" s="231">
        <f>IF(O135="nulová",K135,0)</f>
        <v>0</v>
      </c>
      <c r="BJ135" s="16" t="s">
        <v>86</v>
      </c>
      <c r="BK135" s="231">
        <f>ROUND(P135*H135,2)</f>
        <v>0</v>
      </c>
      <c r="BL135" s="16" t="s">
        <v>255</v>
      </c>
      <c r="BM135" s="230" t="s">
        <v>95</v>
      </c>
    </row>
    <row r="136" spans="1:65" s="2" customFormat="1" ht="33" customHeight="1">
      <c r="A136" s="37"/>
      <c r="B136" s="38"/>
      <c r="C136" s="218" t="s">
        <v>255</v>
      </c>
      <c r="D136" s="218" t="s">
        <v>134</v>
      </c>
      <c r="E136" s="219" t="s">
        <v>927</v>
      </c>
      <c r="F136" s="220" t="s">
        <v>928</v>
      </c>
      <c r="G136" s="221" t="s">
        <v>197</v>
      </c>
      <c r="H136" s="222">
        <v>8</v>
      </c>
      <c r="I136" s="223"/>
      <c r="J136" s="223"/>
      <c r="K136" s="224">
        <f>ROUND(P136*H136,2)</f>
        <v>0</v>
      </c>
      <c r="L136" s="220" t="s">
        <v>677</v>
      </c>
      <c r="M136" s="43"/>
      <c r="N136" s="225" t="s">
        <v>1</v>
      </c>
      <c r="O136" s="226" t="s">
        <v>41</v>
      </c>
      <c r="P136" s="227">
        <f>I136+J136</f>
        <v>0</v>
      </c>
      <c r="Q136" s="227">
        <f>ROUND(I136*H136,2)</f>
        <v>0</v>
      </c>
      <c r="R136" s="227">
        <f>ROUND(J136*H136,2)</f>
        <v>0</v>
      </c>
      <c r="S136" s="90"/>
      <c r="T136" s="228">
        <f>S136*H136</f>
        <v>0</v>
      </c>
      <c r="U136" s="228">
        <v>0</v>
      </c>
      <c r="V136" s="228">
        <f>U136*H136</f>
        <v>0</v>
      </c>
      <c r="W136" s="228">
        <v>0</v>
      </c>
      <c r="X136" s="229">
        <f>W136*H136</f>
        <v>0</v>
      </c>
      <c r="Y136" s="37"/>
      <c r="Z136" s="37"/>
      <c r="AA136" s="37"/>
      <c r="AB136" s="37"/>
      <c r="AC136" s="37"/>
      <c r="AD136" s="37"/>
      <c r="AE136" s="37"/>
      <c r="AR136" s="230" t="s">
        <v>255</v>
      </c>
      <c r="AT136" s="230" t="s">
        <v>134</v>
      </c>
      <c r="AU136" s="230" t="s">
        <v>88</v>
      </c>
      <c r="AY136" s="16" t="s">
        <v>133</v>
      </c>
      <c r="BE136" s="231">
        <f>IF(O136="základní",K136,0)</f>
        <v>0</v>
      </c>
      <c r="BF136" s="231">
        <f>IF(O136="snížená",K136,0)</f>
        <v>0</v>
      </c>
      <c r="BG136" s="231">
        <f>IF(O136="zákl. přenesená",K136,0)</f>
        <v>0</v>
      </c>
      <c r="BH136" s="231">
        <f>IF(O136="sníž. přenesená",K136,0)</f>
        <v>0</v>
      </c>
      <c r="BI136" s="231">
        <f>IF(O136="nulová",K136,0)</f>
        <v>0</v>
      </c>
      <c r="BJ136" s="16" t="s">
        <v>86</v>
      </c>
      <c r="BK136" s="231">
        <f>ROUND(P136*H136,2)</f>
        <v>0</v>
      </c>
      <c r="BL136" s="16" t="s">
        <v>255</v>
      </c>
      <c r="BM136" s="230" t="s">
        <v>385</v>
      </c>
    </row>
    <row r="137" spans="1:65" s="2" customFormat="1" ht="24.15" customHeight="1">
      <c r="A137" s="37"/>
      <c r="B137" s="38"/>
      <c r="C137" s="252" t="s">
        <v>260</v>
      </c>
      <c r="D137" s="252" t="s">
        <v>244</v>
      </c>
      <c r="E137" s="253" t="s">
        <v>929</v>
      </c>
      <c r="F137" s="254" t="s">
        <v>930</v>
      </c>
      <c r="G137" s="255" t="s">
        <v>197</v>
      </c>
      <c r="H137" s="256">
        <v>8</v>
      </c>
      <c r="I137" s="257"/>
      <c r="J137" s="258"/>
      <c r="K137" s="259">
        <f>ROUND(P137*H137,2)</f>
        <v>0</v>
      </c>
      <c r="L137" s="254" t="s">
        <v>677</v>
      </c>
      <c r="M137" s="260"/>
      <c r="N137" s="261" t="s">
        <v>1</v>
      </c>
      <c r="O137" s="226" t="s">
        <v>41</v>
      </c>
      <c r="P137" s="227">
        <f>I137+J137</f>
        <v>0</v>
      </c>
      <c r="Q137" s="227">
        <f>ROUND(I137*H137,2)</f>
        <v>0</v>
      </c>
      <c r="R137" s="227">
        <f>ROUND(J137*H137,2)</f>
        <v>0</v>
      </c>
      <c r="S137" s="90"/>
      <c r="T137" s="228">
        <f>S137*H137</f>
        <v>0</v>
      </c>
      <c r="U137" s="228">
        <v>0</v>
      </c>
      <c r="V137" s="228">
        <f>U137*H137</f>
        <v>0</v>
      </c>
      <c r="W137" s="228">
        <v>0</v>
      </c>
      <c r="X137" s="229">
        <f>W137*H137</f>
        <v>0</v>
      </c>
      <c r="Y137" s="37"/>
      <c r="Z137" s="37"/>
      <c r="AA137" s="37"/>
      <c r="AB137" s="37"/>
      <c r="AC137" s="37"/>
      <c r="AD137" s="37"/>
      <c r="AE137" s="37"/>
      <c r="AR137" s="230" t="s">
        <v>385</v>
      </c>
      <c r="AT137" s="230" t="s">
        <v>244</v>
      </c>
      <c r="AU137" s="230" t="s">
        <v>88</v>
      </c>
      <c r="AY137" s="16" t="s">
        <v>133</v>
      </c>
      <c r="BE137" s="231">
        <f>IF(O137="základní",K137,0)</f>
        <v>0</v>
      </c>
      <c r="BF137" s="231">
        <f>IF(O137="snížená",K137,0)</f>
        <v>0</v>
      </c>
      <c r="BG137" s="231">
        <f>IF(O137="zákl. přenesená",K137,0)</f>
        <v>0</v>
      </c>
      <c r="BH137" s="231">
        <f>IF(O137="sníž. přenesená",K137,0)</f>
        <v>0</v>
      </c>
      <c r="BI137" s="231">
        <f>IF(O137="nulová",K137,0)</f>
        <v>0</v>
      </c>
      <c r="BJ137" s="16" t="s">
        <v>86</v>
      </c>
      <c r="BK137" s="231">
        <f>ROUND(P137*H137,2)</f>
        <v>0</v>
      </c>
      <c r="BL137" s="16" t="s">
        <v>255</v>
      </c>
      <c r="BM137" s="230" t="s">
        <v>394</v>
      </c>
    </row>
    <row r="138" spans="1:65" s="2" customFormat="1" ht="24.15" customHeight="1">
      <c r="A138" s="37"/>
      <c r="B138" s="38"/>
      <c r="C138" s="218" t="s">
        <v>264</v>
      </c>
      <c r="D138" s="218" t="s">
        <v>134</v>
      </c>
      <c r="E138" s="219" t="s">
        <v>931</v>
      </c>
      <c r="F138" s="220" t="s">
        <v>932</v>
      </c>
      <c r="G138" s="221" t="s">
        <v>197</v>
      </c>
      <c r="H138" s="222">
        <v>21</v>
      </c>
      <c r="I138" s="223"/>
      <c r="J138" s="223"/>
      <c r="K138" s="224">
        <f>ROUND(P138*H138,2)</f>
        <v>0</v>
      </c>
      <c r="L138" s="220" t="s">
        <v>677</v>
      </c>
      <c r="M138" s="43"/>
      <c r="N138" s="225" t="s">
        <v>1</v>
      </c>
      <c r="O138" s="226" t="s">
        <v>41</v>
      </c>
      <c r="P138" s="227">
        <f>I138+J138</f>
        <v>0</v>
      </c>
      <c r="Q138" s="227">
        <f>ROUND(I138*H138,2)</f>
        <v>0</v>
      </c>
      <c r="R138" s="227">
        <f>ROUND(J138*H138,2)</f>
        <v>0</v>
      </c>
      <c r="S138" s="90"/>
      <c r="T138" s="228">
        <f>S138*H138</f>
        <v>0</v>
      </c>
      <c r="U138" s="228">
        <v>0</v>
      </c>
      <c r="V138" s="228">
        <f>U138*H138</f>
        <v>0</v>
      </c>
      <c r="W138" s="228">
        <v>0</v>
      </c>
      <c r="X138" s="229">
        <f>W138*H138</f>
        <v>0</v>
      </c>
      <c r="Y138" s="37"/>
      <c r="Z138" s="37"/>
      <c r="AA138" s="37"/>
      <c r="AB138" s="37"/>
      <c r="AC138" s="37"/>
      <c r="AD138" s="37"/>
      <c r="AE138" s="37"/>
      <c r="AR138" s="230" t="s">
        <v>255</v>
      </c>
      <c r="AT138" s="230" t="s">
        <v>134</v>
      </c>
      <c r="AU138" s="230" t="s">
        <v>88</v>
      </c>
      <c r="AY138" s="16" t="s">
        <v>133</v>
      </c>
      <c r="BE138" s="231">
        <f>IF(O138="základní",K138,0)</f>
        <v>0</v>
      </c>
      <c r="BF138" s="231">
        <f>IF(O138="snížená",K138,0)</f>
        <v>0</v>
      </c>
      <c r="BG138" s="231">
        <f>IF(O138="zákl. přenesená",K138,0)</f>
        <v>0</v>
      </c>
      <c r="BH138" s="231">
        <f>IF(O138="sníž. přenesená",K138,0)</f>
        <v>0</v>
      </c>
      <c r="BI138" s="231">
        <f>IF(O138="nulová",K138,0)</f>
        <v>0</v>
      </c>
      <c r="BJ138" s="16" t="s">
        <v>86</v>
      </c>
      <c r="BK138" s="231">
        <f>ROUND(P138*H138,2)</f>
        <v>0</v>
      </c>
      <c r="BL138" s="16" t="s">
        <v>255</v>
      </c>
      <c r="BM138" s="230" t="s">
        <v>406</v>
      </c>
    </row>
    <row r="139" spans="1:65" s="2" customFormat="1" ht="24.15" customHeight="1">
      <c r="A139" s="37"/>
      <c r="B139" s="38"/>
      <c r="C139" s="252" t="s">
        <v>269</v>
      </c>
      <c r="D139" s="252" t="s">
        <v>244</v>
      </c>
      <c r="E139" s="253" t="s">
        <v>933</v>
      </c>
      <c r="F139" s="254" t="s">
        <v>934</v>
      </c>
      <c r="G139" s="255" t="s">
        <v>197</v>
      </c>
      <c r="H139" s="256">
        <v>42</v>
      </c>
      <c r="I139" s="257"/>
      <c r="J139" s="258"/>
      <c r="K139" s="259">
        <f>ROUND(P139*H139,2)</f>
        <v>0</v>
      </c>
      <c r="L139" s="254" t="s">
        <v>1</v>
      </c>
      <c r="M139" s="260"/>
      <c r="N139" s="261" t="s">
        <v>1</v>
      </c>
      <c r="O139" s="226" t="s">
        <v>41</v>
      </c>
      <c r="P139" s="227">
        <f>I139+J139</f>
        <v>0</v>
      </c>
      <c r="Q139" s="227">
        <f>ROUND(I139*H139,2)</f>
        <v>0</v>
      </c>
      <c r="R139" s="227">
        <f>ROUND(J139*H139,2)</f>
        <v>0</v>
      </c>
      <c r="S139" s="90"/>
      <c r="T139" s="228">
        <f>S139*H139</f>
        <v>0</v>
      </c>
      <c r="U139" s="228">
        <v>0</v>
      </c>
      <c r="V139" s="228">
        <f>U139*H139</f>
        <v>0</v>
      </c>
      <c r="W139" s="228">
        <v>0</v>
      </c>
      <c r="X139" s="229">
        <f>W139*H139</f>
        <v>0</v>
      </c>
      <c r="Y139" s="37"/>
      <c r="Z139" s="37"/>
      <c r="AA139" s="37"/>
      <c r="AB139" s="37"/>
      <c r="AC139" s="37"/>
      <c r="AD139" s="37"/>
      <c r="AE139" s="37"/>
      <c r="AR139" s="230" t="s">
        <v>385</v>
      </c>
      <c r="AT139" s="230" t="s">
        <v>244</v>
      </c>
      <c r="AU139" s="230" t="s">
        <v>88</v>
      </c>
      <c r="AY139" s="16" t="s">
        <v>133</v>
      </c>
      <c r="BE139" s="231">
        <f>IF(O139="základní",K139,0)</f>
        <v>0</v>
      </c>
      <c r="BF139" s="231">
        <f>IF(O139="snížená",K139,0)</f>
        <v>0</v>
      </c>
      <c r="BG139" s="231">
        <f>IF(O139="zákl. přenesená",K139,0)</f>
        <v>0</v>
      </c>
      <c r="BH139" s="231">
        <f>IF(O139="sníž. přenesená",K139,0)</f>
        <v>0</v>
      </c>
      <c r="BI139" s="231">
        <f>IF(O139="nulová",K139,0)</f>
        <v>0</v>
      </c>
      <c r="BJ139" s="16" t="s">
        <v>86</v>
      </c>
      <c r="BK139" s="231">
        <f>ROUND(P139*H139,2)</f>
        <v>0</v>
      </c>
      <c r="BL139" s="16" t="s">
        <v>255</v>
      </c>
      <c r="BM139" s="230" t="s">
        <v>413</v>
      </c>
    </row>
    <row r="140" spans="1:51" s="13" customFormat="1" ht="12">
      <c r="A140" s="13"/>
      <c r="B140" s="240"/>
      <c r="C140" s="241"/>
      <c r="D140" s="242" t="s">
        <v>174</v>
      </c>
      <c r="E140" s="243" t="s">
        <v>1</v>
      </c>
      <c r="F140" s="244" t="s">
        <v>935</v>
      </c>
      <c r="G140" s="241"/>
      <c r="H140" s="245">
        <v>42</v>
      </c>
      <c r="I140" s="246"/>
      <c r="J140" s="246"/>
      <c r="K140" s="241"/>
      <c r="L140" s="241"/>
      <c r="M140" s="247"/>
      <c r="N140" s="248"/>
      <c r="O140" s="249"/>
      <c r="P140" s="249"/>
      <c r="Q140" s="249"/>
      <c r="R140" s="249"/>
      <c r="S140" s="249"/>
      <c r="T140" s="249"/>
      <c r="U140" s="249"/>
      <c r="V140" s="249"/>
      <c r="W140" s="249"/>
      <c r="X140" s="250"/>
      <c r="Y140" s="13"/>
      <c r="Z140" s="13"/>
      <c r="AA140" s="13"/>
      <c r="AB140" s="13"/>
      <c r="AC140" s="13"/>
      <c r="AD140" s="13"/>
      <c r="AE140" s="13"/>
      <c r="AT140" s="251" t="s">
        <v>174</v>
      </c>
      <c r="AU140" s="251" t="s">
        <v>88</v>
      </c>
      <c r="AV140" s="13" t="s">
        <v>88</v>
      </c>
      <c r="AW140" s="13" t="s">
        <v>5</v>
      </c>
      <c r="AX140" s="13" t="s">
        <v>78</v>
      </c>
      <c r="AY140" s="251" t="s">
        <v>133</v>
      </c>
    </row>
    <row r="141" spans="1:51" s="14" customFormat="1" ht="12">
      <c r="A141" s="14"/>
      <c r="B141" s="263"/>
      <c r="C141" s="264"/>
      <c r="D141" s="242" t="s">
        <v>174</v>
      </c>
      <c r="E141" s="265" t="s">
        <v>1</v>
      </c>
      <c r="F141" s="266" t="s">
        <v>936</v>
      </c>
      <c r="G141" s="264"/>
      <c r="H141" s="267">
        <v>42</v>
      </c>
      <c r="I141" s="268"/>
      <c r="J141" s="268"/>
      <c r="K141" s="264"/>
      <c r="L141" s="264"/>
      <c r="M141" s="269"/>
      <c r="N141" s="270"/>
      <c r="O141" s="271"/>
      <c r="P141" s="271"/>
      <c r="Q141" s="271"/>
      <c r="R141" s="271"/>
      <c r="S141" s="271"/>
      <c r="T141" s="271"/>
      <c r="U141" s="271"/>
      <c r="V141" s="271"/>
      <c r="W141" s="271"/>
      <c r="X141" s="272"/>
      <c r="Y141" s="14"/>
      <c r="Z141" s="14"/>
      <c r="AA141" s="14"/>
      <c r="AB141" s="14"/>
      <c r="AC141" s="14"/>
      <c r="AD141" s="14"/>
      <c r="AE141" s="14"/>
      <c r="AT141" s="273" t="s">
        <v>174</v>
      </c>
      <c r="AU141" s="273" t="s">
        <v>88</v>
      </c>
      <c r="AV141" s="14" t="s">
        <v>132</v>
      </c>
      <c r="AW141" s="14" t="s">
        <v>5</v>
      </c>
      <c r="AX141" s="14" t="s">
        <v>86</v>
      </c>
      <c r="AY141" s="273" t="s">
        <v>133</v>
      </c>
    </row>
    <row r="142" spans="1:65" s="2" customFormat="1" ht="24.15" customHeight="1">
      <c r="A142" s="37"/>
      <c r="B142" s="38"/>
      <c r="C142" s="252" t="s">
        <v>92</v>
      </c>
      <c r="D142" s="252" t="s">
        <v>244</v>
      </c>
      <c r="E142" s="253" t="s">
        <v>937</v>
      </c>
      <c r="F142" s="254" t="s">
        <v>938</v>
      </c>
      <c r="G142" s="255" t="s">
        <v>197</v>
      </c>
      <c r="H142" s="256">
        <v>21</v>
      </c>
      <c r="I142" s="257"/>
      <c r="J142" s="258"/>
      <c r="K142" s="259">
        <f>ROUND(P142*H142,2)</f>
        <v>0</v>
      </c>
      <c r="L142" s="254" t="s">
        <v>1</v>
      </c>
      <c r="M142" s="260"/>
      <c r="N142" s="261" t="s">
        <v>1</v>
      </c>
      <c r="O142" s="226" t="s">
        <v>41</v>
      </c>
      <c r="P142" s="227">
        <f>I142+J142</f>
        <v>0</v>
      </c>
      <c r="Q142" s="227">
        <f>ROUND(I142*H142,2)</f>
        <v>0</v>
      </c>
      <c r="R142" s="227">
        <f>ROUND(J142*H142,2)</f>
        <v>0</v>
      </c>
      <c r="S142" s="90"/>
      <c r="T142" s="228">
        <f>S142*H142</f>
        <v>0</v>
      </c>
      <c r="U142" s="228">
        <v>0</v>
      </c>
      <c r="V142" s="228">
        <f>U142*H142</f>
        <v>0</v>
      </c>
      <c r="W142" s="228">
        <v>0</v>
      </c>
      <c r="X142" s="229">
        <f>W142*H142</f>
        <v>0</v>
      </c>
      <c r="Y142" s="37"/>
      <c r="Z142" s="37"/>
      <c r="AA142" s="37"/>
      <c r="AB142" s="37"/>
      <c r="AC142" s="37"/>
      <c r="AD142" s="37"/>
      <c r="AE142" s="37"/>
      <c r="AR142" s="230" t="s">
        <v>385</v>
      </c>
      <c r="AT142" s="230" t="s">
        <v>244</v>
      </c>
      <c r="AU142" s="230" t="s">
        <v>88</v>
      </c>
      <c r="AY142" s="16" t="s">
        <v>133</v>
      </c>
      <c r="BE142" s="231">
        <f>IF(O142="základní",K142,0)</f>
        <v>0</v>
      </c>
      <c r="BF142" s="231">
        <f>IF(O142="snížená",K142,0)</f>
        <v>0</v>
      </c>
      <c r="BG142" s="231">
        <f>IF(O142="zákl. přenesená",K142,0)</f>
        <v>0</v>
      </c>
      <c r="BH142" s="231">
        <f>IF(O142="sníž. přenesená",K142,0)</f>
        <v>0</v>
      </c>
      <c r="BI142" s="231">
        <f>IF(O142="nulová",K142,0)</f>
        <v>0</v>
      </c>
      <c r="BJ142" s="16" t="s">
        <v>86</v>
      </c>
      <c r="BK142" s="231">
        <f>ROUND(P142*H142,2)</f>
        <v>0</v>
      </c>
      <c r="BL142" s="16" t="s">
        <v>255</v>
      </c>
      <c r="BM142" s="230" t="s">
        <v>421</v>
      </c>
    </row>
    <row r="143" spans="1:65" s="2" customFormat="1" ht="24.15" customHeight="1">
      <c r="A143" s="37"/>
      <c r="B143" s="38"/>
      <c r="C143" s="252" t="s">
        <v>8</v>
      </c>
      <c r="D143" s="252" t="s">
        <v>244</v>
      </c>
      <c r="E143" s="253" t="s">
        <v>939</v>
      </c>
      <c r="F143" s="254" t="s">
        <v>940</v>
      </c>
      <c r="G143" s="255" t="s">
        <v>197</v>
      </c>
      <c r="H143" s="256">
        <v>21</v>
      </c>
      <c r="I143" s="257"/>
      <c r="J143" s="258"/>
      <c r="K143" s="259">
        <f>ROUND(P143*H143,2)</f>
        <v>0</v>
      </c>
      <c r="L143" s="254" t="s">
        <v>1</v>
      </c>
      <c r="M143" s="260"/>
      <c r="N143" s="261" t="s">
        <v>1</v>
      </c>
      <c r="O143" s="226" t="s">
        <v>41</v>
      </c>
      <c r="P143" s="227">
        <f>I143+J143</f>
        <v>0</v>
      </c>
      <c r="Q143" s="227">
        <f>ROUND(I143*H143,2)</f>
        <v>0</v>
      </c>
      <c r="R143" s="227">
        <f>ROUND(J143*H143,2)</f>
        <v>0</v>
      </c>
      <c r="S143" s="90"/>
      <c r="T143" s="228">
        <f>S143*H143</f>
        <v>0</v>
      </c>
      <c r="U143" s="228">
        <v>0</v>
      </c>
      <c r="V143" s="228">
        <f>U143*H143</f>
        <v>0</v>
      </c>
      <c r="W143" s="228">
        <v>0</v>
      </c>
      <c r="X143" s="229">
        <f>W143*H143</f>
        <v>0</v>
      </c>
      <c r="Y143" s="37"/>
      <c r="Z143" s="37"/>
      <c r="AA143" s="37"/>
      <c r="AB143" s="37"/>
      <c r="AC143" s="37"/>
      <c r="AD143" s="37"/>
      <c r="AE143" s="37"/>
      <c r="AR143" s="230" t="s">
        <v>385</v>
      </c>
      <c r="AT143" s="230" t="s">
        <v>244</v>
      </c>
      <c r="AU143" s="230" t="s">
        <v>88</v>
      </c>
      <c r="AY143" s="16" t="s">
        <v>133</v>
      </c>
      <c r="BE143" s="231">
        <f>IF(O143="základní",K143,0)</f>
        <v>0</v>
      </c>
      <c r="BF143" s="231">
        <f>IF(O143="snížená",K143,0)</f>
        <v>0</v>
      </c>
      <c r="BG143" s="231">
        <f>IF(O143="zákl. přenesená",K143,0)</f>
        <v>0</v>
      </c>
      <c r="BH143" s="231">
        <f>IF(O143="sníž. přenesená",K143,0)</f>
        <v>0</v>
      </c>
      <c r="BI143" s="231">
        <f>IF(O143="nulová",K143,0)</f>
        <v>0</v>
      </c>
      <c r="BJ143" s="16" t="s">
        <v>86</v>
      </c>
      <c r="BK143" s="231">
        <f>ROUND(P143*H143,2)</f>
        <v>0</v>
      </c>
      <c r="BL143" s="16" t="s">
        <v>255</v>
      </c>
      <c r="BM143" s="230" t="s">
        <v>429</v>
      </c>
    </row>
    <row r="144" spans="1:65" s="2" customFormat="1" ht="24.15" customHeight="1">
      <c r="A144" s="37"/>
      <c r="B144" s="38"/>
      <c r="C144" s="252" t="s">
        <v>280</v>
      </c>
      <c r="D144" s="252" t="s">
        <v>244</v>
      </c>
      <c r="E144" s="253" t="s">
        <v>941</v>
      </c>
      <c r="F144" s="254" t="s">
        <v>942</v>
      </c>
      <c r="G144" s="255" t="s">
        <v>197</v>
      </c>
      <c r="H144" s="256">
        <v>21</v>
      </c>
      <c r="I144" s="257"/>
      <c r="J144" s="258"/>
      <c r="K144" s="259">
        <f>ROUND(P144*H144,2)</f>
        <v>0</v>
      </c>
      <c r="L144" s="254" t="s">
        <v>1</v>
      </c>
      <c r="M144" s="260"/>
      <c r="N144" s="261" t="s">
        <v>1</v>
      </c>
      <c r="O144" s="226" t="s">
        <v>41</v>
      </c>
      <c r="P144" s="227">
        <f>I144+J144</f>
        <v>0</v>
      </c>
      <c r="Q144" s="227">
        <f>ROUND(I144*H144,2)</f>
        <v>0</v>
      </c>
      <c r="R144" s="227">
        <f>ROUND(J144*H144,2)</f>
        <v>0</v>
      </c>
      <c r="S144" s="90"/>
      <c r="T144" s="228">
        <f>S144*H144</f>
        <v>0</v>
      </c>
      <c r="U144" s="228">
        <v>0</v>
      </c>
      <c r="V144" s="228">
        <f>U144*H144</f>
        <v>0</v>
      </c>
      <c r="W144" s="228">
        <v>0</v>
      </c>
      <c r="X144" s="229">
        <f>W144*H144</f>
        <v>0</v>
      </c>
      <c r="Y144" s="37"/>
      <c r="Z144" s="37"/>
      <c r="AA144" s="37"/>
      <c r="AB144" s="37"/>
      <c r="AC144" s="37"/>
      <c r="AD144" s="37"/>
      <c r="AE144" s="37"/>
      <c r="AR144" s="230" t="s">
        <v>385</v>
      </c>
      <c r="AT144" s="230" t="s">
        <v>244</v>
      </c>
      <c r="AU144" s="230" t="s">
        <v>88</v>
      </c>
      <c r="AY144" s="16" t="s">
        <v>133</v>
      </c>
      <c r="BE144" s="231">
        <f>IF(O144="základní",K144,0)</f>
        <v>0</v>
      </c>
      <c r="BF144" s="231">
        <f>IF(O144="snížená",K144,0)</f>
        <v>0</v>
      </c>
      <c r="BG144" s="231">
        <f>IF(O144="zákl. přenesená",K144,0)</f>
        <v>0</v>
      </c>
      <c r="BH144" s="231">
        <f>IF(O144="sníž. přenesená",K144,0)</f>
        <v>0</v>
      </c>
      <c r="BI144" s="231">
        <f>IF(O144="nulová",K144,0)</f>
        <v>0</v>
      </c>
      <c r="BJ144" s="16" t="s">
        <v>86</v>
      </c>
      <c r="BK144" s="231">
        <f>ROUND(P144*H144,2)</f>
        <v>0</v>
      </c>
      <c r="BL144" s="16" t="s">
        <v>255</v>
      </c>
      <c r="BM144" s="230" t="s">
        <v>437</v>
      </c>
    </row>
    <row r="145" spans="1:65" s="2" customFormat="1" ht="24.15" customHeight="1">
      <c r="A145" s="37"/>
      <c r="B145" s="38"/>
      <c r="C145" s="252" t="s">
        <v>285</v>
      </c>
      <c r="D145" s="252" t="s">
        <v>244</v>
      </c>
      <c r="E145" s="253" t="s">
        <v>943</v>
      </c>
      <c r="F145" s="254" t="s">
        <v>944</v>
      </c>
      <c r="G145" s="255" t="s">
        <v>197</v>
      </c>
      <c r="H145" s="256">
        <v>50</v>
      </c>
      <c r="I145" s="257"/>
      <c r="J145" s="258"/>
      <c r="K145" s="259">
        <f>ROUND(P145*H145,2)</f>
        <v>0</v>
      </c>
      <c r="L145" s="254" t="s">
        <v>1</v>
      </c>
      <c r="M145" s="260"/>
      <c r="N145" s="261" t="s">
        <v>1</v>
      </c>
      <c r="O145" s="226" t="s">
        <v>41</v>
      </c>
      <c r="P145" s="227">
        <f>I145+J145</f>
        <v>0</v>
      </c>
      <c r="Q145" s="227">
        <f>ROUND(I145*H145,2)</f>
        <v>0</v>
      </c>
      <c r="R145" s="227">
        <f>ROUND(J145*H145,2)</f>
        <v>0</v>
      </c>
      <c r="S145" s="90"/>
      <c r="T145" s="228">
        <f>S145*H145</f>
        <v>0</v>
      </c>
      <c r="U145" s="228">
        <v>0</v>
      </c>
      <c r="V145" s="228">
        <f>U145*H145</f>
        <v>0</v>
      </c>
      <c r="W145" s="228">
        <v>0</v>
      </c>
      <c r="X145" s="229">
        <f>W145*H145</f>
        <v>0</v>
      </c>
      <c r="Y145" s="37"/>
      <c r="Z145" s="37"/>
      <c r="AA145" s="37"/>
      <c r="AB145" s="37"/>
      <c r="AC145" s="37"/>
      <c r="AD145" s="37"/>
      <c r="AE145" s="37"/>
      <c r="AR145" s="230" t="s">
        <v>385</v>
      </c>
      <c r="AT145" s="230" t="s">
        <v>244</v>
      </c>
      <c r="AU145" s="230" t="s">
        <v>88</v>
      </c>
      <c r="AY145" s="16" t="s">
        <v>133</v>
      </c>
      <c r="BE145" s="231">
        <f>IF(O145="základní",K145,0)</f>
        <v>0</v>
      </c>
      <c r="BF145" s="231">
        <f>IF(O145="snížená",K145,0)</f>
        <v>0</v>
      </c>
      <c r="BG145" s="231">
        <f>IF(O145="zákl. přenesená",K145,0)</f>
        <v>0</v>
      </c>
      <c r="BH145" s="231">
        <f>IF(O145="sníž. přenesená",K145,0)</f>
        <v>0</v>
      </c>
      <c r="BI145" s="231">
        <f>IF(O145="nulová",K145,0)</f>
        <v>0</v>
      </c>
      <c r="BJ145" s="16" t="s">
        <v>86</v>
      </c>
      <c r="BK145" s="231">
        <f>ROUND(P145*H145,2)</f>
        <v>0</v>
      </c>
      <c r="BL145" s="16" t="s">
        <v>255</v>
      </c>
      <c r="BM145" s="230" t="s">
        <v>446</v>
      </c>
    </row>
    <row r="146" spans="1:65" s="2" customFormat="1" ht="24.15" customHeight="1">
      <c r="A146" s="37"/>
      <c r="B146" s="38"/>
      <c r="C146" s="218" t="s">
        <v>296</v>
      </c>
      <c r="D146" s="218" t="s">
        <v>134</v>
      </c>
      <c r="E146" s="219" t="s">
        <v>945</v>
      </c>
      <c r="F146" s="220" t="s">
        <v>946</v>
      </c>
      <c r="G146" s="221" t="s">
        <v>197</v>
      </c>
      <c r="H146" s="222">
        <v>42</v>
      </c>
      <c r="I146" s="223"/>
      <c r="J146" s="223"/>
      <c r="K146" s="224">
        <f>ROUND(P146*H146,2)</f>
        <v>0</v>
      </c>
      <c r="L146" s="220" t="s">
        <v>677</v>
      </c>
      <c r="M146" s="43"/>
      <c r="N146" s="225" t="s">
        <v>1</v>
      </c>
      <c r="O146" s="226" t="s">
        <v>41</v>
      </c>
      <c r="P146" s="227">
        <f>I146+J146</f>
        <v>0</v>
      </c>
      <c r="Q146" s="227">
        <f>ROUND(I146*H146,2)</f>
        <v>0</v>
      </c>
      <c r="R146" s="227">
        <f>ROUND(J146*H146,2)</f>
        <v>0</v>
      </c>
      <c r="S146" s="90"/>
      <c r="T146" s="228">
        <f>S146*H146</f>
        <v>0</v>
      </c>
      <c r="U146" s="228">
        <v>0</v>
      </c>
      <c r="V146" s="228">
        <f>U146*H146</f>
        <v>0</v>
      </c>
      <c r="W146" s="228">
        <v>0</v>
      </c>
      <c r="X146" s="229">
        <f>W146*H146</f>
        <v>0</v>
      </c>
      <c r="Y146" s="37"/>
      <c r="Z146" s="37"/>
      <c r="AA146" s="37"/>
      <c r="AB146" s="37"/>
      <c r="AC146" s="37"/>
      <c r="AD146" s="37"/>
      <c r="AE146" s="37"/>
      <c r="AR146" s="230" t="s">
        <v>255</v>
      </c>
      <c r="AT146" s="230" t="s">
        <v>134</v>
      </c>
      <c r="AU146" s="230" t="s">
        <v>88</v>
      </c>
      <c r="AY146" s="16" t="s">
        <v>133</v>
      </c>
      <c r="BE146" s="231">
        <f>IF(O146="základní",K146,0)</f>
        <v>0</v>
      </c>
      <c r="BF146" s="231">
        <f>IF(O146="snížená",K146,0)</f>
        <v>0</v>
      </c>
      <c r="BG146" s="231">
        <f>IF(O146="zákl. přenesená",K146,0)</f>
        <v>0</v>
      </c>
      <c r="BH146" s="231">
        <f>IF(O146="sníž. přenesená",K146,0)</f>
        <v>0</v>
      </c>
      <c r="BI146" s="231">
        <f>IF(O146="nulová",K146,0)</f>
        <v>0</v>
      </c>
      <c r="BJ146" s="16" t="s">
        <v>86</v>
      </c>
      <c r="BK146" s="231">
        <f>ROUND(P146*H146,2)</f>
        <v>0</v>
      </c>
      <c r="BL146" s="16" t="s">
        <v>255</v>
      </c>
      <c r="BM146" s="230" t="s">
        <v>455</v>
      </c>
    </row>
    <row r="147" spans="1:65" s="2" customFormat="1" ht="24.15" customHeight="1">
      <c r="A147" s="37"/>
      <c r="B147" s="38"/>
      <c r="C147" s="218" t="s">
        <v>303</v>
      </c>
      <c r="D147" s="218" t="s">
        <v>134</v>
      </c>
      <c r="E147" s="219" t="s">
        <v>947</v>
      </c>
      <c r="F147" s="220" t="s">
        <v>948</v>
      </c>
      <c r="G147" s="221" t="s">
        <v>197</v>
      </c>
      <c r="H147" s="222">
        <v>10</v>
      </c>
      <c r="I147" s="223"/>
      <c r="J147" s="223"/>
      <c r="K147" s="224">
        <f>ROUND(P147*H147,2)</f>
        <v>0</v>
      </c>
      <c r="L147" s="220" t="s">
        <v>677</v>
      </c>
      <c r="M147" s="43"/>
      <c r="N147" s="225" t="s">
        <v>1</v>
      </c>
      <c r="O147" s="226" t="s">
        <v>41</v>
      </c>
      <c r="P147" s="227">
        <f>I147+J147</f>
        <v>0</v>
      </c>
      <c r="Q147" s="227">
        <f>ROUND(I147*H147,2)</f>
        <v>0</v>
      </c>
      <c r="R147" s="227">
        <f>ROUND(J147*H147,2)</f>
        <v>0</v>
      </c>
      <c r="S147" s="90"/>
      <c r="T147" s="228">
        <f>S147*H147</f>
        <v>0</v>
      </c>
      <c r="U147" s="228">
        <v>0</v>
      </c>
      <c r="V147" s="228">
        <f>U147*H147</f>
        <v>0</v>
      </c>
      <c r="W147" s="228">
        <v>0</v>
      </c>
      <c r="X147" s="229">
        <f>W147*H147</f>
        <v>0</v>
      </c>
      <c r="Y147" s="37"/>
      <c r="Z147" s="37"/>
      <c r="AA147" s="37"/>
      <c r="AB147" s="37"/>
      <c r="AC147" s="37"/>
      <c r="AD147" s="37"/>
      <c r="AE147" s="37"/>
      <c r="AR147" s="230" t="s">
        <v>255</v>
      </c>
      <c r="AT147" s="230" t="s">
        <v>134</v>
      </c>
      <c r="AU147" s="230" t="s">
        <v>88</v>
      </c>
      <c r="AY147" s="16" t="s">
        <v>133</v>
      </c>
      <c r="BE147" s="231">
        <f>IF(O147="základní",K147,0)</f>
        <v>0</v>
      </c>
      <c r="BF147" s="231">
        <f>IF(O147="snížená",K147,0)</f>
        <v>0</v>
      </c>
      <c r="BG147" s="231">
        <f>IF(O147="zákl. přenesená",K147,0)</f>
        <v>0</v>
      </c>
      <c r="BH147" s="231">
        <f>IF(O147="sníž. přenesená",K147,0)</f>
        <v>0</v>
      </c>
      <c r="BI147" s="231">
        <f>IF(O147="nulová",K147,0)</f>
        <v>0</v>
      </c>
      <c r="BJ147" s="16" t="s">
        <v>86</v>
      </c>
      <c r="BK147" s="231">
        <f>ROUND(P147*H147,2)</f>
        <v>0</v>
      </c>
      <c r="BL147" s="16" t="s">
        <v>255</v>
      </c>
      <c r="BM147" s="230" t="s">
        <v>462</v>
      </c>
    </row>
    <row r="148" spans="1:65" s="2" customFormat="1" ht="24.15" customHeight="1">
      <c r="A148" s="37"/>
      <c r="B148" s="38"/>
      <c r="C148" s="218" t="s">
        <v>324</v>
      </c>
      <c r="D148" s="218" t="s">
        <v>134</v>
      </c>
      <c r="E148" s="219" t="s">
        <v>949</v>
      </c>
      <c r="F148" s="220" t="s">
        <v>950</v>
      </c>
      <c r="G148" s="221" t="s">
        <v>197</v>
      </c>
      <c r="H148" s="222">
        <v>42</v>
      </c>
      <c r="I148" s="223"/>
      <c r="J148" s="223"/>
      <c r="K148" s="224">
        <f>ROUND(P148*H148,2)</f>
        <v>0</v>
      </c>
      <c r="L148" s="220" t="s">
        <v>677</v>
      </c>
      <c r="M148" s="43"/>
      <c r="N148" s="225" t="s">
        <v>1</v>
      </c>
      <c r="O148" s="226" t="s">
        <v>41</v>
      </c>
      <c r="P148" s="227">
        <f>I148+J148</f>
        <v>0</v>
      </c>
      <c r="Q148" s="227">
        <f>ROUND(I148*H148,2)</f>
        <v>0</v>
      </c>
      <c r="R148" s="227">
        <f>ROUND(J148*H148,2)</f>
        <v>0</v>
      </c>
      <c r="S148" s="90"/>
      <c r="T148" s="228">
        <f>S148*H148</f>
        <v>0</v>
      </c>
      <c r="U148" s="228">
        <v>0</v>
      </c>
      <c r="V148" s="228">
        <f>U148*H148</f>
        <v>0</v>
      </c>
      <c r="W148" s="228">
        <v>0</v>
      </c>
      <c r="X148" s="229">
        <f>W148*H148</f>
        <v>0</v>
      </c>
      <c r="Y148" s="37"/>
      <c r="Z148" s="37"/>
      <c r="AA148" s="37"/>
      <c r="AB148" s="37"/>
      <c r="AC148" s="37"/>
      <c r="AD148" s="37"/>
      <c r="AE148" s="37"/>
      <c r="AR148" s="230" t="s">
        <v>255</v>
      </c>
      <c r="AT148" s="230" t="s">
        <v>134</v>
      </c>
      <c r="AU148" s="230" t="s">
        <v>88</v>
      </c>
      <c r="AY148" s="16" t="s">
        <v>133</v>
      </c>
      <c r="BE148" s="231">
        <f>IF(O148="základní",K148,0)</f>
        <v>0</v>
      </c>
      <c r="BF148" s="231">
        <f>IF(O148="snížená",K148,0)</f>
        <v>0</v>
      </c>
      <c r="BG148" s="231">
        <f>IF(O148="zákl. přenesená",K148,0)</f>
        <v>0</v>
      </c>
      <c r="BH148" s="231">
        <f>IF(O148="sníž. přenesená",K148,0)</f>
        <v>0</v>
      </c>
      <c r="BI148" s="231">
        <f>IF(O148="nulová",K148,0)</f>
        <v>0</v>
      </c>
      <c r="BJ148" s="16" t="s">
        <v>86</v>
      </c>
      <c r="BK148" s="231">
        <f>ROUND(P148*H148,2)</f>
        <v>0</v>
      </c>
      <c r="BL148" s="16" t="s">
        <v>255</v>
      </c>
      <c r="BM148" s="230" t="s">
        <v>469</v>
      </c>
    </row>
    <row r="149" spans="1:65" s="2" customFormat="1" ht="24.15" customHeight="1">
      <c r="A149" s="37"/>
      <c r="B149" s="38"/>
      <c r="C149" s="218" t="s">
        <v>358</v>
      </c>
      <c r="D149" s="218" t="s">
        <v>134</v>
      </c>
      <c r="E149" s="219" t="s">
        <v>951</v>
      </c>
      <c r="F149" s="220" t="s">
        <v>952</v>
      </c>
      <c r="G149" s="221" t="s">
        <v>197</v>
      </c>
      <c r="H149" s="222">
        <v>21</v>
      </c>
      <c r="I149" s="223"/>
      <c r="J149" s="223"/>
      <c r="K149" s="224">
        <f>ROUND(P149*H149,2)</f>
        <v>0</v>
      </c>
      <c r="L149" s="220" t="s">
        <v>677</v>
      </c>
      <c r="M149" s="43"/>
      <c r="N149" s="225" t="s">
        <v>1</v>
      </c>
      <c r="O149" s="226" t="s">
        <v>41</v>
      </c>
      <c r="P149" s="227">
        <f>I149+J149</f>
        <v>0</v>
      </c>
      <c r="Q149" s="227">
        <f>ROUND(I149*H149,2)</f>
        <v>0</v>
      </c>
      <c r="R149" s="227">
        <f>ROUND(J149*H149,2)</f>
        <v>0</v>
      </c>
      <c r="S149" s="90"/>
      <c r="T149" s="228">
        <f>S149*H149</f>
        <v>0</v>
      </c>
      <c r="U149" s="228">
        <v>0</v>
      </c>
      <c r="V149" s="228">
        <f>U149*H149</f>
        <v>0</v>
      </c>
      <c r="W149" s="228">
        <v>0</v>
      </c>
      <c r="X149" s="229">
        <f>W149*H149</f>
        <v>0</v>
      </c>
      <c r="Y149" s="37"/>
      <c r="Z149" s="37"/>
      <c r="AA149" s="37"/>
      <c r="AB149" s="37"/>
      <c r="AC149" s="37"/>
      <c r="AD149" s="37"/>
      <c r="AE149" s="37"/>
      <c r="AR149" s="230" t="s">
        <v>255</v>
      </c>
      <c r="AT149" s="230" t="s">
        <v>134</v>
      </c>
      <c r="AU149" s="230" t="s">
        <v>88</v>
      </c>
      <c r="AY149" s="16" t="s">
        <v>133</v>
      </c>
      <c r="BE149" s="231">
        <f>IF(O149="základní",K149,0)</f>
        <v>0</v>
      </c>
      <c r="BF149" s="231">
        <f>IF(O149="snížená",K149,0)</f>
        <v>0</v>
      </c>
      <c r="BG149" s="231">
        <f>IF(O149="zákl. přenesená",K149,0)</f>
        <v>0</v>
      </c>
      <c r="BH149" s="231">
        <f>IF(O149="sníž. přenesená",K149,0)</f>
        <v>0</v>
      </c>
      <c r="BI149" s="231">
        <f>IF(O149="nulová",K149,0)</f>
        <v>0</v>
      </c>
      <c r="BJ149" s="16" t="s">
        <v>86</v>
      </c>
      <c r="BK149" s="231">
        <f>ROUND(P149*H149,2)</f>
        <v>0</v>
      </c>
      <c r="BL149" s="16" t="s">
        <v>255</v>
      </c>
      <c r="BM149" s="230" t="s">
        <v>477</v>
      </c>
    </row>
    <row r="150" spans="1:65" s="2" customFormat="1" ht="24.15" customHeight="1">
      <c r="A150" s="37"/>
      <c r="B150" s="38"/>
      <c r="C150" s="252" t="s">
        <v>363</v>
      </c>
      <c r="D150" s="252" t="s">
        <v>244</v>
      </c>
      <c r="E150" s="253" t="s">
        <v>953</v>
      </c>
      <c r="F150" s="254" t="s">
        <v>954</v>
      </c>
      <c r="G150" s="255" t="s">
        <v>197</v>
      </c>
      <c r="H150" s="256">
        <v>1</v>
      </c>
      <c r="I150" s="257"/>
      <c r="J150" s="258"/>
      <c r="K150" s="259">
        <f>ROUND(P150*H150,2)</f>
        <v>0</v>
      </c>
      <c r="L150" s="254" t="s">
        <v>677</v>
      </c>
      <c r="M150" s="260"/>
      <c r="N150" s="261" t="s">
        <v>1</v>
      </c>
      <c r="O150" s="226" t="s">
        <v>41</v>
      </c>
      <c r="P150" s="227">
        <f>I150+J150</f>
        <v>0</v>
      </c>
      <c r="Q150" s="227">
        <f>ROUND(I150*H150,2)</f>
        <v>0</v>
      </c>
      <c r="R150" s="227">
        <f>ROUND(J150*H150,2)</f>
        <v>0</v>
      </c>
      <c r="S150" s="90"/>
      <c r="T150" s="228">
        <f>S150*H150</f>
        <v>0</v>
      </c>
      <c r="U150" s="228">
        <v>0</v>
      </c>
      <c r="V150" s="228">
        <f>U150*H150</f>
        <v>0</v>
      </c>
      <c r="W150" s="228">
        <v>0</v>
      </c>
      <c r="X150" s="229">
        <f>W150*H150</f>
        <v>0</v>
      </c>
      <c r="Y150" s="37"/>
      <c r="Z150" s="37"/>
      <c r="AA150" s="37"/>
      <c r="AB150" s="37"/>
      <c r="AC150" s="37"/>
      <c r="AD150" s="37"/>
      <c r="AE150" s="37"/>
      <c r="AR150" s="230" t="s">
        <v>385</v>
      </c>
      <c r="AT150" s="230" t="s">
        <v>244</v>
      </c>
      <c r="AU150" s="230" t="s">
        <v>88</v>
      </c>
      <c r="AY150" s="16" t="s">
        <v>133</v>
      </c>
      <c r="BE150" s="231">
        <f>IF(O150="základní",K150,0)</f>
        <v>0</v>
      </c>
      <c r="BF150" s="231">
        <f>IF(O150="snížená",K150,0)</f>
        <v>0</v>
      </c>
      <c r="BG150" s="231">
        <f>IF(O150="zákl. přenesená",K150,0)</f>
        <v>0</v>
      </c>
      <c r="BH150" s="231">
        <f>IF(O150="sníž. přenesená",K150,0)</f>
        <v>0</v>
      </c>
      <c r="BI150" s="231">
        <f>IF(O150="nulová",K150,0)</f>
        <v>0</v>
      </c>
      <c r="BJ150" s="16" t="s">
        <v>86</v>
      </c>
      <c r="BK150" s="231">
        <f>ROUND(P150*H150,2)</f>
        <v>0</v>
      </c>
      <c r="BL150" s="16" t="s">
        <v>255</v>
      </c>
      <c r="BM150" s="230" t="s">
        <v>485</v>
      </c>
    </row>
    <row r="151" spans="1:65" s="2" customFormat="1" ht="24.15" customHeight="1">
      <c r="A151" s="37"/>
      <c r="B151" s="38"/>
      <c r="C151" s="252" t="s">
        <v>367</v>
      </c>
      <c r="D151" s="252" t="s">
        <v>244</v>
      </c>
      <c r="E151" s="253" t="s">
        <v>955</v>
      </c>
      <c r="F151" s="254" t="s">
        <v>956</v>
      </c>
      <c r="G151" s="255" t="s">
        <v>197</v>
      </c>
      <c r="H151" s="256">
        <v>16</v>
      </c>
      <c r="I151" s="257"/>
      <c r="J151" s="258"/>
      <c r="K151" s="259">
        <f>ROUND(P151*H151,2)</f>
        <v>0</v>
      </c>
      <c r="L151" s="254" t="s">
        <v>677</v>
      </c>
      <c r="M151" s="260"/>
      <c r="N151" s="261" t="s">
        <v>1</v>
      </c>
      <c r="O151" s="226" t="s">
        <v>41</v>
      </c>
      <c r="P151" s="227">
        <f>I151+J151</f>
        <v>0</v>
      </c>
      <c r="Q151" s="227">
        <f>ROUND(I151*H151,2)</f>
        <v>0</v>
      </c>
      <c r="R151" s="227">
        <f>ROUND(J151*H151,2)</f>
        <v>0</v>
      </c>
      <c r="S151" s="90"/>
      <c r="T151" s="228">
        <f>S151*H151</f>
        <v>0</v>
      </c>
      <c r="U151" s="228">
        <v>0</v>
      </c>
      <c r="V151" s="228">
        <f>U151*H151</f>
        <v>0</v>
      </c>
      <c r="W151" s="228">
        <v>0</v>
      </c>
      <c r="X151" s="229">
        <f>W151*H151</f>
        <v>0</v>
      </c>
      <c r="Y151" s="37"/>
      <c r="Z151" s="37"/>
      <c r="AA151" s="37"/>
      <c r="AB151" s="37"/>
      <c r="AC151" s="37"/>
      <c r="AD151" s="37"/>
      <c r="AE151" s="37"/>
      <c r="AR151" s="230" t="s">
        <v>385</v>
      </c>
      <c r="AT151" s="230" t="s">
        <v>244</v>
      </c>
      <c r="AU151" s="230" t="s">
        <v>88</v>
      </c>
      <c r="AY151" s="16" t="s">
        <v>133</v>
      </c>
      <c r="BE151" s="231">
        <f>IF(O151="základní",K151,0)</f>
        <v>0</v>
      </c>
      <c r="BF151" s="231">
        <f>IF(O151="snížená",K151,0)</f>
        <v>0</v>
      </c>
      <c r="BG151" s="231">
        <f>IF(O151="zákl. přenesená",K151,0)</f>
        <v>0</v>
      </c>
      <c r="BH151" s="231">
        <f>IF(O151="sníž. přenesená",K151,0)</f>
        <v>0</v>
      </c>
      <c r="BI151" s="231">
        <f>IF(O151="nulová",K151,0)</f>
        <v>0</v>
      </c>
      <c r="BJ151" s="16" t="s">
        <v>86</v>
      </c>
      <c r="BK151" s="231">
        <f>ROUND(P151*H151,2)</f>
        <v>0</v>
      </c>
      <c r="BL151" s="16" t="s">
        <v>255</v>
      </c>
      <c r="BM151" s="230" t="s">
        <v>493</v>
      </c>
    </row>
    <row r="152" spans="1:65" s="2" customFormat="1" ht="24.15" customHeight="1">
      <c r="A152" s="37"/>
      <c r="B152" s="38"/>
      <c r="C152" s="252" t="s">
        <v>95</v>
      </c>
      <c r="D152" s="252" t="s">
        <v>244</v>
      </c>
      <c r="E152" s="253" t="s">
        <v>957</v>
      </c>
      <c r="F152" s="254" t="s">
        <v>958</v>
      </c>
      <c r="G152" s="255" t="s">
        <v>197</v>
      </c>
      <c r="H152" s="256">
        <v>4</v>
      </c>
      <c r="I152" s="257"/>
      <c r="J152" s="258"/>
      <c r="K152" s="259">
        <f>ROUND(P152*H152,2)</f>
        <v>0</v>
      </c>
      <c r="L152" s="254" t="s">
        <v>677</v>
      </c>
      <c r="M152" s="260"/>
      <c r="N152" s="261" t="s">
        <v>1</v>
      </c>
      <c r="O152" s="226" t="s">
        <v>41</v>
      </c>
      <c r="P152" s="227">
        <f>I152+J152</f>
        <v>0</v>
      </c>
      <c r="Q152" s="227">
        <f>ROUND(I152*H152,2)</f>
        <v>0</v>
      </c>
      <c r="R152" s="227">
        <f>ROUND(J152*H152,2)</f>
        <v>0</v>
      </c>
      <c r="S152" s="90"/>
      <c r="T152" s="228">
        <f>S152*H152</f>
        <v>0</v>
      </c>
      <c r="U152" s="228">
        <v>0</v>
      </c>
      <c r="V152" s="228">
        <f>U152*H152</f>
        <v>0</v>
      </c>
      <c r="W152" s="228">
        <v>0</v>
      </c>
      <c r="X152" s="229">
        <f>W152*H152</f>
        <v>0</v>
      </c>
      <c r="Y152" s="37"/>
      <c r="Z152" s="37"/>
      <c r="AA152" s="37"/>
      <c r="AB152" s="37"/>
      <c r="AC152" s="37"/>
      <c r="AD152" s="37"/>
      <c r="AE152" s="37"/>
      <c r="AR152" s="230" t="s">
        <v>385</v>
      </c>
      <c r="AT152" s="230" t="s">
        <v>244</v>
      </c>
      <c r="AU152" s="230" t="s">
        <v>88</v>
      </c>
      <c r="AY152" s="16" t="s">
        <v>133</v>
      </c>
      <c r="BE152" s="231">
        <f>IF(O152="základní",K152,0)</f>
        <v>0</v>
      </c>
      <c r="BF152" s="231">
        <f>IF(O152="snížená",K152,0)</f>
        <v>0</v>
      </c>
      <c r="BG152" s="231">
        <f>IF(O152="zákl. přenesená",K152,0)</f>
        <v>0</v>
      </c>
      <c r="BH152" s="231">
        <f>IF(O152="sníž. přenesená",K152,0)</f>
        <v>0</v>
      </c>
      <c r="BI152" s="231">
        <f>IF(O152="nulová",K152,0)</f>
        <v>0</v>
      </c>
      <c r="BJ152" s="16" t="s">
        <v>86</v>
      </c>
      <c r="BK152" s="231">
        <f>ROUND(P152*H152,2)</f>
        <v>0</v>
      </c>
      <c r="BL152" s="16" t="s">
        <v>255</v>
      </c>
      <c r="BM152" s="230" t="s">
        <v>507</v>
      </c>
    </row>
    <row r="153" spans="1:65" s="2" customFormat="1" ht="24.15" customHeight="1">
      <c r="A153" s="37"/>
      <c r="B153" s="38"/>
      <c r="C153" s="218" t="s">
        <v>377</v>
      </c>
      <c r="D153" s="218" t="s">
        <v>134</v>
      </c>
      <c r="E153" s="219" t="s">
        <v>959</v>
      </c>
      <c r="F153" s="220" t="s">
        <v>960</v>
      </c>
      <c r="G153" s="221" t="s">
        <v>183</v>
      </c>
      <c r="H153" s="222">
        <v>4780</v>
      </c>
      <c r="I153" s="223"/>
      <c r="J153" s="223"/>
      <c r="K153" s="224">
        <f>ROUND(P153*H153,2)</f>
        <v>0</v>
      </c>
      <c r="L153" s="220" t="s">
        <v>677</v>
      </c>
      <c r="M153" s="43"/>
      <c r="N153" s="225" t="s">
        <v>1</v>
      </c>
      <c r="O153" s="226" t="s">
        <v>41</v>
      </c>
      <c r="P153" s="227">
        <f>I153+J153</f>
        <v>0</v>
      </c>
      <c r="Q153" s="227">
        <f>ROUND(I153*H153,2)</f>
        <v>0</v>
      </c>
      <c r="R153" s="227">
        <f>ROUND(J153*H153,2)</f>
        <v>0</v>
      </c>
      <c r="S153" s="90"/>
      <c r="T153" s="228">
        <f>S153*H153</f>
        <v>0</v>
      </c>
      <c r="U153" s="228">
        <v>0</v>
      </c>
      <c r="V153" s="228">
        <f>U153*H153</f>
        <v>0</v>
      </c>
      <c r="W153" s="228">
        <v>0</v>
      </c>
      <c r="X153" s="229">
        <f>W153*H153</f>
        <v>0</v>
      </c>
      <c r="Y153" s="37"/>
      <c r="Z153" s="37"/>
      <c r="AA153" s="37"/>
      <c r="AB153" s="37"/>
      <c r="AC153" s="37"/>
      <c r="AD153" s="37"/>
      <c r="AE153" s="37"/>
      <c r="AR153" s="230" t="s">
        <v>255</v>
      </c>
      <c r="AT153" s="230" t="s">
        <v>134</v>
      </c>
      <c r="AU153" s="230" t="s">
        <v>88</v>
      </c>
      <c r="AY153" s="16" t="s">
        <v>133</v>
      </c>
      <c r="BE153" s="231">
        <f>IF(O153="základní",K153,0)</f>
        <v>0</v>
      </c>
      <c r="BF153" s="231">
        <f>IF(O153="snížená",K153,0)</f>
        <v>0</v>
      </c>
      <c r="BG153" s="231">
        <f>IF(O153="zákl. přenesená",K153,0)</f>
        <v>0</v>
      </c>
      <c r="BH153" s="231">
        <f>IF(O153="sníž. přenesená",K153,0)</f>
        <v>0</v>
      </c>
      <c r="BI153" s="231">
        <f>IF(O153="nulová",K153,0)</f>
        <v>0</v>
      </c>
      <c r="BJ153" s="16" t="s">
        <v>86</v>
      </c>
      <c r="BK153" s="231">
        <f>ROUND(P153*H153,2)</f>
        <v>0</v>
      </c>
      <c r="BL153" s="16" t="s">
        <v>255</v>
      </c>
      <c r="BM153" s="230" t="s">
        <v>514</v>
      </c>
    </row>
    <row r="154" spans="1:65" s="2" customFormat="1" ht="33" customHeight="1">
      <c r="A154" s="37"/>
      <c r="B154" s="38"/>
      <c r="C154" s="252" t="s">
        <v>385</v>
      </c>
      <c r="D154" s="252" t="s">
        <v>244</v>
      </c>
      <c r="E154" s="253" t="s">
        <v>961</v>
      </c>
      <c r="F154" s="254" t="s">
        <v>962</v>
      </c>
      <c r="G154" s="255" t="s">
        <v>183</v>
      </c>
      <c r="H154" s="256">
        <v>5736</v>
      </c>
      <c r="I154" s="257"/>
      <c r="J154" s="258"/>
      <c r="K154" s="259">
        <f>ROUND(P154*H154,2)</f>
        <v>0</v>
      </c>
      <c r="L154" s="254" t="s">
        <v>677</v>
      </c>
      <c r="M154" s="260"/>
      <c r="N154" s="261" t="s">
        <v>1</v>
      </c>
      <c r="O154" s="226" t="s">
        <v>41</v>
      </c>
      <c r="P154" s="227">
        <f>I154+J154</f>
        <v>0</v>
      </c>
      <c r="Q154" s="227">
        <f>ROUND(I154*H154,2)</f>
        <v>0</v>
      </c>
      <c r="R154" s="227">
        <f>ROUND(J154*H154,2)</f>
        <v>0</v>
      </c>
      <c r="S154" s="90"/>
      <c r="T154" s="228">
        <f>S154*H154</f>
        <v>0</v>
      </c>
      <c r="U154" s="228">
        <v>0</v>
      </c>
      <c r="V154" s="228">
        <f>U154*H154</f>
        <v>0</v>
      </c>
      <c r="W154" s="228">
        <v>0</v>
      </c>
      <c r="X154" s="229">
        <f>W154*H154</f>
        <v>0</v>
      </c>
      <c r="Y154" s="37"/>
      <c r="Z154" s="37"/>
      <c r="AA154" s="37"/>
      <c r="AB154" s="37"/>
      <c r="AC154" s="37"/>
      <c r="AD154" s="37"/>
      <c r="AE154" s="37"/>
      <c r="AR154" s="230" t="s">
        <v>385</v>
      </c>
      <c r="AT154" s="230" t="s">
        <v>244</v>
      </c>
      <c r="AU154" s="230" t="s">
        <v>88</v>
      </c>
      <c r="AY154" s="16" t="s">
        <v>133</v>
      </c>
      <c r="BE154" s="231">
        <f>IF(O154="základní",K154,0)</f>
        <v>0</v>
      </c>
      <c r="BF154" s="231">
        <f>IF(O154="snížená",K154,0)</f>
        <v>0</v>
      </c>
      <c r="BG154" s="231">
        <f>IF(O154="zákl. přenesená",K154,0)</f>
        <v>0</v>
      </c>
      <c r="BH154" s="231">
        <f>IF(O154="sníž. přenesená",K154,0)</f>
        <v>0</v>
      </c>
      <c r="BI154" s="231">
        <f>IF(O154="nulová",K154,0)</f>
        <v>0</v>
      </c>
      <c r="BJ154" s="16" t="s">
        <v>86</v>
      </c>
      <c r="BK154" s="231">
        <f>ROUND(P154*H154,2)</f>
        <v>0</v>
      </c>
      <c r="BL154" s="16" t="s">
        <v>255</v>
      </c>
      <c r="BM154" s="230" t="s">
        <v>524</v>
      </c>
    </row>
    <row r="155" spans="1:51" s="13" customFormat="1" ht="12">
      <c r="A155" s="13"/>
      <c r="B155" s="240"/>
      <c r="C155" s="241"/>
      <c r="D155" s="242" t="s">
        <v>174</v>
      </c>
      <c r="E155" s="243" t="s">
        <v>1</v>
      </c>
      <c r="F155" s="244" t="s">
        <v>963</v>
      </c>
      <c r="G155" s="241"/>
      <c r="H155" s="245">
        <v>5736</v>
      </c>
      <c r="I155" s="246"/>
      <c r="J155" s="246"/>
      <c r="K155" s="241"/>
      <c r="L155" s="241"/>
      <c r="M155" s="247"/>
      <c r="N155" s="248"/>
      <c r="O155" s="249"/>
      <c r="P155" s="249"/>
      <c r="Q155" s="249"/>
      <c r="R155" s="249"/>
      <c r="S155" s="249"/>
      <c r="T155" s="249"/>
      <c r="U155" s="249"/>
      <c r="V155" s="249"/>
      <c r="W155" s="249"/>
      <c r="X155" s="250"/>
      <c r="Y155" s="13"/>
      <c r="Z155" s="13"/>
      <c r="AA155" s="13"/>
      <c r="AB155" s="13"/>
      <c r="AC155" s="13"/>
      <c r="AD155" s="13"/>
      <c r="AE155" s="13"/>
      <c r="AT155" s="251" t="s">
        <v>174</v>
      </c>
      <c r="AU155" s="251" t="s">
        <v>88</v>
      </c>
      <c r="AV155" s="13" t="s">
        <v>88</v>
      </c>
      <c r="AW155" s="13" t="s">
        <v>5</v>
      </c>
      <c r="AX155" s="13" t="s">
        <v>78</v>
      </c>
      <c r="AY155" s="251" t="s">
        <v>133</v>
      </c>
    </row>
    <row r="156" spans="1:51" s="14" customFormat="1" ht="12">
      <c r="A156" s="14"/>
      <c r="B156" s="263"/>
      <c r="C156" s="264"/>
      <c r="D156" s="242" t="s">
        <v>174</v>
      </c>
      <c r="E156" s="265" t="s">
        <v>1</v>
      </c>
      <c r="F156" s="266" t="s">
        <v>936</v>
      </c>
      <c r="G156" s="264"/>
      <c r="H156" s="267">
        <v>5736</v>
      </c>
      <c r="I156" s="268"/>
      <c r="J156" s="268"/>
      <c r="K156" s="264"/>
      <c r="L156" s="264"/>
      <c r="M156" s="269"/>
      <c r="N156" s="270"/>
      <c r="O156" s="271"/>
      <c r="P156" s="271"/>
      <c r="Q156" s="271"/>
      <c r="R156" s="271"/>
      <c r="S156" s="271"/>
      <c r="T156" s="271"/>
      <c r="U156" s="271"/>
      <c r="V156" s="271"/>
      <c r="W156" s="271"/>
      <c r="X156" s="272"/>
      <c r="Y156" s="14"/>
      <c r="Z156" s="14"/>
      <c r="AA156" s="14"/>
      <c r="AB156" s="14"/>
      <c r="AC156" s="14"/>
      <c r="AD156" s="14"/>
      <c r="AE156" s="14"/>
      <c r="AT156" s="273" t="s">
        <v>174</v>
      </c>
      <c r="AU156" s="273" t="s">
        <v>88</v>
      </c>
      <c r="AV156" s="14" t="s">
        <v>132</v>
      </c>
      <c r="AW156" s="14" t="s">
        <v>5</v>
      </c>
      <c r="AX156" s="14" t="s">
        <v>86</v>
      </c>
      <c r="AY156" s="273" t="s">
        <v>133</v>
      </c>
    </row>
    <row r="157" spans="1:65" s="2" customFormat="1" ht="24.15" customHeight="1">
      <c r="A157" s="37"/>
      <c r="B157" s="38"/>
      <c r="C157" s="218" t="s">
        <v>390</v>
      </c>
      <c r="D157" s="218" t="s">
        <v>134</v>
      </c>
      <c r="E157" s="219" t="s">
        <v>964</v>
      </c>
      <c r="F157" s="220" t="s">
        <v>965</v>
      </c>
      <c r="G157" s="221" t="s">
        <v>197</v>
      </c>
      <c r="H157" s="222">
        <v>42</v>
      </c>
      <c r="I157" s="223"/>
      <c r="J157" s="223"/>
      <c r="K157" s="224">
        <f>ROUND(P157*H157,2)</f>
        <v>0</v>
      </c>
      <c r="L157" s="220" t="s">
        <v>677</v>
      </c>
      <c r="M157" s="43"/>
      <c r="N157" s="225" t="s">
        <v>1</v>
      </c>
      <c r="O157" s="226" t="s">
        <v>41</v>
      </c>
      <c r="P157" s="227">
        <f>I157+J157</f>
        <v>0</v>
      </c>
      <c r="Q157" s="227">
        <f>ROUND(I157*H157,2)</f>
        <v>0</v>
      </c>
      <c r="R157" s="227">
        <f>ROUND(J157*H157,2)</f>
        <v>0</v>
      </c>
      <c r="S157" s="90"/>
      <c r="T157" s="228">
        <f>S157*H157</f>
        <v>0</v>
      </c>
      <c r="U157" s="228">
        <v>0</v>
      </c>
      <c r="V157" s="228">
        <f>U157*H157</f>
        <v>0</v>
      </c>
      <c r="W157" s="228">
        <v>0</v>
      </c>
      <c r="X157" s="229">
        <f>W157*H157</f>
        <v>0</v>
      </c>
      <c r="Y157" s="37"/>
      <c r="Z157" s="37"/>
      <c r="AA157" s="37"/>
      <c r="AB157" s="37"/>
      <c r="AC157" s="37"/>
      <c r="AD157" s="37"/>
      <c r="AE157" s="37"/>
      <c r="AR157" s="230" t="s">
        <v>255</v>
      </c>
      <c r="AT157" s="230" t="s">
        <v>134</v>
      </c>
      <c r="AU157" s="230" t="s">
        <v>88</v>
      </c>
      <c r="AY157" s="16" t="s">
        <v>133</v>
      </c>
      <c r="BE157" s="231">
        <f>IF(O157="základní",K157,0)</f>
        <v>0</v>
      </c>
      <c r="BF157" s="231">
        <f>IF(O157="snížená",K157,0)</f>
        <v>0</v>
      </c>
      <c r="BG157" s="231">
        <f>IF(O157="zákl. přenesená",K157,0)</f>
        <v>0</v>
      </c>
      <c r="BH157" s="231">
        <f>IF(O157="sníž. přenesená",K157,0)</f>
        <v>0</v>
      </c>
      <c r="BI157" s="231">
        <f>IF(O157="nulová",K157,0)</f>
        <v>0</v>
      </c>
      <c r="BJ157" s="16" t="s">
        <v>86</v>
      </c>
      <c r="BK157" s="231">
        <f>ROUND(P157*H157,2)</f>
        <v>0</v>
      </c>
      <c r="BL157" s="16" t="s">
        <v>255</v>
      </c>
      <c r="BM157" s="230" t="s">
        <v>532</v>
      </c>
    </row>
    <row r="158" spans="1:65" s="2" customFormat="1" ht="24.15" customHeight="1">
      <c r="A158" s="37"/>
      <c r="B158" s="38"/>
      <c r="C158" s="252" t="s">
        <v>394</v>
      </c>
      <c r="D158" s="252" t="s">
        <v>244</v>
      </c>
      <c r="E158" s="253" t="s">
        <v>966</v>
      </c>
      <c r="F158" s="254" t="s">
        <v>967</v>
      </c>
      <c r="G158" s="255" t="s">
        <v>197</v>
      </c>
      <c r="H158" s="256">
        <v>42</v>
      </c>
      <c r="I158" s="257"/>
      <c r="J158" s="258"/>
      <c r="K158" s="259">
        <f>ROUND(P158*H158,2)</f>
        <v>0</v>
      </c>
      <c r="L158" s="254" t="s">
        <v>677</v>
      </c>
      <c r="M158" s="260"/>
      <c r="N158" s="261" t="s">
        <v>1</v>
      </c>
      <c r="O158" s="226" t="s">
        <v>41</v>
      </c>
      <c r="P158" s="227">
        <f>I158+J158</f>
        <v>0</v>
      </c>
      <c r="Q158" s="227">
        <f>ROUND(I158*H158,2)</f>
        <v>0</v>
      </c>
      <c r="R158" s="227">
        <f>ROUND(J158*H158,2)</f>
        <v>0</v>
      </c>
      <c r="S158" s="90"/>
      <c r="T158" s="228">
        <f>S158*H158</f>
        <v>0</v>
      </c>
      <c r="U158" s="228">
        <v>0</v>
      </c>
      <c r="V158" s="228">
        <f>U158*H158</f>
        <v>0</v>
      </c>
      <c r="W158" s="228">
        <v>0</v>
      </c>
      <c r="X158" s="229">
        <f>W158*H158</f>
        <v>0</v>
      </c>
      <c r="Y158" s="37"/>
      <c r="Z158" s="37"/>
      <c r="AA158" s="37"/>
      <c r="AB158" s="37"/>
      <c r="AC158" s="37"/>
      <c r="AD158" s="37"/>
      <c r="AE158" s="37"/>
      <c r="AR158" s="230" t="s">
        <v>385</v>
      </c>
      <c r="AT158" s="230" t="s">
        <v>244</v>
      </c>
      <c r="AU158" s="230" t="s">
        <v>88</v>
      </c>
      <c r="AY158" s="16" t="s">
        <v>133</v>
      </c>
      <c r="BE158" s="231">
        <f>IF(O158="základní",K158,0)</f>
        <v>0</v>
      </c>
      <c r="BF158" s="231">
        <f>IF(O158="snížená",K158,0)</f>
        <v>0</v>
      </c>
      <c r="BG158" s="231">
        <f>IF(O158="zákl. přenesená",K158,0)</f>
        <v>0</v>
      </c>
      <c r="BH158" s="231">
        <f>IF(O158="sníž. přenesená",K158,0)</f>
        <v>0</v>
      </c>
      <c r="BI158" s="231">
        <f>IF(O158="nulová",K158,0)</f>
        <v>0</v>
      </c>
      <c r="BJ158" s="16" t="s">
        <v>86</v>
      </c>
      <c r="BK158" s="231">
        <f>ROUND(P158*H158,2)</f>
        <v>0</v>
      </c>
      <c r="BL158" s="16" t="s">
        <v>255</v>
      </c>
      <c r="BM158" s="230" t="s">
        <v>540</v>
      </c>
    </row>
    <row r="159" spans="1:65" s="2" customFormat="1" ht="24.15" customHeight="1">
      <c r="A159" s="37"/>
      <c r="B159" s="38"/>
      <c r="C159" s="218" t="s">
        <v>399</v>
      </c>
      <c r="D159" s="218" t="s">
        <v>134</v>
      </c>
      <c r="E159" s="219" t="s">
        <v>968</v>
      </c>
      <c r="F159" s="220" t="s">
        <v>969</v>
      </c>
      <c r="G159" s="221" t="s">
        <v>183</v>
      </c>
      <c r="H159" s="222">
        <v>630</v>
      </c>
      <c r="I159" s="223"/>
      <c r="J159" s="223"/>
      <c r="K159" s="224">
        <f>ROUND(P159*H159,2)</f>
        <v>0</v>
      </c>
      <c r="L159" s="220" t="s">
        <v>677</v>
      </c>
      <c r="M159" s="43"/>
      <c r="N159" s="225" t="s">
        <v>1</v>
      </c>
      <c r="O159" s="226" t="s">
        <v>41</v>
      </c>
      <c r="P159" s="227">
        <f>I159+J159</f>
        <v>0</v>
      </c>
      <c r="Q159" s="227">
        <f>ROUND(I159*H159,2)</f>
        <v>0</v>
      </c>
      <c r="R159" s="227">
        <f>ROUND(J159*H159,2)</f>
        <v>0</v>
      </c>
      <c r="S159" s="90"/>
      <c r="T159" s="228">
        <f>S159*H159</f>
        <v>0</v>
      </c>
      <c r="U159" s="228">
        <v>0</v>
      </c>
      <c r="V159" s="228">
        <f>U159*H159</f>
        <v>0</v>
      </c>
      <c r="W159" s="228">
        <v>0</v>
      </c>
      <c r="X159" s="229">
        <f>W159*H159</f>
        <v>0</v>
      </c>
      <c r="Y159" s="37"/>
      <c r="Z159" s="37"/>
      <c r="AA159" s="37"/>
      <c r="AB159" s="37"/>
      <c r="AC159" s="37"/>
      <c r="AD159" s="37"/>
      <c r="AE159" s="37"/>
      <c r="AR159" s="230" t="s">
        <v>255</v>
      </c>
      <c r="AT159" s="230" t="s">
        <v>134</v>
      </c>
      <c r="AU159" s="230" t="s">
        <v>88</v>
      </c>
      <c r="AY159" s="16" t="s">
        <v>133</v>
      </c>
      <c r="BE159" s="231">
        <f>IF(O159="základní",K159,0)</f>
        <v>0</v>
      </c>
      <c r="BF159" s="231">
        <f>IF(O159="snížená",K159,0)</f>
        <v>0</v>
      </c>
      <c r="BG159" s="231">
        <f>IF(O159="zákl. přenesená",K159,0)</f>
        <v>0</v>
      </c>
      <c r="BH159" s="231">
        <f>IF(O159="sníž. přenesená",K159,0)</f>
        <v>0</v>
      </c>
      <c r="BI159" s="231">
        <f>IF(O159="nulová",K159,0)</f>
        <v>0</v>
      </c>
      <c r="BJ159" s="16" t="s">
        <v>86</v>
      </c>
      <c r="BK159" s="231">
        <f>ROUND(P159*H159,2)</f>
        <v>0</v>
      </c>
      <c r="BL159" s="16" t="s">
        <v>255</v>
      </c>
      <c r="BM159" s="230" t="s">
        <v>549</v>
      </c>
    </row>
    <row r="160" spans="1:65" s="2" customFormat="1" ht="12">
      <c r="A160" s="37"/>
      <c r="B160" s="38"/>
      <c r="C160" s="252" t="s">
        <v>406</v>
      </c>
      <c r="D160" s="252" t="s">
        <v>244</v>
      </c>
      <c r="E160" s="253" t="s">
        <v>970</v>
      </c>
      <c r="F160" s="254" t="s">
        <v>971</v>
      </c>
      <c r="G160" s="255" t="s">
        <v>183</v>
      </c>
      <c r="H160" s="256">
        <v>661.5</v>
      </c>
      <c r="I160" s="257"/>
      <c r="J160" s="258"/>
      <c r="K160" s="259">
        <f>ROUND(P160*H160,2)</f>
        <v>0</v>
      </c>
      <c r="L160" s="254" t="s">
        <v>677</v>
      </c>
      <c r="M160" s="260"/>
      <c r="N160" s="261" t="s">
        <v>1</v>
      </c>
      <c r="O160" s="226" t="s">
        <v>41</v>
      </c>
      <c r="P160" s="227">
        <f>I160+J160</f>
        <v>0</v>
      </c>
      <c r="Q160" s="227">
        <f>ROUND(I160*H160,2)</f>
        <v>0</v>
      </c>
      <c r="R160" s="227">
        <f>ROUND(J160*H160,2)</f>
        <v>0</v>
      </c>
      <c r="S160" s="90"/>
      <c r="T160" s="228">
        <f>S160*H160</f>
        <v>0</v>
      </c>
      <c r="U160" s="228">
        <v>0</v>
      </c>
      <c r="V160" s="228">
        <f>U160*H160</f>
        <v>0</v>
      </c>
      <c r="W160" s="228">
        <v>0</v>
      </c>
      <c r="X160" s="229">
        <f>W160*H160</f>
        <v>0</v>
      </c>
      <c r="Y160" s="37"/>
      <c r="Z160" s="37"/>
      <c r="AA160" s="37"/>
      <c r="AB160" s="37"/>
      <c r="AC160" s="37"/>
      <c r="AD160" s="37"/>
      <c r="AE160" s="37"/>
      <c r="AR160" s="230" t="s">
        <v>385</v>
      </c>
      <c r="AT160" s="230" t="s">
        <v>244</v>
      </c>
      <c r="AU160" s="230" t="s">
        <v>88</v>
      </c>
      <c r="AY160" s="16" t="s">
        <v>133</v>
      </c>
      <c r="BE160" s="231">
        <f>IF(O160="základní",K160,0)</f>
        <v>0</v>
      </c>
      <c r="BF160" s="231">
        <f>IF(O160="snížená",K160,0)</f>
        <v>0</v>
      </c>
      <c r="BG160" s="231">
        <f>IF(O160="zákl. přenesená",K160,0)</f>
        <v>0</v>
      </c>
      <c r="BH160" s="231">
        <f>IF(O160="sníž. přenesená",K160,0)</f>
        <v>0</v>
      </c>
      <c r="BI160" s="231">
        <f>IF(O160="nulová",K160,0)</f>
        <v>0</v>
      </c>
      <c r="BJ160" s="16" t="s">
        <v>86</v>
      </c>
      <c r="BK160" s="231">
        <f>ROUND(P160*H160,2)</f>
        <v>0</v>
      </c>
      <c r="BL160" s="16" t="s">
        <v>255</v>
      </c>
      <c r="BM160" s="230" t="s">
        <v>558</v>
      </c>
    </row>
    <row r="161" spans="1:51" s="13" customFormat="1" ht="12">
      <c r="A161" s="13"/>
      <c r="B161" s="240"/>
      <c r="C161" s="241"/>
      <c r="D161" s="242" t="s">
        <v>174</v>
      </c>
      <c r="E161" s="243" t="s">
        <v>1</v>
      </c>
      <c r="F161" s="244" t="s">
        <v>972</v>
      </c>
      <c r="G161" s="241"/>
      <c r="H161" s="245">
        <v>661.5</v>
      </c>
      <c r="I161" s="246"/>
      <c r="J161" s="246"/>
      <c r="K161" s="241"/>
      <c r="L161" s="241"/>
      <c r="M161" s="247"/>
      <c r="N161" s="248"/>
      <c r="O161" s="249"/>
      <c r="P161" s="249"/>
      <c r="Q161" s="249"/>
      <c r="R161" s="249"/>
      <c r="S161" s="249"/>
      <c r="T161" s="249"/>
      <c r="U161" s="249"/>
      <c r="V161" s="249"/>
      <c r="W161" s="249"/>
      <c r="X161" s="250"/>
      <c r="Y161" s="13"/>
      <c r="Z161" s="13"/>
      <c r="AA161" s="13"/>
      <c r="AB161" s="13"/>
      <c r="AC161" s="13"/>
      <c r="AD161" s="13"/>
      <c r="AE161" s="13"/>
      <c r="AT161" s="251" t="s">
        <v>174</v>
      </c>
      <c r="AU161" s="251" t="s">
        <v>88</v>
      </c>
      <c r="AV161" s="13" t="s">
        <v>88</v>
      </c>
      <c r="AW161" s="13" t="s">
        <v>5</v>
      </c>
      <c r="AX161" s="13" t="s">
        <v>78</v>
      </c>
      <c r="AY161" s="251" t="s">
        <v>133</v>
      </c>
    </row>
    <row r="162" spans="1:51" s="14" customFormat="1" ht="12">
      <c r="A162" s="14"/>
      <c r="B162" s="263"/>
      <c r="C162" s="264"/>
      <c r="D162" s="242" t="s">
        <v>174</v>
      </c>
      <c r="E162" s="265" t="s">
        <v>1</v>
      </c>
      <c r="F162" s="266" t="s">
        <v>936</v>
      </c>
      <c r="G162" s="264"/>
      <c r="H162" s="267">
        <v>661.5</v>
      </c>
      <c r="I162" s="268"/>
      <c r="J162" s="268"/>
      <c r="K162" s="264"/>
      <c r="L162" s="264"/>
      <c r="M162" s="269"/>
      <c r="N162" s="270"/>
      <c r="O162" s="271"/>
      <c r="P162" s="271"/>
      <c r="Q162" s="271"/>
      <c r="R162" s="271"/>
      <c r="S162" s="271"/>
      <c r="T162" s="271"/>
      <c r="U162" s="271"/>
      <c r="V162" s="271"/>
      <c r="W162" s="271"/>
      <c r="X162" s="272"/>
      <c r="Y162" s="14"/>
      <c r="Z162" s="14"/>
      <c r="AA162" s="14"/>
      <c r="AB162" s="14"/>
      <c r="AC162" s="14"/>
      <c r="AD162" s="14"/>
      <c r="AE162" s="14"/>
      <c r="AT162" s="273" t="s">
        <v>174</v>
      </c>
      <c r="AU162" s="273" t="s">
        <v>88</v>
      </c>
      <c r="AV162" s="14" t="s">
        <v>132</v>
      </c>
      <c r="AW162" s="14" t="s">
        <v>5</v>
      </c>
      <c r="AX162" s="14" t="s">
        <v>86</v>
      </c>
      <c r="AY162" s="273" t="s">
        <v>133</v>
      </c>
    </row>
    <row r="163" spans="1:65" s="2" customFormat="1" ht="24.15" customHeight="1">
      <c r="A163" s="37"/>
      <c r="B163" s="38"/>
      <c r="C163" s="218" t="s">
        <v>410</v>
      </c>
      <c r="D163" s="218" t="s">
        <v>134</v>
      </c>
      <c r="E163" s="219" t="s">
        <v>973</v>
      </c>
      <c r="F163" s="220" t="s">
        <v>974</v>
      </c>
      <c r="G163" s="221" t="s">
        <v>183</v>
      </c>
      <c r="H163" s="222">
        <v>500</v>
      </c>
      <c r="I163" s="223"/>
      <c r="J163" s="223"/>
      <c r="K163" s="224">
        <f>ROUND(P163*H163,2)</f>
        <v>0</v>
      </c>
      <c r="L163" s="220" t="s">
        <v>677</v>
      </c>
      <c r="M163" s="43"/>
      <c r="N163" s="225" t="s">
        <v>1</v>
      </c>
      <c r="O163" s="226" t="s">
        <v>41</v>
      </c>
      <c r="P163" s="227">
        <f>I163+J163</f>
        <v>0</v>
      </c>
      <c r="Q163" s="227">
        <f>ROUND(I163*H163,2)</f>
        <v>0</v>
      </c>
      <c r="R163" s="227">
        <f>ROUND(J163*H163,2)</f>
        <v>0</v>
      </c>
      <c r="S163" s="90"/>
      <c r="T163" s="228">
        <f>S163*H163</f>
        <v>0</v>
      </c>
      <c r="U163" s="228">
        <v>0</v>
      </c>
      <c r="V163" s="228">
        <f>U163*H163</f>
        <v>0</v>
      </c>
      <c r="W163" s="228">
        <v>0</v>
      </c>
      <c r="X163" s="229">
        <f>W163*H163</f>
        <v>0</v>
      </c>
      <c r="Y163" s="37"/>
      <c r="Z163" s="37"/>
      <c r="AA163" s="37"/>
      <c r="AB163" s="37"/>
      <c r="AC163" s="37"/>
      <c r="AD163" s="37"/>
      <c r="AE163" s="37"/>
      <c r="AR163" s="230" t="s">
        <v>255</v>
      </c>
      <c r="AT163" s="230" t="s">
        <v>134</v>
      </c>
      <c r="AU163" s="230" t="s">
        <v>88</v>
      </c>
      <c r="AY163" s="16" t="s">
        <v>133</v>
      </c>
      <c r="BE163" s="231">
        <f>IF(O163="základní",K163,0)</f>
        <v>0</v>
      </c>
      <c r="BF163" s="231">
        <f>IF(O163="snížená",K163,0)</f>
        <v>0</v>
      </c>
      <c r="BG163" s="231">
        <f>IF(O163="zákl. přenesená",K163,0)</f>
        <v>0</v>
      </c>
      <c r="BH163" s="231">
        <f>IF(O163="sníž. přenesená",K163,0)</f>
        <v>0</v>
      </c>
      <c r="BI163" s="231">
        <f>IF(O163="nulová",K163,0)</f>
        <v>0</v>
      </c>
      <c r="BJ163" s="16" t="s">
        <v>86</v>
      </c>
      <c r="BK163" s="231">
        <f>ROUND(P163*H163,2)</f>
        <v>0</v>
      </c>
      <c r="BL163" s="16" t="s">
        <v>255</v>
      </c>
      <c r="BM163" s="230" t="s">
        <v>582</v>
      </c>
    </row>
    <row r="164" spans="1:65" s="2" customFormat="1" ht="24.15" customHeight="1">
      <c r="A164" s="37"/>
      <c r="B164" s="38"/>
      <c r="C164" s="252" t="s">
        <v>413</v>
      </c>
      <c r="D164" s="252" t="s">
        <v>244</v>
      </c>
      <c r="E164" s="253" t="s">
        <v>975</v>
      </c>
      <c r="F164" s="254" t="s">
        <v>976</v>
      </c>
      <c r="G164" s="255" t="s">
        <v>183</v>
      </c>
      <c r="H164" s="256">
        <v>525</v>
      </c>
      <c r="I164" s="257"/>
      <c r="J164" s="258"/>
      <c r="K164" s="259">
        <f>ROUND(P164*H164,2)</f>
        <v>0</v>
      </c>
      <c r="L164" s="254" t="s">
        <v>677</v>
      </c>
      <c r="M164" s="260"/>
      <c r="N164" s="261" t="s">
        <v>1</v>
      </c>
      <c r="O164" s="226" t="s">
        <v>41</v>
      </c>
      <c r="P164" s="227">
        <f>I164+J164</f>
        <v>0</v>
      </c>
      <c r="Q164" s="227">
        <f>ROUND(I164*H164,2)</f>
        <v>0</v>
      </c>
      <c r="R164" s="227">
        <f>ROUND(J164*H164,2)</f>
        <v>0</v>
      </c>
      <c r="S164" s="90"/>
      <c r="T164" s="228">
        <f>S164*H164</f>
        <v>0</v>
      </c>
      <c r="U164" s="228">
        <v>0</v>
      </c>
      <c r="V164" s="228">
        <f>U164*H164</f>
        <v>0</v>
      </c>
      <c r="W164" s="228">
        <v>0</v>
      </c>
      <c r="X164" s="229">
        <f>W164*H164</f>
        <v>0</v>
      </c>
      <c r="Y164" s="37"/>
      <c r="Z164" s="37"/>
      <c r="AA164" s="37"/>
      <c r="AB164" s="37"/>
      <c r="AC164" s="37"/>
      <c r="AD164" s="37"/>
      <c r="AE164" s="37"/>
      <c r="AR164" s="230" t="s">
        <v>385</v>
      </c>
      <c r="AT164" s="230" t="s">
        <v>244</v>
      </c>
      <c r="AU164" s="230" t="s">
        <v>88</v>
      </c>
      <c r="AY164" s="16" t="s">
        <v>133</v>
      </c>
      <c r="BE164" s="231">
        <f>IF(O164="základní",K164,0)</f>
        <v>0</v>
      </c>
      <c r="BF164" s="231">
        <f>IF(O164="snížená",K164,0)</f>
        <v>0</v>
      </c>
      <c r="BG164" s="231">
        <f>IF(O164="zákl. přenesená",K164,0)</f>
        <v>0</v>
      </c>
      <c r="BH164" s="231">
        <f>IF(O164="sníž. přenesená",K164,0)</f>
        <v>0</v>
      </c>
      <c r="BI164" s="231">
        <f>IF(O164="nulová",K164,0)</f>
        <v>0</v>
      </c>
      <c r="BJ164" s="16" t="s">
        <v>86</v>
      </c>
      <c r="BK164" s="231">
        <f>ROUND(P164*H164,2)</f>
        <v>0</v>
      </c>
      <c r="BL164" s="16" t="s">
        <v>255</v>
      </c>
      <c r="BM164" s="230" t="s">
        <v>594</v>
      </c>
    </row>
    <row r="165" spans="1:51" s="13" customFormat="1" ht="12">
      <c r="A165" s="13"/>
      <c r="B165" s="240"/>
      <c r="C165" s="241"/>
      <c r="D165" s="242" t="s">
        <v>174</v>
      </c>
      <c r="E165" s="243" t="s">
        <v>1</v>
      </c>
      <c r="F165" s="244" t="s">
        <v>977</v>
      </c>
      <c r="G165" s="241"/>
      <c r="H165" s="245">
        <v>525</v>
      </c>
      <c r="I165" s="246"/>
      <c r="J165" s="246"/>
      <c r="K165" s="241"/>
      <c r="L165" s="241"/>
      <c r="M165" s="247"/>
      <c r="N165" s="248"/>
      <c r="O165" s="249"/>
      <c r="P165" s="249"/>
      <c r="Q165" s="249"/>
      <c r="R165" s="249"/>
      <c r="S165" s="249"/>
      <c r="T165" s="249"/>
      <c r="U165" s="249"/>
      <c r="V165" s="249"/>
      <c r="W165" s="249"/>
      <c r="X165" s="250"/>
      <c r="Y165" s="13"/>
      <c r="Z165" s="13"/>
      <c r="AA165" s="13"/>
      <c r="AB165" s="13"/>
      <c r="AC165" s="13"/>
      <c r="AD165" s="13"/>
      <c r="AE165" s="13"/>
      <c r="AT165" s="251" t="s">
        <v>174</v>
      </c>
      <c r="AU165" s="251" t="s">
        <v>88</v>
      </c>
      <c r="AV165" s="13" t="s">
        <v>88</v>
      </c>
      <c r="AW165" s="13" t="s">
        <v>5</v>
      </c>
      <c r="AX165" s="13" t="s">
        <v>78</v>
      </c>
      <c r="AY165" s="251" t="s">
        <v>133</v>
      </c>
    </row>
    <row r="166" spans="1:51" s="14" customFormat="1" ht="12">
      <c r="A166" s="14"/>
      <c r="B166" s="263"/>
      <c r="C166" s="264"/>
      <c r="D166" s="242" t="s">
        <v>174</v>
      </c>
      <c r="E166" s="265" t="s">
        <v>1</v>
      </c>
      <c r="F166" s="266" t="s">
        <v>936</v>
      </c>
      <c r="G166" s="264"/>
      <c r="H166" s="267">
        <v>525</v>
      </c>
      <c r="I166" s="268"/>
      <c r="J166" s="268"/>
      <c r="K166" s="264"/>
      <c r="L166" s="264"/>
      <c r="M166" s="269"/>
      <c r="N166" s="270"/>
      <c r="O166" s="271"/>
      <c r="P166" s="271"/>
      <c r="Q166" s="271"/>
      <c r="R166" s="271"/>
      <c r="S166" s="271"/>
      <c r="T166" s="271"/>
      <c r="U166" s="271"/>
      <c r="V166" s="271"/>
      <c r="W166" s="271"/>
      <c r="X166" s="272"/>
      <c r="Y166" s="14"/>
      <c r="Z166" s="14"/>
      <c r="AA166" s="14"/>
      <c r="AB166" s="14"/>
      <c r="AC166" s="14"/>
      <c r="AD166" s="14"/>
      <c r="AE166" s="14"/>
      <c r="AT166" s="273" t="s">
        <v>174</v>
      </c>
      <c r="AU166" s="273" t="s">
        <v>88</v>
      </c>
      <c r="AV166" s="14" t="s">
        <v>132</v>
      </c>
      <c r="AW166" s="14" t="s">
        <v>5</v>
      </c>
      <c r="AX166" s="14" t="s">
        <v>86</v>
      </c>
      <c r="AY166" s="273" t="s">
        <v>133</v>
      </c>
    </row>
    <row r="167" spans="1:65" s="2" customFormat="1" ht="24.15" customHeight="1">
      <c r="A167" s="37"/>
      <c r="B167" s="38"/>
      <c r="C167" s="218" t="s">
        <v>416</v>
      </c>
      <c r="D167" s="218" t="s">
        <v>134</v>
      </c>
      <c r="E167" s="219" t="s">
        <v>973</v>
      </c>
      <c r="F167" s="220" t="s">
        <v>974</v>
      </c>
      <c r="G167" s="221" t="s">
        <v>183</v>
      </c>
      <c r="H167" s="222">
        <v>200</v>
      </c>
      <c r="I167" s="223"/>
      <c r="J167" s="223"/>
      <c r="K167" s="224">
        <f>ROUND(P167*H167,2)</f>
        <v>0</v>
      </c>
      <c r="L167" s="220" t="s">
        <v>677</v>
      </c>
      <c r="M167" s="43"/>
      <c r="N167" s="225" t="s">
        <v>1</v>
      </c>
      <c r="O167" s="226" t="s">
        <v>41</v>
      </c>
      <c r="P167" s="227">
        <f>I167+J167</f>
        <v>0</v>
      </c>
      <c r="Q167" s="227">
        <f>ROUND(I167*H167,2)</f>
        <v>0</v>
      </c>
      <c r="R167" s="227">
        <f>ROUND(J167*H167,2)</f>
        <v>0</v>
      </c>
      <c r="S167" s="90"/>
      <c r="T167" s="228">
        <f>S167*H167</f>
        <v>0</v>
      </c>
      <c r="U167" s="228">
        <v>0</v>
      </c>
      <c r="V167" s="228">
        <f>U167*H167</f>
        <v>0</v>
      </c>
      <c r="W167" s="228">
        <v>0</v>
      </c>
      <c r="X167" s="229">
        <f>W167*H167</f>
        <v>0</v>
      </c>
      <c r="Y167" s="37"/>
      <c r="Z167" s="37"/>
      <c r="AA167" s="37"/>
      <c r="AB167" s="37"/>
      <c r="AC167" s="37"/>
      <c r="AD167" s="37"/>
      <c r="AE167" s="37"/>
      <c r="AR167" s="230" t="s">
        <v>255</v>
      </c>
      <c r="AT167" s="230" t="s">
        <v>134</v>
      </c>
      <c r="AU167" s="230" t="s">
        <v>88</v>
      </c>
      <c r="AY167" s="16" t="s">
        <v>133</v>
      </c>
      <c r="BE167" s="231">
        <f>IF(O167="základní",K167,0)</f>
        <v>0</v>
      </c>
      <c r="BF167" s="231">
        <f>IF(O167="snížená",K167,0)</f>
        <v>0</v>
      </c>
      <c r="BG167" s="231">
        <f>IF(O167="zákl. přenesená",K167,0)</f>
        <v>0</v>
      </c>
      <c r="BH167" s="231">
        <f>IF(O167="sníž. přenesená",K167,0)</f>
        <v>0</v>
      </c>
      <c r="BI167" s="231">
        <f>IF(O167="nulová",K167,0)</f>
        <v>0</v>
      </c>
      <c r="BJ167" s="16" t="s">
        <v>86</v>
      </c>
      <c r="BK167" s="231">
        <f>ROUND(P167*H167,2)</f>
        <v>0</v>
      </c>
      <c r="BL167" s="16" t="s">
        <v>255</v>
      </c>
      <c r="BM167" s="230" t="s">
        <v>605</v>
      </c>
    </row>
    <row r="168" spans="1:65" s="2" customFormat="1" ht="24.15" customHeight="1">
      <c r="A168" s="37"/>
      <c r="B168" s="38"/>
      <c r="C168" s="252" t="s">
        <v>421</v>
      </c>
      <c r="D168" s="252" t="s">
        <v>244</v>
      </c>
      <c r="E168" s="253" t="s">
        <v>978</v>
      </c>
      <c r="F168" s="254" t="s">
        <v>979</v>
      </c>
      <c r="G168" s="255" t="s">
        <v>183</v>
      </c>
      <c r="H168" s="256">
        <v>210</v>
      </c>
      <c r="I168" s="257"/>
      <c r="J168" s="258"/>
      <c r="K168" s="259">
        <f>ROUND(P168*H168,2)</f>
        <v>0</v>
      </c>
      <c r="L168" s="254" t="s">
        <v>677</v>
      </c>
      <c r="M168" s="260"/>
      <c r="N168" s="261" t="s">
        <v>1</v>
      </c>
      <c r="O168" s="226" t="s">
        <v>41</v>
      </c>
      <c r="P168" s="227">
        <f>I168+J168</f>
        <v>0</v>
      </c>
      <c r="Q168" s="227">
        <f>ROUND(I168*H168,2)</f>
        <v>0</v>
      </c>
      <c r="R168" s="227">
        <f>ROUND(J168*H168,2)</f>
        <v>0</v>
      </c>
      <c r="S168" s="90"/>
      <c r="T168" s="228">
        <f>S168*H168</f>
        <v>0</v>
      </c>
      <c r="U168" s="228">
        <v>0</v>
      </c>
      <c r="V168" s="228">
        <f>U168*H168</f>
        <v>0</v>
      </c>
      <c r="W168" s="228">
        <v>0</v>
      </c>
      <c r="X168" s="229">
        <f>W168*H168</f>
        <v>0</v>
      </c>
      <c r="Y168" s="37"/>
      <c r="Z168" s="37"/>
      <c r="AA168" s="37"/>
      <c r="AB168" s="37"/>
      <c r="AC168" s="37"/>
      <c r="AD168" s="37"/>
      <c r="AE168" s="37"/>
      <c r="AR168" s="230" t="s">
        <v>385</v>
      </c>
      <c r="AT168" s="230" t="s">
        <v>244</v>
      </c>
      <c r="AU168" s="230" t="s">
        <v>88</v>
      </c>
      <c r="AY168" s="16" t="s">
        <v>133</v>
      </c>
      <c r="BE168" s="231">
        <f>IF(O168="základní",K168,0)</f>
        <v>0</v>
      </c>
      <c r="BF168" s="231">
        <f>IF(O168="snížená",K168,0)</f>
        <v>0</v>
      </c>
      <c r="BG168" s="231">
        <f>IF(O168="zákl. přenesená",K168,0)</f>
        <v>0</v>
      </c>
      <c r="BH168" s="231">
        <f>IF(O168="sníž. přenesená",K168,0)</f>
        <v>0</v>
      </c>
      <c r="BI168" s="231">
        <f>IF(O168="nulová",K168,0)</f>
        <v>0</v>
      </c>
      <c r="BJ168" s="16" t="s">
        <v>86</v>
      </c>
      <c r="BK168" s="231">
        <f>ROUND(P168*H168,2)</f>
        <v>0</v>
      </c>
      <c r="BL168" s="16" t="s">
        <v>255</v>
      </c>
      <c r="BM168" s="230" t="s">
        <v>617</v>
      </c>
    </row>
    <row r="169" spans="1:51" s="13" customFormat="1" ht="12">
      <c r="A169" s="13"/>
      <c r="B169" s="240"/>
      <c r="C169" s="241"/>
      <c r="D169" s="242" t="s">
        <v>174</v>
      </c>
      <c r="E169" s="243" t="s">
        <v>1</v>
      </c>
      <c r="F169" s="244" t="s">
        <v>980</v>
      </c>
      <c r="G169" s="241"/>
      <c r="H169" s="245">
        <v>210</v>
      </c>
      <c r="I169" s="246"/>
      <c r="J169" s="246"/>
      <c r="K169" s="241"/>
      <c r="L169" s="241"/>
      <c r="M169" s="247"/>
      <c r="N169" s="248"/>
      <c r="O169" s="249"/>
      <c r="P169" s="249"/>
      <c r="Q169" s="249"/>
      <c r="R169" s="249"/>
      <c r="S169" s="249"/>
      <c r="T169" s="249"/>
      <c r="U169" s="249"/>
      <c r="V169" s="249"/>
      <c r="W169" s="249"/>
      <c r="X169" s="250"/>
      <c r="Y169" s="13"/>
      <c r="Z169" s="13"/>
      <c r="AA169" s="13"/>
      <c r="AB169" s="13"/>
      <c r="AC169" s="13"/>
      <c r="AD169" s="13"/>
      <c r="AE169" s="13"/>
      <c r="AT169" s="251" t="s">
        <v>174</v>
      </c>
      <c r="AU169" s="251" t="s">
        <v>88</v>
      </c>
      <c r="AV169" s="13" t="s">
        <v>88</v>
      </c>
      <c r="AW169" s="13" t="s">
        <v>5</v>
      </c>
      <c r="AX169" s="13" t="s">
        <v>78</v>
      </c>
      <c r="AY169" s="251" t="s">
        <v>133</v>
      </c>
    </row>
    <row r="170" spans="1:51" s="14" customFormat="1" ht="12">
      <c r="A170" s="14"/>
      <c r="B170" s="263"/>
      <c r="C170" s="264"/>
      <c r="D170" s="242" t="s">
        <v>174</v>
      </c>
      <c r="E170" s="265" t="s">
        <v>1</v>
      </c>
      <c r="F170" s="266" t="s">
        <v>936</v>
      </c>
      <c r="G170" s="264"/>
      <c r="H170" s="267">
        <v>210</v>
      </c>
      <c r="I170" s="268"/>
      <c r="J170" s="268"/>
      <c r="K170" s="264"/>
      <c r="L170" s="264"/>
      <c r="M170" s="269"/>
      <c r="N170" s="270"/>
      <c r="O170" s="271"/>
      <c r="P170" s="271"/>
      <c r="Q170" s="271"/>
      <c r="R170" s="271"/>
      <c r="S170" s="271"/>
      <c r="T170" s="271"/>
      <c r="U170" s="271"/>
      <c r="V170" s="271"/>
      <c r="W170" s="271"/>
      <c r="X170" s="272"/>
      <c r="Y170" s="14"/>
      <c r="Z170" s="14"/>
      <c r="AA170" s="14"/>
      <c r="AB170" s="14"/>
      <c r="AC170" s="14"/>
      <c r="AD170" s="14"/>
      <c r="AE170" s="14"/>
      <c r="AT170" s="273" t="s">
        <v>174</v>
      </c>
      <c r="AU170" s="273" t="s">
        <v>88</v>
      </c>
      <c r="AV170" s="14" t="s">
        <v>132</v>
      </c>
      <c r="AW170" s="14" t="s">
        <v>5</v>
      </c>
      <c r="AX170" s="14" t="s">
        <v>86</v>
      </c>
      <c r="AY170" s="273" t="s">
        <v>133</v>
      </c>
    </row>
    <row r="171" spans="1:65" s="2" customFormat="1" ht="12">
      <c r="A171" s="37"/>
      <c r="B171" s="38"/>
      <c r="C171" s="218" t="s">
        <v>425</v>
      </c>
      <c r="D171" s="218" t="s">
        <v>134</v>
      </c>
      <c r="E171" s="219" t="s">
        <v>981</v>
      </c>
      <c r="F171" s="220" t="s">
        <v>982</v>
      </c>
      <c r="G171" s="221" t="s">
        <v>197</v>
      </c>
      <c r="H171" s="222">
        <v>42</v>
      </c>
      <c r="I171" s="223"/>
      <c r="J171" s="223"/>
      <c r="K171" s="224">
        <f>ROUND(P171*H171,2)</f>
        <v>0</v>
      </c>
      <c r="L171" s="220" t="s">
        <v>677</v>
      </c>
      <c r="M171" s="43"/>
      <c r="N171" s="225" t="s">
        <v>1</v>
      </c>
      <c r="O171" s="226" t="s">
        <v>41</v>
      </c>
      <c r="P171" s="227">
        <f>I171+J171</f>
        <v>0</v>
      </c>
      <c r="Q171" s="227">
        <f>ROUND(I171*H171,2)</f>
        <v>0</v>
      </c>
      <c r="R171" s="227">
        <f>ROUND(J171*H171,2)</f>
        <v>0</v>
      </c>
      <c r="S171" s="90"/>
      <c r="T171" s="228">
        <f>S171*H171</f>
        <v>0</v>
      </c>
      <c r="U171" s="228">
        <v>0</v>
      </c>
      <c r="V171" s="228">
        <f>U171*H171</f>
        <v>0</v>
      </c>
      <c r="W171" s="228">
        <v>0</v>
      </c>
      <c r="X171" s="229">
        <f>W171*H171</f>
        <v>0</v>
      </c>
      <c r="Y171" s="37"/>
      <c r="Z171" s="37"/>
      <c r="AA171" s="37"/>
      <c r="AB171" s="37"/>
      <c r="AC171" s="37"/>
      <c r="AD171" s="37"/>
      <c r="AE171" s="37"/>
      <c r="AR171" s="230" t="s">
        <v>255</v>
      </c>
      <c r="AT171" s="230" t="s">
        <v>134</v>
      </c>
      <c r="AU171" s="230" t="s">
        <v>88</v>
      </c>
      <c r="AY171" s="16" t="s">
        <v>133</v>
      </c>
      <c r="BE171" s="231">
        <f>IF(O171="základní",K171,0)</f>
        <v>0</v>
      </c>
      <c r="BF171" s="231">
        <f>IF(O171="snížená",K171,0)</f>
        <v>0</v>
      </c>
      <c r="BG171" s="231">
        <f>IF(O171="zákl. přenesená",K171,0)</f>
        <v>0</v>
      </c>
      <c r="BH171" s="231">
        <f>IF(O171="sníž. přenesená",K171,0)</f>
        <v>0</v>
      </c>
      <c r="BI171" s="231">
        <f>IF(O171="nulová",K171,0)</f>
        <v>0</v>
      </c>
      <c r="BJ171" s="16" t="s">
        <v>86</v>
      </c>
      <c r="BK171" s="231">
        <f>ROUND(P171*H171,2)</f>
        <v>0</v>
      </c>
      <c r="BL171" s="16" t="s">
        <v>255</v>
      </c>
      <c r="BM171" s="230" t="s">
        <v>628</v>
      </c>
    </row>
    <row r="172" spans="1:65" s="2" customFormat="1" ht="24.15" customHeight="1">
      <c r="A172" s="37"/>
      <c r="B172" s="38"/>
      <c r="C172" s="218" t="s">
        <v>429</v>
      </c>
      <c r="D172" s="218" t="s">
        <v>134</v>
      </c>
      <c r="E172" s="219" t="s">
        <v>983</v>
      </c>
      <c r="F172" s="220" t="s">
        <v>984</v>
      </c>
      <c r="G172" s="221" t="s">
        <v>183</v>
      </c>
      <c r="H172" s="222">
        <v>2000</v>
      </c>
      <c r="I172" s="223"/>
      <c r="J172" s="223"/>
      <c r="K172" s="224">
        <f>ROUND(P172*H172,2)</f>
        <v>0</v>
      </c>
      <c r="L172" s="220" t="s">
        <v>677</v>
      </c>
      <c r="M172" s="43"/>
      <c r="N172" s="225" t="s">
        <v>1</v>
      </c>
      <c r="O172" s="226" t="s">
        <v>41</v>
      </c>
      <c r="P172" s="227">
        <f>I172+J172</f>
        <v>0</v>
      </c>
      <c r="Q172" s="227">
        <f>ROUND(I172*H172,2)</f>
        <v>0</v>
      </c>
      <c r="R172" s="227">
        <f>ROUND(J172*H172,2)</f>
        <v>0</v>
      </c>
      <c r="S172" s="90"/>
      <c r="T172" s="228">
        <f>S172*H172</f>
        <v>0</v>
      </c>
      <c r="U172" s="228">
        <v>0</v>
      </c>
      <c r="V172" s="228">
        <f>U172*H172</f>
        <v>0</v>
      </c>
      <c r="W172" s="228">
        <v>0</v>
      </c>
      <c r="X172" s="229">
        <f>W172*H172</f>
        <v>0</v>
      </c>
      <c r="Y172" s="37"/>
      <c r="Z172" s="37"/>
      <c r="AA172" s="37"/>
      <c r="AB172" s="37"/>
      <c r="AC172" s="37"/>
      <c r="AD172" s="37"/>
      <c r="AE172" s="37"/>
      <c r="AR172" s="230" t="s">
        <v>255</v>
      </c>
      <c r="AT172" s="230" t="s">
        <v>134</v>
      </c>
      <c r="AU172" s="230" t="s">
        <v>88</v>
      </c>
      <c r="AY172" s="16" t="s">
        <v>133</v>
      </c>
      <c r="BE172" s="231">
        <f>IF(O172="základní",K172,0)</f>
        <v>0</v>
      </c>
      <c r="BF172" s="231">
        <f>IF(O172="snížená",K172,0)</f>
        <v>0</v>
      </c>
      <c r="BG172" s="231">
        <f>IF(O172="zákl. přenesená",K172,0)</f>
        <v>0</v>
      </c>
      <c r="BH172" s="231">
        <f>IF(O172="sníž. přenesená",K172,0)</f>
        <v>0</v>
      </c>
      <c r="BI172" s="231">
        <f>IF(O172="nulová",K172,0)</f>
        <v>0</v>
      </c>
      <c r="BJ172" s="16" t="s">
        <v>86</v>
      </c>
      <c r="BK172" s="231">
        <f>ROUND(P172*H172,2)</f>
        <v>0</v>
      </c>
      <c r="BL172" s="16" t="s">
        <v>255</v>
      </c>
      <c r="BM172" s="230" t="s">
        <v>639</v>
      </c>
    </row>
    <row r="173" spans="1:65" s="2" customFormat="1" ht="24.15" customHeight="1">
      <c r="A173" s="37"/>
      <c r="B173" s="38"/>
      <c r="C173" s="218" t="s">
        <v>433</v>
      </c>
      <c r="D173" s="218" t="s">
        <v>134</v>
      </c>
      <c r="E173" s="219" t="s">
        <v>985</v>
      </c>
      <c r="F173" s="220" t="s">
        <v>986</v>
      </c>
      <c r="G173" s="221" t="s">
        <v>197</v>
      </c>
      <c r="H173" s="222">
        <v>10</v>
      </c>
      <c r="I173" s="223"/>
      <c r="J173" s="223"/>
      <c r="K173" s="224">
        <f>ROUND(P173*H173,2)</f>
        <v>0</v>
      </c>
      <c r="L173" s="220" t="s">
        <v>677</v>
      </c>
      <c r="M173" s="43"/>
      <c r="N173" s="225" t="s">
        <v>1</v>
      </c>
      <c r="O173" s="226" t="s">
        <v>41</v>
      </c>
      <c r="P173" s="227">
        <f>I173+J173</f>
        <v>0</v>
      </c>
      <c r="Q173" s="227">
        <f>ROUND(I173*H173,2)</f>
        <v>0</v>
      </c>
      <c r="R173" s="227">
        <f>ROUND(J173*H173,2)</f>
        <v>0</v>
      </c>
      <c r="S173" s="90"/>
      <c r="T173" s="228">
        <f>S173*H173</f>
        <v>0</v>
      </c>
      <c r="U173" s="228">
        <v>0</v>
      </c>
      <c r="V173" s="228">
        <f>U173*H173</f>
        <v>0</v>
      </c>
      <c r="W173" s="228">
        <v>0</v>
      </c>
      <c r="X173" s="229">
        <f>W173*H173</f>
        <v>0</v>
      </c>
      <c r="Y173" s="37"/>
      <c r="Z173" s="37"/>
      <c r="AA173" s="37"/>
      <c r="AB173" s="37"/>
      <c r="AC173" s="37"/>
      <c r="AD173" s="37"/>
      <c r="AE173" s="37"/>
      <c r="AR173" s="230" t="s">
        <v>255</v>
      </c>
      <c r="AT173" s="230" t="s">
        <v>134</v>
      </c>
      <c r="AU173" s="230" t="s">
        <v>88</v>
      </c>
      <c r="AY173" s="16" t="s">
        <v>133</v>
      </c>
      <c r="BE173" s="231">
        <f>IF(O173="základní",K173,0)</f>
        <v>0</v>
      </c>
      <c r="BF173" s="231">
        <f>IF(O173="snížená",K173,0)</f>
        <v>0</v>
      </c>
      <c r="BG173" s="231">
        <f>IF(O173="zákl. přenesená",K173,0)</f>
        <v>0</v>
      </c>
      <c r="BH173" s="231">
        <f>IF(O173="sníž. přenesená",K173,0)</f>
        <v>0</v>
      </c>
      <c r="BI173" s="231">
        <f>IF(O173="nulová",K173,0)</f>
        <v>0</v>
      </c>
      <c r="BJ173" s="16" t="s">
        <v>86</v>
      </c>
      <c r="BK173" s="231">
        <f>ROUND(P173*H173,2)</f>
        <v>0</v>
      </c>
      <c r="BL173" s="16" t="s">
        <v>255</v>
      </c>
      <c r="BM173" s="230" t="s">
        <v>651</v>
      </c>
    </row>
    <row r="174" spans="1:65" s="2" customFormat="1" ht="24.15" customHeight="1">
      <c r="A174" s="37"/>
      <c r="B174" s="38"/>
      <c r="C174" s="252" t="s">
        <v>437</v>
      </c>
      <c r="D174" s="252" t="s">
        <v>244</v>
      </c>
      <c r="E174" s="253" t="s">
        <v>987</v>
      </c>
      <c r="F174" s="254" t="s">
        <v>988</v>
      </c>
      <c r="G174" s="255" t="s">
        <v>989</v>
      </c>
      <c r="H174" s="256">
        <v>3</v>
      </c>
      <c r="I174" s="257"/>
      <c r="J174" s="258"/>
      <c r="K174" s="259">
        <f>ROUND(P174*H174,2)</f>
        <v>0</v>
      </c>
      <c r="L174" s="254" t="s">
        <v>677</v>
      </c>
      <c r="M174" s="260"/>
      <c r="N174" s="261" t="s">
        <v>1</v>
      </c>
      <c r="O174" s="226" t="s">
        <v>41</v>
      </c>
      <c r="P174" s="227">
        <f>I174+J174</f>
        <v>0</v>
      </c>
      <c r="Q174" s="227">
        <f>ROUND(I174*H174,2)</f>
        <v>0</v>
      </c>
      <c r="R174" s="227">
        <f>ROUND(J174*H174,2)</f>
        <v>0</v>
      </c>
      <c r="S174" s="90"/>
      <c r="T174" s="228">
        <f>S174*H174</f>
        <v>0</v>
      </c>
      <c r="U174" s="228">
        <v>0</v>
      </c>
      <c r="V174" s="228">
        <f>U174*H174</f>
        <v>0</v>
      </c>
      <c r="W174" s="228">
        <v>0</v>
      </c>
      <c r="X174" s="229">
        <f>W174*H174</f>
        <v>0</v>
      </c>
      <c r="Y174" s="37"/>
      <c r="Z174" s="37"/>
      <c r="AA174" s="37"/>
      <c r="AB174" s="37"/>
      <c r="AC174" s="37"/>
      <c r="AD174" s="37"/>
      <c r="AE174" s="37"/>
      <c r="AR174" s="230" t="s">
        <v>385</v>
      </c>
      <c r="AT174" s="230" t="s">
        <v>244</v>
      </c>
      <c r="AU174" s="230" t="s">
        <v>88</v>
      </c>
      <c r="AY174" s="16" t="s">
        <v>133</v>
      </c>
      <c r="BE174" s="231">
        <f>IF(O174="základní",K174,0)</f>
        <v>0</v>
      </c>
      <c r="BF174" s="231">
        <f>IF(O174="snížená",K174,0)</f>
        <v>0</v>
      </c>
      <c r="BG174" s="231">
        <f>IF(O174="zákl. přenesená",K174,0)</f>
        <v>0</v>
      </c>
      <c r="BH174" s="231">
        <f>IF(O174="sníž. přenesená",K174,0)</f>
        <v>0</v>
      </c>
      <c r="BI174" s="231">
        <f>IF(O174="nulová",K174,0)</f>
        <v>0</v>
      </c>
      <c r="BJ174" s="16" t="s">
        <v>86</v>
      </c>
      <c r="BK174" s="231">
        <f>ROUND(P174*H174,2)</f>
        <v>0</v>
      </c>
      <c r="BL174" s="16" t="s">
        <v>255</v>
      </c>
      <c r="BM174" s="230" t="s">
        <v>661</v>
      </c>
    </row>
    <row r="175" spans="1:51" s="13" customFormat="1" ht="12">
      <c r="A175" s="13"/>
      <c r="B175" s="240"/>
      <c r="C175" s="241"/>
      <c r="D175" s="242" t="s">
        <v>174</v>
      </c>
      <c r="E175" s="243" t="s">
        <v>1</v>
      </c>
      <c r="F175" s="244" t="s">
        <v>990</v>
      </c>
      <c r="G175" s="241"/>
      <c r="H175" s="245">
        <v>3</v>
      </c>
      <c r="I175" s="246"/>
      <c r="J175" s="246"/>
      <c r="K175" s="241"/>
      <c r="L175" s="241"/>
      <c r="M175" s="247"/>
      <c r="N175" s="248"/>
      <c r="O175" s="249"/>
      <c r="P175" s="249"/>
      <c r="Q175" s="249"/>
      <c r="R175" s="249"/>
      <c r="S175" s="249"/>
      <c r="T175" s="249"/>
      <c r="U175" s="249"/>
      <c r="V175" s="249"/>
      <c r="W175" s="249"/>
      <c r="X175" s="250"/>
      <c r="Y175" s="13"/>
      <c r="Z175" s="13"/>
      <c r="AA175" s="13"/>
      <c r="AB175" s="13"/>
      <c r="AC175" s="13"/>
      <c r="AD175" s="13"/>
      <c r="AE175" s="13"/>
      <c r="AT175" s="251" t="s">
        <v>174</v>
      </c>
      <c r="AU175" s="251" t="s">
        <v>88</v>
      </c>
      <c r="AV175" s="13" t="s">
        <v>88</v>
      </c>
      <c r="AW175" s="13" t="s">
        <v>5</v>
      </c>
      <c r="AX175" s="13" t="s">
        <v>78</v>
      </c>
      <c r="AY175" s="251" t="s">
        <v>133</v>
      </c>
    </row>
    <row r="176" spans="1:51" s="14" customFormat="1" ht="12">
      <c r="A176" s="14"/>
      <c r="B176" s="263"/>
      <c r="C176" s="264"/>
      <c r="D176" s="242" t="s">
        <v>174</v>
      </c>
      <c r="E176" s="265" t="s">
        <v>1</v>
      </c>
      <c r="F176" s="266" t="s">
        <v>936</v>
      </c>
      <c r="G176" s="264"/>
      <c r="H176" s="267">
        <v>3</v>
      </c>
      <c r="I176" s="268"/>
      <c r="J176" s="268"/>
      <c r="K176" s="264"/>
      <c r="L176" s="264"/>
      <c r="M176" s="269"/>
      <c r="N176" s="270"/>
      <c r="O176" s="271"/>
      <c r="P176" s="271"/>
      <c r="Q176" s="271"/>
      <c r="R176" s="271"/>
      <c r="S176" s="271"/>
      <c r="T176" s="271"/>
      <c r="U176" s="271"/>
      <c r="V176" s="271"/>
      <c r="W176" s="271"/>
      <c r="X176" s="272"/>
      <c r="Y176" s="14"/>
      <c r="Z176" s="14"/>
      <c r="AA176" s="14"/>
      <c r="AB176" s="14"/>
      <c r="AC176" s="14"/>
      <c r="AD176" s="14"/>
      <c r="AE176" s="14"/>
      <c r="AT176" s="273" t="s">
        <v>174</v>
      </c>
      <c r="AU176" s="273" t="s">
        <v>88</v>
      </c>
      <c r="AV176" s="14" t="s">
        <v>132</v>
      </c>
      <c r="AW176" s="14" t="s">
        <v>5</v>
      </c>
      <c r="AX176" s="14" t="s">
        <v>86</v>
      </c>
      <c r="AY176" s="273" t="s">
        <v>133</v>
      </c>
    </row>
    <row r="177" spans="1:65" s="2" customFormat="1" ht="24.15" customHeight="1">
      <c r="A177" s="37"/>
      <c r="B177" s="38"/>
      <c r="C177" s="218" t="s">
        <v>441</v>
      </c>
      <c r="D177" s="218" t="s">
        <v>134</v>
      </c>
      <c r="E177" s="219" t="s">
        <v>991</v>
      </c>
      <c r="F177" s="220" t="s">
        <v>992</v>
      </c>
      <c r="G177" s="221" t="s">
        <v>890</v>
      </c>
      <c r="H177" s="222">
        <v>16</v>
      </c>
      <c r="I177" s="223"/>
      <c r="J177" s="223"/>
      <c r="K177" s="224">
        <f>ROUND(P177*H177,2)</f>
        <v>0</v>
      </c>
      <c r="L177" s="220" t="s">
        <v>677</v>
      </c>
      <c r="M177" s="43"/>
      <c r="N177" s="225" t="s">
        <v>1</v>
      </c>
      <c r="O177" s="226" t="s">
        <v>41</v>
      </c>
      <c r="P177" s="227">
        <f>I177+J177</f>
        <v>0</v>
      </c>
      <c r="Q177" s="227">
        <f>ROUND(I177*H177,2)</f>
        <v>0</v>
      </c>
      <c r="R177" s="227">
        <f>ROUND(J177*H177,2)</f>
        <v>0</v>
      </c>
      <c r="S177" s="90"/>
      <c r="T177" s="228">
        <f>S177*H177</f>
        <v>0</v>
      </c>
      <c r="U177" s="228">
        <v>0</v>
      </c>
      <c r="V177" s="228">
        <f>U177*H177</f>
        <v>0</v>
      </c>
      <c r="W177" s="228">
        <v>0</v>
      </c>
      <c r="X177" s="229">
        <f>W177*H177</f>
        <v>0</v>
      </c>
      <c r="Y177" s="37"/>
      <c r="Z177" s="37"/>
      <c r="AA177" s="37"/>
      <c r="AB177" s="37"/>
      <c r="AC177" s="37"/>
      <c r="AD177" s="37"/>
      <c r="AE177" s="37"/>
      <c r="AR177" s="230" t="s">
        <v>255</v>
      </c>
      <c r="AT177" s="230" t="s">
        <v>134</v>
      </c>
      <c r="AU177" s="230" t="s">
        <v>88</v>
      </c>
      <c r="AY177" s="16" t="s">
        <v>133</v>
      </c>
      <c r="BE177" s="231">
        <f>IF(O177="základní",K177,0)</f>
        <v>0</v>
      </c>
      <c r="BF177" s="231">
        <f>IF(O177="snížená",K177,0)</f>
        <v>0</v>
      </c>
      <c r="BG177" s="231">
        <f>IF(O177="zákl. přenesená",K177,0)</f>
        <v>0</v>
      </c>
      <c r="BH177" s="231">
        <f>IF(O177="sníž. přenesená",K177,0)</f>
        <v>0</v>
      </c>
      <c r="BI177" s="231">
        <f>IF(O177="nulová",K177,0)</f>
        <v>0</v>
      </c>
      <c r="BJ177" s="16" t="s">
        <v>86</v>
      </c>
      <c r="BK177" s="231">
        <f>ROUND(P177*H177,2)</f>
        <v>0</v>
      </c>
      <c r="BL177" s="16" t="s">
        <v>255</v>
      </c>
      <c r="BM177" s="230" t="s">
        <v>993</v>
      </c>
    </row>
    <row r="178" spans="1:65" s="2" customFormat="1" ht="24.15" customHeight="1">
      <c r="A178" s="37"/>
      <c r="B178" s="38"/>
      <c r="C178" s="218" t="s">
        <v>446</v>
      </c>
      <c r="D178" s="218" t="s">
        <v>134</v>
      </c>
      <c r="E178" s="219" t="s">
        <v>888</v>
      </c>
      <c r="F178" s="220" t="s">
        <v>994</v>
      </c>
      <c r="G178" s="221" t="s">
        <v>890</v>
      </c>
      <c r="H178" s="222">
        <v>16</v>
      </c>
      <c r="I178" s="223"/>
      <c r="J178" s="223"/>
      <c r="K178" s="224">
        <f>ROUND(P178*H178,2)</f>
        <v>0</v>
      </c>
      <c r="L178" s="220" t="s">
        <v>677</v>
      </c>
      <c r="M178" s="43"/>
      <c r="N178" s="225" t="s">
        <v>1</v>
      </c>
      <c r="O178" s="226" t="s">
        <v>41</v>
      </c>
      <c r="P178" s="227">
        <f>I178+J178</f>
        <v>0</v>
      </c>
      <c r="Q178" s="227">
        <f>ROUND(I178*H178,2)</f>
        <v>0</v>
      </c>
      <c r="R178" s="227">
        <f>ROUND(J178*H178,2)</f>
        <v>0</v>
      </c>
      <c r="S178" s="90"/>
      <c r="T178" s="228">
        <f>S178*H178</f>
        <v>0</v>
      </c>
      <c r="U178" s="228">
        <v>0</v>
      </c>
      <c r="V178" s="228">
        <f>U178*H178</f>
        <v>0</v>
      </c>
      <c r="W178" s="228">
        <v>0</v>
      </c>
      <c r="X178" s="229">
        <f>W178*H178</f>
        <v>0</v>
      </c>
      <c r="Y178" s="37"/>
      <c r="Z178" s="37"/>
      <c r="AA178" s="37"/>
      <c r="AB178" s="37"/>
      <c r="AC178" s="37"/>
      <c r="AD178" s="37"/>
      <c r="AE178" s="37"/>
      <c r="AR178" s="230" t="s">
        <v>255</v>
      </c>
      <c r="AT178" s="230" t="s">
        <v>134</v>
      </c>
      <c r="AU178" s="230" t="s">
        <v>88</v>
      </c>
      <c r="AY178" s="16" t="s">
        <v>133</v>
      </c>
      <c r="BE178" s="231">
        <f>IF(O178="základní",K178,0)</f>
        <v>0</v>
      </c>
      <c r="BF178" s="231">
        <f>IF(O178="snížená",K178,0)</f>
        <v>0</v>
      </c>
      <c r="BG178" s="231">
        <f>IF(O178="zákl. přenesená",K178,0)</f>
        <v>0</v>
      </c>
      <c r="BH178" s="231">
        <f>IF(O178="sníž. přenesená",K178,0)</f>
        <v>0</v>
      </c>
      <c r="BI178" s="231">
        <f>IF(O178="nulová",K178,0)</f>
        <v>0</v>
      </c>
      <c r="BJ178" s="16" t="s">
        <v>86</v>
      </c>
      <c r="BK178" s="231">
        <f>ROUND(P178*H178,2)</f>
        <v>0</v>
      </c>
      <c r="BL178" s="16" t="s">
        <v>255</v>
      </c>
      <c r="BM178" s="230" t="s">
        <v>995</v>
      </c>
    </row>
    <row r="179" spans="1:65" s="2" customFormat="1" ht="37.8" customHeight="1">
      <c r="A179" s="37"/>
      <c r="B179" s="38"/>
      <c r="C179" s="218" t="s">
        <v>450</v>
      </c>
      <c r="D179" s="218" t="s">
        <v>134</v>
      </c>
      <c r="E179" s="219" t="s">
        <v>892</v>
      </c>
      <c r="F179" s="220" t="s">
        <v>893</v>
      </c>
      <c r="G179" s="221" t="s">
        <v>890</v>
      </c>
      <c r="H179" s="222">
        <v>50</v>
      </c>
      <c r="I179" s="223"/>
      <c r="J179" s="223"/>
      <c r="K179" s="224">
        <f>ROUND(P179*H179,2)</f>
        <v>0</v>
      </c>
      <c r="L179" s="220" t="s">
        <v>677</v>
      </c>
      <c r="M179" s="43"/>
      <c r="N179" s="225" t="s">
        <v>1</v>
      </c>
      <c r="O179" s="226" t="s">
        <v>41</v>
      </c>
      <c r="P179" s="227">
        <f>I179+J179</f>
        <v>0</v>
      </c>
      <c r="Q179" s="227">
        <f>ROUND(I179*H179,2)</f>
        <v>0</v>
      </c>
      <c r="R179" s="227">
        <f>ROUND(J179*H179,2)</f>
        <v>0</v>
      </c>
      <c r="S179" s="90"/>
      <c r="T179" s="228">
        <f>S179*H179</f>
        <v>0</v>
      </c>
      <c r="U179" s="228">
        <v>0</v>
      </c>
      <c r="V179" s="228">
        <f>U179*H179</f>
        <v>0</v>
      </c>
      <c r="W179" s="228">
        <v>0</v>
      </c>
      <c r="X179" s="229">
        <f>W179*H179</f>
        <v>0</v>
      </c>
      <c r="Y179" s="37"/>
      <c r="Z179" s="37"/>
      <c r="AA179" s="37"/>
      <c r="AB179" s="37"/>
      <c r="AC179" s="37"/>
      <c r="AD179" s="37"/>
      <c r="AE179" s="37"/>
      <c r="AR179" s="230" t="s">
        <v>255</v>
      </c>
      <c r="AT179" s="230" t="s">
        <v>134</v>
      </c>
      <c r="AU179" s="230" t="s">
        <v>88</v>
      </c>
      <c r="AY179" s="16" t="s">
        <v>133</v>
      </c>
      <c r="BE179" s="231">
        <f>IF(O179="základní",K179,0)</f>
        <v>0</v>
      </c>
      <c r="BF179" s="231">
        <f>IF(O179="snížená",K179,0)</f>
        <v>0</v>
      </c>
      <c r="BG179" s="231">
        <f>IF(O179="zákl. přenesená",K179,0)</f>
        <v>0</v>
      </c>
      <c r="BH179" s="231">
        <f>IF(O179="sníž. přenesená",K179,0)</f>
        <v>0</v>
      </c>
      <c r="BI179" s="231">
        <f>IF(O179="nulová",K179,0)</f>
        <v>0</v>
      </c>
      <c r="BJ179" s="16" t="s">
        <v>86</v>
      </c>
      <c r="BK179" s="231">
        <f>ROUND(P179*H179,2)</f>
        <v>0</v>
      </c>
      <c r="BL179" s="16" t="s">
        <v>255</v>
      </c>
      <c r="BM179" s="230" t="s">
        <v>996</v>
      </c>
    </row>
    <row r="180" spans="1:65" s="2" customFormat="1" ht="33" customHeight="1">
      <c r="A180" s="37"/>
      <c r="B180" s="38"/>
      <c r="C180" s="218" t="s">
        <v>455</v>
      </c>
      <c r="D180" s="218" t="s">
        <v>134</v>
      </c>
      <c r="E180" s="219" t="s">
        <v>997</v>
      </c>
      <c r="F180" s="220" t="s">
        <v>998</v>
      </c>
      <c r="G180" s="221" t="s">
        <v>890</v>
      </c>
      <c r="H180" s="222">
        <v>50</v>
      </c>
      <c r="I180" s="223"/>
      <c r="J180" s="223"/>
      <c r="K180" s="224">
        <f>ROUND(P180*H180,2)</f>
        <v>0</v>
      </c>
      <c r="L180" s="220" t="s">
        <v>677</v>
      </c>
      <c r="M180" s="43"/>
      <c r="N180" s="225" t="s">
        <v>1</v>
      </c>
      <c r="O180" s="226" t="s">
        <v>41</v>
      </c>
      <c r="P180" s="227">
        <f>I180+J180</f>
        <v>0</v>
      </c>
      <c r="Q180" s="227">
        <f>ROUND(I180*H180,2)</f>
        <v>0</v>
      </c>
      <c r="R180" s="227">
        <f>ROUND(J180*H180,2)</f>
        <v>0</v>
      </c>
      <c r="S180" s="90"/>
      <c r="T180" s="228">
        <f>S180*H180</f>
        <v>0</v>
      </c>
      <c r="U180" s="228">
        <v>0</v>
      </c>
      <c r="V180" s="228">
        <f>U180*H180</f>
        <v>0</v>
      </c>
      <c r="W180" s="228">
        <v>0</v>
      </c>
      <c r="X180" s="229">
        <f>W180*H180</f>
        <v>0</v>
      </c>
      <c r="Y180" s="37"/>
      <c r="Z180" s="37"/>
      <c r="AA180" s="37"/>
      <c r="AB180" s="37"/>
      <c r="AC180" s="37"/>
      <c r="AD180" s="37"/>
      <c r="AE180" s="37"/>
      <c r="AR180" s="230" t="s">
        <v>255</v>
      </c>
      <c r="AT180" s="230" t="s">
        <v>134</v>
      </c>
      <c r="AU180" s="230" t="s">
        <v>88</v>
      </c>
      <c r="AY180" s="16" t="s">
        <v>133</v>
      </c>
      <c r="BE180" s="231">
        <f>IF(O180="základní",K180,0)</f>
        <v>0</v>
      </c>
      <c r="BF180" s="231">
        <f>IF(O180="snížená",K180,0)</f>
        <v>0</v>
      </c>
      <c r="BG180" s="231">
        <f>IF(O180="zákl. přenesená",K180,0)</f>
        <v>0</v>
      </c>
      <c r="BH180" s="231">
        <f>IF(O180="sníž. přenesená",K180,0)</f>
        <v>0</v>
      </c>
      <c r="BI180" s="231">
        <f>IF(O180="nulová",K180,0)</f>
        <v>0</v>
      </c>
      <c r="BJ180" s="16" t="s">
        <v>86</v>
      </c>
      <c r="BK180" s="231">
        <f>ROUND(P180*H180,2)</f>
        <v>0</v>
      </c>
      <c r="BL180" s="16" t="s">
        <v>255</v>
      </c>
      <c r="BM180" s="230" t="s">
        <v>999</v>
      </c>
    </row>
    <row r="181" spans="1:65" s="2" customFormat="1" ht="24.15" customHeight="1">
      <c r="A181" s="37"/>
      <c r="B181" s="38"/>
      <c r="C181" s="218" t="s">
        <v>459</v>
      </c>
      <c r="D181" s="218" t="s">
        <v>134</v>
      </c>
      <c r="E181" s="219" t="s">
        <v>1000</v>
      </c>
      <c r="F181" s="220" t="s">
        <v>1001</v>
      </c>
      <c r="G181" s="221" t="s">
        <v>183</v>
      </c>
      <c r="H181" s="222">
        <v>300</v>
      </c>
      <c r="I181" s="223"/>
      <c r="J181" s="223"/>
      <c r="K181" s="224">
        <f>ROUND(P181*H181,2)</f>
        <v>0</v>
      </c>
      <c r="L181" s="220" t="s">
        <v>677</v>
      </c>
      <c r="M181" s="43"/>
      <c r="N181" s="225" t="s">
        <v>1</v>
      </c>
      <c r="O181" s="226" t="s">
        <v>41</v>
      </c>
      <c r="P181" s="227">
        <f>I181+J181</f>
        <v>0</v>
      </c>
      <c r="Q181" s="227">
        <f>ROUND(I181*H181,2)</f>
        <v>0</v>
      </c>
      <c r="R181" s="227">
        <f>ROUND(J181*H181,2)</f>
        <v>0</v>
      </c>
      <c r="S181" s="90"/>
      <c r="T181" s="228">
        <f>S181*H181</f>
        <v>0</v>
      </c>
      <c r="U181" s="228">
        <v>0</v>
      </c>
      <c r="V181" s="228">
        <f>U181*H181</f>
        <v>0</v>
      </c>
      <c r="W181" s="228">
        <v>0</v>
      </c>
      <c r="X181" s="229">
        <f>W181*H181</f>
        <v>0</v>
      </c>
      <c r="Y181" s="37"/>
      <c r="Z181" s="37"/>
      <c r="AA181" s="37"/>
      <c r="AB181" s="37"/>
      <c r="AC181" s="37"/>
      <c r="AD181" s="37"/>
      <c r="AE181" s="37"/>
      <c r="AR181" s="230" t="s">
        <v>255</v>
      </c>
      <c r="AT181" s="230" t="s">
        <v>134</v>
      </c>
      <c r="AU181" s="230" t="s">
        <v>88</v>
      </c>
      <c r="AY181" s="16" t="s">
        <v>133</v>
      </c>
      <c r="BE181" s="231">
        <f>IF(O181="základní",K181,0)</f>
        <v>0</v>
      </c>
      <c r="BF181" s="231">
        <f>IF(O181="snížená",K181,0)</f>
        <v>0</v>
      </c>
      <c r="BG181" s="231">
        <f>IF(O181="zákl. přenesená",K181,0)</f>
        <v>0</v>
      </c>
      <c r="BH181" s="231">
        <f>IF(O181="sníž. přenesená",K181,0)</f>
        <v>0</v>
      </c>
      <c r="BI181" s="231">
        <f>IF(O181="nulová",K181,0)</f>
        <v>0</v>
      </c>
      <c r="BJ181" s="16" t="s">
        <v>86</v>
      </c>
      <c r="BK181" s="231">
        <f>ROUND(P181*H181,2)</f>
        <v>0</v>
      </c>
      <c r="BL181" s="16" t="s">
        <v>255</v>
      </c>
      <c r="BM181" s="230" t="s">
        <v>1002</v>
      </c>
    </row>
    <row r="182" spans="1:65" s="2" customFormat="1" ht="24.15" customHeight="1">
      <c r="A182" s="37"/>
      <c r="B182" s="38"/>
      <c r="C182" s="218" t="s">
        <v>462</v>
      </c>
      <c r="D182" s="218" t="s">
        <v>134</v>
      </c>
      <c r="E182" s="219" t="s">
        <v>1003</v>
      </c>
      <c r="F182" s="220" t="s">
        <v>1004</v>
      </c>
      <c r="G182" s="221" t="s">
        <v>1005</v>
      </c>
      <c r="H182" s="222">
        <v>1</v>
      </c>
      <c r="I182" s="223"/>
      <c r="J182" s="223"/>
      <c r="K182" s="224">
        <f>ROUND(P182*H182,2)</f>
        <v>0</v>
      </c>
      <c r="L182" s="220" t="s">
        <v>677</v>
      </c>
      <c r="M182" s="43"/>
      <c r="N182" s="225" t="s">
        <v>1</v>
      </c>
      <c r="O182" s="226" t="s">
        <v>41</v>
      </c>
      <c r="P182" s="227">
        <f>I182+J182</f>
        <v>0</v>
      </c>
      <c r="Q182" s="227">
        <f>ROUND(I182*H182,2)</f>
        <v>0</v>
      </c>
      <c r="R182" s="227">
        <f>ROUND(J182*H182,2)</f>
        <v>0</v>
      </c>
      <c r="S182" s="90"/>
      <c r="T182" s="228">
        <f>S182*H182</f>
        <v>0</v>
      </c>
      <c r="U182" s="228">
        <v>0</v>
      </c>
      <c r="V182" s="228">
        <f>U182*H182</f>
        <v>0</v>
      </c>
      <c r="W182" s="228">
        <v>0</v>
      </c>
      <c r="X182" s="229">
        <f>W182*H182</f>
        <v>0</v>
      </c>
      <c r="Y182" s="37"/>
      <c r="Z182" s="37"/>
      <c r="AA182" s="37"/>
      <c r="AB182" s="37"/>
      <c r="AC182" s="37"/>
      <c r="AD182" s="37"/>
      <c r="AE182" s="37"/>
      <c r="AR182" s="230" t="s">
        <v>255</v>
      </c>
      <c r="AT182" s="230" t="s">
        <v>134</v>
      </c>
      <c r="AU182" s="230" t="s">
        <v>88</v>
      </c>
      <c r="AY182" s="16" t="s">
        <v>133</v>
      </c>
      <c r="BE182" s="231">
        <f>IF(O182="základní",K182,0)</f>
        <v>0</v>
      </c>
      <c r="BF182" s="231">
        <f>IF(O182="snížená",K182,0)</f>
        <v>0</v>
      </c>
      <c r="BG182" s="231">
        <f>IF(O182="zákl. přenesená",K182,0)</f>
        <v>0</v>
      </c>
      <c r="BH182" s="231">
        <f>IF(O182="sníž. přenesená",K182,0)</f>
        <v>0</v>
      </c>
      <c r="BI182" s="231">
        <f>IF(O182="nulová",K182,0)</f>
        <v>0</v>
      </c>
      <c r="BJ182" s="16" t="s">
        <v>86</v>
      </c>
      <c r="BK182" s="231">
        <f>ROUND(P182*H182,2)</f>
        <v>0</v>
      </c>
      <c r="BL182" s="16" t="s">
        <v>255</v>
      </c>
      <c r="BM182" s="230" t="s">
        <v>1006</v>
      </c>
    </row>
    <row r="183" spans="1:65" s="2" customFormat="1" ht="44.25" customHeight="1">
      <c r="A183" s="37"/>
      <c r="B183" s="38"/>
      <c r="C183" s="218" t="s">
        <v>466</v>
      </c>
      <c r="D183" s="218" t="s">
        <v>134</v>
      </c>
      <c r="E183" s="219" t="s">
        <v>1007</v>
      </c>
      <c r="F183" s="220" t="s">
        <v>1008</v>
      </c>
      <c r="G183" s="221" t="s">
        <v>402</v>
      </c>
      <c r="H183" s="262"/>
      <c r="I183" s="223"/>
      <c r="J183" s="223"/>
      <c r="K183" s="224">
        <f>ROUND(P183*H183,2)</f>
        <v>0</v>
      </c>
      <c r="L183" s="220" t="s">
        <v>677</v>
      </c>
      <c r="M183" s="43"/>
      <c r="N183" s="234" t="s">
        <v>1</v>
      </c>
      <c r="O183" s="235" t="s">
        <v>41</v>
      </c>
      <c r="P183" s="236">
        <f>I183+J183</f>
        <v>0</v>
      </c>
      <c r="Q183" s="236">
        <f>ROUND(I183*H183,2)</f>
        <v>0</v>
      </c>
      <c r="R183" s="236">
        <f>ROUND(J183*H183,2)</f>
        <v>0</v>
      </c>
      <c r="S183" s="237"/>
      <c r="T183" s="238">
        <f>S183*H183</f>
        <v>0</v>
      </c>
      <c r="U183" s="238">
        <v>0</v>
      </c>
      <c r="V183" s="238">
        <f>U183*H183</f>
        <v>0</v>
      </c>
      <c r="W183" s="238">
        <v>0</v>
      </c>
      <c r="X183" s="239">
        <f>W183*H183</f>
        <v>0</v>
      </c>
      <c r="Y183" s="37"/>
      <c r="Z183" s="37"/>
      <c r="AA183" s="37"/>
      <c r="AB183" s="37"/>
      <c r="AC183" s="37"/>
      <c r="AD183" s="37"/>
      <c r="AE183" s="37"/>
      <c r="AR183" s="230" t="s">
        <v>255</v>
      </c>
      <c r="AT183" s="230" t="s">
        <v>134</v>
      </c>
      <c r="AU183" s="230" t="s">
        <v>88</v>
      </c>
      <c r="AY183" s="16" t="s">
        <v>133</v>
      </c>
      <c r="BE183" s="231">
        <f>IF(O183="základní",K183,0)</f>
        <v>0</v>
      </c>
      <c r="BF183" s="231">
        <f>IF(O183="snížená",K183,0)</f>
        <v>0</v>
      </c>
      <c r="BG183" s="231">
        <f>IF(O183="zákl. přenesená",K183,0)</f>
        <v>0</v>
      </c>
      <c r="BH183" s="231">
        <f>IF(O183="sníž. přenesená",K183,0)</f>
        <v>0</v>
      </c>
      <c r="BI183" s="231">
        <f>IF(O183="nulová",K183,0)</f>
        <v>0</v>
      </c>
      <c r="BJ183" s="16" t="s">
        <v>86</v>
      </c>
      <c r="BK183" s="231">
        <f>ROUND(P183*H183,2)</f>
        <v>0</v>
      </c>
      <c r="BL183" s="16" t="s">
        <v>255</v>
      </c>
      <c r="BM183" s="230" t="s">
        <v>1009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43"/>
      <c r="N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17:L18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LEGION-MILAN\Milan</dc:creator>
  <cp:keywords/>
  <dc:description/>
  <cp:lastModifiedBy>LEGION-MILAN\Milan</cp:lastModifiedBy>
  <dcterms:created xsi:type="dcterms:W3CDTF">2024-01-15T13:44:00Z</dcterms:created>
  <dcterms:modified xsi:type="dcterms:W3CDTF">2024-01-15T13:44:06Z</dcterms:modified>
  <cp:category/>
  <cp:version/>
  <cp:contentType/>
  <cp:contentStatus/>
</cp:coreProperties>
</file>