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1 Oddělení INVESTIČNÍCH PROJEKTŮ I\6_CST_Dalovice\4_Veřejné zakázky\4_Stavební práce\6_Dotazy_vysvětlení ZD\"/>
    </mc:Choice>
  </mc:AlternateContent>
  <bookViews>
    <workbookView xWindow="0" yWindow="0" windowWidth="0" windowHeight="0"/>
  </bookViews>
  <sheets>
    <sheet name="Rekapitulace stavby" sheetId="1" r:id="rId1"/>
    <sheet name="SO 101.1 - Cyklostezka_ús..." sheetId="2" r:id="rId2"/>
    <sheet name="SO 101.2 - Cyklostezka_ús..." sheetId="3" r:id="rId3"/>
    <sheet name="SO 101.3 - Cyklostezka_ús..." sheetId="4" r:id="rId4"/>
    <sheet name="SO 202 - Lávka přes Vitic..." sheetId="5" r:id="rId5"/>
    <sheet name="SO 203 - Zárubní zeď vlevo" sheetId="6" r:id="rId6"/>
    <sheet name="SO 204 - Tunel pro cyklos..." sheetId="7" r:id="rId7"/>
    <sheet name="SO 205 - Zárubní zeď vlevo" sheetId="8" r:id="rId8"/>
    <sheet name="SO 401.1 - Veřejné osvětl..." sheetId="9" r:id="rId9"/>
    <sheet name="SO 401.2 - Veřejné osvětl..." sheetId="10" r:id="rId10"/>
    <sheet name="SO 401.3 - Veřejné osvětl..." sheetId="11" r:id="rId11"/>
    <sheet name="SO 801.1 - Odstranění zeleně" sheetId="12" r:id="rId12"/>
    <sheet name="SO 801.2 - Náhradní výsadba" sheetId="13" r:id="rId13"/>
    <sheet name="VRN - Vedlejší rozpočtové..." sheetId="14" r:id="rId14"/>
    <sheet name="Pokyny pro vyplnění" sheetId="15" r:id="rId15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'SO 101.1 - Cyklostezka_ús...'!$C$109:$K$464</definedName>
    <definedName name="_xlnm.Print_Area" localSheetId="1">'SO 101.1 - Cyklostezka_ús...'!$C$4:$J$41,'SO 101.1 - Cyklostezka_ús...'!$C$47:$J$89,'SO 101.1 - Cyklostezka_ús...'!$C$95:$K$464</definedName>
    <definedName name="_xlnm.Print_Titles" localSheetId="1">'SO 101.1 - Cyklostezka_ús...'!$109:$109</definedName>
    <definedName name="_xlnm._FilterDatabase" localSheetId="2" hidden="1">'SO 101.2 - Cyklostezka_ús...'!$C$111:$K$546</definedName>
    <definedName name="_xlnm.Print_Area" localSheetId="2">'SO 101.2 - Cyklostezka_ús...'!$C$4:$J$41,'SO 101.2 - Cyklostezka_ús...'!$C$47:$J$91,'SO 101.2 - Cyklostezka_ús...'!$C$97:$K$546</definedName>
    <definedName name="_xlnm.Print_Titles" localSheetId="2">'SO 101.2 - Cyklostezka_ús...'!$111:$111</definedName>
    <definedName name="_xlnm._FilterDatabase" localSheetId="3" hidden="1">'SO 101.3 - Cyklostezka_ús...'!$C$116:$K$794</definedName>
    <definedName name="_xlnm.Print_Area" localSheetId="3">'SO 101.3 - Cyklostezka_ús...'!$C$4:$J$41,'SO 101.3 - Cyklostezka_ús...'!$C$47:$J$96,'SO 101.3 - Cyklostezka_ús...'!$C$102:$K$794</definedName>
    <definedName name="_xlnm.Print_Titles" localSheetId="3">'SO 101.3 - Cyklostezka_ús...'!$116:$116</definedName>
    <definedName name="_xlnm._FilterDatabase" localSheetId="4" hidden="1">'SO 202 - Lávka přes Vitic...'!$C$109:$K$732</definedName>
    <definedName name="_xlnm.Print_Area" localSheetId="4">'SO 202 - Lávka přes Vitic...'!$C$4:$J$39,'SO 202 - Lávka přes Vitic...'!$C$45:$J$91,'SO 202 - Lávka přes Vitic...'!$C$97:$K$732</definedName>
    <definedName name="_xlnm.Print_Titles" localSheetId="4">'SO 202 - Lávka přes Vitic...'!$109:$109</definedName>
    <definedName name="_xlnm._FilterDatabase" localSheetId="5" hidden="1">'SO 203 - Zárubní zeď vlevo'!$C$113:$K$845</definedName>
    <definedName name="_xlnm.Print_Area" localSheetId="5">'SO 203 - Zárubní zeď vlevo'!$C$4:$J$39,'SO 203 - Zárubní zeď vlevo'!$C$45:$J$95,'SO 203 - Zárubní zeď vlevo'!$C$101:$K$845</definedName>
    <definedName name="_xlnm.Print_Titles" localSheetId="5">'SO 203 - Zárubní zeď vlevo'!$113:$113</definedName>
    <definedName name="_xlnm._FilterDatabase" localSheetId="6" hidden="1">'SO 204 - Tunel pro cyklos...'!$C$89:$K$151</definedName>
    <definedName name="_xlnm.Print_Area" localSheetId="6">'SO 204 - Tunel pro cyklos...'!$C$4:$J$39,'SO 204 - Tunel pro cyklos...'!$C$45:$J$71,'SO 204 - Tunel pro cyklos...'!$C$77:$K$151</definedName>
    <definedName name="_xlnm.Print_Titles" localSheetId="6">'SO 204 - Tunel pro cyklos...'!$89:$89</definedName>
    <definedName name="_xlnm._FilterDatabase" localSheetId="7" hidden="1">'SO 205 - Zárubní zeď vlevo'!$C$106:$K$415</definedName>
    <definedName name="_xlnm.Print_Area" localSheetId="7">'SO 205 - Zárubní zeď vlevo'!$C$4:$J$39,'SO 205 - Zárubní zeď vlevo'!$C$45:$J$88,'SO 205 - Zárubní zeď vlevo'!$C$94:$K$415</definedName>
    <definedName name="_xlnm.Print_Titles" localSheetId="7">'SO 205 - Zárubní zeď vlevo'!$106:$106</definedName>
    <definedName name="_xlnm._FilterDatabase" localSheetId="8" hidden="1">'SO 401.1 - Veřejné osvětl...'!$C$99:$K$481</definedName>
    <definedName name="_xlnm.Print_Area" localSheetId="8">'SO 401.1 - Veřejné osvětl...'!$C$4:$J$41,'SO 401.1 - Veřejné osvětl...'!$C$47:$J$79,'SO 401.1 - Veřejné osvětl...'!$C$85:$K$481</definedName>
    <definedName name="_xlnm.Print_Titles" localSheetId="8">'SO 401.1 - Veřejné osvětl...'!$99:$99</definedName>
    <definedName name="_xlnm._FilterDatabase" localSheetId="9" hidden="1">'SO 401.2 - Veřejné osvětl...'!$C$89:$K$311</definedName>
    <definedName name="_xlnm.Print_Area" localSheetId="9">'SO 401.2 - Veřejné osvětl...'!$C$4:$J$41,'SO 401.2 - Veřejné osvětl...'!$C$47:$J$69,'SO 401.2 - Veřejné osvětl...'!$C$75:$K$311</definedName>
    <definedName name="_xlnm.Print_Titles" localSheetId="9">'SO 401.2 - Veřejné osvětl...'!$89:$89</definedName>
    <definedName name="_xlnm._FilterDatabase" localSheetId="10" hidden="1">'SO 401.3 - Veřejné osvětl...'!$C$98:$K$312</definedName>
    <definedName name="_xlnm.Print_Area" localSheetId="10">'SO 401.3 - Veřejné osvětl...'!$C$4:$J$41,'SO 401.3 - Veřejné osvětl...'!$C$47:$J$78,'SO 401.3 - Veřejné osvětl...'!$C$84:$K$312</definedName>
    <definedName name="_xlnm.Print_Titles" localSheetId="10">'SO 401.3 - Veřejné osvětl...'!$98:$98</definedName>
    <definedName name="_xlnm._FilterDatabase" localSheetId="11" hidden="1">'SO 801.1 - Odstranění zeleně'!$C$88:$K$237</definedName>
    <definedName name="_xlnm.Print_Area" localSheetId="11">'SO 801.1 - Odstranění zeleně'!$C$4:$J$41,'SO 801.1 - Odstranění zeleně'!$C$47:$J$68,'SO 801.1 - Odstranění zeleně'!$C$74:$K$237</definedName>
    <definedName name="_xlnm.Print_Titles" localSheetId="11">'SO 801.1 - Odstranění zeleně'!$88:$88</definedName>
    <definedName name="_xlnm._FilterDatabase" localSheetId="12" hidden="1">'SO 801.2 - Náhradní výsadba'!$C$91:$K$234</definedName>
    <definedName name="_xlnm.Print_Area" localSheetId="12">'SO 801.2 - Náhradní výsadba'!$C$4:$J$41,'SO 801.2 - Náhradní výsadba'!$C$47:$J$71,'SO 801.2 - Náhradní výsadba'!$C$77:$K$234</definedName>
    <definedName name="_xlnm.Print_Titles" localSheetId="12">'SO 801.2 - Náhradní výsadba'!$91:$91</definedName>
    <definedName name="_xlnm._FilterDatabase" localSheetId="13" hidden="1">'VRN - Vedlejší rozpočtové...'!$C$107:$K$431</definedName>
    <definedName name="_xlnm.Print_Area" localSheetId="13">'VRN - Vedlejší rozpočtové...'!$C$4:$J$39,'VRN - Vedlejší rozpočtové...'!$C$45:$J$89,'VRN - Vedlejší rozpočtové...'!$C$95:$K$431</definedName>
    <definedName name="_xlnm.Print_Titles" localSheetId="13">'VRN - Vedlejší rozpočtové...'!$107:$107</definedName>
    <definedName name="_xlnm.Print_Area" localSheetId="1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4" l="1" r="T416"/>
  <c r="R416"/>
  <c r="P416"/>
  <c r="BK416"/>
  <c r="T352"/>
  <c r="R352"/>
  <c r="P352"/>
  <c r="BK352"/>
  <c r="J352"/>
  <c r="J83"/>
  <c r="J37"/>
  <c r="J36"/>
  <c i="1" r="AY70"/>
  <c i="14" r="J35"/>
  <c i="1" r="AX70"/>
  <c i="14" r="BI430"/>
  <c r="BH430"/>
  <c r="BG430"/>
  <c r="BF430"/>
  <c r="T430"/>
  <c r="T429"/>
  <c r="T428"/>
  <c r="T427"/>
  <c r="R430"/>
  <c r="R429"/>
  <c r="R428"/>
  <c r="R427"/>
  <c r="P430"/>
  <c r="P429"/>
  <c r="P428"/>
  <c r="P427"/>
  <c r="BI417"/>
  <c r="BH417"/>
  <c r="BG417"/>
  <c r="BF417"/>
  <c r="T417"/>
  <c r="R417"/>
  <c r="P417"/>
  <c r="BI402"/>
  <c r="BH402"/>
  <c r="BG402"/>
  <c r="BF402"/>
  <c r="T402"/>
  <c r="R402"/>
  <c r="P402"/>
  <c r="BI387"/>
  <c r="BH387"/>
  <c r="BG387"/>
  <c r="BF387"/>
  <c r="T387"/>
  <c r="R387"/>
  <c r="P387"/>
  <c r="BI378"/>
  <c r="BH378"/>
  <c r="BG378"/>
  <c r="BF378"/>
  <c r="T378"/>
  <c r="R378"/>
  <c r="P378"/>
  <c r="BI367"/>
  <c r="BH367"/>
  <c r="BG367"/>
  <c r="BF367"/>
  <c r="T367"/>
  <c r="R367"/>
  <c r="P367"/>
  <c r="BI353"/>
  <c r="BH353"/>
  <c r="BG353"/>
  <c r="BF353"/>
  <c r="T353"/>
  <c r="R353"/>
  <c r="P353"/>
  <c r="BI338"/>
  <c r="BH338"/>
  <c r="BG338"/>
  <c r="BF338"/>
  <c r="T338"/>
  <c r="T337"/>
  <c r="R338"/>
  <c r="R337"/>
  <c r="P338"/>
  <c r="P337"/>
  <c r="BI332"/>
  <c r="BH332"/>
  <c r="BG332"/>
  <c r="BF332"/>
  <c r="T332"/>
  <c r="T331"/>
  <c r="T330"/>
  <c r="R332"/>
  <c r="R331"/>
  <c r="R330"/>
  <c r="P332"/>
  <c r="BI327"/>
  <c r="BH327"/>
  <c r="BG327"/>
  <c r="BF327"/>
  <c r="T327"/>
  <c r="T326"/>
  <c r="T325"/>
  <c r="R327"/>
  <c r="R326"/>
  <c r="P327"/>
  <c r="P326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1"/>
  <c r="BH291"/>
  <c r="BG291"/>
  <c r="BF291"/>
  <c r="T291"/>
  <c r="T290"/>
  <c r="R291"/>
  <c r="R290"/>
  <c r="P291"/>
  <c r="P290"/>
  <c r="BI286"/>
  <c r="BH286"/>
  <c r="BG286"/>
  <c r="BF286"/>
  <c r="T286"/>
  <c r="T285"/>
  <c r="R286"/>
  <c r="R285"/>
  <c r="P286"/>
  <c r="P285"/>
  <c r="BI272"/>
  <c r="BH272"/>
  <c r="BG272"/>
  <c r="BF272"/>
  <c r="T272"/>
  <c r="R272"/>
  <c r="P272"/>
  <c r="BI264"/>
  <c r="BH264"/>
  <c r="BG264"/>
  <c r="BF264"/>
  <c r="T264"/>
  <c r="R264"/>
  <c r="P264"/>
  <c r="BI257"/>
  <c r="BH257"/>
  <c r="BG257"/>
  <c r="BF257"/>
  <c r="T257"/>
  <c r="R257"/>
  <c r="P257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0"/>
  <c r="BH230"/>
  <c r="BG230"/>
  <c r="BF230"/>
  <c r="T230"/>
  <c r="R230"/>
  <c r="P230"/>
  <c r="BI225"/>
  <c r="BH225"/>
  <c r="BG225"/>
  <c r="BF225"/>
  <c r="T225"/>
  <c r="R225"/>
  <c r="P225"/>
  <c r="BI197"/>
  <c r="BH197"/>
  <c r="BG197"/>
  <c r="BF197"/>
  <c r="T197"/>
  <c r="T196"/>
  <c r="R197"/>
  <c r="R196"/>
  <c r="P197"/>
  <c r="P196"/>
  <c r="BI191"/>
  <c r="BH191"/>
  <c r="BG191"/>
  <c r="BF191"/>
  <c r="T191"/>
  <c r="R191"/>
  <c r="P191"/>
  <c r="BI181"/>
  <c r="BH181"/>
  <c r="BG181"/>
  <c r="BF181"/>
  <c r="T181"/>
  <c r="R181"/>
  <c r="P181"/>
  <c r="BI175"/>
  <c r="BH175"/>
  <c r="BG175"/>
  <c r="BF175"/>
  <c r="T175"/>
  <c r="R175"/>
  <c r="P175"/>
  <c r="BI166"/>
  <c r="BH166"/>
  <c r="BG166"/>
  <c r="BF166"/>
  <c r="T166"/>
  <c r="R166"/>
  <c r="P166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1"/>
  <c r="BH131"/>
  <c r="BG131"/>
  <c r="BF131"/>
  <c r="T131"/>
  <c r="R131"/>
  <c r="P131"/>
  <c r="BI118"/>
  <c r="BH118"/>
  <c r="BG118"/>
  <c r="BF118"/>
  <c r="T118"/>
  <c r="R118"/>
  <c r="P118"/>
  <c r="BI112"/>
  <c r="BH112"/>
  <c r="BG112"/>
  <c r="BF112"/>
  <c r="T112"/>
  <c r="R112"/>
  <c r="P112"/>
  <c r="J104"/>
  <c r="F104"/>
  <c r="F102"/>
  <c r="E100"/>
  <c r="J54"/>
  <c r="F54"/>
  <c r="F52"/>
  <c r="E50"/>
  <c r="J24"/>
  <c r="E24"/>
  <c r="J105"/>
  <c r="J23"/>
  <c r="J18"/>
  <c r="E18"/>
  <c r="F105"/>
  <c r="J17"/>
  <c r="J12"/>
  <c r="J52"/>
  <c r="E7"/>
  <c r="E98"/>
  <c i="13" r="J39"/>
  <c r="J38"/>
  <c i="1" r="AY69"/>
  <c i="13" r="J37"/>
  <c i="1" r="AX69"/>
  <c i="13" r="BI233"/>
  <c r="BH233"/>
  <c r="BG233"/>
  <c r="BF233"/>
  <c r="T233"/>
  <c r="T232"/>
  <c r="T231"/>
  <c r="T230"/>
  <c r="R233"/>
  <c r="R232"/>
  <c r="R231"/>
  <c r="R230"/>
  <c r="P233"/>
  <c r="P232"/>
  <c r="P231"/>
  <c r="P23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T95"/>
  <c r="R101"/>
  <c r="R95"/>
  <c r="P101"/>
  <c r="P95"/>
  <c r="BI96"/>
  <c r="BH96"/>
  <c r="BG96"/>
  <c r="BF96"/>
  <c r="T96"/>
  <c r="R96"/>
  <c r="P96"/>
  <c r="J88"/>
  <c r="F88"/>
  <c r="F86"/>
  <c r="E84"/>
  <c r="J58"/>
  <c r="F58"/>
  <c r="F56"/>
  <c r="E54"/>
  <c r="J26"/>
  <c r="E26"/>
  <c r="J59"/>
  <c r="J25"/>
  <c r="J20"/>
  <c r="E20"/>
  <c r="F59"/>
  <c r="J19"/>
  <c r="J14"/>
  <c r="J86"/>
  <c r="E7"/>
  <c r="E80"/>
  <c i="12" r="J39"/>
  <c r="J38"/>
  <c i="1" r="AY68"/>
  <c i="12" r="J37"/>
  <c i="1" r="AX68"/>
  <c i="12"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0"/>
  <c r="BH170"/>
  <c r="BG170"/>
  <c r="BF170"/>
  <c r="T170"/>
  <c r="R170"/>
  <c r="P170"/>
  <c r="BI161"/>
  <c r="BH161"/>
  <c r="BG161"/>
  <c r="BF161"/>
  <c r="T161"/>
  <c r="R161"/>
  <c r="P161"/>
  <c r="BI152"/>
  <c r="BH152"/>
  <c r="BG152"/>
  <c r="BF152"/>
  <c r="T152"/>
  <c r="R152"/>
  <c r="P152"/>
  <c r="BI143"/>
  <c r="BH143"/>
  <c r="BG143"/>
  <c r="BF143"/>
  <c r="T143"/>
  <c r="R143"/>
  <c r="P143"/>
  <c r="BI134"/>
  <c r="BH134"/>
  <c r="BG134"/>
  <c r="BF134"/>
  <c r="T134"/>
  <c r="R134"/>
  <c r="P134"/>
  <c r="BI125"/>
  <c r="BH125"/>
  <c r="BG125"/>
  <c r="BF125"/>
  <c r="T125"/>
  <c r="R125"/>
  <c r="P125"/>
  <c r="BI114"/>
  <c r="BH114"/>
  <c r="BG114"/>
  <c r="BF114"/>
  <c r="T114"/>
  <c r="R114"/>
  <c r="P114"/>
  <c r="BI101"/>
  <c r="BH101"/>
  <c r="BG101"/>
  <c r="BF101"/>
  <c r="T101"/>
  <c r="R101"/>
  <c r="P101"/>
  <c r="BI93"/>
  <c r="BH93"/>
  <c r="BG93"/>
  <c r="BF93"/>
  <c r="T93"/>
  <c r="R93"/>
  <c r="P93"/>
  <c r="J85"/>
  <c r="F85"/>
  <c r="F83"/>
  <c r="E81"/>
  <c r="J58"/>
  <c r="F58"/>
  <c r="F56"/>
  <c r="E54"/>
  <c r="J26"/>
  <c r="E26"/>
  <c r="J86"/>
  <c r="J25"/>
  <c r="J20"/>
  <c r="E20"/>
  <c r="F86"/>
  <c r="J19"/>
  <c r="J14"/>
  <c r="J56"/>
  <c r="E7"/>
  <c r="E50"/>
  <c i="11" r="J39"/>
  <c r="J38"/>
  <c i="1" r="AY66"/>
  <c i="11" r="J37"/>
  <c i="1" r="AX66"/>
  <c i="11"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299"/>
  <c r="BH299"/>
  <c r="BG299"/>
  <c r="BF299"/>
  <c r="T299"/>
  <c r="R299"/>
  <c r="P299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47"/>
  <c r="BH247"/>
  <c r="BG247"/>
  <c r="BF247"/>
  <c r="T247"/>
  <c r="R247"/>
  <c r="P247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2"/>
  <c r="BH212"/>
  <c r="BG212"/>
  <c r="BF212"/>
  <c r="T212"/>
  <c r="R212"/>
  <c r="P212"/>
  <c r="BI206"/>
  <c r="BH206"/>
  <c r="BG206"/>
  <c r="BF206"/>
  <c r="T206"/>
  <c r="R206"/>
  <c r="P206"/>
  <c r="BI199"/>
  <c r="BH199"/>
  <c r="BG199"/>
  <c r="BF199"/>
  <c r="T199"/>
  <c r="R199"/>
  <c r="P199"/>
  <c r="BI192"/>
  <c r="BH192"/>
  <c r="BG192"/>
  <c r="BF192"/>
  <c r="T192"/>
  <c r="R192"/>
  <c r="P192"/>
  <c r="BI184"/>
  <c r="BH184"/>
  <c r="BG184"/>
  <c r="BF184"/>
  <c r="T184"/>
  <c r="R184"/>
  <c r="P184"/>
  <c r="BI177"/>
  <c r="BH177"/>
  <c r="BG177"/>
  <c r="BF177"/>
  <c r="T177"/>
  <c r="R177"/>
  <c r="P177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37"/>
  <c r="BH137"/>
  <c r="BG137"/>
  <c r="BF137"/>
  <c r="T137"/>
  <c r="R137"/>
  <c r="P137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T121"/>
  <c r="T120"/>
  <c r="T119"/>
  <c r="R122"/>
  <c r="R121"/>
  <c r="R120"/>
  <c r="R119"/>
  <c r="P122"/>
  <c r="P121"/>
  <c r="P120"/>
  <c r="P119"/>
  <c r="BI112"/>
  <c r="BH112"/>
  <c r="BG112"/>
  <c r="BF112"/>
  <c r="T112"/>
  <c r="T111"/>
  <c r="T110"/>
  <c r="R112"/>
  <c r="R111"/>
  <c r="R110"/>
  <c r="P112"/>
  <c r="P111"/>
  <c r="P110"/>
  <c r="BI103"/>
  <c r="BH103"/>
  <c r="BG103"/>
  <c r="BF103"/>
  <c r="T103"/>
  <c r="T102"/>
  <c r="T101"/>
  <c r="T100"/>
  <c r="R103"/>
  <c r="R102"/>
  <c r="R101"/>
  <c r="P103"/>
  <c r="P102"/>
  <c r="P101"/>
  <c r="P100"/>
  <c r="J95"/>
  <c r="F95"/>
  <c r="F93"/>
  <c r="E91"/>
  <c r="J58"/>
  <c r="F58"/>
  <c r="F56"/>
  <c r="E54"/>
  <c r="J26"/>
  <c r="E26"/>
  <c r="J96"/>
  <c r="J25"/>
  <c r="J20"/>
  <c r="E20"/>
  <c r="F96"/>
  <c r="J19"/>
  <c r="J14"/>
  <c r="J56"/>
  <c r="E7"/>
  <c r="E50"/>
  <c i="10" r="J39"/>
  <c r="J38"/>
  <c i="1" r="AY65"/>
  <c i="10" r="J37"/>
  <c i="1" r="AX65"/>
  <c i="10"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0"/>
  <c r="BH290"/>
  <c r="BG290"/>
  <c r="BF290"/>
  <c r="T290"/>
  <c r="R290"/>
  <c r="P290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35"/>
  <c r="BH235"/>
  <c r="BG235"/>
  <c r="BF235"/>
  <c r="T235"/>
  <c r="R235"/>
  <c r="P235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14"/>
  <c r="BH214"/>
  <c r="BG214"/>
  <c r="BF214"/>
  <c r="T214"/>
  <c r="R214"/>
  <c r="P214"/>
  <c r="BI203"/>
  <c r="BH203"/>
  <c r="BG203"/>
  <c r="BF203"/>
  <c r="T203"/>
  <c r="R203"/>
  <c r="P203"/>
  <c r="BI202"/>
  <c r="BH202"/>
  <c r="BG202"/>
  <c r="BF202"/>
  <c r="T202"/>
  <c r="R202"/>
  <c r="P202"/>
  <c r="BI193"/>
  <c r="BH193"/>
  <c r="BG193"/>
  <c r="BF193"/>
  <c r="T193"/>
  <c r="R193"/>
  <c r="P193"/>
  <c r="BI184"/>
  <c r="BH184"/>
  <c r="BG184"/>
  <c r="BF184"/>
  <c r="T184"/>
  <c r="R184"/>
  <c r="P184"/>
  <c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18"/>
  <c r="BH118"/>
  <c r="BG118"/>
  <c r="BF118"/>
  <c r="T118"/>
  <c r="R118"/>
  <c r="P118"/>
  <c r="BI114"/>
  <c r="BH114"/>
  <c r="BG114"/>
  <c r="BF114"/>
  <c r="T114"/>
  <c r="R114"/>
  <c r="P114"/>
  <c r="BI107"/>
  <c r="BH107"/>
  <c r="BG107"/>
  <c r="BF107"/>
  <c r="T107"/>
  <c r="R107"/>
  <c r="P107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J86"/>
  <c r="F86"/>
  <c r="F84"/>
  <c r="E82"/>
  <c r="J58"/>
  <c r="F58"/>
  <c r="F56"/>
  <c r="E54"/>
  <c r="J26"/>
  <c r="E26"/>
  <c r="J59"/>
  <c r="J25"/>
  <c r="J20"/>
  <c r="E20"/>
  <c r="F87"/>
  <c r="J19"/>
  <c r="J14"/>
  <c r="J84"/>
  <c r="E7"/>
  <c r="E50"/>
  <c i="9" r="J39"/>
  <c r="J38"/>
  <c i="1" r="AY64"/>
  <c i="9" r="J37"/>
  <c i="1" r="AX64"/>
  <c i="9" r="BI478"/>
  <c r="BH478"/>
  <c r="BG478"/>
  <c r="BF478"/>
  <c r="T478"/>
  <c r="T477"/>
  <c r="R478"/>
  <c r="R477"/>
  <c r="P478"/>
  <c r="P477"/>
  <c r="BI475"/>
  <c r="BH475"/>
  <c r="BG475"/>
  <c r="BF475"/>
  <c r="T475"/>
  <c r="R475"/>
  <c r="P475"/>
  <c r="BI471"/>
  <c r="BH471"/>
  <c r="BG471"/>
  <c r="BF471"/>
  <c r="T471"/>
  <c r="R471"/>
  <c r="P471"/>
  <c r="BI464"/>
  <c r="BH464"/>
  <c r="BG464"/>
  <c r="BF464"/>
  <c r="T464"/>
  <c r="R464"/>
  <c r="P464"/>
  <c r="BI453"/>
  <c r="BH453"/>
  <c r="BG453"/>
  <c r="BF453"/>
  <c r="T453"/>
  <c r="R453"/>
  <c r="P453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1"/>
  <c r="BH411"/>
  <c r="BG411"/>
  <c r="BF411"/>
  <c r="T411"/>
  <c r="R411"/>
  <c r="P411"/>
  <c r="BI404"/>
  <c r="BH404"/>
  <c r="BG404"/>
  <c r="BF404"/>
  <c r="T404"/>
  <c r="R404"/>
  <c r="P404"/>
  <c r="BI400"/>
  <c r="BH400"/>
  <c r="BG400"/>
  <c r="BF400"/>
  <c r="T400"/>
  <c r="R400"/>
  <c r="P400"/>
  <c r="BI395"/>
  <c r="BH395"/>
  <c r="BG395"/>
  <c r="BF395"/>
  <c r="T395"/>
  <c r="R395"/>
  <c r="P395"/>
  <c r="BI387"/>
  <c r="BH387"/>
  <c r="BG387"/>
  <c r="BF387"/>
  <c r="T387"/>
  <c r="R387"/>
  <c r="P387"/>
  <c r="BI379"/>
  <c r="BH379"/>
  <c r="BG379"/>
  <c r="BF379"/>
  <c r="T379"/>
  <c r="R379"/>
  <c r="P379"/>
  <c r="BI369"/>
  <c r="BH369"/>
  <c r="BG369"/>
  <c r="BF369"/>
  <c r="T369"/>
  <c r="R369"/>
  <c r="P369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26"/>
  <c r="BH326"/>
  <c r="BG326"/>
  <c r="BF326"/>
  <c r="T326"/>
  <c r="R326"/>
  <c r="P326"/>
  <c r="BI315"/>
  <c r="BH315"/>
  <c r="BG315"/>
  <c r="BF315"/>
  <c r="T315"/>
  <c r="R315"/>
  <c r="P315"/>
  <c r="BI308"/>
  <c r="BH308"/>
  <c r="BG308"/>
  <c r="BF308"/>
  <c r="T308"/>
  <c r="R308"/>
  <c r="P308"/>
  <c r="BI301"/>
  <c r="BH301"/>
  <c r="BG301"/>
  <c r="BF301"/>
  <c r="T301"/>
  <c r="R301"/>
  <c r="P301"/>
  <c r="BI293"/>
  <c r="BH293"/>
  <c r="BG293"/>
  <c r="BF293"/>
  <c r="T293"/>
  <c r="R293"/>
  <c r="P293"/>
  <c r="BI284"/>
  <c r="BH284"/>
  <c r="BG284"/>
  <c r="BF284"/>
  <c r="T284"/>
  <c r="R284"/>
  <c r="P284"/>
  <c r="BI278"/>
  <c r="BH278"/>
  <c r="BG278"/>
  <c r="BF278"/>
  <c r="T278"/>
  <c r="R278"/>
  <c r="P278"/>
  <c r="BI271"/>
  <c r="BH271"/>
  <c r="BG271"/>
  <c r="BF271"/>
  <c r="T271"/>
  <c r="R271"/>
  <c r="P271"/>
  <c r="BI262"/>
  <c r="BH262"/>
  <c r="BG262"/>
  <c r="BF262"/>
  <c r="T262"/>
  <c r="R262"/>
  <c r="P262"/>
  <c r="BI253"/>
  <c r="BH253"/>
  <c r="BG253"/>
  <c r="BF253"/>
  <c r="T253"/>
  <c r="R253"/>
  <c r="P253"/>
  <c r="BI246"/>
  <c r="BH246"/>
  <c r="BG246"/>
  <c r="BF246"/>
  <c r="T246"/>
  <c r="R246"/>
  <c r="P246"/>
  <c r="BI238"/>
  <c r="BH238"/>
  <c r="BG238"/>
  <c r="BF238"/>
  <c r="T238"/>
  <c r="R238"/>
  <c r="P238"/>
  <c r="BI227"/>
  <c r="BH227"/>
  <c r="BG227"/>
  <c r="BF227"/>
  <c r="T227"/>
  <c r="R227"/>
  <c r="P227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4"/>
  <c r="BH174"/>
  <c r="BG174"/>
  <c r="BF174"/>
  <c r="T174"/>
  <c r="R174"/>
  <c r="P174"/>
  <c r="BI170"/>
  <c r="BH170"/>
  <c r="BG170"/>
  <c r="BF170"/>
  <c r="T170"/>
  <c r="R170"/>
  <c r="P170"/>
  <c r="BI163"/>
  <c r="BH163"/>
  <c r="BG163"/>
  <c r="BF163"/>
  <c r="T163"/>
  <c r="R163"/>
  <c r="P163"/>
  <c r="BI159"/>
  <c r="BH159"/>
  <c r="BG159"/>
  <c r="BF159"/>
  <c r="T159"/>
  <c r="R159"/>
  <c r="P159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28"/>
  <c r="BH128"/>
  <c r="BG128"/>
  <c r="BF128"/>
  <c r="T128"/>
  <c r="R128"/>
  <c r="P128"/>
  <c r="BI123"/>
  <c r="BH123"/>
  <c r="BG123"/>
  <c r="BF123"/>
  <c r="T123"/>
  <c r="R123"/>
  <c r="P123"/>
  <c r="BI113"/>
  <c r="BH113"/>
  <c r="BG113"/>
  <c r="BF113"/>
  <c r="T113"/>
  <c r="T112"/>
  <c r="T111"/>
  <c r="R113"/>
  <c r="R112"/>
  <c r="R111"/>
  <c r="P113"/>
  <c r="P112"/>
  <c r="P111"/>
  <c r="BI104"/>
  <c r="BH104"/>
  <c r="BG104"/>
  <c r="BF104"/>
  <c r="T104"/>
  <c r="T103"/>
  <c r="T102"/>
  <c r="R104"/>
  <c r="R103"/>
  <c r="R102"/>
  <c r="P104"/>
  <c r="P103"/>
  <c r="P102"/>
  <c r="J96"/>
  <c r="F96"/>
  <c r="F94"/>
  <c r="E92"/>
  <c r="J58"/>
  <c r="F58"/>
  <c r="F56"/>
  <c r="E54"/>
  <c r="J26"/>
  <c r="E26"/>
  <c r="J97"/>
  <c r="J25"/>
  <c r="J20"/>
  <c r="E20"/>
  <c r="F59"/>
  <c r="J19"/>
  <c r="J14"/>
  <c r="J56"/>
  <c r="E7"/>
  <c r="E88"/>
  <c i="8" r="J37"/>
  <c r="J36"/>
  <c i="1" r="AY62"/>
  <c i="8" r="J35"/>
  <c i="1" r="AX62"/>
  <c i="8" r="BI406"/>
  <c r="BH406"/>
  <c r="BG406"/>
  <c r="BF406"/>
  <c r="T406"/>
  <c r="R406"/>
  <c r="P406"/>
  <c r="BI396"/>
  <c r="BH396"/>
  <c r="BG396"/>
  <c r="BF396"/>
  <c r="T396"/>
  <c r="R396"/>
  <c r="P396"/>
  <c r="BI386"/>
  <c r="BH386"/>
  <c r="BG386"/>
  <c r="BF386"/>
  <c r="T386"/>
  <c r="R386"/>
  <c r="P386"/>
  <c r="BI376"/>
  <c r="BH376"/>
  <c r="BG376"/>
  <c r="BF376"/>
  <c r="T376"/>
  <c r="R376"/>
  <c r="P376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2"/>
  <c r="BH352"/>
  <c r="BG352"/>
  <c r="BF352"/>
  <c r="T352"/>
  <c r="R352"/>
  <c r="P352"/>
  <c r="BI348"/>
  <c r="BH348"/>
  <c r="BG348"/>
  <c r="BF348"/>
  <c r="T348"/>
  <c r="T347"/>
  <c r="R348"/>
  <c r="R347"/>
  <c r="P348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T334"/>
  <c r="R335"/>
  <c r="R334"/>
  <c r="P335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5"/>
  <c r="BH295"/>
  <c r="BG295"/>
  <c r="BF295"/>
  <c r="T295"/>
  <c r="R295"/>
  <c r="P295"/>
  <c r="BI293"/>
  <c r="BH293"/>
  <c r="BG293"/>
  <c r="BF293"/>
  <c r="T293"/>
  <c r="R293"/>
  <c r="P293"/>
  <c r="BI287"/>
  <c r="BH287"/>
  <c r="BG287"/>
  <c r="BF287"/>
  <c r="T287"/>
  <c r="T286"/>
  <c r="T285"/>
  <c r="R287"/>
  <c r="R286"/>
  <c r="R285"/>
  <c r="P287"/>
  <c r="P286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89"/>
  <c r="BH189"/>
  <c r="BG189"/>
  <c r="BF189"/>
  <c r="T189"/>
  <c r="R189"/>
  <c r="P189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1"/>
  <c r="BH161"/>
  <c r="BG161"/>
  <c r="BF161"/>
  <c r="T161"/>
  <c r="R161"/>
  <c r="P161"/>
  <c r="BI157"/>
  <c r="BH157"/>
  <c r="BG157"/>
  <c r="BF157"/>
  <c r="T157"/>
  <c r="R157"/>
  <c r="P157"/>
  <c r="BI149"/>
  <c r="BH149"/>
  <c r="BG149"/>
  <c r="BF149"/>
  <c r="T149"/>
  <c r="R149"/>
  <c r="P149"/>
  <c r="BI141"/>
  <c r="BH141"/>
  <c r="BG141"/>
  <c r="BF141"/>
  <c r="T141"/>
  <c r="R141"/>
  <c r="P141"/>
  <c r="BI135"/>
  <c r="BH135"/>
  <c r="BG135"/>
  <c r="BF135"/>
  <c r="T135"/>
  <c r="R135"/>
  <c r="P135"/>
  <c r="BI128"/>
  <c r="BH128"/>
  <c r="BG128"/>
  <c r="BF128"/>
  <c r="T128"/>
  <c r="R128"/>
  <c r="P128"/>
  <c r="BI119"/>
  <c r="BH119"/>
  <c r="BG119"/>
  <c r="BF119"/>
  <c r="T119"/>
  <c r="T110"/>
  <c r="R119"/>
  <c r="R110"/>
  <c r="P119"/>
  <c r="P110"/>
  <c r="BI111"/>
  <c r="BH111"/>
  <c r="BG111"/>
  <c r="BF111"/>
  <c r="T111"/>
  <c r="R111"/>
  <c r="P111"/>
  <c r="J103"/>
  <c r="F103"/>
  <c r="F101"/>
  <c r="E99"/>
  <c r="J54"/>
  <c r="F54"/>
  <c r="F52"/>
  <c r="E50"/>
  <c r="J24"/>
  <c r="E24"/>
  <c r="J55"/>
  <c r="J23"/>
  <c r="J18"/>
  <c r="E18"/>
  <c r="F104"/>
  <c r="J17"/>
  <c r="J12"/>
  <c r="J101"/>
  <c r="E7"/>
  <c r="E48"/>
  <c i="7" r="J37"/>
  <c r="J36"/>
  <c i="1" r="AY61"/>
  <c i="7" r="J35"/>
  <c i="1" r="AX61"/>
  <c i="7" r="BI150"/>
  <c r="BH150"/>
  <c r="BG150"/>
  <c r="BF150"/>
  <c r="T150"/>
  <c r="T149"/>
  <c r="T148"/>
  <c r="T147"/>
  <c r="R150"/>
  <c r="R149"/>
  <c r="R148"/>
  <c r="R147"/>
  <c r="P150"/>
  <c r="P149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27"/>
  <c r="BH127"/>
  <c r="BG127"/>
  <c r="BF127"/>
  <c r="T127"/>
  <c r="T118"/>
  <c r="T117"/>
  <c r="R127"/>
  <c r="R118"/>
  <c r="R117"/>
  <c r="P127"/>
  <c r="BI119"/>
  <c r="BH119"/>
  <c r="BG119"/>
  <c r="BF119"/>
  <c r="T119"/>
  <c r="R119"/>
  <c r="P119"/>
  <c r="BI112"/>
  <c r="BH112"/>
  <c r="BG112"/>
  <c r="BF112"/>
  <c r="T112"/>
  <c r="T111"/>
  <c r="R112"/>
  <c r="R111"/>
  <c r="P112"/>
  <c r="P111"/>
  <c r="BI104"/>
  <c r="BH104"/>
  <c r="BG104"/>
  <c r="BF104"/>
  <c r="T104"/>
  <c r="T93"/>
  <c r="T92"/>
  <c r="R104"/>
  <c r="R93"/>
  <c r="R92"/>
  <c r="P104"/>
  <c r="P93"/>
  <c r="P92"/>
  <c r="BI94"/>
  <c r="BH94"/>
  <c r="BG94"/>
  <c r="BF94"/>
  <c r="T94"/>
  <c r="R94"/>
  <c r="P94"/>
  <c r="J86"/>
  <c r="F86"/>
  <c r="F84"/>
  <c r="E82"/>
  <c r="J54"/>
  <c r="F54"/>
  <c r="F52"/>
  <c r="E50"/>
  <c r="J24"/>
  <c r="E24"/>
  <c r="J87"/>
  <c r="J23"/>
  <c r="J18"/>
  <c r="E18"/>
  <c r="F55"/>
  <c r="J17"/>
  <c r="J12"/>
  <c r="J52"/>
  <c r="E7"/>
  <c r="E80"/>
  <c i="6" r="J37"/>
  <c r="J36"/>
  <c i="1" r="AY60"/>
  <c i="6" r="J35"/>
  <c i="1" r="AX60"/>
  <c i="6" r="BI834"/>
  <c r="BH834"/>
  <c r="BG834"/>
  <c r="BF834"/>
  <c r="T834"/>
  <c r="R834"/>
  <c r="P834"/>
  <c r="BI822"/>
  <c r="BH822"/>
  <c r="BG822"/>
  <c r="BF822"/>
  <c r="T822"/>
  <c r="R822"/>
  <c r="P822"/>
  <c r="BI810"/>
  <c r="BH810"/>
  <c r="BG810"/>
  <c r="BF810"/>
  <c r="T810"/>
  <c r="R810"/>
  <c r="P810"/>
  <c r="BI798"/>
  <c r="BH798"/>
  <c r="BG798"/>
  <c r="BF798"/>
  <c r="T798"/>
  <c r="R798"/>
  <c r="P798"/>
  <c r="BI788"/>
  <c r="BH788"/>
  <c r="BG788"/>
  <c r="BF788"/>
  <c r="T788"/>
  <c r="R788"/>
  <c r="P788"/>
  <c r="BI785"/>
  <c r="BH785"/>
  <c r="BG785"/>
  <c r="BF785"/>
  <c r="T785"/>
  <c r="R785"/>
  <c r="P785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2"/>
  <c r="BH762"/>
  <c r="BG762"/>
  <c r="BF762"/>
  <c r="T762"/>
  <c r="R762"/>
  <c r="P762"/>
  <c r="BI757"/>
  <c r="BH757"/>
  <c r="BG757"/>
  <c r="BF757"/>
  <c r="T757"/>
  <c r="R757"/>
  <c r="P757"/>
  <c r="BI754"/>
  <c r="BH754"/>
  <c r="BG754"/>
  <c r="BF754"/>
  <c r="T754"/>
  <c r="R754"/>
  <c r="P754"/>
  <c r="BI752"/>
  <c r="BH752"/>
  <c r="BG752"/>
  <c r="BF752"/>
  <c r="T752"/>
  <c r="R752"/>
  <c r="P752"/>
  <c r="BI748"/>
  <c r="BH748"/>
  <c r="BG748"/>
  <c r="BF748"/>
  <c r="T748"/>
  <c r="T747"/>
  <c r="R748"/>
  <c r="R747"/>
  <c r="P748"/>
  <c r="P747"/>
  <c r="BI737"/>
  <c r="BH737"/>
  <c r="BG737"/>
  <c r="BF737"/>
  <c r="T737"/>
  <c r="R737"/>
  <c r="P737"/>
  <c r="BI732"/>
  <c r="BH732"/>
  <c r="BG732"/>
  <c r="BF732"/>
  <c r="T732"/>
  <c r="R732"/>
  <c r="P732"/>
  <c r="BI726"/>
  <c r="BH726"/>
  <c r="BG726"/>
  <c r="BF726"/>
  <c r="T726"/>
  <c r="R726"/>
  <c r="P726"/>
  <c r="BI720"/>
  <c r="BH720"/>
  <c r="BG720"/>
  <c r="BF720"/>
  <c r="T720"/>
  <c r="R720"/>
  <c r="P720"/>
  <c r="BI705"/>
  <c r="BH705"/>
  <c r="BG705"/>
  <c r="BF705"/>
  <c r="T705"/>
  <c r="R705"/>
  <c r="P705"/>
  <c r="BI681"/>
  <c r="BH681"/>
  <c r="BG681"/>
  <c r="BF681"/>
  <c r="T681"/>
  <c r="R681"/>
  <c r="P681"/>
  <c r="BI671"/>
  <c r="BH671"/>
  <c r="BG671"/>
  <c r="BF671"/>
  <c r="T671"/>
  <c r="T670"/>
  <c r="R671"/>
  <c r="R670"/>
  <c r="P671"/>
  <c r="P670"/>
  <c r="BI647"/>
  <c r="BH647"/>
  <c r="BG647"/>
  <c r="BF647"/>
  <c r="T647"/>
  <c r="R647"/>
  <c r="P647"/>
  <c r="BI642"/>
  <c r="BH642"/>
  <c r="BG642"/>
  <c r="BF642"/>
  <c r="T642"/>
  <c r="R642"/>
  <c r="P642"/>
  <c r="BI629"/>
  <c r="BH629"/>
  <c r="BG629"/>
  <c r="BF629"/>
  <c r="T629"/>
  <c r="R629"/>
  <c r="P629"/>
  <c r="BI604"/>
  <c r="BH604"/>
  <c r="BG604"/>
  <c r="BF604"/>
  <c r="T604"/>
  <c r="R604"/>
  <c r="P604"/>
  <c r="BI595"/>
  <c r="BH595"/>
  <c r="BG595"/>
  <c r="BF595"/>
  <c r="T595"/>
  <c r="R595"/>
  <c r="P595"/>
  <c r="BI588"/>
  <c r="BH588"/>
  <c r="BG588"/>
  <c r="BF588"/>
  <c r="T588"/>
  <c r="R588"/>
  <c r="P588"/>
  <c r="BI584"/>
  <c r="BH584"/>
  <c r="BG584"/>
  <c r="BF584"/>
  <c r="T584"/>
  <c r="R584"/>
  <c r="P584"/>
  <c r="BI577"/>
  <c r="BH577"/>
  <c r="BG577"/>
  <c r="BF577"/>
  <c r="T577"/>
  <c r="R577"/>
  <c r="P577"/>
  <c r="BI574"/>
  <c r="BH574"/>
  <c r="BG574"/>
  <c r="BF574"/>
  <c r="T574"/>
  <c r="R574"/>
  <c r="P574"/>
  <c r="BI567"/>
  <c r="BH567"/>
  <c r="BG567"/>
  <c r="BF567"/>
  <c r="T567"/>
  <c r="R567"/>
  <c r="P567"/>
  <c r="BI564"/>
  <c r="BH564"/>
  <c r="BG564"/>
  <c r="BF564"/>
  <c r="T564"/>
  <c r="R564"/>
  <c r="P564"/>
  <c r="BI557"/>
  <c r="BH557"/>
  <c r="BG557"/>
  <c r="BF557"/>
  <c r="T557"/>
  <c r="R557"/>
  <c r="P557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499"/>
  <c r="BH499"/>
  <c r="BG499"/>
  <c r="BF499"/>
  <c r="T499"/>
  <c r="R499"/>
  <c r="P499"/>
  <c r="BI494"/>
  <c r="BH494"/>
  <c r="BG494"/>
  <c r="BF494"/>
  <c r="T494"/>
  <c r="R494"/>
  <c r="P494"/>
  <c r="BI487"/>
  <c r="BH487"/>
  <c r="BG487"/>
  <c r="BF487"/>
  <c r="T487"/>
  <c r="R487"/>
  <c r="P487"/>
  <c r="BI484"/>
  <c r="BH484"/>
  <c r="BG484"/>
  <c r="BF484"/>
  <c r="T484"/>
  <c r="R484"/>
  <c r="P484"/>
  <c r="BI483"/>
  <c r="BH483"/>
  <c r="BG483"/>
  <c r="BF483"/>
  <c r="T483"/>
  <c r="R483"/>
  <c r="P483"/>
  <c r="BI476"/>
  <c r="BH476"/>
  <c r="BG476"/>
  <c r="BF476"/>
  <c r="T476"/>
  <c r="R476"/>
  <c r="P476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58"/>
  <c r="BH458"/>
  <c r="BG458"/>
  <c r="BF458"/>
  <c r="T458"/>
  <c r="R458"/>
  <c r="P458"/>
  <c r="BI451"/>
  <c r="BH451"/>
  <c r="BG451"/>
  <c r="BF451"/>
  <c r="T451"/>
  <c r="R451"/>
  <c r="P451"/>
  <c r="BI444"/>
  <c r="BH444"/>
  <c r="BG444"/>
  <c r="BF444"/>
  <c r="T444"/>
  <c r="R444"/>
  <c r="P444"/>
  <c r="BI437"/>
  <c r="BH437"/>
  <c r="BG437"/>
  <c r="BF437"/>
  <c r="T437"/>
  <c r="R437"/>
  <c r="P437"/>
  <c r="BI430"/>
  <c r="BH430"/>
  <c r="BG430"/>
  <c r="BF430"/>
  <c r="T430"/>
  <c r="R430"/>
  <c r="P430"/>
  <c r="BI423"/>
  <c r="BH423"/>
  <c r="BG423"/>
  <c r="BF423"/>
  <c r="T423"/>
  <c r="R423"/>
  <c r="P423"/>
  <c r="BI415"/>
  <c r="BH415"/>
  <c r="BG415"/>
  <c r="BF415"/>
  <c r="T415"/>
  <c r="R415"/>
  <c r="P415"/>
  <c r="BI408"/>
  <c r="BH408"/>
  <c r="BG408"/>
  <c r="BF408"/>
  <c r="T408"/>
  <c r="R408"/>
  <c r="P408"/>
  <c r="BI399"/>
  <c r="BH399"/>
  <c r="BG399"/>
  <c r="BF399"/>
  <c r="T399"/>
  <c r="R399"/>
  <c r="P399"/>
  <c r="BI397"/>
  <c r="BH397"/>
  <c r="BG397"/>
  <c r="BF397"/>
  <c r="T397"/>
  <c r="R397"/>
  <c r="P397"/>
  <c r="BI390"/>
  <c r="BH390"/>
  <c r="BG390"/>
  <c r="BF390"/>
  <c r="T390"/>
  <c r="R390"/>
  <c r="P390"/>
  <c r="BI388"/>
  <c r="BH388"/>
  <c r="BG388"/>
  <c r="BF388"/>
  <c r="T388"/>
  <c r="R388"/>
  <c r="P388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3"/>
  <c r="BH363"/>
  <c r="BG363"/>
  <c r="BF363"/>
  <c r="T363"/>
  <c r="R363"/>
  <c r="P363"/>
  <c r="BI347"/>
  <c r="BH347"/>
  <c r="BG347"/>
  <c r="BF347"/>
  <c r="T347"/>
  <c r="R347"/>
  <c r="P347"/>
  <c r="BI340"/>
  <c r="BH340"/>
  <c r="BG340"/>
  <c r="BF340"/>
  <c r="T340"/>
  <c r="R340"/>
  <c r="P340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18"/>
  <c r="BH318"/>
  <c r="BG318"/>
  <c r="BF318"/>
  <c r="T318"/>
  <c r="R318"/>
  <c r="P318"/>
  <c r="BI312"/>
  <c r="BH312"/>
  <c r="BG312"/>
  <c r="BF312"/>
  <c r="T312"/>
  <c r="T303"/>
  <c r="R312"/>
  <c r="R303"/>
  <c r="P312"/>
  <c r="P303"/>
  <c r="BI304"/>
  <c r="BH304"/>
  <c r="BG304"/>
  <c r="BF304"/>
  <c r="T304"/>
  <c r="R304"/>
  <c r="P304"/>
  <c r="BI295"/>
  <c r="BH295"/>
  <c r="BG295"/>
  <c r="BF295"/>
  <c r="T295"/>
  <c r="R295"/>
  <c r="P295"/>
  <c r="BI287"/>
  <c r="BH287"/>
  <c r="BG287"/>
  <c r="BF287"/>
  <c r="T287"/>
  <c r="R287"/>
  <c r="P287"/>
  <c r="BI284"/>
  <c r="BH284"/>
  <c r="BG284"/>
  <c r="BF284"/>
  <c r="T284"/>
  <c r="R284"/>
  <c r="P284"/>
  <c r="BI276"/>
  <c r="BH276"/>
  <c r="BG276"/>
  <c r="BF276"/>
  <c r="T276"/>
  <c r="R276"/>
  <c r="P276"/>
  <c r="BI271"/>
  <c r="BH271"/>
  <c r="BG271"/>
  <c r="BF271"/>
  <c r="T271"/>
  <c r="R271"/>
  <c r="P271"/>
  <c r="BI263"/>
  <c r="BH263"/>
  <c r="BG263"/>
  <c r="BF263"/>
  <c r="T263"/>
  <c r="R263"/>
  <c r="P263"/>
  <c r="BI255"/>
  <c r="BH255"/>
  <c r="BG255"/>
  <c r="BF255"/>
  <c r="T255"/>
  <c r="R255"/>
  <c r="P255"/>
  <c r="BI248"/>
  <c r="BH248"/>
  <c r="BG248"/>
  <c r="BF248"/>
  <c r="T248"/>
  <c r="R248"/>
  <c r="P248"/>
  <c r="BI239"/>
  <c r="BH239"/>
  <c r="BG239"/>
  <c r="BF239"/>
  <c r="T239"/>
  <c r="R239"/>
  <c r="P239"/>
  <c r="BI227"/>
  <c r="BH227"/>
  <c r="BG227"/>
  <c r="BF227"/>
  <c r="T227"/>
  <c r="R227"/>
  <c r="P227"/>
  <c r="BI221"/>
  <c r="BH221"/>
  <c r="BG221"/>
  <c r="BF221"/>
  <c r="T221"/>
  <c r="R221"/>
  <c r="P221"/>
  <c r="BI210"/>
  <c r="BH210"/>
  <c r="BG210"/>
  <c r="BF210"/>
  <c r="T210"/>
  <c r="R210"/>
  <c r="P210"/>
  <c r="BI206"/>
  <c r="BH206"/>
  <c r="BG206"/>
  <c r="BF206"/>
  <c r="T206"/>
  <c r="R206"/>
  <c r="P206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6"/>
  <c r="BH146"/>
  <c r="BG146"/>
  <c r="BF146"/>
  <c r="T146"/>
  <c r="R146"/>
  <c r="P146"/>
  <c r="BI139"/>
  <c r="BH139"/>
  <c r="BG139"/>
  <c r="BF139"/>
  <c r="T139"/>
  <c r="R139"/>
  <c r="P139"/>
  <c r="BI130"/>
  <c r="BH130"/>
  <c r="BG130"/>
  <c r="BF130"/>
  <c r="T130"/>
  <c r="T117"/>
  <c r="R130"/>
  <c r="R117"/>
  <c r="P130"/>
  <c r="BI118"/>
  <c r="BH118"/>
  <c r="BG118"/>
  <c r="BF118"/>
  <c r="T118"/>
  <c r="R118"/>
  <c r="P118"/>
  <c r="J110"/>
  <c r="F110"/>
  <c r="F108"/>
  <c r="E106"/>
  <c r="J54"/>
  <c r="F54"/>
  <c r="F52"/>
  <c r="E50"/>
  <c r="J24"/>
  <c r="E24"/>
  <c r="J55"/>
  <c r="J23"/>
  <c r="J18"/>
  <c r="E18"/>
  <c r="F55"/>
  <c r="J17"/>
  <c r="J12"/>
  <c r="J108"/>
  <c r="E7"/>
  <c r="E48"/>
  <c i="5" r="J37"/>
  <c r="J36"/>
  <c i="1" r="AY59"/>
  <c i="5" r="J35"/>
  <c i="1" r="AX59"/>
  <c i="5" r="BI721"/>
  <c r="BH721"/>
  <c r="BG721"/>
  <c r="BF721"/>
  <c r="T721"/>
  <c r="R721"/>
  <c r="P721"/>
  <c r="BI709"/>
  <c r="BH709"/>
  <c r="BG709"/>
  <c r="BF709"/>
  <c r="T709"/>
  <c r="R709"/>
  <c r="P709"/>
  <c r="BI697"/>
  <c r="BH697"/>
  <c r="BG697"/>
  <c r="BF697"/>
  <c r="T697"/>
  <c r="R697"/>
  <c r="P697"/>
  <c r="BI685"/>
  <c r="BH685"/>
  <c r="BG685"/>
  <c r="BF685"/>
  <c r="T685"/>
  <c r="R685"/>
  <c r="P685"/>
  <c r="BI673"/>
  <c r="BH673"/>
  <c r="BG673"/>
  <c r="BF673"/>
  <c r="T673"/>
  <c r="R673"/>
  <c r="P673"/>
  <c r="BI660"/>
  <c r="BH660"/>
  <c r="BG660"/>
  <c r="BF660"/>
  <c r="T660"/>
  <c r="R660"/>
  <c r="P660"/>
  <c r="BI646"/>
  <c r="BH646"/>
  <c r="BG646"/>
  <c r="BF646"/>
  <c r="T646"/>
  <c r="R646"/>
  <c r="P646"/>
  <c r="BI638"/>
  <c r="BH638"/>
  <c r="BG638"/>
  <c r="BF638"/>
  <c r="T638"/>
  <c r="T630"/>
  <c r="R638"/>
  <c r="R630"/>
  <c r="P638"/>
  <c r="P630"/>
  <c r="BI631"/>
  <c r="BH631"/>
  <c r="BG631"/>
  <c r="BF631"/>
  <c r="T631"/>
  <c r="R631"/>
  <c r="P631"/>
  <c r="BI628"/>
  <c r="BH628"/>
  <c r="BG628"/>
  <c r="BF628"/>
  <c r="T628"/>
  <c r="R628"/>
  <c r="P628"/>
  <c r="BI627"/>
  <c r="BH627"/>
  <c r="BG627"/>
  <c r="BF627"/>
  <c r="T627"/>
  <c r="R627"/>
  <c r="P627"/>
  <c r="BI620"/>
  <c r="BH620"/>
  <c r="BG620"/>
  <c r="BF620"/>
  <c r="T620"/>
  <c r="R620"/>
  <c r="P620"/>
  <c r="BI617"/>
  <c r="BH617"/>
  <c r="BG617"/>
  <c r="BF617"/>
  <c r="T617"/>
  <c r="R617"/>
  <c r="P617"/>
  <c r="BI613"/>
  <c r="BH613"/>
  <c r="BG613"/>
  <c r="BF613"/>
  <c r="T613"/>
  <c r="R613"/>
  <c r="P613"/>
  <c r="BI607"/>
  <c r="BH607"/>
  <c r="BG607"/>
  <c r="BF607"/>
  <c r="T607"/>
  <c r="R607"/>
  <c r="P607"/>
  <c r="BI600"/>
  <c r="BH600"/>
  <c r="BG600"/>
  <c r="BF600"/>
  <c r="T600"/>
  <c r="R600"/>
  <c r="P600"/>
  <c r="BI596"/>
  <c r="BH596"/>
  <c r="BG596"/>
  <c r="BF596"/>
  <c r="T596"/>
  <c r="R596"/>
  <c r="P596"/>
  <c r="BI589"/>
  <c r="BH589"/>
  <c r="BG589"/>
  <c r="BF589"/>
  <c r="T589"/>
  <c r="R589"/>
  <c r="P589"/>
  <c r="BI582"/>
  <c r="BH582"/>
  <c r="BG582"/>
  <c r="BF582"/>
  <c r="T582"/>
  <c r="R582"/>
  <c r="P582"/>
  <c r="BI575"/>
  <c r="BH575"/>
  <c r="BG575"/>
  <c r="BF575"/>
  <c r="T575"/>
  <c r="R575"/>
  <c r="P575"/>
  <c r="BI568"/>
  <c r="BH568"/>
  <c r="BG568"/>
  <c r="BF568"/>
  <c r="T568"/>
  <c r="R568"/>
  <c r="P568"/>
  <c r="BI564"/>
  <c r="BH564"/>
  <c r="BG564"/>
  <c r="BF564"/>
  <c r="T564"/>
  <c r="R564"/>
  <c r="P564"/>
  <c r="BI557"/>
  <c r="BH557"/>
  <c r="BG557"/>
  <c r="BF557"/>
  <c r="T557"/>
  <c r="R557"/>
  <c r="P557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19"/>
  <c r="BH519"/>
  <c r="BG519"/>
  <c r="BF519"/>
  <c r="T519"/>
  <c r="R519"/>
  <c r="P519"/>
  <c r="BI516"/>
  <c r="BH516"/>
  <c r="BG516"/>
  <c r="BF516"/>
  <c r="T516"/>
  <c r="R516"/>
  <c r="P516"/>
  <c r="BI493"/>
  <c r="BH493"/>
  <c r="BG493"/>
  <c r="BF493"/>
  <c r="T493"/>
  <c r="R493"/>
  <c r="P493"/>
  <c r="BI489"/>
  <c r="BH489"/>
  <c r="BG489"/>
  <c r="BF489"/>
  <c r="T489"/>
  <c r="T488"/>
  <c r="R489"/>
  <c r="R488"/>
  <c r="P489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T481"/>
  <c r="R482"/>
  <c r="R481"/>
  <c r="P482"/>
  <c r="P481"/>
  <c r="BI478"/>
  <c r="BH478"/>
  <c r="BG478"/>
  <c r="BF478"/>
  <c r="T478"/>
  <c r="R478"/>
  <c r="P478"/>
  <c r="BI474"/>
  <c r="BH474"/>
  <c r="BG474"/>
  <c r="BF474"/>
  <c r="T474"/>
  <c r="R474"/>
  <c r="P474"/>
  <c r="BI466"/>
  <c r="BH466"/>
  <c r="BG466"/>
  <c r="BF466"/>
  <c r="T466"/>
  <c r="R466"/>
  <c r="P466"/>
  <c r="BI462"/>
  <c r="BH462"/>
  <c r="BG462"/>
  <c r="BF462"/>
  <c r="T462"/>
  <c r="R462"/>
  <c r="P462"/>
  <c r="BI456"/>
  <c r="BH456"/>
  <c r="BG456"/>
  <c r="BF456"/>
  <c r="T456"/>
  <c r="T455"/>
  <c r="R456"/>
  <c r="R455"/>
  <c r="P456"/>
  <c r="P455"/>
  <c r="BI449"/>
  <c r="BH449"/>
  <c r="BG449"/>
  <c r="BF449"/>
  <c r="T449"/>
  <c r="R449"/>
  <c r="P449"/>
  <c r="BI442"/>
  <c r="BH442"/>
  <c r="BG442"/>
  <c r="BF442"/>
  <c r="T442"/>
  <c r="R442"/>
  <c r="P442"/>
  <c r="BI434"/>
  <c r="BH434"/>
  <c r="BG434"/>
  <c r="BF434"/>
  <c r="T434"/>
  <c r="R434"/>
  <c r="P434"/>
  <c r="BI425"/>
  <c r="BH425"/>
  <c r="BG425"/>
  <c r="BF425"/>
  <c r="T425"/>
  <c r="R425"/>
  <c r="P425"/>
  <c r="BI419"/>
  <c r="BH419"/>
  <c r="BG419"/>
  <c r="BF419"/>
  <c r="T419"/>
  <c r="T418"/>
  <c r="R419"/>
  <c r="R418"/>
  <c r="P419"/>
  <c r="P418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2"/>
  <c r="BH402"/>
  <c r="BG402"/>
  <c r="BF402"/>
  <c r="T402"/>
  <c r="R402"/>
  <c r="P402"/>
  <c r="BI391"/>
  <c r="BH391"/>
  <c r="BG391"/>
  <c r="BF391"/>
  <c r="T391"/>
  <c r="R391"/>
  <c r="P391"/>
  <c r="BI378"/>
  <c r="BH378"/>
  <c r="BG378"/>
  <c r="BF378"/>
  <c r="T378"/>
  <c r="R378"/>
  <c r="P378"/>
  <c r="BI367"/>
  <c r="BH367"/>
  <c r="BG367"/>
  <c r="BF367"/>
  <c r="T367"/>
  <c r="R367"/>
  <c r="P367"/>
  <c r="BI365"/>
  <c r="BH365"/>
  <c r="BG365"/>
  <c r="BF365"/>
  <c r="T365"/>
  <c r="R365"/>
  <c r="P365"/>
  <c r="BI354"/>
  <c r="BH354"/>
  <c r="BG354"/>
  <c r="BF354"/>
  <c r="T354"/>
  <c r="R354"/>
  <c r="P354"/>
  <c r="BI339"/>
  <c r="BH339"/>
  <c r="BG339"/>
  <c r="BF339"/>
  <c r="T339"/>
  <c r="R339"/>
  <c r="P339"/>
  <c r="BI324"/>
  <c r="BH324"/>
  <c r="BG324"/>
  <c r="BF324"/>
  <c r="T324"/>
  <c r="R324"/>
  <c r="P324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0"/>
  <c r="BH290"/>
  <c r="BG290"/>
  <c r="BF290"/>
  <c r="T290"/>
  <c r="T275"/>
  <c r="R290"/>
  <c r="R275"/>
  <c r="P290"/>
  <c r="P275"/>
  <c r="BI276"/>
  <c r="BH276"/>
  <c r="BG276"/>
  <c r="BF276"/>
  <c r="T276"/>
  <c r="R276"/>
  <c r="P276"/>
  <c r="BI268"/>
  <c r="BH268"/>
  <c r="BG268"/>
  <c r="BF268"/>
  <c r="T268"/>
  <c r="T267"/>
  <c r="R268"/>
  <c r="R267"/>
  <c r="P268"/>
  <c r="P267"/>
  <c r="BI265"/>
  <c r="BH265"/>
  <c r="BG265"/>
  <c r="BF265"/>
  <c r="T265"/>
  <c r="R265"/>
  <c r="P265"/>
  <c r="BI256"/>
  <c r="BH256"/>
  <c r="BG256"/>
  <c r="BF256"/>
  <c r="T256"/>
  <c r="R256"/>
  <c r="P256"/>
  <c r="BI253"/>
  <c r="BH253"/>
  <c r="BG253"/>
  <c r="BF253"/>
  <c r="T253"/>
  <c r="R253"/>
  <c r="P253"/>
  <c r="BI236"/>
  <c r="BH236"/>
  <c r="BG236"/>
  <c r="BF236"/>
  <c r="T236"/>
  <c r="R236"/>
  <c r="P236"/>
  <c r="BI229"/>
  <c r="BH229"/>
  <c r="BG229"/>
  <c r="BF229"/>
  <c r="T229"/>
  <c r="R229"/>
  <c r="P229"/>
  <c r="BI222"/>
  <c r="BH222"/>
  <c r="BG222"/>
  <c r="BF222"/>
  <c r="T222"/>
  <c r="R222"/>
  <c r="P222"/>
  <c r="BI206"/>
  <c r="BH206"/>
  <c r="BG206"/>
  <c r="BF206"/>
  <c r="T206"/>
  <c r="T205"/>
  <c r="R206"/>
  <c r="R205"/>
  <c r="P206"/>
  <c r="P205"/>
  <c r="BI198"/>
  <c r="BH198"/>
  <c r="BG198"/>
  <c r="BF198"/>
  <c r="T198"/>
  <c r="R198"/>
  <c r="P198"/>
  <c r="BI183"/>
  <c r="BH183"/>
  <c r="BG183"/>
  <c r="BF183"/>
  <c r="T183"/>
  <c r="R183"/>
  <c r="P183"/>
  <c r="BI177"/>
  <c r="BH177"/>
  <c r="BG177"/>
  <c r="BF177"/>
  <c r="T177"/>
  <c r="R177"/>
  <c r="P177"/>
  <c r="BI173"/>
  <c r="BH173"/>
  <c r="BG173"/>
  <c r="BF173"/>
  <c r="T173"/>
  <c r="R173"/>
  <c r="P173"/>
  <c r="BI162"/>
  <c r="BH162"/>
  <c r="BG162"/>
  <c r="BF162"/>
  <c r="T162"/>
  <c r="R162"/>
  <c r="P162"/>
  <c r="BI155"/>
  <c r="BH155"/>
  <c r="BG155"/>
  <c r="BF155"/>
  <c r="T155"/>
  <c r="R155"/>
  <c r="P155"/>
  <c r="BI145"/>
  <c r="BH145"/>
  <c r="BG145"/>
  <c r="BF145"/>
  <c r="T145"/>
  <c r="R145"/>
  <c r="P145"/>
  <c r="BI132"/>
  <c r="BH132"/>
  <c r="BG132"/>
  <c r="BF132"/>
  <c r="T132"/>
  <c r="T131"/>
  <c r="R132"/>
  <c r="R131"/>
  <c r="P132"/>
  <c r="P131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J106"/>
  <c r="F106"/>
  <c r="F104"/>
  <c r="E102"/>
  <c r="J54"/>
  <c r="F54"/>
  <c r="F52"/>
  <c r="E50"/>
  <c r="J24"/>
  <c r="E24"/>
  <c r="J107"/>
  <c r="J23"/>
  <c r="J18"/>
  <c r="E18"/>
  <c r="F107"/>
  <c r="J17"/>
  <c r="J12"/>
  <c r="J104"/>
  <c r="E7"/>
  <c r="E48"/>
  <c i="4" r="T120"/>
  <c r="R120"/>
  <c r="P120"/>
  <c r="BK120"/>
  <c r="J120"/>
  <c r="J66"/>
  <c r="J39"/>
  <c r="J38"/>
  <c i="1" r="AY58"/>
  <c i="4" r="J37"/>
  <c i="1" r="AX58"/>
  <c i="4" r="BI787"/>
  <c r="BH787"/>
  <c r="BG787"/>
  <c r="BF787"/>
  <c r="T787"/>
  <c r="R787"/>
  <c r="P787"/>
  <c r="BI779"/>
  <c r="BH779"/>
  <c r="BG779"/>
  <c r="BF779"/>
  <c r="T779"/>
  <c r="R779"/>
  <c r="P779"/>
  <c r="BI771"/>
  <c r="BH771"/>
  <c r="BG771"/>
  <c r="BF771"/>
  <c r="T771"/>
  <c r="R771"/>
  <c r="P771"/>
  <c r="BI763"/>
  <c r="BH763"/>
  <c r="BG763"/>
  <c r="BF763"/>
  <c r="T763"/>
  <c r="R763"/>
  <c r="P763"/>
  <c r="BI756"/>
  <c r="BH756"/>
  <c r="BG756"/>
  <c r="BF756"/>
  <c r="T756"/>
  <c r="R756"/>
  <c r="P756"/>
  <c r="BI752"/>
  <c r="BH752"/>
  <c r="BG752"/>
  <c r="BF752"/>
  <c r="T752"/>
  <c r="T751"/>
  <c r="R752"/>
  <c r="R751"/>
  <c r="P752"/>
  <c r="P751"/>
  <c r="BI747"/>
  <c r="BH747"/>
  <c r="BG747"/>
  <c r="BF747"/>
  <c r="T747"/>
  <c r="R747"/>
  <c r="P747"/>
  <c r="BI743"/>
  <c r="BH743"/>
  <c r="BG743"/>
  <c r="BF743"/>
  <c r="T743"/>
  <c r="R743"/>
  <c r="P743"/>
  <c r="BI737"/>
  <c r="BH737"/>
  <c r="BG737"/>
  <c r="BF737"/>
  <c r="T737"/>
  <c r="T736"/>
  <c r="R737"/>
  <c r="R736"/>
  <c r="P737"/>
  <c r="P736"/>
  <c r="BI734"/>
  <c r="BH734"/>
  <c r="BG734"/>
  <c r="BF734"/>
  <c r="T734"/>
  <c r="R734"/>
  <c r="P734"/>
  <c r="BI729"/>
  <c r="BH729"/>
  <c r="BG729"/>
  <c r="BF729"/>
  <c r="T729"/>
  <c r="R729"/>
  <c r="P729"/>
  <c r="BI720"/>
  <c r="BH720"/>
  <c r="BG720"/>
  <c r="BF720"/>
  <c r="T720"/>
  <c r="R720"/>
  <c r="P720"/>
  <c r="BI717"/>
  <c r="BH717"/>
  <c r="BG717"/>
  <c r="BF717"/>
  <c r="T717"/>
  <c r="R717"/>
  <c r="P717"/>
  <c r="BI713"/>
  <c r="BH713"/>
  <c r="BG713"/>
  <c r="BF713"/>
  <c r="T713"/>
  <c r="R713"/>
  <c r="P713"/>
  <c r="BI710"/>
  <c r="BH710"/>
  <c r="BG710"/>
  <c r="BF710"/>
  <c r="T710"/>
  <c r="R710"/>
  <c r="P710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6"/>
  <c r="BH696"/>
  <c r="BG696"/>
  <c r="BF696"/>
  <c r="T696"/>
  <c r="R696"/>
  <c r="P696"/>
  <c r="BI692"/>
  <c r="BH692"/>
  <c r="BG692"/>
  <c r="BF692"/>
  <c r="T692"/>
  <c r="R692"/>
  <c r="P692"/>
  <c r="BI689"/>
  <c r="BH689"/>
  <c r="BG689"/>
  <c r="BF689"/>
  <c r="T689"/>
  <c r="R689"/>
  <c r="P689"/>
  <c r="BI687"/>
  <c r="BH687"/>
  <c r="BG687"/>
  <c r="BF687"/>
  <c r="T687"/>
  <c r="R687"/>
  <c r="P687"/>
  <c r="BI684"/>
  <c r="BH684"/>
  <c r="BG684"/>
  <c r="BF684"/>
  <c r="T684"/>
  <c r="R684"/>
  <c r="P684"/>
  <c r="BI682"/>
  <c r="BH682"/>
  <c r="BG682"/>
  <c r="BF682"/>
  <c r="T682"/>
  <c r="R682"/>
  <c r="P682"/>
  <c r="BI674"/>
  <c r="BH674"/>
  <c r="BG674"/>
  <c r="BF674"/>
  <c r="T674"/>
  <c r="R674"/>
  <c r="P674"/>
  <c r="BI667"/>
  <c r="BH667"/>
  <c r="BG667"/>
  <c r="BF667"/>
  <c r="T667"/>
  <c r="R667"/>
  <c r="P667"/>
  <c r="BI663"/>
  <c r="BH663"/>
  <c r="BG663"/>
  <c r="BF663"/>
  <c r="T663"/>
  <c r="R663"/>
  <c r="P663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2"/>
  <c r="BH652"/>
  <c r="BG652"/>
  <c r="BF652"/>
  <c r="T652"/>
  <c r="R652"/>
  <c r="P652"/>
  <c r="BI647"/>
  <c r="BH647"/>
  <c r="BG647"/>
  <c r="BF647"/>
  <c r="T647"/>
  <c r="R647"/>
  <c r="P647"/>
  <c r="BI645"/>
  <c r="BH645"/>
  <c r="BG645"/>
  <c r="BF645"/>
  <c r="T645"/>
  <c r="R645"/>
  <c r="P645"/>
  <c r="BI640"/>
  <c r="BH640"/>
  <c r="BG640"/>
  <c r="BF640"/>
  <c r="T640"/>
  <c r="R640"/>
  <c r="P640"/>
  <c r="BI632"/>
  <c r="BH632"/>
  <c r="BG632"/>
  <c r="BF632"/>
  <c r="T632"/>
  <c r="R632"/>
  <c r="P632"/>
  <c r="BI620"/>
  <c r="BH620"/>
  <c r="BG620"/>
  <c r="BF620"/>
  <c r="T620"/>
  <c r="R620"/>
  <c r="P620"/>
  <c r="BI608"/>
  <c r="BH608"/>
  <c r="BG608"/>
  <c r="BF608"/>
  <c r="T608"/>
  <c r="R608"/>
  <c r="P608"/>
  <c r="BI595"/>
  <c r="BH595"/>
  <c r="BG595"/>
  <c r="BF595"/>
  <c r="T595"/>
  <c r="R595"/>
  <c r="P595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0"/>
  <c r="BH570"/>
  <c r="BG570"/>
  <c r="BF570"/>
  <c r="T570"/>
  <c r="R570"/>
  <c r="P570"/>
  <c r="BI564"/>
  <c r="BH564"/>
  <c r="BG564"/>
  <c r="BF564"/>
  <c r="T564"/>
  <c r="R564"/>
  <c r="P564"/>
  <c r="BI563"/>
  <c r="BH563"/>
  <c r="BG563"/>
  <c r="BF563"/>
  <c r="T563"/>
  <c r="R563"/>
  <c r="P563"/>
  <c r="BI561"/>
  <c r="BH561"/>
  <c r="BG561"/>
  <c r="BF561"/>
  <c r="T561"/>
  <c r="R561"/>
  <c r="P561"/>
  <c r="BI555"/>
  <c r="BH555"/>
  <c r="BG555"/>
  <c r="BF555"/>
  <c r="T555"/>
  <c r="R555"/>
  <c r="P555"/>
  <c r="BI550"/>
  <c r="BH550"/>
  <c r="BG550"/>
  <c r="BF550"/>
  <c r="T550"/>
  <c r="R550"/>
  <c r="P550"/>
  <c r="BI545"/>
  <c r="BH545"/>
  <c r="BG545"/>
  <c r="BF545"/>
  <c r="T545"/>
  <c r="R545"/>
  <c r="P545"/>
  <c r="BI539"/>
  <c r="BH539"/>
  <c r="BG539"/>
  <c r="BF539"/>
  <c r="T539"/>
  <c r="R539"/>
  <c r="P539"/>
  <c r="BI524"/>
  <c r="BH524"/>
  <c r="BG524"/>
  <c r="BF524"/>
  <c r="T524"/>
  <c r="R524"/>
  <c r="P524"/>
  <c r="BI509"/>
  <c r="BH509"/>
  <c r="BG509"/>
  <c r="BF509"/>
  <c r="T509"/>
  <c r="R509"/>
  <c r="P509"/>
  <c r="BI495"/>
  <c r="BH495"/>
  <c r="BG495"/>
  <c r="BF495"/>
  <c r="T495"/>
  <c r="R495"/>
  <c r="P495"/>
  <c r="BI479"/>
  <c r="BH479"/>
  <c r="BG479"/>
  <c r="BF479"/>
  <c r="T479"/>
  <c r="R479"/>
  <c r="P479"/>
  <c r="BI464"/>
  <c r="BH464"/>
  <c r="BG464"/>
  <c r="BF464"/>
  <c r="T464"/>
  <c r="R464"/>
  <c r="P464"/>
  <c r="BI451"/>
  <c r="BH451"/>
  <c r="BG451"/>
  <c r="BF451"/>
  <c r="T451"/>
  <c r="R451"/>
  <c r="P451"/>
  <c r="BI435"/>
  <c r="BH435"/>
  <c r="BG435"/>
  <c r="BF435"/>
  <c r="T435"/>
  <c r="R435"/>
  <c r="P435"/>
  <c r="BI417"/>
  <c r="BH417"/>
  <c r="BG417"/>
  <c r="BF417"/>
  <c r="T417"/>
  <c r="R417"/>
  <c r="P417"/>
  <c r="BI411"/>
  <c r="BH411"/>
  <c r="BG411"/>
  <c r="BF411"/>
  <c r="T411"/>
  <c r="R411"/>
  <c r="P411"/>
  <c r="BI405"/>
  <c r="BH405"/>
  <c r="BG405"/>
  <c r="BF405"/>
  <c r="T405"/>
  <c r="R405"/>
  <c r="P405"/>
  <c r="BI400"/>
  <c r="BH400"/>
  <c r="BG400"/>
  <c r="BF400"/>
  <c r="T400"/>
  <c r="R400"/>
  <c r="P400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47"/>
  <c r="BH347"/>
  <c r="BG347"/>
  <c r="BF347"/>
  <c r="T347"/>
  <c r="T346"/>
  <c r="R347"/>
  <c r="R346"/>
  <c r="P347"/>
  <c r="P346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289"/>
  <c r="BH289"/>
  <c r="BG289"/>
  <c r="BF289"/>
  <c r="T289"/>
  <c r="R289"/>
  <c r="P289"/>
  <c r="BI284"/>
  <c r="BH284"/>
  <c r="BG284"/>
  <c r="BF284"/>
  <c r="T284"/>
  <c r="R284"/>
  <c r="P284"/>
  <c r="BI270"/>
  <c r="BH270"/>
  <c r="BG270"/>
  <c r="BF270"/>
  <c r="T270"/>
  <c r="R270"/>
  <c r="P270"/>
  <c r="BI264"/>
  <c r="BH264"/>
  <c r="BG264"/>
  <c r="BF264"/>
  <c r="T264"/>
  <c r="R264"/>
  <c r="P264"/>
  <c r="BI241"/>
  <c r="BH241"/>
  <c r="BG241"/>
  <c r="BF241"/>
  <c r="T241"/>
  <c r="R241"/>
  <c r="P241"/>
  <c r="BI230"/>
  <c r="BH230"/>
  <c r="BG230"/>
  <c r="BF230"/>
  <c r="T230"/>
  <c r="R230"/>
  <c r="P230"/>
  <c r="BI225"/>
  <c r="BH225"/>
  <c r="BG225"/>
  <c r="BF225"/>
  <c r="T225"/>
  <c r="R225"/>
  <c r="P225"/>
  <c r="BI214"/>
  <c r="BH214"/>
  <c r="BG214"/>
  <c r="BF214"/>
  <c r="T214"/>
  <c r="R214"/>
  <c r="P214"/>
  <c r="BI199"/>
  <c r="BH199"/>
  <c r="BG199"/>
  <c r="BF199"/>
  <c r="T199"/>
  <c r="R199"/>
  <c r="P199"/>
  <c r="BI186"/>
  <c r="BH186"/>
  <c r="BG186"/>
  <c r="BF186"/>
  <c r="T186"/>
  <c r="R186"/>
  <c r="P186"/>
  <c r="BI182"/>
  <c r="BH182"/>
  <c r="BG182"/>
  <c r="BF182"/>
  <c r="T182"/>
  <c r="R182"/>
  <c r="P182"/>
  <c r="BI166"/>
  <c r="BH166"/>
  <c r="BG166"/>
  <c r="BF166"/>
  <c r="T166"/>
  <c r="R166"/>
  <c r="P166"/>
  <c r="BI150"/>
  <c r="BH150"/>
  <c r="BG150"/>
  <c r="BF150"/>
  <c r="T150"/>
  <c r="R150"/>
  <c r="P150"/>
  <c r="BI136"/>
  <c r="BH136"/>
  <c r="BG136"/>
  <c r="BF136"/>
  <c r="T136"/>
  <c r="R136"/>
  <c r="P136"/>
  <c r="BI121"/>
  <c r="BH121"/>
  <c r="BG121"/>
  <c r="BF121"/>
  <c r="T121"/>
  <c r="R121"/>
  <c r="P121"/>
  <c r="J113"/>
  <c r="F113"/>
  <c r="F111"/>
  <c r="E109"/>
  <c r="J58"/>
  <c r="F58"/>
  <c r="F56"/>
  <c r="E54"/>
  <c r="J26"/>
  <c r="E26"/>
  <c r="J59"/>
  <c r="J25"/>
  <c r="J20"/>
  <c r="E20"/>
  <c r="F114"/>
  <c r="J19"/>
  <c r="J14"/>
  <c r="J111"/>
  <c r="E7"/>
  <c r="E50"/>
  <c i="3" r="J39"/>
  <c r="J38"/>
  <c i="1" r="AY57"/>
  <c i="3" r="J37"/>
  <c i="1" r="AX57"/>
  <c i="3" r="BI539"/>
  <c r="BH539"/>
  <c r="BG539"/>
  <c r="BF539"/>
  <c r="T539"/>
  <c r="R539"/>
  <c r="P539"/>
  <c r="BI531"/>
  <c r="BH531"/>
  <c r="BG531"/>
  <c r="BF531"/>
  <c r="T531"/>
  <c r="R531"/>
  <c r="P531"/>
  <c r="BI523"/>
  <c r="BH523"/>
  <c r="BG523"/>
  <c r="BF523"/>
  <c r="T523"/>
  <c r="R523"/>
  <c r="P523"/>
  <c r="BI515"/>
  <c r="BH515"/>
  <c r="BG515"/>
  <c r="BF515"/>
  <c r="T515"/>
  <c r="R515"/>
  <c r="P515"/>
  <c r="BI508"/>
  <c r="BH508"/>
  <c r="BG508"/>
  <c r="BF508"/>
  <c r="T508"/>
  <c r="R508"/>
  <c r="P508"/>
  <c r="BI502"/>
  <c r="BH502"/>
  <c r="BG502"/>
  <c r="BF502"/>
  <c r="T502"/>
  <c r="T501"/>
  <c r="R502"/>
  <c r="R501"/>
  <c r="P502"/>
  <c r="P501"/>
  <c r="BI498"/>
  <c r="BH498"/>
  <c r="BG498"/>
  <c r="BF498"/>
  <c r="T498"/>
  <c r="T497"/>
  <c r="R498"/>
  <c r="R497"/>
  <c r="P498"/>
  <c r="P497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T484"/>
  <c r="R485"/>
  <c r="R484"/>
  <c r="P485"/>
  <c r="P484"/>
  <c r="BI482"/>
  <c r="BH482"/>
  <c r="BG482"/>
  <c r="BF482"/>
  <c r="T482"/>
  <c r="R482"/>
  <c r="P482"/>
  <c r="BI477"/>
  <c r="BH477"/>
  <c r="BG477"/>
  <c r="BF477"/>
  <c r="T477"/>
  <c r="R477"/>
  <c r="P477"/>
  <c r="BI472"/>
  <c r="BH472"/>
  <c r="BG472"/>
  <c r="BF472"/>
  <c r="T472"/>
  <c r="R472"/>
  <c r="P472"/>
  <c r="BI470"/>
  <c r="BH470"/>
  <c r="BG470"/>
  <c r="BF470"/>
  <c r="T470"/>
  <c r="R470"/>
  <c r="P470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6"/>
  <c r="BH456"/>
  <c r="BG456"/>
  <c r="BF456"/>
  <c r="T456"/>
  <c r="R456"/>
  <c r="P456"/>
  <c r="BI450"/>
  <c r="BH450"/>
  <c r="BG450"/>
  <c r="BF450"/>
  <c r="T450"/>
  <c r="R450"/>
  <c r="P450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1"/>
  <c r="BH431"/>
  <c r="BG431"/>
  <c r="BF431"/>
  <c r="T431"/>
  <c r="R431"/>
  <c r="P431"/>
  <c r="BI420"/>
  <c r="BH420"/>
  <c r="BG420"/>
  <c r="BF420"/>
  <c r="T420"/>
  <c r="R420"/>
  <c r="P420"/>
  <c r="BI408"/>
  <c r="BH408"/>
  <c r="BG408"/>
  <c r="BF408"/>
  <c r="T408"/>
  <c r="R408"/>
  <c r="P408"/>
  <c r="BI396"/>
  <c r="BH396"/>
  <c r="BG396"/>
  <c r="BF396"/>
  <c r="T396"/>
  <c r="R396"/>
  <c r="P396"/>
  <c r="BI384"/>
  <c r="BH384"/>
  <c r="BG384"/>
  <c r="BF384"/>
  <c r="T384"/>
  <c r="R384"/>
  <c r="P384"/>
  <c r="BI380"/>
  <c r="BH380"/>
  <c r="BG380"/>
  <c r="BF380"/>
  <c r="T380"/>
  <c r="R380"/>
  <c r="P380"/>
  <c r="BI374"/>
  <c r="BH374"/>
  <c r="BG374"/>
  <c r="BF374"/>
  <c r="T374"/>
  <c r="R374"/>
  <c r="P374"/>
  <c r="BI361"/>
  <c r="BH361"/>
  <c r="BG361"/>
  <c r="BF361"/>
  <c r="T361"/>
  <c r="R361"/>
  <c r="P361"/>
  <c r="BI349"/>
  <c r="BH349"/>
  <c r="BG349"/>
  <c r="BF349"/>
  <c r="T349"/>
  <c r="R349"/>
  <c r="P349"/>
  <c r="BI335"/>
  <c r="BH335"/>
  <c r="BG335"/>
  <c r="BF335"/>
  <c r="T335"/>
  <c r="R335"/>
  <c r="P335"/>
  <c r="BI323"/>
  <c r="BH323"/>
  <c r="BG323"/>
  <c r="BF323"/>
  <c r="T323"/>
  <c r="R323"/>
  <c r="P323"/>
  <c r="BI308"/>
  <c r="BH308"/>
  <c r="BG308"/>
  <c r="BF308"/>
  <c r="T308"/>
  <c r="T307"/>
  <c r="R308"/>
  <c r="P308"/>
  <c r="BI302"/>
  <c r="BH302"/>
  <c r="BG302"/>
  <c r="BF302"/>
  <c r="T302"/>
  <c r="T301"/>
  <c r="T300"/>
  <c r="R302"/>
  <c r="R301"/>
  <c r="P302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68"/>
  <c r="BH268"/>
  <c r="BG268"/>
  <c r="BF268"/>
  <c r="T268"/>
  <c r="T267"/>
  <c r="T266"/>
  <c r="R268"/>
  <c r="R267"/>
  <c r="R266"/>
  <c r="P268"/>
  <c r="P267"/>
  <c r="P266"/>
  <c r="BI254"/>
  <c r="BH254"/>
  <c r="BG254"/>
  <c r="BF254"/>
  <c r="T254"/>
  <c r="R254"/>
  <c r="P254"/>
  <c r="BI251"/>
  <c r="BH251"/>
  <c r="BG251"/>
  <c r="BF251"/>
  <c r="T251"/>
  <c r="R251"/>
  <c r="P251"/>
  <c r="BI239"/>
  <c r="BH239"/>
  <c r="BG239"/>
  <c r="BF239"/>
  <c r="T239"/>
  <c r="R239"/>
  <c r="P239"/>
  <c r="BI227"/>
  <c r="BH227"/>
  <c r="BG227"/>
  <c r="BF227"/>
  <c r="T227"/>
  <c r="R227"/>
  <c r="P227"/>
  <c r="BI222"/>
  <c r="BH222"/>
  <c r="BG222"/>
  <c r="BF222"/>
  <c r="T222"/>
  <c r="R222"/>
  <c r="P222"/>
  <c r="BI210"/>
  <c r="BH210"/>
  <c r="BG210"/>
  <c r="BF210"/>
  <c r="T210"/>
  <c r="R210"/>
  <c r="P210"/>
  <c r="BI204"/>
  <c r="BH204"/>
  <c r="BG204"/>
  <c r="BF204"/>
  <c r="T204"/>
  <c r="R204"/>
  <c r="P204"/>
  <c r="BI193"/>
  <c r="BH193"/>
  <c r="BG193"/>
  <c r="BF193"/>
  <c r="T193"/>
  <c r="R193"/>
  <c r="P193"/>
  <c r="BI179"/>
  <c r="BH179"/>
  <c r="BG179"/>
  <c r="BF179"/>
  <c r="T179"/>
  <c r="R179"/>
  <c r="P179"/>
  <c r="BI174"/>
  <c r="BH174"/>
  <c r="BG174"/>
  <c r="BF174"/>
  <c r="T174"/>
  <c r="R174"/>
  <c r="P174"/>
  <c r="BI166"/>
  <c r="BH166"/>
  <c r="BG166"/>
  <c r="BF166"/>
  <c r="T166"/>
  <c r="R166"/>
  <c r="P166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28"/>
  <c r="BH128"/>
  <c r="BG128"/>
  <c r="BF128"/>
  <c r="T128"/>
  <c r="T115"/>
  <c r="R128"/>
  <c r="R115"/>
  <c r="P128"/>
  <c r="P115"/>
  <c r="BI116"/>
  <c r="BH116"/>
  <c r="BG116"/>
  <c r="BF116"/>
  <c r="T116"/>
  <c r="R116"/>
  <c r="P116"/>
  <c r="J108"/>
  <c r="F108"/>
  <c r="F106"/>
  <c r="E104"/>
  <c r="J58"/>
  <c r="F58"/>
  <c r="F56"/>
  <c r="E54"/>
  <c r="J26"/>
  <c r="E26"/>
  <c r="J109"/>
  <c r="J25"/>
  <c r="J20"/>
  <c r="E20"/>
  <c r="F109"/>
  <c r="J19"/>
  <c r="J14"/>
  <c r="J106"/>
  <c r="E7"/>
  <c r="E100"/>
  <c i="2" r="J39"/>
  <c r="J38"/>
  <c i="1" r="AY56"/>
  <c i="2" r="J37"/>
  <c i="1" r="AX56"/>
  <c i="2" r="BI460"/>
  <c r="BH460"/>
  <c r="BG460"/>
  <c r="BF460"/>
  <c r="T460"/>
  <c r="T459"/>
  <c r="R460"/>
  <c r="R459"/>
  <c r="P460"/>
  <c r="P459"/>
  <c r="BI445"/>
  <c r="BH445"/>
  <c r="BG445"/>
  <c r="BF445"/>
  <c r="T445"/>
  <c r="T444"/>
  <c r="T443"/>
  <c r="R445"/>
  <c r="R444"/>
  <c r="R443"/>
  <c r="P445"/>
  <c r="P444"/>
  <c r="P443"/>
  <c r="BI441"/>
  <c r="BH441"/>
  <c r="BG441"/>
  <c r="BF441"/>
  <c r="T441"/>
  <c r="T440"/>
  <c r="R441"/>
  <c r="R440"/>
  <c r="P441"/>
  <c r="P440"/>
  <c r="BI435"/>
  <c r="BH435"/>
  <c r="BG435"/>
  <c r="BF435"/>
  <c r="T435"/>
  <c r="T434"/>
  <c r="T433"/>
  <c r="R435"/>
  <c r="R434"/>
  <c r="R433"/>
  <c r="P435"/>
  <c r="P434"/>
  <c r="BI432"/>
  <c r="BH432"/>
  <c r="BG432"/>
  <c r="BF432"/>
  <c r="T432"/>
  <c r="R432"/>
  <c r="P432"/>
  <c r="BI430"/>
  <c r="BH430"/>
  <c r="BG430"/>
  <c r="BF430"/>
  <c r="T430"/>
  <c r="R430"/>
  <c r="P430"/>
  <c r="BI424"/>
  <c r="BH424"/>
  <c r="BG424"/>
  <c r="BF424"/>
  <c r="T424"/>
  <c r="R424"/>
  <c r="P424"/>
  <c r="BI418"/>
  <c r="BH418"/>
  <c r="BG418"/>
  <c r="BF418"/>
  <c r="T418"/>
  <c r="R418"/>
  <c r="P418"/>
  <c r="BI416"/>
  <c r="BH416"/>
  <c r="BG416"/>
  <c r="BF416"/>
  <c r="T416"/>
  <c r="R416"/>
  <c r="P416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3"/>
  <c r="BH403"/>
  <c r="BG403"/>
  <c r="BF403"/>
  <c r="T403"/>
  <c r="R403"/>
  <c r="P403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68"/>
  <c r="BH368"/>
  <c r="BG368"/>
  <c r="BF368"/>
  <c r="T368"/>
  <c r="R368"/>
  <c r="P368"/>
  <c r="BI357"/>
  <c r="BH357"/>
  <c r="BG357"/>
  <c r="BF357"/>
  <c r="T357"/>
  <c r="R357"/>
  <c r="P357"/>
  <c r="BI346"/>
  <c r="BH346"/>
  <c r="BG346"/>
  <c r="BF346"/>
  <c r="T346"/>
  <c r="R346"/>
  <c r="P346"/>
  <c r="BI335"/>
  <c r="BH335"/>
  <c r="BG335"/>
  <c r="BF335"/>
  <c r="T335"/>
  <c r="R335"/>
  <c r="P335"/>
  <c r="BI324"/>
  <c r="BH324"/>
  <c r="BG324"/>
  <c r="BF324"/>
  <c r="T324"/>
  <c r="R324"/>
  <c r="P324"/>
  <c r="BI312"/>
  <c r="BH312"/>
  <c r="BG312"/>
  <c r="BF312"/>
  <c r="T312"/>
  <c r="R312"/>
  <c r="P312"/>
  <c r="BI299"/>
  <c r="BH299"/>
  <c r="BG299"/>
  <c r="BF299"/>
  <c r="T299"/>
  <c r="R299"/>
  <c r="P29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69"/>
  <c r="BH269"/>
  <c r="BG269"/>
  <c r="BF269"/>
  <c r="T269"/>
  <c r="T268"/>
  <c r="T267"/>
  <c r="R269"/>
  <c r="R268"/>
  <c r="R267"/>
  <c r="P269"/>
  <c r="P268"/>
  <c r="P267"/>
  <c r="BI264"/>
  <c r="BH264"/>
  <c r="BG264"/>
  <c r="BF264"/>
  <c r="T264"/>
  <c r="R264"/>
  <c r="P264"/>
  <c r="BI253"/>
  <c r="BH253"/>
  <c r="BG253"/>
  <c r="BF253"/>
  <c r="T253"/>
  <c r="R253"/>
  <c r="P253"/>
  <c r="BI242"/>
  <c r="BH242"/>
  <c r="BG242"/>
  <c r="BF242"/>
  <c r="T242"/>
  <c r="R242"/>
  <c r="P242"/>
  <c r="BI231"/>
  <c r="BH231"/>
  <c r="BG231"/>
  <c r="BF231"/>
  <c r="T231"/>
  <c r="R231"/>
  <c r="P231"/>
  <c r="BI226"/>
  <c r="BH226"/>
  <c r="BG226"/>
  <c r="BF226"/>
  <c r="T226"/>
  <c r="R226"/>
  <c r="P226"/>
  <c r="BI214"/>
  <c r="BH214"/>
  <c r="BG214"/>
  <c r="BF214"/>
  <c r="T214"/>
  <c r="R214"/>
  <c r="P214"/>
  <c r="BI208"/>
  <c r="BH208"/>
  <c r="BG208"/>
  <c r="BF208"/>
  <c r="T208"/>
  <c r="R208"/>
  <c r="P208"/>
  <c r="BI194"/>
  <c r="BH194"/>
  <c r="BG194"/>
  <c r="BF194"/>
  <c r="T194"/>
  <c r="R194"/>
  <c r="P194"/>
  <c r="BI186"/>
  <c r="BH186"/>
  <c r="BG186"/>
  <c r="BF186"/>
  <c r="T186"/>
  <c r="R186"/>
  <c r="P186"/>
  <c r="BI181"/>
  <c r="BH181"/>
  <c r="BG181"/>
  <c r="BF181"/>
  <c r="T181"/>
  <c r="R181"/>
  <c r="P181"/>
  <c r="BI172"/>
  <c r="BH172"/>
  <c r="BG172"/>
  <c r="BF172"/>
  <c r="T172"/>
  <c r="R172"/>
  <c r="P172"/>
  <c r="BI160"/>
  <c r="BH160"/>
  <c r="BG160"/>
  <c r="BF160"/>
  <c r="T160"/>
  <c r="T159"/>
  <c r="R160"/>
  <c r="R159"/>
  <c r="P160"/>
  <c r="P159"/>
  <c r="BI148"/>
  <c r="BH148"/>
  <c r="BG148"/>
  <c r="BF148"/>
  <c r="T148"/>
  <c r="R148"/>
  <c r="P148"/>
  <c r="BI137"/>
  <c r="BH137"/>
  <c r="BG137"/>
  <c r="BF137"/>
  <c r="T137"/>
  <c r="R137"/>
  <c r="P137"/>
  <c r="BI125"/>
  <c r="BH125"/>
  <c r="BG125"/>
  <c r="BF125"/>
  <c r="T125"/>
  <c r="T113"/>
  <c r="R125"/>
  <c r="R113"/>
  <c r="P125"/>
  <c r="P113"/>
  <c r="BI114"/>
  <c r="BH114"/>
  <c r="BG114"/>
  <c r="BF114"/>
  <c r="T114"/>
  <c r="R114"/>
  <c r="P114"/>
  <c r="J106"/>
  <c r="F106"/>
  <c r="F104"/>
  <c r="E102"/>
  <c r="J58"/>
  <c r="F58"/>
  <c r="F56"/>
  <c r="E54"/>
  <c r="J26"/>
  <c r="E26"/>
  <c r="J59"/>
  <c r="J25"/>
  <c r="J20"/>
  <c r="E20"/>
  <c r="F107"/>
  <c r="J19"/>
  <c r="J14"/>
  <c r="J56"/>
  <c r="E7"/>
  <c r="E50"/>
  <c i="1" r="L50"/>
  <c r="AM50"/>
  <c r="AM49"/>
  <c r="L49"/>
  <c r="AM47"/>
  <c r="L47"/>
  <c r="L45"/>
  <c r="L44"/>
  <c i="2" r="BK194"/>
  <c i="4" r="J336"/>
  <c r="BK382"/>
  <c i="5" r="BK478"/>
  <c r="J434"/>
  <c i="6" r="J588"/>
  <c r="BK522"/>
  <c r="BK179"/>
  <c r="BK340"/>
  <c i="8" r="J277"/>
  <c r="BK313"/>
  <c i="9" r="J421"/>
  <c r="J216"/>
  <c i="10" r="J235"/>
  <c r="J129"/>
  <c i="11" r="BK103"/>
  <c i="9" r="J362"/>
  <c i="10" r="J93"/>
  <c i="11" r="J177"/>
  <c i="12" r="J193"/>
  <c i="14" r="J175"/>
  <c i="2" r="J375"/>
  <c i="3" r="J531"/>
  <c r="BK204"/>
  <c i="4" r="BK360"/>
  <c i="5" r="J617"/>
  <c i="6" r="BK444"/>
  <c r="BK547"/>
  <c r="BK295"/>
  <c i="7" r="J119"/>
  <c i="8" r="J215"/>
  <c r="J111"/>
  <c i="9" r="J284"/>
  <c i="10" r="J274"/>
  <c i="12" r="J191"/>
  <c i="14" r="J248"/>
  <c i="2" r="J312"/>
  <c i="4" r="J524"/>
  <c i="5" r="BK557"/>
  <c r="BK119"/>
  <c i="6" r="BK524"/>
  <c r="BK469"/>
  <c i="8" r="J141"/>
  <c r="J267"/>
  <c i="9" r="BK344"/>
  <c r="BK411"/>
  <c i="14" r="BK307"/>
  <c i="3" r="BK239"/>
  <c r="BK396"/>
  <c i="4" r="J382"/>
  <c r="J561"/>
  <c i="5" r="J367"/>
  <c r="BK354"/>
  <c i="6" r="BK363"/>
  <c r="J399"/>
  <c i="8" r="BK119"/>
  <c i="9" r="J181"/>
  <c r="BK337"/>
  <c i="10" r="J184"/>
  <c i="11" r="J206"/>
  <c r="BK291"/>
  <c i="12" r="J93"/>
  <c i="14" r="J353"/>
  <c r="BK153"/>
  <c i="2" r="J357"/>
  <c i="4" r="BK136"/>
  <c r="J729"/>
  <c r="J308"/>
  <c i="5" r="J493"/>
  <c r="J557"/>
  <c r="BK631"/>
  <c i="6" r="BK822"/>
  <c r="BK437"/>
  <c r="BK506"/>
  <c r="BK318"/>
  <c i="8" r="BK228"/>
  <c i="9" r="BK356"/>
  <c i="10" r="BK259"/>
  <c i="11" r="BK212"/>
  <c i="14" r="J286"/>
  <c i="2" r="J435"/>
  <c i="3" r="BK148"/>
  <c r="J515"/>
  <c i="4" r="BK657"/>
  <c i="5" r="BK265"/>
  <c i="6" r="BK776"/>
  <c r="BK465"/>
  <c r="BK415"/>
  <c i="8" r="J173"/>
  <c r="BK206"/>
  <c i="9" r="BK362"/>
  <c i="11" r="BK159"/>
  <c i="12" r="BK205"/>
  <c i="14" r="BK197"/>
  <c i="2" r="J242"/>
  <c i="3" r="J508"/>
  <c r="J144"/>
  <c r="BK251"/>
  <c i="4" r="J365"/>
  <c r="BK640"/>
  <c i="6" r="BK681"/>
  <c r="J284"/>
  <c r="J191"/>
  <c i="5" r="J482"/>
  <c i="6" r="J469"/>
  <c r="BK770"/>
  <c i="8" r="BK335"/>
  <c i="9" r="J128"/>
  <c i="10" r="J268"/>
  <c i="11" r="BK281"/>
  <c i="1" r="AS63"/>
  <c i="4" r="J640"/>
  <c r="BK787"/>
  <c i="5" r="J391"/>
  <c i="8" r="J406"/>
  <c r="BK255"/>
  <c i="9" r="J198"/>
  <c r="BK138"/>
  <c i="10" r="J140"/>
  <c i="13" r="BK107"/>
  <c i="2" r="BK424"/>
  <c i="4" r="BK214"/>
  <c r="BK375"/>
  <c r="J570"/>
  <c r="J333"/>
  <c i="5" r="J627"/>
  <c r="BK411"/>
  <c i="6" r="BK720"/>
  <c r="J166"/>
  <c r="J466"/>
  <c i="8" r="BK246"/>
  <c i="9" r="BK216"/>
  <c i="11" r="J133"/>
  <c i="13" r="BK145"/>
  <c r="J125"/>
  <c i="4" r="J509"/>
  <c r="BK308"/>
  <c r="BK329"/>
  <c i="5" r="BK177"/>
  <c r="BK617"/>
  <c i="6" r="BK466"/>
  <c r="BK705"/>
  <c r="J397"/>
  <c r="J326"/>
  <c i="8" r="J257"/>
  <c r="J396"/>
  <c r="BK310"/>
  <c i="9" r="J170"/>
  <c r="BK429"/>
  <c i="10" r="BK268"/>
  <c r="J114"/>
  <c i="12" r="BK218"/>
  <c i="13" r="BK140"/>
  <c i="2" r="J403"/>
  <c i="3" r="J444"/>
  <c r="J179"/>
  <c i="4" r="BK696"/>
  <c i="5" r="J229"/>
  <c i="6" r="BK574"/>
  <c r="BK139"/>
  <c r="J567"/>
  <c i="7" r="J104"/>
  <c i="8" r="J316"/>
  <c r="BK302"/>
  <c i="9" r="BK416"/>
  <c r="BK271"/>
  <c i="10" r="J151"/>
  <c i="12" r="BK201"/>
  <c i="13" r="J140"/>
  <c i="14" r="J311"/>
  <c i="2" r="J114"/>
  <c i="3" r="BK489"/>
  <c r="J204"/>
  <c i="4" r="BK371"/>
  <c r="BK336"/>
  <c i="5" r="BK290"/>
  <c i="6" r="J726"/>
  <c r="J511"/>
  <c r="BK530"/>
  <c r="BK423"/>
  <c i="8" r="J315"/>
  <c r="BK396"/>
  <c r="J246"/>
  <c i="9" r="J262"/>
  <c i="10" r="J270"/>
  <c i="13" r="BK175"/>
  <c i="14" r="J302"/>
  <c i="4" r="J411"/>
  <c r="J241"/>
  <c i="5" r="J638"/>
  <c r="BK564"/>
  <c i="6" r="J381"/>
  <c r="J130"/>
  <c i="8" r="BK364"/>
  <c r="J245"/>
  <c i="11" r="BK264"/>
  <c i="14" r="BK430"/>
  <c i="3" r="BK288"/>
  <c r="J268"/>
  <c i="4" r="BK186"/>
  <c r="J756"/>
  <c r="BK121"/>
  <c i="5" r="BK546"/>
  <c r="BK697"/>
  <c r="BK413"/>
  <c i="6" r="J210"/>
  <c i="7" r="BK136"/>
  <c i="9" r="BK441"/>
  <c i="10" r="J145"/>
  <c i="11" r="BK126"/>
  <c i="12" r="J187"/>
  <c i="13" r="BK219"/>
  <c i="14" r="J181"/>
  <c i="2" r="BK416"/>
  <c i="4" r="J225"/>
  <c i="5" r="BK402"/>
  <c r="J145"/>
  <c i="6" r="BK499"/>
  <c i="8" r="BK202"/>
  <c r="J287"/>
  <c i="9" r="BK404"/>
  <c r="BK421"/>
  <c i="10" r="J277"/>
  <c i="11" r="J291"/>
  <c r="J264"/>
  <c r="BK156"/>
  <c i="13" r="BK201"/>
  <c i="14" r="BK257"/>
  <c i="2" r="BK114"/>
  <c i="3" r="BK515"/>
  <c i="4" r="J270"/>
  <c r="BK539"/>
  <c r="BK365"/>
  <c i="5" r="J628"/>
  <c r="J474"/>
  <c r="J316"/>
  <c i="6" r="J770"/>
  <c r="BK588"/>
  <c r="BK511"/>
  <c r="J179"/>
  <c i="8" r="BK209"/>
  <c i="9" r="BK212"/>
  <c i="11" r="J247"/>
  <c i="12" r="BK93"/>
  <c i="13" r="BK185"/>
  <c i="14" r="J238"/>
  <c i="3" r="J420"/>
  <c r="BK539"/>
  <c i="4" r="J150"/>
  <c r="BK756"/>
  <c i="5" r="J462"/>
  <c i="4" r="J495"/>
  <c r="BK595"/>
  <c r="J706"/>
  <c i="5" r="BK407"/>
  <c i="6" r="BK671"/>
  <c r="J681"/>
  <c r="J332"/>
  <c i="8" r="BK386"/>
  <c i="9" r="J209"/>
  <c i="10" r="J252"/>
  <c i="11" r="BK290"/>
  <c r="J309"/>
  <c i="12" r="J183"/>
  <c i="14" r="J118"/>
  <c i="2" r="J379"/>
  <c r="J181"/>
  <c i="3" r="BK462"/>
  <c r="J166"/>
  <c i="4" r="BK663"/>
  <c i="6" r="J557"/>
  <c i="8" r="J324"/>
  <c r="BK135"/>
  <c i="9" r="J227"/>
  <c r="BK123"/>
  <c i="11" r="J287"/>
  <c i="2" r="J346"/>
  <c r="BK435"/>
  <c i="3" r="J460"/>
  <c i="4" r="J657"/>
  <c r="BK729"/>
  <c i="5" r="BK300"/>
  <c r="BK582"/>
  <c i="6" r="BK752"/>
  <c r="J551"/>
  <c r="J423"/>
  <c r="J328"/>
  <c r="BK284"/>
  <c i="9" r="J356"/>
  <c r="J159"/>
  <c i="11" r="BK170"/>
  <c i="13" r="BK191"/>
  <c r="J233"/>
  <c i="3" r="J288"/>
  <c i="4" r="J645"/>
  <c i="5" r="BK114"/>
  <c r="J253"/>
  <c r="BK709"/>
  <c i="6" r="J538"/>
  <c r="BK732"/>
  <c r="J527"/>
  <c r="J408"/>
  <c i="7" r="BK150"/>
  <c i="8" r="J244"/>
  <c r="J272"/>
  <c i="9" r="BK174"/>
  <c r="J187"/>
  <c i="10" r="J160"/>
  <c i="11" r="BK152"/>
  <c i="12" r="J218"/>
  <c i="13" r="BK150"/>
  <c i="2" r="J208"/>
  <c i="3" r="BK523"/>
  <c r="J254"/>
  <c r="BK302"/>
  <c i="4" r="BK182"/>
  <c i="5" r="J549"/>
  <c i="6" r="J139"/>
  <c r="J388"/>
  <c i="7" r="BK127"/>
  <c i="8" r="J310"/>
  <c r="J293"/>
  <c i="9" r="BK253"/>
  <c i="10" r="BK146"/>
  <c i="11" r="BK255"/>
  <c i="12" r="BK214"/>
  <c i="13" r="J101"/>
  <c i="14" r="J317"/>
  <c i="2" r="BK172"/>
  <c r="J335"/>
  <c i="3" r="BK482"/>
  <c r="J222"/>
  <c i="4" r="BK687"/>
  <c i="5" r="J613"/>
  <c i="6" r="BK788"/>
  <c r="J779"/>
  <c r="J170"/>
  <c r="J363"/>
  <c i="8" r="J348"/>
  <c r="BK189"/>
  <c i="9" r="BK238"/>
  <c r="BK340"/>
  <c i="10" r="BK290"/>
  <c i="12" r="BK179"/>
  <c i="14" r="BK118"/>
  <c i="4" r="J574"/>
  <c r="J186"/>
  <c r="J779"/>
  <c r="J652"/>
  <c i="5" r="BK198"/>
  <c r="BK466"/>
  <c r="BK434"/>
  <c i="6" r="J705"/>
  <c r="J323"/>
  <c i="7" r="BK112"/>
  <c i="8" r="BK141"/>
  <c i="9" r="BK205"/>
  <c i="10" r="J280"/>
  <c i="11" r="BK150"/>
  <c i="12" r="BK197"/>
  <c i="14" r="BK332"/>
  <c r="J402"/>
  <c i="3" r="J227"/>
  <c i="4" r="BK555"/>
  <c r="J564"/>
  <c r="J370"/>
  <c i="5" r="J596"/>
  <c r="J222"/>
  <c i="6" r="BK532"/>
  <c r="J248"/>
  <c i="8" r="BK111"/>
  <c r="BK343"/>
  <c i="9" r="BK104"/>
  <c i="10" r="BK274"/>
  <c i="12" r="BK187"/>
  <c r="J212"/>
  <c i="2" r="BK181"/>
  <c r="J445"/>
  <c i="3" r="BK502"/>
  <c r="BK222"/>
  <c i="4" r="BK620"/>
  <c r="J214"/>
  <c r="J121"/>
  <c i="6" r="BK538"/>
  <c r="BK130"/>
  <c r="BK371"/>
  <c i="7" r="J145"/>
  <c i="8" r="BK243"/>
  <c i="10" r="BK131"/>
  <c i="11" r="J184"/>
  <c r="J299"/>
  <c r="J103"/>
  <c i="12" r="J216"/>
  <c i="14" r="J291"/>
  <c i="2" r="J387"/>
  <c r="BK460"/>
  <c r="BK186"/>
  <c i="4" r="J435"/>
  <c i="5" r="BK620"/>
  <c r="BK673"/>
  <c i="6" r="J287"/>
  <c r="J535"/>
  <c i="8" r="BK269"/>
  <c i="9" r="BK293"/>
  <c i="10" r="BK277"/>
  <c r="J107"/>
  <c i="14" r="BK315"/>
  <c i="2" r="BK264"/>
  <c i="3" r="J470"/>
  <c r="BK431"/>
  <c i="4" r="J576"/>
  <c i="5" r="BK276"/>
  <c i="6" r="J519"/>
  <c i="8" r="BK197"/>
  <c r="J308"/>
  <c i="9" r="J337"/>
  <c r="J143"/>
  <c i="10" r="J245"/>
  <c i="4" r="J595"/>
  <c r="BK347"/>
  <c i="5" r="J339"/>
  <c r="J673"/>
  <c r="J290"/>
  <c i="6" r="J748"/>
  <c r="BK535"/>
  <c r="J227"/>
  <c r="BK514"/>
  <c i="8" r="BK157"/>
  <c r="J320"/>
  <c r="J211"/>
  <c i="9" r="J189"/>
  <c r="J387"/>
  <c r="J301"/>
  <c i="10" r="J147"/>
  <c i="11" r="BK260"/>
  <c i="12" r="J101"/>
  <c i="2" r="J194"/>
  <c r="J418"/>
  <c i="3" r="BK485"/>
  <c i="4" r="J303"/>
  <c r="BK692"/>
  <c i="5" r="J402"/>
  <c i="6" r="J647"/>
  <c r="J720"/>
  <c r="J451"/>
  <c r="BK487"/>
  <c i="7" r="J112"/>
  <c i="8" r="BK181"/>
  <c r="J307"/>
  <c i="9" r="BK143"/>
  <c i="10" r="BK227"/>
  <c r="J227"/>
  <c i="11" r="BK239"/>
  <c i="12" r="J205"/>
  <c i="14" r="BK327"/>
  <c r="BK272"/>
  <c i="2" r="J324"/>
  <c r="J284"/>
  <c i="3" r="J152"/>
  <c i="4" r="BK576"/>
  <c r="BK747"/>
  <c i="6" r="J642"/>
  <c r="BK545"/>
  <c r="J548"/>
  <c i="7" r="J143"/>
  <c i="8" r="BK324"/>
  <c r="BK348"/>
  <c i="9" r="BK149"/>
  <c r="J348"/>
  <c i="10" r="J104"/>
  <c i="14" r="J313"/>
  <c r="BK148"/>
  <c i="4" r="J752"/>
  <c r="BK341"/>
  <c i="5" r="J425"/>
  <c r="J600"/>
  <c i="6" r="J533"/>
  <c r="BK533"/>
  <c r="BK197"/>
  <c i="8" r="BK234"/>
  <c r="J361"/>
  <c i="9" r="J441"/>
  <c r="BK128"/>
  <c i="2" r="J214"/>
  <c i="3" r="J251"/>
  <c i="4" r="BK394"/>
  <c r="J734"/>
  <c r="J579"/>
  <c i="5" r="J198"/>
  <c r="BK312"/>
  <c i="6" r="J221"/>
  <c i="8" r="BK367"/>
  <c i="9" r="BK201"/>
  <c i="10" r="J250"/>
  <c i="11" r="BK230"/>
  <c i="12" r="J233"/>
  <c i="13" r="BK208"/>
  <c i="14" r="BK302"/>
  <c i="4" r="J284"/>
  <c i="5" r="J354"/>
  <c r="BK721"/>
  <c i="8" r="BK361"/>
  <c r="J157"/>
  <c i="9" r="J138"/>
  <c r="J134"/>
  <c i="10" r="BK263"/>
  <c i="11" r="BK165"/>
  <c r="J159"/>
  <c i="12" r="BK161"/>
  <c i="13" r="BK197"/>
  <c i="14" r="BK243"/>
  <c i="2" r="J264"/>
  <c i="3" r="BK174"/>
  <c r="BK254"/>
  <c i="4" r="BK386"/>
  <c r="BK608"/>
  <c r="BK509"/>
  <c i="5" r="J132"/>
  <c r="BK116"/>
  <c r="BK222"/>
  <c i="6" r="BK557"/>
  <c r="BK181"/>
  <c r="BK509"/>
  <c i="8" r="BK293"/>
  <c r="BK323"/>
  <c i="9" r="BK191"/>
  <c i="10" r="J203"/>
  <c r="BK125"/>
  <c i="12" r="J179"/>
  <c i="13" r="J175"/>
  <c i="14" r="BK387"/>
  <c i="3" r="J539"/>
  <c r="BK450"/>
  <c i="4" r="BK370"/>
  <c r="BK779"/>
  <c i="5" r="BK613"/>
  <c r="J543"/>
  <c i="6" r="J822"/>
  <c r="BK540"/>
  <c r="BK551"/>
  <c i="8" r="J274"/>
  <c r="J189"/>
  <c i="9" r="BK198"/>
  <c r="J113"/>
  <c i="11" r="BK220"/>
  <c i="14" r="BK264"/>
  <c i="2" r="BK379"/>
  <c r="BK412"/>
  <c i="3" r="BK284"/>
  <c r="J408"/>
  <c i="4" r="BK563"/>
  <c r="BK674"/>
  <c r="J355"/>
  <c r="J264"/>
  <c i="5" r="BK607"/>
  <c i="6" r="BK550"/>
  <c r="BK595"/>
  <c r="J164"/>
  <c r="BK483"/>
  <c i="8" r="BK238"/>
  <c i="10" r="J229"/>
  <c i="11" r="J212"/>
  <c r="BK277"/>
  <c r="BK112"/>
  <c i="12" r="BK210"/>
  <c i="13" r="J208"/>
  <c i="14" r="BK191"/>
  <c i="2" r="BK214"/>
  <c r="BK418"/>
  <c i="3" r="J380"/>
  <c r="BK380"/>
  <c i="4" r="BK150"/>
  <c i="5" r="BK482"/>
  <c i="6" r="J604"/>
  <c r="BK484"/>
  <c r="J574"/>
  <c i="8" r="J135"/>
  <c r="J364"/>
  <c i="9" r="BK209"/>
  <c i="10" r="BK229"/>
  <c i="13" r="J214"/>
  <c i="2" r="J299"/>
  <c i="3" r="J456"/>
  <c r="BK179"/>
  <c i="4" r="J375"/>
  <c i="5" r="BK462"/>
  <c i="6" r="J752"/>
  <c i="8" r="BK274"/>
  <c r="BK305"/>
  <c i="9" r="BK262"/>
  <c r="J253"/>
  <c i="11" r="J192"/>
  <c i="2" r="J231"/>
  <c r="BK357"/>
  <c i="4" r="BK550"/>
  <c r="BK703"/>
  <c r="BK284"/>
  <c r="J663"/>
  <c i="5" r="J155"/>
  <c r="J568"/>
  <c r="J646"/>
  <c i="6" r="BK564"/>
  <c r="BK642"/>
  <c r="J564"/>
  <c r="J514"/>
  <c r="BK347"/>
  <c i="9" r="BK435"/>
  <c r="BK342"/>
  <c i="11" r="J289"/>
  <c i="12" r="BK216"/>
  <c i="13" r="J185"/>
  <c r="BK216"/>
  <c i="14" r="BK230"/>
  <c r="J112"/>
  <c i="4" r="J692"/>
  <c r="BK647"/>
  <c i="5" r="J307"/>
  <c r="J546"/>
  <c r="J183"/>
  <c i="8" r="BK307"/>
  <c r="J119"/>
  <c i="9" r="J344"/>
  <c i="10" r="J223"/>
  <c i="11" r="J285"/>
  <c i="13" r="J191"/>
  <c i="14" r="BK378"/>
  <c i="3" r="BK227"/>
  <c i="4" r="BK377"/>
  <c i="5" r="J304"/>
  <c r="J709"/>
  <c i="6" r="BK118"/>
  <c r="BK271"/>
  <c i="7" r="J141"/>
  <c i="8" r="J234"/>
  <c r="BK245"/>
  <c i="9" r="BK278"/>
  <c i="13" r="J135"/>
  <c i="14" r="J153"/>
  <c i="3" r="BK292"/>
  <c i="4" r="J199"/>
  <c r="BK230"/>
  <c r="BK653"/>
  <c i="5" r="J116"/>
  <c r="BK268"/>
  <c r="J620"/>
  <c i="6" r="BK779"/>
  <c r="BK166"/>
  <c i="7" r="J94"/>
  <c i="9" r="BK159"/>
  <c r="BK431"/>
  <c i="10" r="BK107"/>
  <c i="11" r="BK289"/>
  <c i="12" r="BK114"/>
  <c i="14" r="BK166"/>
  <c i="1" r="AS55"/>
  <c i="4" r="BK655"/>
  <c r="BK720"/>
  <c i="5" r="J478"/>
  <c i="6" r="BK554"/>
  <c i="8" r="BK406"/>
  <c i="9" r="J431"/>
  <c r="J174"/>
  <c i="10" r="BK151"/>
  <c r="BK114"/>
  <c i="11" r="BK306"/>
  <c i="12" r="J210"/>
  <c i="13" r="BK187"/>
  <c i="14" r="BK417"/>
  <c i="2" r="BK226"/>
  <c i="3" r="J502"/>
  <c i="4" r="BK305"/>
  <c r="J400"/>
  <c r="J417"/>
  <c i="5" r="J162"/>
  <c r="BK627"/>
  <c r="BK646"/>
  <c i="6" r="J524"/>
  <c r="BK517"/>
  <c r="BK476"/>
  <c r="BK388"/>
  <c i="8" r="J206"/>
  <c i="9" r="J104"/>
  <c i="10" r="J290"/>
  <c i="11" r="BK309"/>
  <c i="12" r="BK228"/>
  <c r="J134"/>
  <c i="14" r="J131"/>
  <c i="2" r="BK408"/>
  <c i="3" r="BK498"/>
  <c i="4" r="BK199"/>
  <c r="BK495"/>
  <c i="5" r="BK425"/>
  <c r="J119"/>
  <c i="6" r="J547"/>
  <c r="J762"/>
  <c r="J525"/>
  <c i="8" r="BK222"/>
  <c r="BK267"/>
  <c i="9" r="J438"/>
  <c r="BK350"/>
  <c i="11" r="BK177"/>
  <c i="14" r="J296"/>
  <c i="2" r="BK242"/>
  <c r="BK403"/>
  <c i="3" r="BK268"/>
  <c r="BK460"/>
  <c i="4" r="J674"/>
  <c r="J710"/>
  <c r="BK743"/>
  <c i="5" r="J236"/>
  <c i="6" r="BK184"/>
  <c r="J509"/>
  <c r="J376"/>
  <c i="8" r="J197"/>
  <c i="10" r="J133"/>
  <c r="BK137"/>
  <c i="11" r="J156"/>
  <c i="12" r="J223"/>
  <c r="J214"/>
  <c i="13" r="J187"/>
  <c i="14" r="J191"/>
  <c i="2" r="BK312"/>
  <c r="J430"/>
  <c i="3" r="BK446"/>
  <c r="J349"/>
  <c r="J193"/>
  <c i="5" r="J256"/>
  <c r="J378"/>
  <c i="6" r="J629"/>
  <c r="BK381"/>
  <c i="7" r="BK145"/>
  <c i="8" r="J253"/>
  <c i="9" r="BK301"/>
  <c i="10" r="J193"/>
  <c r="J306"/>
  <c i="11" r="BK122"/>
  <c i="2" r="J125"/>
  <c i="3" r="J439"/>
  <c r="BK210"/>
  <c r="BK335"/>
  <c i="4" r="J689"/>
  <c i="5" r="J407"/>
  <c i="8" r="J161"/>
  <c r="J321"/>
  <c i="9" r="BK181"/>
  <c r="BK348"/>
  <c i="10" r="BK226"/>
  <c i="2" r="J287"/>
  <c r="J408"/>
  <c i="4" r="J684"/>
  <c r="J655"/>
  <c r="J464"/>
  <c i="5" r="J519"/>
  <c r="J466"/>
  <c r="J589"/>
  <c i="6" r="J181"/>
  <c r="J757"/>
  <c r="BK430"/>
  <c i="7" r="J127"/>
  <c i="9" r="J475"/>
  <c r="J411"/>
  <c i="11" r="J239"/>
  <c i="13" r="BK233"/>
  <c r="J219"/>
  <c i="14" r="J338"/>
  <c r="J387"/>
  <c i="2" r="J148"/>
  <c i="4" r="BK734"/>
  <c i="9" r="J369"/>
  <c i="10" r="J299"/>
  <c i="11" r="BK234"/>
  <c i="12" r="J228"/>
  <c i="13" r="J197"/>
  <c i="2" r="BK284"/>
  <c r="BK346"/>
  <c i="3" r="BK470"/>
  <c r="J498"/>
  <c r="J116"/>
  <c i="4" r="BK411"/>
  <c r="BK632"/>
  <c i="5" r="BK253"/>
  <c i="6" r="BK255"/>
  <c i="8" r="J255"/>
  <c r="J386"/>
  <c r="BK173"/>
  <c i="9" r="J185"/>
  <c i="10" r="BK133"/>
  <c r="BK193"/>
  <c i="11" r="J306"/>
  <c i="12" r="BK152"/>
  <c i="13" r="BK160"/>
  <c i="14" r="BK296"/>
  <c i="2" r="J226"/>
  <c i="1" r="AS67"/>
  <c i="3" r="J323"/>
  <c r="J302"/>
  <c i="4" r="J451"/>
  <c r="BK684"/>
  <c r="BK479"/>
  <c i="5" r="BK206"/>
  <c i="6" r="J545"/>
  <c r="BK276"/>
  <c r="J484"/>
  <c r="J415"/>
  <c i="8" r="BK177"/>
  <c r="J300"/>
  <c i="9" r="BK369"/>
  <c r="BK185"/>
  <c i="10" r="J167"/>
  <c r="BK202"/>
  <c i="13" r="BK111"/>
  <c i="14" r="J378"/>
  <c i="3" r="BK508"/>
  <c i="4" r="J696"/>
  <c i="5" r="J206"/>
  <c r="BK304"/>
  <c r="BK378"/>
  <c i="6" r="J522"/>
  <c r="BK248"/>
  <c i="8" r="BK339"/>
  <c r="BK329"/>
  <c i="9" r="J163"/>
  <c r="J429"/>
  <c i="11" r="J137"/>
  <c i="14" r="J332"/>
  <c i="2" r="J186"/>
  <c i="3" r="J174"/>
  <c r="J489"/>
  <c i="4" r="J341"/>
  <c r="BK689"/>
  <c r="J787"/>
  <c r="J182"/>
  <c i="5" r="BK596"/>
  <c r="J413"/>
  <c r="BK162"/>
  <c i="6" r="BK328"/>
  <c r="J184"/>
  <c r="BK239"/>
  <c i="8" r="J228"/>
  <c i="9" r="BK308"/>
  <c r="J308"/>
  <c i="10" r="BK280"/>
  <c i="11" r="J290"/>
  <c i="12" r="BK191"/>
  <c i="13" r="J216"/>
  <c i="14" r="BK367"/>
  <c i="2" r="BK387"/>
  <c r="BK335"/>
  <c r="J137"/>
  <c i="4" r="J687"/>
  <c r="BK752"/>
  <c i="5" r="J300"/>
  <c r="J721"/>
  <c i="6" r="BK458"/>
  <c i="8" r="J222"/>
  <c r="BK295"/>
  <c i="9" r="BK189"/>
  <c r="BK379"/>
  <c i="10" r="J214"/>
  <c i="11" r="BK227"/>
  <c r="BK285"/>
  <c r="J281"/>
  <c i="13" r="J96"/>
  <c i="14" r="BK338"/>
  <c r="BK317"/>
  <c i="2" r="BK137"/>
  <c i="3" r="BK493"/>
  <c r="BK158"/>
  <c i="4" r="BK682"/>
  <c r="BK582"/>
  <c r="J717"/>
  <c r="J720"/>
  <c r="BK270"/>
  <c i="5" r="BK516"/>
  <c r="BK474"/>
  <c i="6" r="BK726"/>
  <c r="J276"/>
  <c r="BK567"/>
  <c r="BK737"/>
  <c r="BK494"/>
  <c i="7" r="BK141"/>
  <c i="8" r="BK161"/>
  <c i="9" r="J152"/>
  <c i="10" r="BK167"/>
  <c r="BK98"/>
  <c i="11" r="J227"/>
  <c i="13" r="J155"/>
  <c i="14" r="J264"/>
  <c i="2" r="J391"/>
  <c r="BK231"/>
  <c i="3" r="J239"/>
  <c i="4" r="J377"/>
  <c r="J305"/>
  <c r="J647"/>
  <c i="5" r="J442"/>
  <c i="6" r="BK175"/>
  <c r="BK227"/>
  <c r="J732"/>
  <c i="8" r="BK300"/>
  <c r="J335"/>
  <c r="J202"/>
  <c i="9" r="J352"/>
  <c r="J201"/>
  <c i="11" r="J165"/>
  <c i="12" r="BK212"/>
  <c i="14" r="J327"/>
  <c i="2" r="J160"/>
  <c r="J269"/>
  <c i="3" r="J472"/>
  <c r="J465"/>
  <c r="BK296"/>
  <c r="J446"/>
  <c i="4" r="BK390"/>
  <c r="BK405"/>
  <c r="J390"/>
  <c i="5" r="J324"/>
  <c r="BK132"/>
  <c i="6" r="BK519"/>
  <c r="J517"/>
  <c r="J340"/>
  <c r="BK210"/>
  <c r="J271"/>
  <c i="8" r="J305"/>
  <c r="BK316"/>
  <c i="10" r="BK129"/>
  <c r="BK214"/>
  <c i="11" r="BK299"/>
  <c r="J112"/>
  <c i="12" r="BK170"/>
  <c i="13" r="BK101"/>
  <c i="14" r="BK225"/>
  <c r="BK353"/>
  <c i="2" r="BK160"/>
  <c i="3" r="J361"/>
  <c r="J431"/>
  <c i="4" r="J700"/>
  <c r="BK524"/>
  <c i="5" r="J607"/>
  <c i="6" r="BK390"/>
  <c r="BK629"/>
  <c r="J577"/>
  <c r="BK553"/>
  <c i="8" r="J281"/>
  <c r="J149"/>
  <c i="9" r="J326"/>
  <c i="10" r="BK118"/>
  <c r="J131"/>
  <c i="11" r="BK144"/>
  <c i="2" r="J424"/>
  <c i="3" r="J477"/>
  <c r="BK472"/>
  <c i="4" r="BK166"/>
  <c r="J289"/>
  <c i="5" r="J564"/>
  <c i="6" r="BK170"/>
  <c i="8" r="J243"/>
  <c i="9" r="J191"/>
  <c r="BK425"/>
  <c i="10" r="BK104"/>
  <c i="11" r="J166"/>
  <c i="2" r="BK148"/>
  <c i="3" r="J462"/>
  <c i="4" r="BK570"/>
  <c r="J743"/>
  <c r="J230"/>
  <c r="BK561"/>
  <c i="5" r="BK256"/>
  <c r="J411"/>
  <c r="J268"/>
  <c i="6" r="BK754"/>
  <c r="BK263"/>
  <c r="J465"/>
  <c i="8" r="J367"/>
  <c i="9" r="BK475"/>
  <c r="BK284"/>
  <c i="13" r="BK96"/>
  <c r="J107"/>
  <c r="J111"/>
  <c i="14" r="BK137"/>
  <c i="4" r="BK303"/>
  <c r="J747"/>
  <c r="J682"/>
  <c i="5" r="BK493"/>
  <c r="BK391"/>
  <c i="6" r="J263"/>
  <c r="J595"/>
  <c r="J550"/>
  <c r="J239"/>
  <c r="J206"/>
  <c i="8" r="J329"/>
  <c r="J302"/>
  <c i="9" r="J340"/>
  <c r="J278"/>
  <c i="10" r="BK174"/>
  <c i="11" r="BK137"/>
  <c i="13" r="J170"/>
  <c i="14" r="J300"/>
  <c i="2" r="J460"/>
  <c i="3" r="J284"/>
  <c i="4" r="J555"/>
  <c i="5" r="J177"/>
  <c i="6" r="BK773"/>
  <c r="J295"/>
  <c r="BK762"/>
  <c r="J437"/>
  <c i="8" r="J318"/>
  <c r="BK281"/>
  <c i="9" r="BK134"/>
  <c i="10" r="J259"/>
  <c i="4" r="J394"/>
  <c r="J550"/>
  <c i="5" r="BK183"/>
  <c r="BK519"/>
  <c r="BK489"/>
  <c i="6" r="J304"/>
  <c i="8" r="J323"/>
  <c r="J251"/>
  <c i="9" r="J271"/>
  <c i="10" r="BK270"/>
  <c r="J310"/>
  <c i="12" r="BK143"/>
  <c i="14" r="BK238"/>
  <c r="J142"/>
  <c i="2" r="BK410"/>
  <c i="3" r="BK116"/>
  <c i="4" r="J347"/>
  <c i="11" r="J260"/>
  <c i="12" r="BK134"/>
  <c i="13" r="J150"/>
  <c r="J201"/>
  <c i="14" r="J321"/>
  <c i="2" r="BK287"/>
  <c i="3" r="BK361"/>
  <c r="BK128"/>
  <c i="4" r="J325"/>
  <c r="J371"/>
  <c i="5" r="J685"/>
  <c i="6" r="J537"/>
  <c r="BK541"/>
  <c r="J554"/>
  <c r="J458"/>
  <c i="8" r="BK149"/>
  <c r="J352"/>
  <c i="9" r="BK326"/>
  <c r="J416"/>
  <c i="10" r="J118"/>
  <c i="11" r="BK148"/>
  <c i="12" r="BK193"/>
  <c i="14" r="BK142"/>
  <c r="BK300"/>
  <c i="2" r="J441"/>
  <c i="3" r="J292"/>
  <c r="BK444"/>
  <c i="4" r="BK577"/>
  <c r="BK700"/>
  <c i="5" r="BK307"/>
  <c i="6" r="BK834"/>
  <c r="J444"/>
  <c r="BK451"/>
  <c r="BK304"/>
  <c i="8" r="BK315"/>
  <c r="BK317"/>
  <c i="9" r="BK352"/>
  <c r="J404"/>
  <c i="10" r="BK250"/>
  <c i="12" r="BK223"/>
  <c i="14" r="J137"/>
  <c i="2" r="J282"/>
  <c i="4" r="BK713"/>
  <c i="5" r="J489"/>
  <c r="BK229"/>
  <c i="6" r="J773"/>
  <c r="J118"/>
  <c i="7" r="BK104"/>
  <c i="8" r="BK308"/>
  <c r="BK318"/>
  <c i="9" r="J315"/>
  <c i="14" r="J159"/>
  <c r="J430"/>
  <c i="3" r="J485"/>
  <c i="4" r="BK379"/>
  <c r="BK545"/>
  <c r="BK645"/>
  <c i="5" r="BK568"/>
  <c r="BK442"/>
  <c i="6" r="J671"/>
  <c r="J487"/>
  <c r="BK221"/>
  <c i="9" r="J400"/>
  <c r="BK170"/>
  <c i="10" r="J146"/>
  <c i="11" r="BK199"/>
  <c i="12" r="J161"/>
  <c i="14" r="BK402"/>
  <c i="4" r="J360"/>
  <c r="J771"/>
  <c i="5" r="J173"/>
  <c i="6" r="J754"/>
  <c r="J476"/>
  <c i="8" r="BK321"/>
  <c i="9" r="BK464"/>
  <c r="BK453"/>
  <c r="BK246"/>
  <c i="10" r="BK145"/>
  <c i="11" r="BK287"/>
  <c i="12" r="J201"/>
  <c i="14" r="BK131"/>
  <c i="2" r="J383"/>
  <c i="11" r="BK164"/>
  <c i="13" r="J130"/>
  <c i="14" r="J307"/>
  <c i="3" r="J374"/>
  <c r="BK152"/>
  <c i="4" r="BK355"/>
  <c i="5" r="J660"/>
  <c r="J114"/>
  <c i="6" r="J584"/>
  <c r="BK164"/>
  <c r="J347"/>
  <c i="8" r="BK253"/>
  <c i="9" r="BK478"/>
  <c i="10" r="BK223"/>
  <c i="12" r="BK125"/>
  <c i="13" r="BK114"/>
  <c i="2" r="BK208"/>
  <c r="J416"/>
  <c i="3" r="J441"/>
  <c r="J148"/>
  <c i="4" r="BK241"/>
  <c r="J405"/>
  <c r="BK264"/>
  <c r="J479"/>
  <c i="6" r="J146"/>
  <c r="J776"/>
  <c r="J483"/>
  <c r="J543"/>
  <c r="J390"/>
  <c i="8" r="J181"/>
  <c r="BK251"/>
  <c i="10" r="BK235"/>
  <c i="11" r="J164"/>
  <c r="BK166"/>
  <c r="J170"/>
  <c i="13" r="BK180"/>
  <c i="14" r="BK291"/>
  <c r="BK175"/>
  <c i="2" r="BK383"/>
  <c r="BK375"/>
  <c i="3" r="J493"/>
  <c i="4" r="BK710"/>
  <c i="5" r="J486"/>
  <c r="J276"/>
  <c i="6" r="J834"/>
  <c i="9" r="J379"/>
  <c i="10" r="J137"/>
  <c i="11" r="J152"/>
  <c i="2" r="BK125"/>
  <c i="3" r="J335"/>
  <c i="4" r="BK225"/>
  <c r="J582"/>
  <c r="J329"/>
  <c i="5" r="BK145"/>
  <c r="J697"/>
  <c r="BK173"/>
  <c i="6" r="BK798"/>
  <c r="J532"/>
  <c r="BK206"/>
  <c i="8" r="J269"/>
  <c r="J313"/>
  <c i="9" r="J464"/>
  <c i="11" r="BK184"/>
  <c i="13" r="J218"/>
  <c r="BK125"/>
  <c i="14" r="J257"/>
  <c i="2" r="BK445"/>
  <c i="4" r="J136"/>
  <c r="J577"/>
  <c i="5" r="J365"/>
  <c r="BK628"/>
  <c i="6" r="BK810"/>
  <c r="J788"/>
  <c r="J506"/>
  <c r="BK146"/>
  <c i="8" r="BK224"/>
  <c r="BK376"/>
  <c r="BK247"/>
  <c i="9" r="BK400"/>
  <c r="J293"/>
  <c i="10" r="J263"/>
  <c i="11" r="J255"/>
  <c i="12" r="J170"/>
  <c i="14" r="BK112"/>
  <c i="3" r="J523"/>
  <c r="J308"/>
  <c i="4" r="BK369"/>
  <c i="5" r="J419"/>
  <c i="6" r="J798"/>
  <c r="J430"/>
  <c r="J318"/>
  <c r="BK326"/>
  <c i="8" r="J331"/>
  <c r="J317"/>
  <c i="9" r="BK187"/>
  <c i="10" r="BK299"/>
  <c i="11" r="BK206"/>
  <c i="13" r="BK135"/>
  <c i="14" r="J166"/>
  <c i="2" r="J410"/>
  <c i="3" r="J158"/>
  <c r="J450"/>
  <c i="4" r="BK667"/>
  <c r="BK717"/>
  <c i="6" r="J530"/>
  <c r="BK647"/>
  <c r="J785"/>
  <c r="J154"/>
  <c i="7" r="J136"/>
  <c i="8" r="J128"/>
  <c i="9" r="J478"/>
  <c r="BK315"/>
  <c i="10" r="BK147"/>
  <c i="13" r="BK155"/>
  <c i="14" r="BK286"/>
  <c i="2" r="BK269"/>
  <c i="4" r="BK289"/>
  <c i="5" r="BK486"/>
  <c r="BK236"/>
  <c r="BK660"/>
  <c i="6" r="J175"/>
  <c i="7" r="BK119"/>
  <c i="8" r="J209"/>
  <c i="9" r="J425"/>
  <c r="BK387"/>
  <c i="14" r="J367"/>
  <c i="3" r="BK439"/>
  <c r="BK531"/>
  <c i="4" r="J166"/>
  <c r="BK737"/>
  <c r="BK333"/>
  <c i="5" r="BK365"/>
  <c r="BK600"/>
  <c i="6" r="BK543"/>
  <c r="BK323"/>
  <c i="9" r="J342"/>
  <c i="10" r="BK203"/>
  <c i="11" r="J126"/>
  <c i="13" r="J114"/>
  <c i="14" r="J148"/>
  <c i="2" r="J172"/>
  <c r="BK396"/>
  <c i="4" r="J667"/>
  <c i="5" r="BK543"/>
  <c i="8" r="J326"/>
  <c r="BK215"/>
  <c i="9" r="BK152"/>
  <c r="J212"/>
  <c i="11" r="J144"/>
  <c r="BK192"/>
  <c i="12" r="J143"/>
  <c i="8" r="J343"/>
  <c i="9" r="J149"/>
  <c i="10" r="BK306"/>
  <c i="11" r="J272"/>
  <c i="12" r="BK101"/>
  <c i="14" r="BK181"/>
  <c i="2" r="BK391"/>
  <c i="3" r="BK374"/>
  <c i="4" r="BK652"/>
  <c r="J632"/>
  <c r="BK771"/>
  <c i="5" r="J484"/>
  <c i="6" r="BK748"/>
  <c r="J494"/>
  <c r="J541"/>
  <c i="8" r="J238"/>
  <c r="BK128"/>
  <c i="9" r="BK346"/>
  <c r="BK471"/>
  <c i="11" r="J277"/>
  <c i="12" r="J197"/>
  <c i="14" r="BK311"/>
  <c i="2" r="J432"/>
  <c r="BK253"/>
  <c i="3" r="J210"/>
  <c r="BK477"/>
  <c i="4" r="J379"/>
  <c r="BK564"/>
  <c i="5" r="J449"/>
  <c r="J265"/>
  <c i="3" r="BK166"/>
  <c r="BK384"/>
  <c i="5" r="BK324"/>
  <c r="BK549"/>
  <c i="6" r="BK154"/>
  <c r="BK534"/>
  <c i="8" r="J339"/>
  <c i="9" r="BK113"/>
  <c i="10" r="BK160"/>
  <c i="13" r="BK130"/>
  <c i="14" r="BK248"/>
  <c i="3" r="J296"/>
  <c r="BK144"/>
  <c i="4" r="J369"/>
  <c r="J608"/>
  <c i="6" r="BK757"/>
  <c i="8" r="J247"/>
  <c r="J376"/>
  <c i="9" r="BK438"/>
  <c i="6" r="BK191"/>
  <c i="8" r="J295"/>
  <c i="10" r="BK140"/>
  <c i="12" r="BK183"/>
  <c i="13" r="BK165"/>
  <c r="BK214"/>
  <c i="14" r="BK313"/>
  <c r="J272"/>
  <c i="2" r="J412"/>
  <c i="4" r="J620"/>
  <c i="5" r="J582"/>
  <c r="J312"/>
  <c r="J516"/>
  <c i="6" r="J737"/>
  <c r="BK159"/>
  <c r="BK399"/>
  <c r="J197"/>
  <c i="7" r="J150"/>
  <c i="8" r="BK272"/>
  <c r="BK244"/>
  <c i="9" r="J346"/>
  <c r="J238"/>
  <c i="10" r="J174"/>
  <c i="11" r="J150"/>
  <c i="13" r="J160"/>
  <c i="2" r="J253"/>
  <c r="BK430"/>
  <c i="3" r="BK465"/>
  <c i="4" r="BK451"/>
  <c i="5" r="BK638"/>
  <c r="BK456"/>
  <c i="6" r="BK525"/>
  <c r="BK548"/>
  <c r="J540"/>
  <c r="BK312"/>
  <c i="8" r="BK352"/>
  <c i="9" r="J471"/>
  <c r="BK163"/>
  <c i="11" r="BK133"/>
  <c i="13" r="J165"/>
  <c i="14" r="J243"/>
  <c i="2" r="BK299"/>
  <c i="3" r="J384"/>
  <c r="BK308"/>
  <c r="J128"/>
  <c i="4" r="BK325"/>
  <c r="J703"/>
  <c i="5" r="BK449"/>
  <c r="BK367"/>
  <c i="6" r="BK604"/>
  <c r="J371"/>
  <c i="8" r="BK320"/>
  <c r="J177"/>
  <c i="9" r="J435"/>
  <c i="10" r="J125"/>
  <c i="14" r="BK321"/>
  <c i="3" r="BK441"/>
  <c i="4" r="J545"/>
  <c r="BK464"/>
  <c r="BK435"/>
  <c i="5" r="BK575"/>
  <c i="6" r="BK577"/>
  <c r="J499"/>
  <c r="BK408"/>
  <c i="9" r="J123"/>
  <c r="J395"/>
  <c i="10" r="BK310"/>
  <c r="J98"/>
  <c i="11" r="J122"/>
  <c i="13" r="J145"/>
  <c i="14" r="J315"/>
  <c i="2" r="J368"/>
  <c r="BK282"/>
  <c i="4" r="BK579"/>
  <c i="5" r="BK589"/>
  <c i="8" r="BK287"/>
  <c r="BK257"/>
  <c i="9" r="J453"/>
  <c i="10" r="J226"/>
  <c r="BK245"/>
  <c i="11" r="J220"/>
  <c r="J148"/>
  <c i="12" r="J152"/>
  <c i="14" r="J197"/>
  <c r="BK159"/>
  <c i="2" r="BK368"/>
  <c i="3" r="BK420"/>
  <c i="4" r="BK574"/>
  <c r="J653"/>
  <c i="5" r="BK316"/>
  <c r="J456"/>
  <c r="BK484"/>
  <c i="6" r="BK376"/>
  <c r="BK785"/>
  <c r="BK332"/>
  <c r="BK287"/>
  <c i="7" r="BK94"/>
  <c i="8" r="BK277"/>
  <c i="10" r="BK184"/>
  <c i="11" r="BK272"/>
  <c i="12" r="BK233"/>
  <c i="13" r="J180"/>
  <c i="14" r="J230"/>
  <c i="2" r="BK432"/>
  <c i="3" r="BK408"/>
  <c r="J482"/>
  <c i="4" r="J563"/>
  <c r="J713"/>
  <c i="5" r="J631"/>
  <c i="4" r="BK417"/>
  <c r="J737"/>
  <c i="6" r="J810"/>
  <c r="BK584"/>
  <c r="J534"/>
  <c i="7" r="BK143"/>
  <c i="9" r="J205"/>
  <c i="10" r="BK93"/>
  <c i="11" r="J234"/>
  <c i="12" r="J125"/>
  <c i="13" r="J120"/>
  <c i="14" r="J417"/>
  <c i="2" r="J396"/>
  <c r="BK441"/>
  <c i="3" r="BK349"/>
  <c r="BK193"/>
  <c i="4" r="J386"/>
  <c i="5" r="BK339"/>
  <c r="BK419"/>
  <c i="6" r="BK537"/>
  <c r="J255"/>
  <c i="8" r="BK331"/>
  <c i="9" r="J246"/>
  <c r="BK395"/>
  <c i="10" r="BK252"/>
  <c i="11" r="J199"/>
  <c i="13" r="BK218"/>
  <c i="3" r="BK323"/>
  <c r="J396"/>
  <c i="4" r="BK706"/>
  <c r="BK763"/>
  <c i="6" r="J553"/>
  <c i="8" r="BK326"/>
  <c r="J224"/>
  <c i="9" r="BK227"/>
  <c i="10" r="J202"/>
  <c i="11" r="J230"/>
  <c i="2" r="BK324"/>
  <c i="3" r="BK456"/>
  <c i="4" r="J539"/>
  <c r="J763"/>
  <c r="BK400"/>
  <c i="5" r="J575"/>
  <c r="BK155"/>
  <c r="BK685"/>
  <c i="6" r="J312"/>
  <c r="BK527"/>
  <c r="J159"/>
  <c r="BK397"/>
  <c i="8" r="BK211"/>
  <c i="9" r="J350"/>
  <c i="11" r="BK247"/>
  <c i="12" r="J114"/>
  <c i="13" r="BK170"/>
  <c r="BK120"/>
  <c i="14" r="J225"/>
  <c i="7" l="1" r="P118"/>
  <c r="P117"/>
  <c i="6" r="P117"/>
  <c r="R486"/>
  <c r="R485"/>
  <c r="P486"/>
  <c r="P485"/>
  <c r="T486"/>
  <c r="T485"/>
  <c i="2" r="P433"/>
  <c i="11" r="R100"/>
  <c i="14" r="R325"/>
  <c i="2" r="T136"/>
  <c r="T171"/>
  <c r="T286"/>
  <c r="R402"/>
  <c r="R401"/>
  <c i="3" r="T192"/>
  <c r="BK383"/>
  <c r="R488"/>
  <c r="R487"/>
  <c i="4" r="P135"/>
  <c r="P240"/>
  <c r="BK376"/>
  <c r="J376"/>
  <c r="J78"/>
  <c r="T399"/>
  <c r="T416"/>
  <c r="T544"/>
  <c i="5" r="P144"/>
  <c r="R299"/>
  <c r="P401"/>
  <c r="T548"/>
  <c r="R619"/>
  <c i="6" r="T158"/>
  <c r="T254"/>
  <c r="R317"/>
  <c r="BK346"/>
  <c r="J346"/>
  <c r="J73"/>
  <c r="P389"/>
  <c r="R529"/>
  <c r="P556"/>
  <c i="8" r="BK148"/>
  <c r="J148"/>
  <c r="J64"/>
  <c r="BK201"/>
  <c r="J201"/>
  <c r="J67"/>
  <c r="T252"/>
  <c r="BK312"/>
  <c r="J312"/>
  <c r="J78"/>
  <c r="T366"/>
  <c i="9" r="BK137"/>
  <c r="J137"/>
  <c r="J74"/>
  <c r="P361"/>
  <c i="10" r="BK228"/>
  <c r="J228"/>
  <c r="J68"/>
  <c i="2" r="P136"/>
  <c r="R171"/>
  <c r="BK286"/>
  <c r="J286"/>
  <c r="J77"/>
  <c r="BK374"/>
  <c r="J374"/>
  <c r="J80"/>
  <c i="3" r="P192"/>
  <c r="R283"/>
  <c r="BK373"/>
  <c r="J373"/>
  <c r="J81"/>
  <c r="T507"/>
  <c r="T500"/>
  <c i="4" r="R181"/>
  <c r="BK288"/>
  <c r="J288"/>
  <c r="J71"/>
  <c r="P354"/>
  <c r="T364"/>
  <c r="R399"/>
  <c r="BK416"/>
  <c r="J416"/>
  <c r="J81"/>
  <c r="R544"/>
  <c r="R573"/>
  <c r="R572"/>
  <c i="5" r="R221"/>
  <c r="R220"/>
  <c r="BK424"/>
  <c r="J424"/>
  <c r="J78"/>
  <c r="BK473"/>
  <c r="J473"/>
  <c r="J82"/>
  <c r="T492"/>
  <c i="6" r="R158"/>
  <c r="P254"/>
  <c r="BK380"/>
  <c r="J380"/>
  <c r="J74"/>
  <c r="T468"/>
  <c r="T467"/>
  <c r="BK529"/>
  <c r="J529"/>
  <c r="J82"/>
  <c r="P680"/>
  <c r="P679"/>
  <c r="R787"/>
  <c i="7" r="R135"/>
  <c r="R134"/>
  <c r="R91"/>
  <c r="R90"/>
  <c i="8" r="P127"/>
  <c r="P214"/>
  <c r="P233"/>
  <c r="R292"/>
  <c r="R291"/>
  <c r="T292"/>
  <c r="T291"/>
  <c r="BK328"/>
  <c r="P338"/>
  <c r="P337"/>
  <c r="R351"/>
  <c i="9" r="T137"/>
  <c r="T136"/>
  <c i="10" r="R150"/>
  <c i="11" r="T233"/>
  <c i="12" r="R209"/>
  <c i="13" r="R106"/>
  <c r="R94"/>
  <c r="R93"/>
  <c r="R92"/>
  <c i="2" r="R230"/>
  <c r="P323"/>
  <c i="3" r="BK157"/>
  <c r="J157"/>
  <c r="J68"/>
  <c r="BK291"/>
  <c r="J291"/>
  <c r="J75"/>
  <c r="T322"/>
  <c r="BK488"/>
  <c r="J488"/>
  <c r="J86"/>
  <c i="4" r="R135"/>
  <c r="R240"/>
  <c r="BK364"/>
  <c r="BK363"/>
  <c r="J363"/>
  <c r="J76"/>
  <c r="R450"/>
  <c r="P560"/>
  <c r="T755"/>
  <c r="T754"/>
  <c i="5" r="BK172"/>
  <c r="J172"/>
  <c r="J66"/>
  <c r="P323"/>
  <c r="P322"/>
  <c r="T461"/>
  <c i="6" r="P158"/>
  <c r="BK254"/>
  <c r="J254"/>
  <c r="J67"/>
  <c r="P380"/>
  <c r="T498"/>
  <c r="BK680"/>
  <c r="J680"/>
  <c r="J88"/>
  <c r="R751"/>
  <c r="T756"/>
  <c i="8" r="P180"/>
  <c r="BK252"/>
  <c r="J252"/>
  <c r="J71"/>
  <c r="P292"/>
  <c r="P291"/>
  <c r="R299"/>
  <c r="P328"/>
  <c r="BK338"/>
  <c r="J338"/>
  <c r="J83"/>
  <c r="BK351"/>
  <c r="J351"/>
  <c r="J86"/>
  <c i="9" r="BK215"/>
  <c i="11" r="R169"/>
  <c i="12" r="P209"/>
  <c i="2" r="BK193"/>
  <c r="J193"/>
  <c r="J70"/>
  <c r="R281"/>
  <c r="R280"/>
  <c r="T402"/>
  <c r="T401"/>
  <c i="3" r="BK192"/>
  <c r="J192"/>
  <c r="J69"/>
  <c r="T291"/>
  <c r="P307"/>
  <c r="P300"/>
  <c i="4" r="T240"/>
  <c r="P376"/>
  <c r="BK399"/>
  <c r="J399"/>
  <c r="J80"/>
  <c r="P416"/>
  <c r="P544"/>
  <c r="P573"/>
  <c r="P572"/>
  <c r="R742"/>
  <c r="R741"/>
  <c i="5" r="T144"/>
  <c r="BK299"/>
  <c r="J299"/>
  <c r="J72"/>
  <c r="R424"/>
  <c r="R423"/>
  <c r="R461"/>
  <c r="R645"/>
  <c i="6" r="BK205"/>
  <c r="J205"/>
  <c r="J66"/>
  <c r="BK389"/>
  <c r="J389"/>
  <c r="J75"/>
  <c r="R587"/>
  <c r="P787"/>
  <c i="8" r="P148"/>
  <c r="T201"/>
  <c r="T200"/>
  <c r="T233"/>
  <c r="BK299"/>
  <c r="J299"/>
  <c r="J77"/>
  <c r="R328"/>
  <c r="BK366"/>
  <c r="J366"/>
  <c r="J87"/>
  <c i="9" r="P122"/>
  <c r="P121"/>
  <c r="P120"/>
  <c r="P101"/>
  <c r="BK361"/>
  <c r="J361"/>
  <c r="J77"/>
  <c i="10" r="BK150"/>
  <c r="J150"/>
  <c r="J67"/>
  <c i="11" r="BK233"/>
  <c r="J233"/>
  <c r="J76"/>
  <c i="13" r="BK106"/>
  <c r="J106"/>
  <c r="J67"/>
  <c i="2" r="T230"/>
  <c r="BK281"/>
  <c r="J281"/>
  <c r="J75"/>
  <c r="R323"/>
  <c i="3" r="R143"/>
  <c r="BK226"/>
  <c r="J226"/>
  <c r="J70"/>
  <c r="R291"/>
  <c r="R307"/>
  <c r="R300"/>
  <c i="4" r="BK213"/>
  <c r="J213"/>
  <c r="J69"/>
  <c r="BK324"/>
  <c r="J324"/>
  <c r="J73"/>
  <c r="BK354"/>
  <c r="J354"/>
  <c r="J75"/>
  <c r="BK581"/>
  <c r="J581"/>
  <c r="J89"/>
  <c r="R755"/>
  <c r="R754"/>
  <c i="5" r="R113"/>
  <c r="T172"/>
  <c r="T323"/>
  <c r="P461"/>
  <c r="BK548"/>
  <c r="J548"/>
  <c r="J87"/>
  <c i="6" r="R138"/>
  <c r="R205"/>
  <c r="BK317"/>
  <c r="J317"/>
  <c r="J71"/>
  <c r="R380"/>
  <c r="P498"/>
  <c r="T680"/>
  <c r="T679"/>
  <c r="BK756"/>
  <c r="R778"/>
  <c i="8" r="BK180"/>
  <c r="J180"/>
  <c r="J65"/>
  <c r="R233"/>
  <c r="R312"/>
  <c r="R338"/>
  <c r="R337"/>
  <c r="T351"/>
  <c r="T350"/>
  <c i="9" r="T122"/>
  <c r="T121"/>
  <c r="T120"/>
  <c r="T101"/>
  <c i="10" r="T150"/>
  <c i="11" r="P169"/>
  <c i="12" r="BK92"/>
  <c i="14" r="BK256"/>
  <c r="J256"/>
  <c r="J65"/>
  <c r="R312"/>
  <c i="2" r="P230"/>
  <c r="P281"/>
  <c r="P280"/>
  <c i="3" r="T143"/>
  <c r="P226"/>
  <c r="P291"/>
  <c i="4" r="T181"/>
  <c r="T288"/>
  <c r="P581"/>
  <c r="P755"/>
  <c r="P754"/>
  <c i="5" r="P113"/>
  <c r="P172"/>
  <c r="BK323"/>
  <c r="J323"/>
  <c r="J74"/>
  <c r="BK492"/>
  <c r="J492"/>
  <c r="J86"/>
  <c r="BK645"/>
  <c r="J645"/>
  <c r="J90"/>
  <c i="6" r="P183"/>
  <c r="BK275"/>
  <c r="P317"/>
  <c r="P346"/>
  <c r="P345"/>
  <c r="T389"/>
  <c r="BK587"/>
  <c r="J587"/>
  <c r="J85"/>
  <c r="BK751"/>
  <c r="J751"/>
  <c r="J91"/>
  <c r="P756"/>
  <c r="BK778"/>
  <c r="J778"/>
  <c r="J93"/>
  <c i="7" r="BK135"/>
  <c r="BK134"/>
  <c r="J134"/>
  <c r="J66"/>
  <c i="8" r="T127"/>
  <c r="P201"/>
  <c r="P200"/>
  <c r="R252"/>
  <c r="T312"/>
  <c i="9" r="R215"/>
  <c i="10" r="BK92"/>
  <c r="J92"/>
  <c r="J65"/>
  <c r="R92"/>
  <c r="R91"/>
  <c i="11" r="BK125"/>
  <c r="J125"/>
  <c r="J73"/>
  <c r="R125"/>
  <c r="R124"/>
  <c i="12" r="P92"/>
  <c r="P91"/>
  <c r="P90"/>
  <c r="P89"/>
  <c i="1" r="AU68"/>
  <c i="14" r="BK111"/>
  <c r="J111"/>
  <c r="J62"/>
  <c r="T224"/>
  <c r="P295"/>
  <c r="P284"/>
  <c i="2" r="P193"/>
  <c r="BK323"/>
  <c r="J323"/>
  <c r="J78"/>
  <c r="P402"/>
  <c r="P401"/>
  <c i="3" r="R192"/>
  <c r="P383"/>
  <c r="T488"/>
  <c r="T487"/>
  <c i="4" r="T135"/>
  <c r="BK240"/>
  <c r="J240"/>
  <c r="J70"/>
  <c r="T376"/>
  <c r="BK450"/>
  <c r="J450"/>
  <c r="J83"/>
  <c r="BK560"/>
  <c r="J560"/>
  <c r="J85"/>
  <c r="T573"/>
  <c r="T572"/>
  <c r="BK755"/>
  <c r="BK754"/>
  <c r="J754"/>
  <c r="J94"/>
  <c i="5" r="BK144"/>
  <c r="J144"/>
  <c r="J65"/>
  <c r="P299"/>
  <c r="R401"/>
  <c r="R548"/>
  <c r="P619"/>
  <c i="6" r="T138"/>
  <c r="T205"/>
  <c r="T380"/>
  <c r="R498"/>
  <c r="R497"/>
  <c r="R680"/>
  <c r="R679"/>
  <c r="T787"/>
  <c i="8" r="BK127"/>
  <c r="J127"/>
  <c r="J63"/>
  <c r="T180"/>
  <c i="9" r="P137"/>
  <c r="P136"/>
  <c i="10" r="P228"/>
  <c i="11" r="R233"/>
  <c i="12" r="T92"/>
  <c i="14" r="R111"/>
  <c r="R224"/>
  <c r="P312"/>
  <c i="2" r="R193"/>
  <c r="P374"/>
  <c r="P373"/>
  <c i="3" r="BK143"/>
  <c r="J143"/>
  <c r="J67"/>
  <c r="T226"/>
  <c r="P283"/>
  <c r="P282"/>
  <c r="P322"/>
  <c r="P321"/>
  <c r="P373"/>
  <c i="4" r="T213"/>
  <c r="T324"/>
  <c r="R354"/>
  <c r="P364"/>
  <c r="P363"/>
  <c r="T450"/>
  <c r="R560"/>
  <c r="T742"/>
  <c r="T741"/>
  <c i="5" r="BK221"/>
  <c r="BK401"/>
  <c r="J401"/>
  <c r="J75"/>
  <c r="T473"/>
  <c r="T472"/>
  <c r="T645"/>
  <c i="6" r="BK138"/>
  <c r="J138"/>
  <c r="J63"/>
  <c r="R183"/>
  <c r="P275"/>
  <c r="P274"/>
  <c r="T317"/>
  <c r="R346"/>
  <c r="BK498"/>
  <c r="J498"/>
  <c r="J81"/>
  <c r="P587"/>
  <c r="R756"/>
  <c r="P778"/>
  <c i="8" r="R127"/>
  <c r="BK214"/>
  <c r="J214"/>
  <c r="J69"/>
  <c r="BK233"/>
  <c r="J233"/>
  <c r="J70"/>
  <c r="T299"/>
  <c r="T298"/>
  <c r="T328"/>
  <c r="R366"/>
  <c i="9" r="T215"/>
  <c i="10" r="P150"/>
  <c r="P149"/>
  <c i="11" r="T125"/>
  <c r="T124"/>
  <c i="12" r="BK209"/>
  <c r="J209"/>
  <c r="J67"/>
  <c i="13" r="P106"/>
  <c r="P94"/>
  <c r="P93"/>
  <c r="P92"/>
  <c i="1" r="AU69"/>
  <c i="14" r="T111"/>
  <c r="P256"/>
  <c r="BK312"/>
  <c r="J312"/>
  <c r="J74"/>
  <c i="2" r="BK136"/>
  <c r="J136"/>
  <c r="J67"/>
  <c r="T193"/>
  <c r="T281"/>
  <c r="T280"/>
  <c r="R374"/>
  <c r="R373"/>
  <c i="3" r="T157"/>
  <c r="T383"/>
  <c r="T382"/>
  <c r="BK507"/>
  <c r="J507"/>
  <c r="J90"/>
  <c i="4" r="BK135"/>
  <c r="J135"/>
  <c r="J67"/>
  <c r="P213"/>
  <c r="P324"/>
  <c r="P323"/>
  <c r="T354"/>
  <c r="R364"/>
  <c r="P399"/>
  <c r="P398"/>
  <c r="R416"/>
  <c r="BK544"/>
  <c r="J544"/>
  <c r="J84"/>
  <c r="BK573"/>
  <c r="J573"/>
  <c r="J87"/>
  <c r="BK742"/>
  <c r="J742"/>
  <c r="J92"/>
  <c i="5" r="T113"/>
  <c r="T112"/>
  <c r="P221"/>
  <c r="P220"/>
  <c r="P424"/>
  <c r="P423"/>
  <c r="P473"/>
  <c r="P472"/>
  <c r="P492"/>
  <c r="BK619"/>
  <c r="J619"/>
  <c r="J88"/>
  <c r="T619"/>
  <c i="6" r="BK158"/>
  <c r="J158"/>
  <c r="J64"/>
  <c r="P205"/>
  <c r="T275"/>
  <c r="T274"/>
  <c r="R389"/>
  <c r="R468"/>
  <c r="R467"/>
  <c r="P529"/>
  <c r="BK556"/>
  <c r="J556"/>
  <c r="J84"/>
  <c r="T556"/>
  <c i="7" r="T135"/>
  <c r="T134"/>
  <c r="T91"/>
  <c r="T90"/>
  <c i="8" r="R148"/>
  <c r="R201"/>
  <c r="R200"/>
  <c r="P252"/>
  <c r="P312"/>
  <c r="T338"/>
  <c r="T337"/>
  <c r="P351"/>
  <c i="9" r="R137"/>
  <c r="R136"/>
  <c r="R361"/>
  <c i="10" r="P92"/>
  <c r="P91"/>
  <c r="P90"/>
  <c i="1" r="AU65"/>
  <c i="10" r="T92"/>
  <c r="T91"/>
  <c i="11" r="P125"/>
  <c r="P124"/>
  <c i="12" r="T209"/>
  <c i="13" r="T106"/>
  <c r="T94"/>
  <c r="T93"/>
  <c r="T92"/>
  <c i="14" r="P224"/>
  <c r="R306"/>
  <c r="R305"/>
  <c r="BK366"/>
  <c r="J366"/>
  <c r="J84"/>
  <c r="R366"/>
  <c r="R336"/>
  <c r="R335"/>
  <c r="R334"/>
  <c i="2" r="BK230"/>
  <c r="J230"/>
  <c r="J71"/>
  <c r="T323"/>
  <c i="3" r="P143"/>
  <c r="R226"/>
  <c r="T283"/>
  <c r="T282"/>
  <c r="R322"/>
  <c r="T373"/>
  <c r="P507"/>
  <c r="P500"/>
  <c i="4" r="P181"/>
  <c r="R288"/>
  <c r="T581"/>
  <c r="T580"/>
  <c i="5" r="R172"/>
  <c r="R323"/>
  <c r="R322"/>
  <c r="BK461"/>
  <c r="J461"/>
  <c r="J80"/>
  <c r="R492"/>
  <c r="R491"/>
  <c i="11" r="T169"/>
  <c r="T168"/>
  <c i="14" r="T256"/>
  <c r="T295"/>
  <c r="T284"/>
  <c r="BK306"/>
  <c r="J306"/>
  <c r="J73"/>
  <c r="T306"/>
  <c r="P366"/>
  <c r="P336"/>
  <c r="P335"/>
  <c r="P334"/>
  <c i="2" r="R136"/>
  <c r="R112"/>
  <c r="BK171"/>
  <c r="J171"/>
  <c r="J69"/>
  <c r="P286"/>
  <c r="P285"/>
  <c r="T374"/>
  <c r="T373"/>
  <c i="3" r="P157"/>
  <c r="R383"/>
  <c r="R382"/>
  <c r="P488"/>
  <c r="P487"/>
  <c i="4" r="R213"/>
  <c r="R324"/>
  <c r="R323"/>
  <c r="R376"/>
  <c r="P450"/>
  <c r="P449"/>
  <c r="T560"/>
  <c i="5" r="R144"/>
  <c r="T299"/>
  <c r="T401"/>
  <c r="P645"/>
  <c i="6" r="P138"/>
  <c r="P116"/>
  <c r="T183"/>
  <c r="R275"/>
  <c r="R274"/>
  <c r="T346"/>
  <c r="T345"/>
  <c r="P468"/>
  <c r="P467"/>
  <c r="T529"/>
  <c r="R556"/>
  <c r="R555"/>
  <c r="P751"/>
  <c r="P750"/>
  <c r="T751"/>
  <c r="T750"/>
  <c r="T778"/>
  <c i="7" r="P135"/>
  <c r="P134"/>
  <c r="P91"/>
  <c r="P90"/>
  <c i="1" r="AU61"/>
  <c i="8" r="R180"/>
  <c r="T214"/>
  <c r="T213"/>
  <c r="BK292"/>
  <c r="J292"/>
  <c r="J75"/>
  <c r="P299"/>
  <c r="P298"/>
  <c r="P366"/>
  <c i="9" r="P215"/>
  <c r="P214"/>
  <c i="10" r="R228"/>
  <c i="11" r="BK169"/>
  <c r="J169"/>
  <c r="J75"/>
  <c i="14" r="P111"/>
  <c r="P110"/>
  <c r="BK224"/>
  <c r="J224"/>
  <c r="J64"/>
  <c r="BK295"/>
  <c r="J295"/>
  <c r="J71"/>
  <c r="T312"/>
  <c r="P331"/>
  <c r="P330"/>
  <c r="P325"/>
  <c i="2" r="P171"/>
  <c r="R286"/>
  <c r="R285"/>
  <c r="BK402"/>
  <c r="J402"/>
  <c r="J82"/>
  <c i="3" r="R157"/>
  <c r="BK283"/>
  <c r="BK282"/>
  <c r="J282"/>
  <c r="J73"/>
  <c r="BK322"/>
  <c r="J322"/>
  <c r="J80"/>
  <c r="R373"/>
  <c r="R507"/>
  <c r="R500"/>
  <c i="4" r="BK181"/>
  <c r="J181"/>
  <c r="J68"/>
  <c r="P288"/>
  <c r="R581"/>
  <c r="R580"/>
  <c r="P742"/>
  <c r="P741"/>
  <c i="5" r="BK113"/>
  <c r="J113"/>
  <c r="J62"/>
  <c r="T221"/>
  <c r="T220"/>
  <c r="T424"/>
  <c r="T423"/>
  <c r="R473"/>
  <c r="R472"/>
  <c r="P548"/>
  <c i="6" r="BK183"/>
  <c r="J183"/>
  <c r="J65"/>
  <c r="R254"/>
  <c r="BK468"/>
  <c r="J468"/>
  <c r="J77"/>
  <c r="T587"/>
  <c r="BK787"/>
  <c r="J787"/>
  <c r="J94"/>
  <c i="8" r="T148"/>
  <c r="R214"/>
  <c i="9" r="BK122"/>
  <c r="R122"/>
  <c r="R121"/>
  <c r="R120"/>
  <c r="R101"/>
  <c r="T361"/>
  <c i="10" r="T228"/>
  <c i="11" r="P233"/>
  <c i="12" r="R92"/>
  <c r="R91"/>
  <c r="R90"/>
  <c r="R89"/>
  <c i="14" r="R256"/>
  <c r="R295"/>
  <c r="R284"/>
  <c r="R283"/>
  <c r="R282"/>
  <c r="P306"/>
  <c r="P305"/>
  <c r="T366"/>
  <c r="T336"/>
  <c r="T335"/>
  <c r="T334"/>
  <c r="J416"/>
  <c r="J85"/>
  <c i="3" r="BK501"/>
  <c r="BK500"/>
  <c r="J500"/>
  <c r="J88"/>
  <c i="5" r="BK205"/>
  <c r="J205"/>
  <c r="J67"/>
  <c r="BK267"/>
  <c r="J267"/>
  <c r="J70"/>
  <c i="8" r="BK334"/>
  <c r="J334"/>
  <c r="J81"/>
  <c i="3" r="BK307"/>
  <c r="J307"/>
  <c r="J78"/>
  <c i="5" r="BK630"/>
  <c r="J630"/>
  <c r="J89"/>
  <c i="7" r="BK118"/>
  <c r="J118"/>
  <c r="J65"/>
  <c i="4" r="BK346"/>
  <c r="J346"/>
  <c r="J74"/>
  <c i="8" r="BK347"/>
  <c r="J347"/>
  <c r="J84"/>
  <c i="9" r="BK477"/>
  <c r="J477"/>
  <c r="J78"/>
  <c i="2" r="BK113"/>
  <c i="3" r="BK267"/>
  <c r="J267"/>
  <c r="J72"/>
  <c i="6" r="BK486"/>
  <c r="J486"/>
  <c r="J79"/>
  <c r="BK747"/>
  <c r="J747"/>
  <c r="J89"/>
  <c i="9" r="BK133"/>
  <c r="J133"/>
  <c r="J72"/>
  <c i="2" r="BK434"/>
  <c r="J434"/>
  <c r="J84"/>
  <c i="7" r="BK149"/>
  <c r="J149"/>
  <c r="J70"/>
  <c i="11" r="BK121"/>
  <c r="J121"/>
  <c r="J71"/>
  <c i="13" r="BK95"/>
  <c r="J95"/>
  <c r="J66"/>
  <c r="BK232"/>
  <c r="J232"/>
  <c r="J70"/>
  <c i="9" r="BK103"/>
  <c r="J103"/>
  <c r="J66"/>
  <c i="14" r="BK326"/>
  <c i="2" r="BK459"/>
  <c r="J459"/>
  <c r="J88"/>
  <c i="6" r="BK303"/>
  <c r="J303"/>
  <c r="J70"/>
  <c i="9" r="BK112"/>
  <c r="J112"/>
  <c r="J68"/>
  <c i="14" r="BK331"/>
  <c r="J331"/>
  <c r="J78"/>
  <c i="3" r="BK484"/>
  <c r="J484"/>
  <c r="J84"/>
  <c r="BK497"/>
  <c r="J497"/>
  <c r="J87"/>
  <c i="5" r="BK118"/>
  <c r="J118"/>
  <c r="J63"/>
  <c r="BK455"/>
  <c r="J455"/>
  <c r="J79"/>
  <c r="BK488"/>
  <c r="J488"/>
  <c r="J84"/>
  <c i="8" r="BK286"/>
  <c r="J286"/>
  <c r="J73"/>
  <c i="11" r="BK102"/>
  <c r="J102"/>
  <c r="J66"/>
  <c i="2" r="BK268"/>
  <c r="BK267"/>
  <c r="J267"/>
  <c r="J72"/>
  <c i="4" r="BK736"/>
  <c r="J736"/>
  <c r="J90"/>
  <c i="6" r="BK117"/>
  <c r="J117"/>
  <c r="J62"/>
  <c i="7" r="BK111"/>
  <c r="J111"/>
  <c r="J63"/>
  <c i="8" r="BK110"/>
  <c r="J110"/>
  <c r="J62"/>
  <c i="11" r="BK111"/>
  <c r="J111"/>
  <c r="J68"/>
  <c i="14" r="BK290"/>
  <c r="J290"/>
  <c r="J70"/>
  <c i="2" r="BK159"/>
  <c r="J159"/>
  <c r="J68"/>
  <c r="BK444"/>
  <c r="BK443"/>
  <c r="J443"/>
  <c r="J86"/>
  <c i="3" r="BK301"/>
  <c r="J301"/>
  <c r="J77"/>
  <c i="4" r="BK751"/>
  <c r="J751"/>
  <c r="J93"/>
  <c i="5" r="BK418"/>
  <c r="J418"/>
  <c r="J76"/>
  <c r="BK481"/>
  <c r="J481"/>
  <c r="J83"/>
  <c i="14" r="BK196"/>
  <c r="J196"/>
  <c r="J63"/>
  <c r="BK285"/>
  <c r="J285"/>
  <c r="J69"/>
  <c i="2" r="BK440"/>
  <c r="J440"/>
  <c r="J85"/>
  <c i="3" r="BK115"/>
  <c r="J115"/>
  <c r="J66"/>
  <c i="6" r="BK670"/>
  <c r="J670"/>
  <c r="J86"/>
  <c i="7" r="BK93"/>
  <c r="J93"/>
  <c r="J62"/>
  <c i="11" r="BK308"/>
  <c r="J308"/>
  <c r="J77"/>
  <c i="5" r="BK131"/>
  <c r="J131"/>
  <c r="J64"/>
  <c r="BK275"/>
  <c r="J275"/>
  <c r="J71"/>
  <c i="14" r="BK337"/>
  <c r="BK336"/>
  <c r="BK429"/>
  <c r="J429"/>
  <c r="J88"/>
  <c r="J102"/>
  <c r="BE137"/>
  <c r="BE307"/>
  <c r="BE313"/>
  <c r="BE338"/>
  <c r="BE367"/>
  <c r="BE402"/>
  <c r="BE417"/>
  <c r="J55"/>
  <c r="BE118"/>
  <c r="BE387"/>
  <c r="BE430"/>
  <c i="13" r="BK231"/>
  <c r="J231"/>
  <c r="J69"/>
  <c i="14" r="F55"/>
  <c r="BE225"/>
  <c r="BE243"/>
  <c r="BE302"/>
  <c r="BE315"/>
  <c r="BE327"/>
  <c i="13" r="BK94"/>
  <c r="J94"/>
  <c r="J65"/>
  <c i="14" r="BE272"/>
  <c r="BE112"/>
  <c r="BE230"/>
  <c r="BE248"/>
  <c r="BE238"/>
  <c r="BE291"/>
  <c r="BE131"/>
  <c r="BE142"/>
  <c r="BE175"/>
  <c r="BE286"/>
  <c r="BE300"/>
  <c r="BE311"/>
  <c r="BE148"/>
  <c r="BE197"/>
  <c r="BE257"/>
  <c r="BE332"/>
  <c r="BE353"/>
  <c r="BE378"/>
  <c r="E48"/>
  <c r="BE321"/>
  <c r="BE153"/>
  <c r="BE159"/>
  <c r="BE166"/>
  <c r="BE181"/>
  <c r="BE191"/>
  <c r="BE264"/>
  <c r="BE296"/>
  <c r="BE317"/>
  <c i="12" r="J92"/>
  <c r="J66"/>
  <c i="13" r="E50"/>
  <c r="F89"/>
  <c r="BE107"/>
  <c r="BE125"/>
  <c r="BE150"/>
  <c r="BE155"/>
  <c r="BE175"/>
  <c r="BE145"/>
  <c r="BE165"/>
  <c r="BE180"/>
  <c r="J56"/>
  <c r="J89"/>
  <c r="BE114"/>
  <c r="BE170"/>
  <c r="BE185"/>
  <c r="BE208"/>
  <c r="BE96"/>
  <c r="BE216"/>
  <c r="BE218"/>
  <c r="BE219"/>
  <c r="BE101"/>
  <c r="BE120"/>
  <c r="BE130"/>
  <c r="BE140"/>
  <c r="BE187"/>
  <c r="BE197"/>
  <c r="BE201"/>
  <c r="BE233"/>
  <c r="BE135"/>
  <c r="BE160"/>
  <c r="BE214"/>
  <c r="BE111"/>
  <c r="BE191"/>
  <c i="11" r="BK168"/>
  <c r="J168"/>
  <c r="J74"/>
  <c i="12" r="E77"/>
  <c r="BE170"/>
  <c r="BE183"/>
  <c i="11" r="BK124"/>
  <c r="J124"/>
  <c r="J72"/>
  <c i="12" r="BE93"/>
  <c r="BE134"/>
  <c r="BE179"/>
  <c r="BE187"/>
  <c r="BE191"/>
  <c r="BE210"/>
  <c r="F59"/>
  <c r="BE114"/>
  <c r="BE161"/>
  <c r="J83"/>
  <c r="BE101"/>
  <c r="BE216"/>
  <c r="BE223"/>
  <c r="BE125"/>
  <c r="BE201"/>
  <c r="BE233"/>
  <c i="11" r="BK101"/>
  <c i="12" r="J59"/>
  <c r="BE193"/>
  <c r="BE214"/>
  <c r="BE218"/>
  <c r="BE143"/>
  <c r="BE152"/>
  <c r="BE205"/>
  <c r="BE212"/>
  <c i="11" r="BK120"/>
  <c r="J120"/>
  <c r="J70"/>
  <c i="12" r="BE197"/>
  <c r="BE228"/>
  <c i="11" r="J59"/>
  <c r="BE126"/>
  <c i="10" r="BK149"/>
  <c r="J149"/>
  <c r="J66"/>
  <c i="11" r="F59"/>
  <c r="BE112"/>
  <c r="BE144"/>
  <c i="10" r="BK91"/>
  <c r="BK90"/>
  <c r="J90"/>
  <c r="J63"/>
  <c i="11" r="BE148"/>
  <c r="BE150"/>
  <c r="BE170"/>
  <c r="BE184"/>
  <c r="E87"/>
  <c r="BE137"/>
  <c r="BE177"/>
  <c r="BE192"/>
  <c r="J93"/>
  <c r="BE156"/>
  <c r="BE206"/>
  <c r="BE212"/>
  <c r="BE220"/>
  <c r="BE239"/>
  <c r="BE255"/>
  <c r="BE287"/>
  <c r="BE299"/>
  <c r="BE306"/>
  <c r="BE152"/>
  <c r="BE164"/>
  <c r="BE165"/>
  <c r="BE247"/>
  <c r="BE290"/>
  <c r="BE309"/>
  <c r="BE291"/>
  <c r="BE122"/>
  <c r="BE133"/>
  <c r="BE199"/>
  <c r="BE227"/>
  <c r="BE234"/>
  <c r="BE264"/>
  <c r="BE281"/>
  <c r="BE289"/>
  <c r="BE272"/>
  <c r="BE285"/>
  <c r="BE103"/>
  <c r="BE159"/>
  <c r="BE166"/>
  <c r="BE230"/>
  <c r="BE260"/>
  <c r="BE277"/>
  <c i="9" r="BK111"/>
  <c r="J111"/>
  <c r="J67"/>
  <c i="10" r="J87"/>
  <c i="9" r="J215"/>
  <c r="J76"/>
  <c i="10" r="J56"/>
  <c r="E78"/>
  <c i="9" r="J122"/>
  <c r="J71"/>
  <c r="BK136"/>
  <c r="J136"/>
  <c r="J73"/>
  <c i="10" r="F59"/>
  <c r="BE104"/>
  <c r="BE118"/>
  <c r="BE147"/>
  <c r="BE203"/>
  <c r="BE259"/>
  <c r="BE263"/>
  <c r="BE299"/>
  <c r="BE133"/>
  <c r="BE193"/>
  <c r="BE137"/>
  <c r="BE140"/>
  <c r="BE151"/>
  <c r="BE160"/>
  <c r="BE167"/>
  <c r="BE252"/>
  <c r="BE268"/>
  <c r="BE280"/>
  <c r="BE290"/>
  <c r="BE107"/>
  <c r="BE214"/>
  <c r="BE226"/>
  <c r="BE227"/>
  <c r="BE270"/>
  <c r="BE277"/>
  <c r="BE114"/>
  <c r="BE129"/>
  <c r="BE202"/>
  <c r="BE223"/>
  <c r="BE235"/>
  <c r="BE245"/>
  <c r="BE274"/>
  <c r="BE306"/>
  <c r="BE93"/>
  <c r="BE98"/>
  <c r="BE125"/>
  <c r="BE131"/>
  <c r="BE145"/>
  <c r="BE146"/>
  <c r="BE184"/>
  <c r="BE229"/>
  <c r="BE250"/>
  <c r="BE310"/>
  <c r="BE174"/>
  <c i="9" r="BE104"/>
  <c r="BE128"/>
  <c r="BE152"/>
  <c r="BE253"/>
  <c r="BE278"/>
  <c r="BE301"/>
  <c r="BE344"/>
  <c i="8" r="BK200"/>
  <c r="J200"/>
  <c r="J66"/>
  <c r="BK298"/>
  <c r="J298"/>
  <c r="J76"/>
  <c i="9" r="J94"/>
  <c r="BE138"/>
  <c r="BE159"/>
  <c r="BE271"/>
  <c r="BE308"/>
  <c r="BE425"/>
  <c i="8" r="BK285"/>
  <c r="J285"/>
  <c r="J72"/>
  <c i="9" r="J59"/>
  <c r="F97"/>
  <c r="BE123"/>
  <c r="BE191"/>
  <c r="BE416"/>
  <c r="BE435"/>
  <c i="8" r="J328"/>
  <c r="J80"/>
  <c i="9" r="BE209"/>
  <c r="BE216"/>
  <c r="BE348"/>
  <c r="BE387"/>
  <c r="BE395"/>
  <c r="BE400"/>
  <c i="8" r="BK213"/>
  <c r="J213"/>
  <c r="J68"/>
  <c i="9" r="BE246"/>
  <c i="8" r="BK109"/>
  <c i="9" r="E50"/>
  <c r="BE134"/>
  <c r="BE170"/>
  <c r="BE185"/>
  <c r="BE187"/>
  <c r="BE189"/>
  <c r="BE421"/>
  <c r="BE113"/>
  <c r="BE262"/>
  <c r="BE284"/>
  <c r="BE346"/>
  <c r="BE350"/>
  <c r="BE369"/>
  <c r="BE404"/>
  <c r="BE453"/>
  <c i="8" r="BK291"/>
  <c r="J291"/>
  <c r="J74"/>
  <c r="BK337"/>
  <c r="J337"/>
  <c r="J82"/>
  <c i="9" r="BE315"/>
  <c r="BE337"/>
  <c r="BE342"/>
  <c r="BE163"/>
  <c r="BE174"/>
  <c r="BE181"/>
  <c r="BE227"/>
  <c r="BE356"/>
  <c r="BE429"/>
  <c i="8" r="BK350"/>
  <c r="J350"/>
  <c r="J85"/>
  <c i="9" r="BE212"/>
  <c r="BE379"/>
  <c r="BE411"/>
  <c r="BE431"/>
  <c r="BE441"/>
  <c r="BE464"/>
  <c r="BE149"/>
  <c r="BE201"/>
  <c r="BE352"/>
  <c r="BE362"/>
  <c r="BE471"/>
  <c r="BE475"/>
  <c r="BE478"/>
  <c r="BE143"/>
  <c r="BE198"/>
  <c r="BE205"/>
  <c r="BE238"/>
  <c r="BE293"/>
  <c r="BE326"/>
  <c r="BE340"/>
  <c r="BE438"/>
  <c i="8" r="BE293"/>
  <c r="BE300"/>
  <c r="BE308"/>
  <c i="7" r="BK117"/>
  <c r="J117"/>
  <c r="J64"/>
  <c i="8" r="BE135"/>
  <c r="BE161"/>
  <c r="BE211"/>
  <c r="BE305"/>
  <c r="BE245"/>
  <c r="BE247"/>
  <c r="BE251"/>
  <c r="BE321"/>
  <c i="7" r="BK148"/>
  <c r="BK147"/>
  <c r="J147"/>
  <c r="J68"/>
  <c i="8" r="F55"/>
  <c r="BE255"/>
  <c r="BE257"/>
  <c r="BE269"/>
  <c r="BE352"/>
  <c r="BE181"/>
  <c r="BE209"/>
  <c r="BE243"/>
  <c r="BE244"/>
  <c r="BE324"/>
  <c i="7" r="J135"/>
  <c r="J67"/>
  <c i="8" r="E97"/>
  <c r="BE222"/>
  <c r="BE253"/>
  <c r="BE281"/>
  <c r="BE320"/>
  <c r="BE386"/>
  <c r="J52"/>
  <c r="BE141"/>
  <c r="BE307"/>
  <c r="BE310"/>
  <c r="BE313"/>
  <c r="BE317"/>
  <c r="BE318"/>
  <c r="BE367"/>
  <c r="BE406"/>
  <c r="BE206"/>
  <c r="BE274"/>
  <c r="BE277"/>
  <c r="BE361"/>
  <c i="7" r="BK92"/>
  <c r="BK91"/>
  <c r="J91"/>
  <c r="J60"/>
  <c i="8" r="BE111"/>
  <c r="BE323"/>
  <c r="BE326"/>
  <c r="BE335"/>
  <c r="BE348"/>
  <c r="BE364"/>
  <c r="J104"/>
  <c r="BE119"/>
  <c r="BE149"/>
  <c r="BE157"/>
  <c r="BE177"/>
  <c r="BE202"/>
  <c r="BE215"/>
  <c r="BE224"/>
  <c r="BE272"/>
  <c r="BE315"/>
  <c r="BE128"/>
  <c r="BE228"/>
  <c r="BE246"/>
  <c r="BE267"/>
  <c r="BE295"/>
  <c r="BE329"/>
  <c r="BE376"/>
  <c r="BE173"/>
  <c r="BE189"/>
  <c r="BE197"/>
  <c r="BE234"/>
  <c r="BE238"/>
  <c r="BE287"/>
  <c r="BE302"/>
  <c r="BE316"/>
  <c r="BE331"/>
  <c r="BE339"/>
  <c r="BE343"/>
  <c r="BE396"/>
  <c i="6" r="BK497"/>
  <c r="J497"/>
  <c r="J80"/>
  <c i="7" r="J84"/>
  <c i="6" r="BK116"/>
  <c r="J116"/>
  <c r="J61"/>
  <c r="J756"/>
  <c r="J92"/>
  <c i="7" r="F87"/>
  <c r="BE104"/>
  <c r="BE127"/>
  <c i="6" r="BK345"/>
  <c r="J345"/>
  <c r="J72"/>
  <c i="7" r="J55"/>
  <c i="6" r="BK467"/>
  <c r="J467"/>
  <c r="J76"/>
  <c i="7" r="BE94"/>
  <c r="BE119"/>
  <c r="BE136"/>
  <c i="6" r="J275"/>
  <c r="J69"/>
  <c i="7" r="E48"/>
  <c r="BE145"/>
  <c r="BE143"/>
  <c r="BE141"/>
  <c r="BE150"/>
  <c i="6" r="BK679"/>
  <c r="J679"/>
  <c r="J87"/>
  <c i="7" r="BE112"/>
  <c i="5" r="BK472"/>
  <c r="J472"/>
  <c r="J81"/>
  <c i="6" r="BE170"/>
  <c r="BE175"/>
  <c r="BE295"/>
  <c r="BE423"/>
  <c r="BE451"/>
  <c i="5" r="BK491"/>
  <c r="J491"/>
  <c r="J85"/>
  <c i="6" r="BE227"/>
  <c r="BE371"/>
  <c r="BE376"/>
  <c r="E104"/>
  <c r="J111"/>
  <c r="BE118"/>
  <c r="BE239"/>
  <c r="BE248"/>
  <c r="BE271"/>
  <c r="BE276"/>
  <c r="BE318"/>
  <c r="BE381"/>
  <c r="BE397"/>
  <c r="BE399"/>
  <c r="BE408"/>
  <c r="BE499"/>
  <c r="BE509"/>
  <c r="BE519"/>
  <c r="F111"/>
  <c r="BE221"/>
  <c r="BE326"/>
  <c r="BE347"/>
  <c r="BE390"/>
  <c r="BE437"/>
  <c r="BE487"/>
  <c r="BE514"/>
  <c r="BE522"/>
  <c i="5" r="BK423"/>
  <c r="J423"/>
  <c r="J77"/>
  <c i="6" r="BE363"/>
  <c r="BE458"/>
  <c r="BE466"/>
  <c r="BE415"/>
  <c r="BE494"/>
  <c r="BE517"/>
  <c r="BE524"/>
  <c r="BE527"/>
  <c r="BE533"/>
  <c r="BE181"/>
  <c r="BE184"/>
  <c r="BE332"/>
  <c r="BE388"/>
  <c r="BE525"/>
  <c r="BE541"/>
  <c r="BE588"/>
  <c i="5" r="J221"/>
  <c r="J69"/>
  <c r="BK322"/>
  <c r="J322"/>
  <c r="J73"/>
  <c i="6" r="J52"/>
  <c r="BE206"/>
  <c r="BE328"/>
  <c r="BE476"/>
  <c r="BE483"/>
  <c r="BE484"/>
  <c r="BE540"/>
  <c r="BE553"/>
  <c r="BE595"/>
  <c r="BE629"/>
  <c r="BE647"/>
  <c r="BE752"/>
  <c r="BE754"/>
  <c r="BE773"/>
  <c r="BE776"/>
  <c r="BE146"/>
  <c r="BE154"/>
  <c r="BE159"/>
  <c r="BE537"/>
  <c r="BE538"/>
  <c r="BE551"/>
  <c r="BE604"/>
  <c r="BE263"/>
  <c r="BE469"/>
  <c r="BE506"/>
  <c r="BE511"/>
  <c r="BE547"/>
  <c r="BE557"/>
  <c r="BE564"/>
  <c r="BE671"/>
  <c r="BE726"/>
  <c r="BE737"/>
  <c r="BE130"/>
  <c r="BE139"/>
  <c r="BE255"/>
  <c r="BE304"/>
  <c r="BE312"/>
  <c r="BE340"/>
  <c r="BE465"/>
  <c r="BE530"/>
  <c r="BE535"/>
  <c r="BE548"/>
  <c r="BE567"/>
  <c r="BE577"/>
  <c r="BE642"/>
  <c r="BE681"/>
  <c r="BE705"/>
  <c r="BE748"/>
  <c r="BE757"/>
  <c r="BE770"/>
  <c r="BE779"/>
  <c r="BE785"/>
  <c r="BE788"/>
  <c r="BE798"/>
  <c r="BE810"/>
  <c r="BE822"/>
  <c r="BE834"/>
  <c r="BE164"/>
  <c r="BE166"/>
  <c r="BE179"/>
  <c r="BE191"/>
  <c r="BE197"/>
  <c r="BE210"/>
  <c r="BE284"/>
  <c r="BE287"/>
  <c r="BE323"/>
  <c r="BE430"/>
  <c r="BE444"/>
  <c r="BE532"/>
  <c r="BE534"/>
  <c r="BE543"/>
  <c r="BE545"/>
  <c r="BE550"/>
  <c r="BE554"/>
  <c r="BE574"/>
  <c r="BE584"/>
  <c r="BE720"/>
  <c r="BE732"/>
  <c r="BE762"/>
  <c i="4" r="BK323"/>
  <c r="J323"/>
  <c r="J72"/>
  <c r="BK398"/>
  <c r="J398"/>
  <c r="J79"/>
  <c i="5" r="J55"/>
  <c r="BE198"/>
  <c r="BE367"/>
  <c r="BE253"/>
  <c r="BE256"/>
  <c r="BE300"/>
  <c r="BE312"/>
  <c r="BE354"/>
  <c r="BE365"/>
  <c r="BE466"/>
  <c r="BE484"/>
  <c r="BE519"/>
  <c r="BE546"/>
  <c r="BE568"/>
  <c r="BE596"/>
  <c r="BE613"/>
  <c i="4" r="J364"/>
  <c r="J77"/>
  <c i="5" r="J52"/>
  <c r="BE114"/>
  <c r="BE229"/>
  <c r="BE236"/>
  <c r="BE316"/>
  <c r="BE434"/>
  <c r="BE449"/>
  <c r="BE564"/>
  <c r="BE582"/>
  <c r="BE600"/>
  <c r="BE638"/>
  <c r="BE709"/>
  <c i="4" r="J755"/>
  <c r="J95"/>
  <c i="5" r="BE116"/>
  <c r="BE222"/>
  <c r="BE339"/>
  <c r="BE442"/>
  <c r="BE462"/>
  <c r="BE673"/>
  <c r="BE685"/>
  <c r="BE721"/>
  <c i="4" r="BK449"/>
  <c r="J449"/>
  <c r="J82"/>
  <c r="BK572"/>
  <c r="J572"/>
  <c r="J86"/>
  <c i="5" r="F55"/>
  <c r="BE378"/>
  <c r="BE413"/>
  <c r="BE425"/>
  <c r="BE478"/>
  <c r="BE493"/>
  <c r="BE575"/>
  <c r="BE660"/>
  <c r="BE697"/>
  <c r="BE456"/>
  <c r="BE489"/>
  <c r="BE543"/>
  <c r="BE407"/>
  <c r="BE474"/>
  <c r="BE486"/>
  <c r="E100"/>
  <c r="BE206"/>
  <c r="BE276"/>
  <c r="BE324"/>
  <c r="BE482"/>
  <c r="BE646"/>
  <c r="BE173"/>
  <c r="BE419"/>
  <c r="BE589"/>
  <c r="BE628"/>
  <c i="4" r="BK119"/>
  <c r="J119"/>
  <c r="J65"/>
  <c i="5" r="BE155"/>
  <c r="BE162"/>
  <c r="BE268"/>
  <c r="BE290"/>
  <c r="BE391"/>
  <c r="BE402"/>
  <c r="BE411"/>
  <c r="BE557"/>
  <c r="BE617"/>
  <c r="BE119"/>
  <c r="BE177"/>
  <c r="BE183"/>
  <c r="BE265"/>
  <c r="BE304"/>
  <c r="BE307"/>
  <c r="BE516"/>
  <c r="BE549"/>
  <c r="BE620"/>
  <c r="BE627"/>
  <c r="BE631"/>
  <c r="BE132"/>
  <c r="BE145"/>
  <c r="BE607"/>
  <c i="4" r="BE214"/>
  <c r="BE355"/>
  <c r="BE365"/>
  <c r="BE369"/>
  <c r="BE375"/>
  <c r="BE390"/>
  <c r="BE400"/>
  <c r="BE539"/>
  <c i="3" r="J383"/>
  <c r="J83"/>
  <c r="BK487"/>
  <c r="J487"/>
  <c r="J85"/>
  <c i="4" r="BE136"/>
  <c r="BE305"/>
  <c r="BE336"/>
  <c r="BE371"/>
  <c r="BE509"/>
  <c r="BE524"/>
  <c r="BE574"/>
  <c r="BE706"/>
  <c r="BE734"/>
  <c r="BE182"/>
  <c r="BE325"/>
  <c r="BE360"/>
  <c r="BE495"/>
  <c r="BE555"/>
  <c r="BE655"/>
  <c r="BE667"/>
  <c r="BE700"/>
  <c r="BE717"/>
  <c r="BE720"/>
  <c r="BE747"/>
  <c r="BE752"/>
  <c r="BE756"/>
  <c r="BE763"/>
  <c i="3" r="J501"/>
  <c r="J89"/>
  <c i="4" r="BE347"/>
  <c r="BE435"/>
  <c r="BE576"/>
  <c r="BE684"/>
  <c r="BE689"/>
  <c r="BE743"/>
  <c i="3" r="J283"/>
  <c r="J74"/>
  <c i="4" r="J56"/>
  <c r="E105"/>
  <c r="BE199"/>
  <c r="BE225"/>
  <c r="BE386"/>
  <c r="BE682"/>
  <c r="BE687"/>
  <c r="BE710"/>
  <c r="BE713"/>
  <c r="BE729"/>
  <c r="BE737"/>
  <c r="BE771"/>
  <c r="BE779"/>
  <c r="BE787"/>
  <c r="BE377"/>
  <c r="BE563"/>
  <c r="BE608"/>
  <c r="BE652"/>
  <c r="BE674"/>
  <c r="BE186"/>
  <c r="BE241"/>
  <c r="BE264"/>
  <c r="BE270"/>
  <c r="BE284"/>
  <c r="BE411"/>
  <c r="BE417"/>
  <c r="BE451"/>
  <c r="BE620"/>
  <c r="BE632"/>
  <c r="BE653"/>
  <c r="BE166"/>
  <c r="BE289"/>
  <c r="BE333"/>
  <c r="BE370"/>
  <c r="BE379"/>
  <c r="BE382"/>
  <c r="BE394"/>
  <c r="BE405"/>
  <c r="BE550"/>
  <c r="BE561"/>
  <c r="BE582"/>
  <c r="BE640"/>
  <c r="BE647"/>
  <c i="3" r="BK266"/>
  <c r="J266"/>
  <c r="J71"/>
  <c r="BK321"/>
  <c r="J321"/>
  <c r="J79"/>
  <c i="4" r="BE121"/>
  <c r="BE341"/>
  <c r="BE464"/>
  <c r="BE479"/>
  <c r="BE564"/>
  <c r="BE570"/>
  <c r="BE692"/>
  <c i="3" r="BK114"/>
  <c i="4" r="F59"/>
  <c r="J114"/>
  <c r="BE150"/>
  <c r="BE303"/>
  <c r="BE308"/>
  <c r="BE579"/>
  <c r="BE645"/>
  <c r="BE657"/>
  <c r="BE663"/>
  <c r="BE230"/>
  <c r="BE329"/>
  <c r="BE545"/>
  <c r="BE577"/>
  <c r="BE595"/>
  <c r="BE696"/>
  <c r="BE703"/>
  <c i="2" r="J113"/>
  <c r="J66"/>
  <c r="J444"/>
  <c r="J87"/>
  <c r="J268"/>
  <c r="J73"/>
  <c r="BK373"/>
  <c r="J373"/>
  <c r="J79"/>
  <c i="3" r="BE128"/>
  <c r="BE174"/>
  <c r="BE251"/>
  <c r="BE462"/>
  <c r="BE288"/>
  <c r="BE296"/>
  <c r="BE441"/>
  <c r="BE444"/>
  <c r="BE460"/>
  <c r="BE465"/>
  <c r="BE470"/>
  <c r="BE472"/>
  <c r="BE477"/>
  <c r="BE482"/>
  <c r="BE485"/>
  <c r="BE508"/>
  <c r="E50"/>
  <c r="J56"/>
  <c r="F59"/>
  <c r="BE152"/>
  <c r="BE158"/>
  <c r="BE166"/>
  <c r="BE193"/>
  <c r="BE523"/>
  <c r="BE239"/>
  <c r="BE268"/>
  <c r="BE292"/>
  <c r="BE349"/>
  <c r="BE116"/>
  <c r="BE179"/>
  <c r="BE210"/>
  <c r="BE222"/>
  <c r="BE227"/>
  <c r="BE302"/>
  <c r="BE323"/>
  <c r="BE408"/>
  <c r="J59"/>
  <c r="BE254"/>
  <c r="BE361"/>
  <c r="BE384"/>
  <c r="BE489"/>
  <c i="2" r="BK285"/>
  <c r="J285"/>
  <c r="J76"/>
  <c r="BK433"/>
  <c r="J433"/>
  <c r="J83"/>
  <c i="3" r="BE284"/>
  <c r="BE456"/>
  <c r="BE380"/>
  <c r="BE396"/>
  <c r="BE420"/>
  <c r="BE431"/>
  <c r="BE439"/>
  <c r="BE144"/>
  <c r="BE148"/>
  <c r="BE204"/>
  <c r="BE308"/>
  <c r="BE335"/>
  <c r="BE374"/>
  <c r="BE493"/>
  <c r="BE498"/>
  <c r="BE515"/>
  <c r="BE531"/>
  <c r="BE446"/>
  <c r="BE450"/>
  <c r="BE502"/>
  <c r="BE539"/>
  <c i="2" r="BE194"/>
  <c r="BE114"/>
  <c r="BE208"/>
  <c r="BE357"/>
  <c r="BE387"/>
  <c r="BE410"/>
  <c r="F59"/>
  <c r="J104"/>
  <c r="J107"/>
  <c r="BE264"/>
  <c r="BE379"/>
  <c r="BE383"/>
  <c r="BE396"/>
  <c r="BE412"/>
  <c r="BE435"/>
  <c r="BE441"/>
  <c r="BE445"/>
  <c r="BE460"/>
  <c r="BE186"/>
  <c r="BE403"/>
  <c r="BE424"/>
  <c r="BE432"/>
  <c r="BE287"/>
  <c r="BE299"/>
  <c r="BE368"/>
  <c r="BE408"/>
  <c r="BE416"/>
  <c r="BE418"/>
  <c r="BE430"/>
  <c r="BE324"/>
  <c r="E98"/>
  <c r="BE253"/>
  <c r="BE346"/>
  <c r="BE181"/>
  <c r="BE214"/>
  <c r="BE226"/>
  <c r="BE335"/>
  <c r="BE125"/>
  <c r="BE137"/>
  <c r="BE172"/>
  <c r="BE242"/>
  <c r="BE282"/>
  <c r="BE375"/>
  <c r="BE148"/>
  <c r="BE160"/>
  <c r="BE231"/>
  <c r="BE269"/>
  <c r="BE284"/>
  <c r="BE312"/>
  <c r="BE391"/>
  <c i="8" r="J34"/>
  <c i="1" r="AW62"/>
  <c i="7" r="J34"/>
  <c i="1" r="AW61"/>
  <c i="5" r="F34"/>
  <c i="1" r="BA59"/>
  <c i="4" r="F37"/>
  <c i="1" r="BB58"/>
  <c i="13" r="F36"/>
  <c i="1" r="BA69"/>
  <c i="3" r="F39"/>
  <c i="1" r="BD57"/>
  <c i="13" r="F38"/>
  <c i="1" r="BC69"/>
  <c i="3" r="J36"/>
  <c i="1" r="AW57"/>
  <c i="2" r="F38"/>
  <c i="1" r="BC56"/>
  <c i="7" r="F37"/>
  <c i="1" r="BD61"/>
  <c i="14" r="F36"/>
  <c i="1" r="BC70"/>
  <c i="2" r="J36"/>
  <c i="1" r="AW56"/>
  <c i="12" r="F36"/>
  <c i="1" r="BA68"/>
  <c i="5" r="F35"/>
  <c i="1" r="BB59"/>
  <c i="9" r="F37"/>
  <c i="1" r="BB64"/>
  <c i="13" r="F37"/>
  <c i="1" r="BB69"/>
  <c i="10" r="F36"/>
  <c i="1" r="BA65"/>
  <c i="14" r="F35"/>
  <c i="1" r="BB70"/>
  <c i="9" r="J36"/>
  <c i="1" r="AW64"/>
  <c i="13" r="J36"/>
  <c i="1" r="AW69"/>
  <c i="9" r="F36"/>
  <c i="1" r="BA64"/>
  <c i="12" r="F38"/>
  <c i="1" r="BC68"/>
  <c i="4" r="J36"/>
  <c i="1" r="AW58"/>
  <c i="7" r="F34"/>
  <c i="1" r="BA61"/>
  <c i="10" r="F39"/>
  <c i="1" r="BD65"/>
  <c i="8" r="F37"/>
  <c i="1" r="BD62"/>
  <c i="11" r="F36"/>
  <c i="1" r="BA66"/>
  <c i="5" r="J34"/>
  <c i="1" r="AW59"/>
  <c i="12" r="F37"/>
  <c i="1" r="BB68"/>
  <c i="6" r="F36"/>
  <c i="1" r="BC60"/>
  <c i="9" r="F39"/>
  <c i="1" r="BD64"/>
  <c i="7" r="F35"/>
  <c i="1" r="BB61"/>
  <c i="2" r="F36"/>
  <c i="1" r="BA56"/>
  <c i="7" r="F36"/>
  <c i="1" r="BC61"/>
  <c i="11" r="J36"/>
  <c i="1" r="AW66"/>
  <c i="2" r="F37"/>
  <c i="1" r="BB56"/>
  <c i="3" r="F36"/>
  <c i="1" r="BA57"/>
  <c i="12" r="F39"/>
  <c i="1" r="BD68"/>
  <c r="AS54"/>
  <c i="8" r="F36"/>
  <c i="1" r="BC62"/>
  <c i="3" r="F37"/>
  <c i="1" r="BB57"/>
  <c i="14" r="J34"/>
  <c i="1" r="AW70"/>
  <c i="10" r="F37"/>
  <c i="1" r="BB65"/>
  <c i="6" r="F35"/>
  <c i="1" r="BB60"/>
  <c i="11" r="F38"/>
  <c i="1" r="BC66"/>
  <c i="2" r="F39"/>
  <c i="1" r="BD56"/>
  <c i="10" r="F38"/>
  <c i="1" r="BC65"/>
  <c i="14" r="F34"/>
  <c i="1" r="BA70"/>
  <c i="8" r="F35"/>
  <c i="1" r="BB62"/>
  <c i="14" r="F37"/>
  <c i="1" r="BD70"/>
  <c i="6" r="F34"/>
  <c i="1" r="BA60"/>
  <c i="3" r="F38"/>
  <c i="1" r="BC57"/>
  <c i="12" r="J36"/>
  <c i="1" r="AW68"/>
  <c i="4" r="F38"/>
  <c i="1" r="BC58"/>
  <c i="6" r="F37"/>
  <c i="1" r="BD60"/>
  <c i="10" r="J36"/>
  <c i="1" r="AW65"/>
  <c i="5" r="F37"/>
  <c i="1" r="BD59"/>
  <c i="6" r="J34"/>
  <c i="1" r="AW60"/>
  <c i="4" r="F36"/>
  <c i="1" r="BA58"/>
  <c i="5" r="F36"/>
  <c i="1" r="BC59"/>
  <c i="4" r="F39"/>
  <c i="1" r="BD58"/>
  <c i="11" r="F37"/>
  <c i="1" r="BB66"/>
  <c i="9" r="F38"/>
  <c i="1" r="BC64"/>
  <c i="8" r="F34"/>
  <c i="1" r="BA62"/>
  <c i="13" r="F39"/>
  <c i="1" r="BD69"/>
  <c i="11" r="F39"/>
  <c i="1" r="BD66"/>
  <c i="4" l="1" r="T398"/>
  <c i="14" r="P283"/>
  <c r="P282"/>
  <c i="6" r="R345"/>
  <c i="4" r="T323"/>
  <c r="R119"/>
  <c i="3" r="P114"/>
  <c i="14" r="T110"/>
  <c i="8" r="T327"/>
  <c i="3" r="T114"/>
  <c i="9" r="BK121"/>
  <c r="J121"/>
  <c r="J70"/>
  <c i="8" r="T109"/>
  <c r="T108"/>
  <c r="T107"/>
  <c i="6" r="BK274"/>
  <c r="J274"/>
  <c r="J68"/>
  <c i="11" r="P168"/>
  <c i="2" r="BK112"/>
  <c r="J112"/>
  <c r="J65"/>
  <c i="8" r="P350"/>
  <c i="3" r="P382"/>
  <c i="8" r="R327"/>
  <c i="6" r="T497"/>
  <c i="4" r="P119"/>
  <c i="3" r="R321"/>
  <c i="11" r="P99"/>
  <c i="1" r="AU66"/>
  <c i="12" r="T91"/>
  <c r="T90"/>
  <c r="T89"/>
  <c i="8" r="R213"/>
  <c i="5" r="P112"/>
  <c r="P111"/>
  <c i="9" r="P100"/>
  <c i="1" r="AU64"/>
  <c i="8" r="R298"/>
  <c r="P213"/>
  <c i="14" r="P109"/>
  <c r="P108"/>
  <c i="1" r="AU70"/>
  <c i="6" r="P497"/>
  <c i="3" r="R114"/>
  <c r="T321"/>
  <c i="8" r="P109"/>
  <c i="4" r="T363"/>
  <c i="2" r="R111"/>
  <c r="R110"/>
  <c i="8" r="R109"/>
  <c r="R108"/>
  <c r="R107"/>
  <c i="4" r="T119"/>
  <c i="5" r="T322"/>
  <c i="6" r="R750"/>
  <c i="10" r="R149"/>
  <c r="R90"/>
  <c i="2" r="T285"/>
  <c i="14" r="T305"/>
  <c r="T283"/>
  <c r="T282"/>
  <c i="6" r="T555"/>
  <c i="5" r="T111"/>
  <c i="4" r="R363"/>
  <c i="5" r="BK220"/>
  <c r="J220"/>
  <c r="J68"/>
  <c i="12" r="BK91"/>
  <c r="BK90"/>
  <c r="J90"/>
  <c r="J64"/>
  <c i="6" r="BK750"/>
  <c r="J750"/>
  <c r="J90"/>
  <c i="9" r="BK214"/>
  <c r="J214"/>
  <c r="J75"/>
  <c i="8" r="R350"/>
  <c i="2" r="P112"/>
  <c r="P111"/>
  <c r="P110"/>
  <c i="1" r="AU56"/>
  <c i="5" r="P491"/>
  <c i="14" r="R110"/>
  <c r="R109"/>
  <c r="R108"/>
  <c i="4" r="R449"/>
  <c i="11" r="T99"/>
  <c i="6" r="T116"/>
  <c r="T115"/>
  <c r="T114"/>
  <c i="4" r="P580"/>
  <c i="8" r="P327"/>
  <c i="10" r="T149"/>
  <c r="T90"/>
  <c i="5" r="R112"/>
  <c r="R111"/>
  <c r="R110"/>
  <c i="11" r="R168"/>
  <c i="5" r="T491"/>
  <c i="4" r="R398"/>
  <c i="3" r="R282"/>
  <c i="6" r="P555"/>
  <c i="11" r="R99"/>
  <c i="9" r="T214"/>
  <c r="T100"/>
  <c i="4" r="T449"/>
  <c i="9" r="R214"/>
  <c r="R100"/>
  <c i="6" r="R116"/>
  <c r="R115"/>
  <c r="R114"/>
  <c i="2" r="T112"/>
  <c r="T111"/>
  <c r="T110"/>
  <c i="9" r="BK102"/>
  <c r="J102"/>
  <c r="J65"/>
  <c i="2" r="BK280"/>
  <c r="J280"/>
  <c r="J74"/>
  <c i="11" r="BK110"/>
  <c r="J110"/>
  <c r="J67"/>
  <c i="5" r="BK112"/>
  <c r="J112"/>
  <c r="J61"/>
  <c i="14" r="J326"/>
  <c r="J76"/>
  <c r="BK284"/>
  <c r="J284"/>
  <c r="J68"/>
  <c i="3" r="BK300"/>
  <c r="J300"/>
  <c r="J76"/>
  <c i="14" r="BK330"/>
  <c r="J330"/>
  <c r="J77"/>
  <c r="BK110"/>
  <c r="J110"/>
  <c r="J61"/>
  <c r="J336"/>
  <c r="J81"/>
  <c i="6" r="BK485"/>
  <c r="J485"/>
  <c r="J78"/>
  <c i="4" r="BK741"/>
  <c r="J741"/>
  <c r="J91"/>
  <c i="14" r="BK305"/>
  <c r="J305"/>
  <c r="J72"/>
  <c r="J337"/>
  <c r="J82"/>
  <c r="BK428"/>
  <c r="J428"/>
  <c r="J87"/>
  <c i="13" r="BK230"/>
  <c r="J230"/>
  <c r="J68"/>
  <c i="11" r="BK119"/>
  <c r="J119"/>
  <c r="J69"/>
  <c r="J101"/>
  <c r="J65"/>
  <c i="10" r="J91"/>
  <c r="J64"/>
  <c i="8" r="BK327"/>
  <c r="J327"/>
  <c r="J79"/>
  <c r="J109"/>
  <c r="J61"/>
  <c i="7" r="BK90"/>
  <c r="J90"/>
  <c r="J59"/>
  <c r="J148"/>
  <c r="J69"/>
  <c r="J92"/>
  <c r="J61"/>
  <c i="6" r="BK555"/>
  <c r="J555"/>
  <c r="J83"/>
  <c r="BK115"/>
  <c r="J115"/>
  <c r="J60"/>
  <c i="5" r="BK111"/>
  <c r="BK110"/>
  <c r="J110"/>
  <c r="J59"/>
  <c i="3" r="BK382"/>
  <c r="J382"/>
  <c r="J82"/>
  <c r="J114"/>
  <c r="J65"/>
  <c i="2" r="BK401"/>
  <c r="J401"/>
  <c r="J81"/>
  <c i="12" r="F35"/>
  <c i="1" r="AZ68"/>
  <c i="7" r="J33"/>
  <c i="1" r="AV61"/>
  <c r="AT61"/>
  <c i="9" r="F35"/>
  <c i="1" r="AZ64"/>
  <c i="14" r="F33"/>
  <c i="1" r="AZ70"/>
  <c r="BB67"/>
  <c r="AX67"/>
  <c i="5" r="J33"/>
  <c i="1" r="AV59"/>
  <c r="AT59"/>
  <c r="BC63"/>
  <c r="AY63"/>
  <c i="10" r="J32"/>
  <c i="1" r="AG65"/>
  <c i="12" r="J35"/>
  <c i="1" r="AV68"/>
  <c r="AT68"/>
  <c r="BA67"/>
  <c r="AW67"/>
  <c i="8" r="F33"/>
  <c i="1" r="AZ62"/>
  <c i="10" r="J35"/>
  <c i="1" r="AV65"/>
  <c r="AT65"/>
  <c i="6" r="F33"/>
  <c i="1" r="AZ60"/>
  <c i="10" r="F35"/>
  <c i="1" r="AZ65"/>
  <c i="8" r="J33"/>
  <c i="1" r="AV62"/>
  <c r="AT62"/>
  <c i="3" r="J35"/>
  <c i="1" r="AV57"/>
  <c r="AT57"/>
  <c i="14" r="J33"/>
  <c i="1" r="AV70"/>
  <c r="AT70"/>
  <c r="BC55"/>
  <c r="BD55"/>
  <c i="5" r="F33"/>
  <c i="1" r="AZ59"/>
  <c i="13" r="F35"/>
  <c i="1" r="AZ69"/>
  <c r="BA55"/>
  <c i="11" r="F35"/>
  <c i="1" r="AZ66"/>
  <c r="BD67"/>
  <c i="4" r="J35"/>
  <c i="1" r="AV58"/>
  <c r="AT58"/>
  <c r="BA63"/>
  <c r="AW63"/>
  <c r="BB63"/>
  <c r="AX63"/>
  <c i="2" r="J35"/>
  <c i="1" r="AV56"/>
  <c r="AT56"/>
  <c i="9" r="J35"/>
  <c i="1" r="AV64"/>
  <c r="AT64"/>
  <c r="BD63"/>
  <c i="2" r="F35"/>
  <c i="1" r="AZ56"/>
  <c i="13" r="J35"/>
  <c i="1" r="AV69"/>
  <c r="AT69"/>
  <c r="BB55"/>
  <c r="AX55"/>
  <c i="6" r="J33"/>
  <c i="1" r="AV60"/>
  <c r="AT60"/>
  <c i="4" r="F35"/>
  <c i="1" r="AZ58"/>
  <c i="7" r="F33"/>
  <c i="1" r="AZ61"/>
  <c r="BC67"/>
  <c r="AY67"/>
  <c r="AU67"/>
  <c i="3" r="F35"/>
  <c i="1" r="AZ57"/>
  <c i="11" r="J35"/>
  <c i="1" r="AV66"/>
  <c r="AT66"/>
  <c i="6" l="1" r="P115"/>
  <c r="P114"/>
  <c i="1" r="AU60"/>
  <c i="3" r="R113"/>
  <c r="R112"/>
  <c i="5" r="T110"/>
  <c i="8" r="P108"/>
  <c r="P107"/>
  <c i="1" r="AU62"/>
  <c i="4" r="P118"/>
  <c r="P117"/>
  <c i="1" r="AU58"/>
  <c i="14" r="T109"/>
  <c r="T108"/>
  <c i="4" r="T118"/>
  <c r="T117"/>
  <c i="3" r="P113"/>
  <c r="P112"/>
  <c i="1" r="AU57"/>
  <c i="5" r="P110"/>
  <c i="1" r="AU59"/>
  <c i="3" r="T113"/>
  <c r="T112"/>
  <c i="4" r="R118"/>
  <c r="R117"/>
  <c i="8" r="BK108"/>
  <c r="BK107"/>
  <c r="J107"/>
  <c r="J59"/>
  <c i="14" r="BK325"/>
  <c r="J325"/>
  <c r="J75"/>
  <c i="12" r="BK89"/>
  <c r="J89"/>
  <c r="J63"/>
  <c r="J91"/>
  <c r="J65"/>
  <c i="9" r="BK120"/>
  <c r="J120"/>
  <c r="J69"/>
  <c i="4" r="BK580"/>
  <c r="J580"/>
  <c r="J88"/>
  <c i="14" r="BK427"/>
  <c r="J427"/>
  <c r="J86"/>
  <c i="13" r="BK93"/>
  <c r="BK92"/>
  <c r="J92"/>
  <c r="J63"/>
  <c i="11" r="BK100"/>
  <c r="J100"/>
  <c r="J64"/>
  <c i="1" r="AN65"/>
  <c i="10" r="J41"/>
  <c i="8" r="J108"/>
  <c r="J60"/>
  <c i="6" r="BK114"/>
  <c r="J114"/>
  <c i="5" r="J111"/>
  <c r="J60"/>
  <c i="3" r="BK113"/>
  <c r="J113"/>
  <c r="J64"/>
  <c i="2" r="BK111"/>
  <c r="BK110"/>
  <c r="J110"/>
  <c i="1" r="BC54"/>
  <c r="AY54"/>
  <c r="AZ63"/>
  <c r="AV63"/>
  <c r="AT63"/>
  <c r="AU63"/>
  <c r="AW55"/>
  <c i="6" r="J30"/>
  <c i="1" r="AG60"/>
  <c r="AN60"/>
  <c i="8" r="J30"/>
  <c i="1" r="AG62"/>
  <c r="AN62"/>
  <c r="BD54"/>
  <c r="W33"/>
  <c i="5" r="J30"/>
  <c i="1" r="AG59"/>
  <c r="AN59"/>
  <c i="7" r="J30"/>
  <c i="1" r="AG61"/>
  <c r="AN61"/>
  <c i="2" r="J32"/>
  <c i="1" r="AG56"/>
  <c r="AZ67"/>
  <c r="AV67"/>
  <c r="AT67"/>
  <c r="BA54"/>
  <c r="AW54"/>
  <c r="AK30"/>
  <c r="AY55"/>
  <c r="AZ55"/>
  <c r="AV55"/>
  <c r="BB54"/>
  <c r="W31"/>
  <c i="14" l="1" r="BK283"/>
  <c r="J283"/>
  <c r="J67"/>
  <c r="BK335"/>
  <c r="J335"/>
  <c r="J80"/>
  <c i="4" r="BK118"/>
  <c r="J118"/>
  <c r="J64"/>
  <c i="9" r="BK101"/>
  <c r="BK100"/>
  <c r="J100"/>
  <c r="J63"/>
  <c i="13" r="J93"/>
  <c r="J64"/>
  <c i="11" r="BK99"/>
  <c r="J99"/>
  <c i="8" r="J39"/>
  <c i="7" r="J39"/>
  <c i="6" r="J39"/>
  <c r="J59"/>
  <c i="5" r="J39"/>
  <c i="3" r="BK112"/>
  <c r="J112"/>
  <c r="J63"/>
  <c i="2" r="J41"/>
  <c r="J111"/>
  <c r="J64"/>
  <c r="J63"/>
  <c i="1" r="AN56"/>
  <c r="W30"/>
  <c i="11" r="J32"/>
  <c i="1" r="AG66"/>
  <c r="AN66"/>
  <c r="W32"/>
  <c r="AZ54"/>
  <c r="W29"/>
  <c r="AT55"/>
  <c r="AX54"/>
  <c r="AU55"/>
  <c r="AU54"/>
  <c i="12" r="J32"/>
  <c i="1" r="AG68"/>
  <c r="AN68"/>
  <c i="13" r="J32"/>
  <c i="1" r="AG69"/>
  <c r="AG67"/>
  <c r="AN67"/>
  <c i="12" l="1" r="J41"/>
  <c i="4" r="BK117"/>
  <c r="J117"/>
  <c r="J63"/>
  <c i="14" r="BK282"/>
  <c r="J282"/>
  <c r="J66"/>
  <c i="9" r="J101"/>
  <c r="J64"/>
  <c i="14" r="BK334"/>
  <c r="J334"/>
  <c r="J79"/>
  <c i="13" r="J41"/>
  <c i="1" r="AN69"/>
  <c i="11" r="J63"/>
  <c r="J41"/>
  <c i="9" r="J32"/>
  <c i="1" r="AG64"/>
  <c r="AN64"/>
  <c i="3" r="J32"/>
  <c i="1" r="AG57"/>
  <c r="AN57"/>
  <c r="AV54"/>
  <c r="AK29"/>
  <c i="9" l="1" r="J41"/>
  <c i="14" r="BK109"/>
  <c r="BK108"/>
  <c r="J108"/>
  <c i="3" r="J41"/>
  <c i="4" r="J32"/>
  <c i="1" r="AG58"/>
  <c r="AN58"/>
  <c i="14" r="J30"/>
  <c i="1" r="AG70"/>
  <c r="AG63"/>
  <c r="AN63"/>
  <c r="AT54"/>
  <c i="14" l="1" r="J59"/>
  <c i="4" r="J41"/>
  <c i="14" r="J39"/>
  <c r="J109"/>
  <c r="J60"/>
  <c i="1" r="AN70"/>
  <c r="AG55"/>
  <c r="AG54"/>
  <c r="AK26"/>
  <c r="AK35"/>
  <c l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<sst xmlns="http://schemas.openxmlformats.org/spreadsheetml/2006/main">
  <si>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</si>
  <si>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</si>
  <si>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</si>
  <si>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</si>
  <si>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</si>
  <si>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{c92708fa-6530-486d-8c9f-7d499353af5f}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</si>
  <si>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</si>
  <si>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</si>
  <si>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</si>
  <si>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</si>
  <si>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</si>
  <si>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</si>
  <si>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</si>
  <si>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</si>
  <si>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</si>
  <si>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</si>
  <si>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</si>
  <si>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Cyklostezka Ohře – Dalovice-Všeborovice</t>
  </si>
  <si>
    <t>KSO:</t>
  </si>
  <si>
    <t/>
  </si>
  <si>
    <t>CC-CZ:</t>
  </si>
  <si>
    <t>Místo:</t>
  </si>
  <si>
    <t>Dalovice - Všeborovice</t>
  </si>
  <si>
    <t>Datum:</t>
  </si>
  <si>
    <t>15. 1. 2024</t>
  </si>
  <si>
    <t>Zadavatel:</t>
  </si>
  <si>
    <t>IČ:</t>
  </si>
  <si>
    <t>70891168</t>
  </si>
  <si>
    <t>Karlovarský kraj</t>
  </si>
  <si>
    <t>DIČ:</t>
  </si>
  <si>
    <t>Uchazeč:</t>
  </si>
  <si>
    <t>Vyplň údaj</t>
  </si>
  <si>
    <t>Projektant:</t>
  </si>
  <si>
    <t>26342669</t>
  </si>
  <si>
    <t>PONTIKA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</si>
  <si>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</si>
  <si>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</si>
  <si>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</si>
  <si>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</si>
  <si>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 Položky soupisu prací, které mají ve sloupci "Cenová soustava" uvedeno "vlastní", nepocházejí z cenové soustavy ÚRS.		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</si>
  <si>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</si>
  <si>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</si>
  <si>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</si>
  <si>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</si>
  <si>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</si>
  <si>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</si>
  <si>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</si>
  <si>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</si>
  <si>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</si>
  <si>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</si>
  <si>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</si>
  <si>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</si>
  <si>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</si>
  <si>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</si>
  <si>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</si>
  <si>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</si>
  <si>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</si>
  <si>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</si>
  <si>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</si>
  <si>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</si>
  <si>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</si>
  <si>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</si>
  <si>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</si>
  <si>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</si>
  <si>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</si>
  <si>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</si>
  <si>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</si>
  <si>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</si>
  <si>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</si>
  <si>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</si>
  <si>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</si>
  <si>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</si>
  <si>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</si>
  <si>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</si>
  <si>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</si>
  <si>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</si>
  <si>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</si>
  <si>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</si>
  <si>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</si>
  <si>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Cyklostezka</t>
  </si>
  <si>
    <t>STA</t>
  </si>
  <si>
    <t>1</t>
  </si>
  <si>
    <t>{628a5c6e-59c1-44b2-8618-5c4a0e707c67}</t>
  </si>
  <si>
    <t>/</t>
  </si>
  <si>
    <t>SO 101.1</t>
  </si>
  <si>
    <t>Cyklostezka_úsek č. 1</t>
  </si>
  <si>
    <t>Soupis</t>
  </si>
  <si>
    <t>{fffafc5a-49f8-4150-8911-3997cecd9cdd}</t>
  </si>
  <si>
    <t>SO 101.2</t>
  </si>
  <si>
    <t>Cyklostezka_úsek č. 2</t>
  </si>
  <si>
    <t>{e5ca4822-fb2a-4ee8-a1c0-9d14d0a6d808}</t>
  </si>
  <si>
    <t>SO 101.3</t>
  </si>
  <si>
    <t>Cyklostezka_úsek č. 3</t>
  </si>
  <si>
    <t>{92431af4-8662-42bd-b38f-115857cb0e1a}</t>
  </si>
  <si>
    <t>SO 202</t>
  </si>
  <si>
    <t>Lávka přes Vitický potok</t>
  </si>
  <si>
    <t>{9c3ae2d5-ae9e-4c4f-98eb-6be5fe7d0319}</t>
  </si>
  <si>
    <t>SO 203</t>
  </si>
  <si>
    <t>Zárubní zeď vlevo</t>
  </si>
  <si>
    <t>{a7448569-7abf-4939-a9db-8d4cc1d88e91}</t>
  </si>
  <si>
    <t>SO 204</t>
  </si>
  <si>
    <t>Tunel pro cyklostezku</t>
  </si>
  <si>
    <t>{d15d1f9d-618d-4ea0-a207-f2e72690adfe}</t>
  </si>
  <si>
    <t>SO 205</t>
  </si>
  <si>
    <t>{f1a97427-a300-46fa-9a13-6e0e052be3bf}</t>
  </si>
  <si>
    <t>SO 401</t>
  </si>
  <si>
    <t>Veřejné osvětlení</t>
  </si>
  <si>
    <t>{b891b66b-7097-4252-bfad-0cc182ad3077}</t>
  </si>
  <si>
    <t>SO 401.1</t>
  </si>
  <si>
    <t>Veřejné osvětlení_úsek č. 1</t>
  </si>
  <si>
    <t>{bfaa234e-4481-4b29-8f53-dd13c38d4e21}</t>
  </si>
  <si>
    <t>SO 401.2</t>
  </si>
  <si>
    <t>Veřejné osvětlení_úsek č. 2</t>
  </si>
  <si>
    <t>{434fadc9-f2f6-4896-aa3b-149e9dfc2a47}</t>
  </si>
  <si>
    <t>SO 401.3</t>
  </si>
  <si>
    <t>Veřejné osvětlení_úsek č. 3</t>
  </si>
  <si>
    <t>{5981a037-9037-4565-9dc3-47bc9cbdf285}</t>
  </si>
  <si>
    <t>SO 801</t>
  </si>
  <si>
    <t>Sadové úpravy</t>
  </si>
  <si>
    <t>{9db990a5-18ab-4ea8-9d63-2a2deac9e085}</t>
  </si>
  <si>
    <t>SO 801.1</t>
  </si>
  <si>
    <t>Odstranění zeleně</t>
  </si>
  <si>
    <t>{d2e8cd0a-d99a-4a53-9300-f7e558c08548}</t>
  </si>
  <si>
    <t>SO 801.2</t>
  </si>
  <si>
    <t>Náhradní výsadba</t>
  </si>
  <si>
    <t>{ab051757-a3f9-4dad-90b4-e04731633321}</t>
  </si>
  <si>
    <t>VRN</t>
  </si>
  <si>
    <t>Vedlejší rozpočtové náklady</t>
  </si>
  <si>
    <t>{60780bb3-d00c-4cdc-9c73-e510d7663044}</t>
  </si>
  <si>
    <t>KRYCÍ LIST SOUPISU PRACÍ</t>
  </si>
  <si>
    <t>Objekt:</t>
  </si>
  <si>
    <t>SO 101 - Cyklostezka</t>
  </si>
  <si>
    <t>Soupis:</t>
  </si>
  <si>
    <t>SO 101.1 - Cyklostezka_úsek č. 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</si>
  <si>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Položky soupisu prací, které mají ve sloupci "Cenová soustava" uvedeno "vlastní", nepocházejí z cenové soustavy ÚRS.			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</si>
  <si>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</si>
  <si>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</si>
  <si>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</si>
  <si>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</si>
  <si>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</si>
  <si>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</si>
  <si>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</si>
  <si>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</si>
  <si>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</si>
  <si>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</si>
  <si>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</si>
  <si>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</si>
  <si>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</si>
  <si>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</si>
  <si>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4 - Vodorovné konstrukce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</si>
  <si>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</si>
  <si>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</si>
  <si>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</si>
  <si>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</si>
  <si>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8 - Trubní vedení</t>
  </si>
  <si>
    <t xml:space="preserve">      89 - Ostatní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</si>
  <si>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</si>
  <si>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</si>
  <si>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99 - Přesun hmot a manipulace se sutí</t>
  </si>
  <si>
    <t xml:space="preserve">        997 - Přesun sutě</t>
  </si>
  <si>
    <t xml:space="preserve">    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</si>
  <si>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</si>
  <si>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</si>
  <si>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</si>
  <si>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</si>
  <si>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</si>
  <si>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</si>
  <si>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</si>
  <si>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</si>
  <si>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</si>
  <si>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</si>
  <si>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</si>
  <si>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</si>
  <si>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</si>
  <si>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</si>
  <si>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</si>
  <si>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</si>
  <si>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</si>
  <si>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</si>
  <si>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</si>
  <si>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</si>
  <si>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</si>
  <si>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</si>
  <si>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</si>
  <si>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113154123</t>
  </si>
  <si>
    <t>Frézování živičného podkladu nebo krytu s naložením na dopravní prostředek plochy do 500 m2 bez překážek v trase pruhu šířky přes 0,5 m do 1 m, tloušťky vrstvy 50 mm</t>
  </si>
  <si>
    <t>m2</t>
  </si>
  <si>
    <t>CS ÚRS 2023 02</t>
  </si>
  <si>
    <t>4</t>
  </si>
  <si>
    <t>3</t>
  </si>
  <si>
    <t>Online PSC</t>
  </si>
  <si>
    <t>https://podminky.urs.cz/item/CS_URS_2023_02/113154123</t>
  </si>
  <si>
    <t>VV</t>
  </si>
  <si>
    <t>*projektová dokumentace – výkresy a technická zpráva</t>
  </si>
  <si>
    <t>C.3.1 Koordinační situační výkres – 1. část</t>
  </si>
  <si>
    <t>SO 101_2_Podélné profily</t>
  </si>
  <si>
    <t>SO 101_3_Vzorové příčné řezy</t>
  </si>
  <si>
    <t>SO 101_4_Charakteristické příčné řezy</t>
  </si>
  <si>
    <t>.</t>
  </si>
  <si>
    <t>změřeno v programu AutoCAD</t>
  </si>
  <si>
    <t>444,00</t>
  </si>
  <si>
    <t>Součet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</si>
  <si>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</si>
  <si>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</si>
  <si>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</si>
  <si>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https://podminky.urs.cz/item/CS_URS_2023_02/113202111</t>
  </si>
  <si>
    <t>150,00</t>
  </si>
  <si>
    <t>12</t>
  </si>
  <si>
    <t>Zemní práce - odkopávky a prokopávky</t>
  </si>
  <si>
    <t>121151113</t>
  </si>
  <si>
    <t>Sejmutí ornice strojně při souvislé ploše přes 100 do 500 m2, tl. vrstvy do 200 mm</t>
  </si>
  <si>
    <t>6</t>
  </si>
  <si>
    <t>https://podminky.urs.cz/item/CS_URS_2023_02/121151113</t>
  </si>
  <si>
    <t>158,25*2,181</t>
  </si>
  <si>
    <t>122251104</t>
  </si>
  <si>
    <t>Odkopávky a prokopávky nezapažené strojně v hornině třídy těžitelnosti I skupiny 3 přes 100 do 500 m3</t>
  </si>
  <si>
    <t>m3</t>
  </si>
  <si>
    <t>8</t>
  </si>
  <si>
    <t>https://podminky.urs.cz/item/CS_URS_2023_02/122251104</t>
  </si>
  <si>
    <t>117,0</t>
  </si>
  <si>
    <t>13</t>
  </si>
  <si>
    <t>Zemní práce - hloubené vykopávky</t>
  </si>
  <si>
    <t>5</t>
  </si>
  <si>
    <t>133251101</t>
  </si>
  <si>
    <t>Hloubení nezapažených šachet strojně v hornině třídy těžitelnosti I skupiny 3 do 20 m3</t>
  </si>
  <si>
    <t>10</t>
  </si>
  <si>
    <t>https://podminky.urs.cz/item/CS_URS_2023_02/133251101</t>
  </si>
  <si>
    <t>*patky zábradlí</t>
  </si>
  <si>
    <t>((0,5*0,5)*0,6)*81</t>
  </si>
  <si>
    <t>16</t>
  </si>
  <si>
    <t>Zemní práce - přemístění výkopku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</si>
  <si>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</si>
  <si>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</si>
  <si>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-1352458785</t>
  </si>
  <si>
    <t>https://podminky.urs.cz/item/CS_URS_2023_02/162351103</t>
  </si>
  <si>
    <t>uloženo na meziskládku - zpětně využito při výstavbě</t>
  </si>
  <si>
    <t>přemístění z meziskládky k místu využití je zahrnuto v SO 101.2</t>
  </si>
  <si>
    <t>117,0-64,17</t>
  </si>
  <si>
    <t>ornice - odvoz na meziskládku a zpět k rozprostření</t>
  </si>
  <si>
    <t>345,143*0,2*2,0</t>
  </si>
  <si>
    <t>7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</si>
  <si>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</si>
  <si>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</si>
  <si>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-2070589253</t>
  </si>
  <si>
    <t>https://podminky.urs.cz/item/CS_URS_2023_02/162551108</t>
  </si>
  <si>
    <t>odvoz na recyklační skládku</t>
  </si>
  <si>
    <t>64,17+12,15</t>
  </si>
  <si>
    <t>167151111</t>
  </si>
  <si>
    <t>Nakládání, skládání a překládání neulehlého výkopku nebo sypaniny strojně nakládání, množství přes 100 m3, z hornin třídy těžitelnosti I, skupiny 1 až 3</t>
  </si>
  <si>
    <t>-1573221320</t>
  </si>
  <si>
    <t>https://podminky.urs.cz/item/CS_URS_2023_02/167151111</t>
  </si>
  <si>
    <t>nakládání výkopku, materiálů z pol. č. 113154123, 113202111 je zahrnuto v SO 101.2</t>
  </si>
  <si>
    <t>nakládání ornice na meziskládce k rozprostření</t>
  </si>
  <si>
    <t>345,143*0,2</t>
  </si>
  <si>
    <t>17</t>
  </si>
  <si>
    <t>Zemní práce - konstrukce ze zemin</t>
  </si>
  <si>
    <t>9</t>
  </si>
  <si>
    <t>171151103</t>
  </si>
  <si>
    <t>Uložení sypanin do násypů strojně s rozprostřením sypaniny ve vrstvách a s hrubým urovnáním zhutněných z hornin soudržných jakékoliv třídy těžitelnosti</t>
  </si>
  <si>
    <t>1882677666</t>
  </si>
  <si>
    <t>https://podminky.urs.cz/item/CS_URS_2023_02/171151103</t>
  </si>
  <si>
    <t>C.3.3 Koordinační situační výkres – 1. část</t>
  </si>
  <si>
    <t>SO 101_5_Propustky</t>
  </si>
  <si>
    <t>SO 101_6_Zábradlí</t>
  </si>
  <si>
    <t>- násyp z kupovaného materiálu</t>
  </si>
  <si>
    <t>45,0</t>
  </si>
  <si>
    <t>M</t>
  </si>
  <si>
    <t>58344155.17</t>
  </si>
  <si>
    <t>hrubé drcené kamenivo frakce 0-125</t>
  </si>
  <si>
    <t>t</t>
  </si>
  <si>
    <t>vlastní</t>
  </si>
  <si>
    <t>142301216</t>
  </si>
  <si>
    <t>P</t>
  </si>
  <si>
    <t>Poznámka k položce:_x000d_
včetně dopravy materiálu</t>
  </si>
  <si>
    <t>- násyp z kameniva</t>
  </si>
  <si>
    <t>45,0*1,8 "Přepočtené koeficientem množství</t>
  </si>
  <si>
    <t>171251201</t>
  </si>
  <si>
    <t>Uložení sypaniny na skládky nebo meziskládky bez hutnění s upravením uložené sypaniny do předepsaného tvaru</t>
  </si>
  <si>
    <t>https://podminky.urs.cz/item/CS_URS_2023_02/171251201</t>
  </si>
  <si>
    <t>na recyklační skládku</t>
  </si>
  <si>
    <t>76,32</t>
  </si>
  <si>
    <t>Mezisoučet</t>
  </si>
  <si>
    <t>na meziskládku - zpětně využito při výstavbě</t>
  </si>
  <si>
    <t>výkopek</t>
  </si>
  <si>
    <t>52,83</t>
  </si>
  <si>
    <t>ornice</t>
  </si>
  <si>
    <t>171201231</t>
  </si>
  <si>
    <t>Poplatek za uložení stavebního odpadu na recyklační skládce (skládkovné) zeminy a kamení zatříděného do Katalogu odpadů pod kódem 17 05 04</t>
  </si>
  <si>
    <t>18</t>
  </si>
  <si>
    <t>https://podminky.urs.cz/item/CS_URS_2023_02/171201231</t>
  </si>
  <si>
    <t>76,32*1,8</t>
  </si>
  <si>
    <t>Zemní práce - povrchové úpravy terénu</t>
  </si>
  <si>
    <t>181951112</t>
  </si>
  <si>
    <t>Úprava pláně vyrovnáním výškových rozdílů strojně v hornině třídy těžitelnosti I, skupiny 1 až 3 se zhutněním</t>
  </si>
  <si>
    <t>20</t>
  </si>
  <si>
    <t>https://podminky.urs.cz/item/CS_URS_2023_02/181951112</t>
  </si>
  <si>
    <t>678,0</t>
  </si>
  <si>
    <t>14</t>
  </si>
  <si>
    <t>181351104</t>
  </si>
  <si>
    <t>Rozprostření a urovnání ornice v rovině nebo ve svahu sklonu do 1:5 strojně při souvislé ploše přes 100 do 500 m2, tl. vrstvy přes 200 do 250 mm</t>
  </si>
  <si>
    <t>22</t>
  </si>
  <si>
    <t>https://podminky.urs.cz/item/CS_URS_2023_02/181351104</t>
  </si>
  <si>
    <t>140,0</t>
  </si>
  <si>
    <t>181411131</t>
  </si>
  <si>
    <t>Založení trávníku na půdě předem připravené plochy do 1000 m2 výsevem včetně utažení parkového v rovině nebo na svahu do 1:5</t>
  </si>
  <si>
    <t>24</t>
  </si>
  <si>
    <t>https://podminky.urs.cz/item/CS_URS_2023_02/181411131</t>
  </si>
  <si>
    <t>00572410</t>
  </si>
  <si>
    <t>osivo směs travní parková</t>
  </si>
  <si>
    <t>kg</t>
  </si>
  <si>
    <t>26</t>
  </si>
  <si>
    <t>140*0,02 "Přepočtené koeficientem množství</t>
  </si>
  <si>
    <t>Zakládání</t>
  </si>
  <si>
    <t>27</t>
  </si>
  <si>
    <t>Zakládání - základy</t>
  </si>
  <si>
    <t>275313611</t>
  </si>
  <si>
    <t>Základy z betonu prostého patky a bloky z betonu kamenem neprokládaného tř. C 16/20</t>
  </si>
  <si>
    <t>38</t>
  </si>
  <si>
    <t>https://podminky.urs.cz/item/CS_URS_2023_02/275313611</t>
  </si>
  <si>
    <t>((0,5*0,5)*0,6)*81,0</t>
  </si>
  <si>
    <t>Vodorovné konstrukce</t>
  </si>
  <si>
    <t>45</t>
  </si>
  <si>
    <t>Podkladní a vedlejší konstrukce kromě vozovek a železničního svršku</t>
  </si>
  <si>
    <t>452112112</t>
  </si>
  <si>
    <t>Osazení betonových dílců prstenců nebo rámů pod poklopy a mříže, výšky do 100 mm</t>
  </si>
  <si>
    <t>kus</t>
  </si>
  <si>
    <t>40</t>
  </si>
  <si>
    <t>https://podminky.urs.cz/item/CS_URS_2023_02/452112112</t>
  </si>
  <si>
    <t>19</t>
  </si>
  <si>
    <t>59224013</t>
  </si>
  <si>
    <t>prstenec šachtový vyrovnávací betonový 625x100x100mm</t>
  </si>
  <si>
    <t>42</t>
  </si>
  <si>
    <t>Komunikace pozemní</t>
  </si>
  <si>
    <t>56</t>
  </si>
  <si>
    <t>Podkladní vrstvy komunikací, letišť a ploch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</si>
  <si>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</si>
  <si>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</si>
  <si>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-2128340357</t>
  </si>
  <si>
    <t>https://podminky.urs.cz/item/CS_URS_2023_02/561121112</t>
  </si>
  <si>
    <t>skladba B</t>
  </si>
  <si>
    <t>234,0</t>
  </si>
  <si>
    <t>58344155.56</t>
  </si>
  <si>
    <t>odval frakce 0-63</t>
  </si>
  <si>
    <t>1413578889</t>
  </si>
  <si>
    <t>234,0*0,20*1,8</t>
  </si>
  <si>
    <t>564911511</t>
  </si>
  <si>
    <t>Podklad nebo podsyp z R-materiálu s rozprostřením a zhutněním plochy přes 100 m2, po zhutnění tl. 50 mm</t>
  </si>
  <si>
    <t>48</t>
  </si>
  <si>
    <t>https://podminky.urs.cz/item/CS_URS_2023_02/564911511</t>
  </si>
  <si>
    <t>57</t>
  </si>
  <si>
    <t>Kryty pozemních komunikací letišť a ploch z kameniva nebo živičné</t>
  </si>
  <si>
    <t>23</t>
  </si>
  <si>
    <t>573111115</t>
  </si>
  <si>
    <t>Postřik infiltrační PI z asfaltu silničního s posypem kamenivem, v množství 2,50 kg/m2</t>
  </si>
  <si>
    <t>50</t>
  </si>
  <si>
    <t>https://podminky.urs.cz/item/CS_URS_2023_02/573111115</t>
  </si>
  <si>
    <t>573211112</t>
  </si>
  <si>
    <t>Postřik spojovací PS bez posypu kamenivem z asfaltu silničního, v množství 0,70 kg/m2</t>
  </si>
  <si>
    <t>52</t>
  </si>
  <si>
    <t>https://podminky.urs.cz/item/CS_URS_2023_02/573211112</t>
  </si>
  <si>
    <t>25</t>
  </si>
  <si>
    <t>577143121</t>
  </si>
  <si>
    <t>Asfaltový beton vrstva obrusná ACO 8 (ABJ) s rozprostřením a se zhutněním z nemodifikovaného asfaltu v pruhu šířky přes 3 m, po zhutnění tl. 50 mm</t>
  </si>
  <si>
    <t>54</t>
  </si>
  <si>
    <t>https://podminky.urs.cz/item/CS_URS_2023_02/577143121</t>
  </si>
  <si>
    <t>594511112</t>
  </si>
  <si>
    <t>Kladení dlažby z lomového kamene lomařsky upraveného v ploše vodorovné nebo ve sklonu na plocho tl. do 100 mm, bez vyplnění spár, s provedením lože tl. 50 mm z betonu</t>
  </si>
  <si>
    <t>https://podminky.urs.cz/item/CS_URS_2023_02/594511112</t>
  </si>
  <si>
    <t>20,0</t>
  </si>
  <si>
    <t>58380760</t>
  </si>
  <si>
    <t>kámen lomový rigol DR 20,25,30</t>
  </si>
  <si>
    <t>58</t>
  </si>
  <si>
    <t>20,0*0,25</t>
  </si>
  <si>
    <t>5,0*2,0 "Přepočtené koeficientem množství"</t>
  </si>
  <si>
    <t>Trubní vedení</t>
  </si>
  <si>
    <t>89</t>
  </si>
  <si>
    <t>Ostatní konstrukce</t>
  </si>
  <si>
    <t>28</t>
  </si>
  <si>
    <t>899102112</t>
  </si>
  <si>
    <t>Osazení poklopů litinových, ocelových nebo železobetonových včetně rámů pro třídu zatížení A15, A50</t>
  </si>
  <si>
    <t>66</t>
  </si>
  <si>
    <t>https://podminky.urs.cz/item/CS_URS_2023_02/899102112</t>
  </si>
  <si>
    <t>" osazení stávajících poklopů zpět po jejich zvýšení nebo snížení " 2,0</t>
  </si>
  <si>
    <t>29</t>
  </si>
  <si>
    <t>899201211</t>
  </si>
  <si>
    <t>Demontáž mříží litinových včetně rámů, hmotnosti jednotlivě do 50 kg</t>
  </si>
  <si>
    <t>60</t>
  </si>
  <si>
    <t>https://podminky.urs.cz/item/CS_URS_2023_02/899201211</t>
  </si>
  <si>
    <t>" demontáž mříží uličních vpustí pro jejich zvýšení nebo snížení " 2,0</t>
  </si>
  <si>
    <t>30</t>
  </si>
  <si>
    <t>899202112</t>
  </si>
  <si>
    <t>Osazení mříží litinových včetně rámů a košů na bahno pro třídu zatížení A15</t>
  </si>
  <si>
    <t>62</t>
  </si>
  <si>
    <t>https://podminky.urs.cz/item/CS_URS_2023_02/899202112</t>
  </si>
  <si>
    <t xml:space="preserve">" osazení stávajících  mříží uličních vpustí zpět po jejich zvýšení nebo snížení " 2,0</t>
  </si>
  <si>
    <t>31</t>
  </si>
  <si>
    <t>899301811</t>
  </si>
  <si>
    <t>Demontáž poklopů betonových a železobetonových včetně rámu, hmotnosti jednotlivě do 50 kg</t>
  </si>
  <si>
    <t>64</t>
  </si>
  <si>
    <t>https://podminky.urs.cz/item/CS_URS_2023_02/899301811</t>
  </si>
  <si>
    <t>" demontáž poklopů pro jejich zvýšení nebo snížení " 2,0</t>
  </si>
  <si>
    <t>32</t>
  </si>
  <si>
    <t>899401112</t>
  </si>
  <si>
    <t>Osazení poklopů litinových šoupátkových</t>
  </si>
  <si>
    <t>68</t>
  </si>
  <si>
    <t>https://podminky.urs.cz/item/CS_URS_2023_02/899401112</t>
  </si>
  <si>
    <t>Poznámka k položce:_x000d_
včetně demontáže</t>
  </si>
  <si>
    <t xml:space="preserve">" osazení stávajících poklopů šoupátkových po úpravě jejich výšky  zpět " 1</t>
  </si>
  <si>
    <t>33</t>
  </si>
  <si>
    <t>899401113</t>
  </si>
  <si>
    <t>Osazení poklopů litinových hydrantových</t>
  </si>
  <si>
    <t>70</t>
  </si>
  <si>
    <t>https://podminky.urs.cz/item/CS_URS_2023_02/899401113</t>
  </si>
  <si>
    <t xml:space="preserve">" osazení stávajících poklopů hydrantových po úpravě jejich výšky  zpět " 1</t>
  </si>
  <si>
    <t>Ostatní konstrukce a práce, bourání</t>
  </si>
  <si>
    <t>91</t>
  </si>
  <si>
    <t>Doplňující konstrukce a práce pozemních komunikací, letišť a ploch</t>
  </si>
  <si>
    <t>34</t>
  </si>
  <si>
    <t>911111111</t>
  </si>
  <si>
    <t>Montáž zábradlí ocelového zabetonovaného</t>
  </si>
  <si>
    <t>72</t>
  </si>
  <si>
    <t>https://podminky.urs.cz/item/CS_URS_2023_02/911111111</t>
  </si>
  <si>
    <t>Použití stávajícího zábradlí</t>
  </si>
  <si>
    <t>160</t>
  </si>
  <si>
    <t>35</t>
  </si>
  <si>
    <t>919735112</t>
  </si>
  <si>
    <t>Řezání stávajícího živičného krytu nebo podkladu hloubky přes 50 do 100 mm</t>
  </si>
  <si>
    <t>74</t>
  </si>
  <si>
    <t>https://podminky.urs.cz/item/CS_URS_2023_02/919735112</t>
  </si>
  <si>
    <t>36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</si>
  <si>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</si>
  <si>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</si>
  <si>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76</t>
  </si>
  <si>
    <t>https://podminky.urs.cz/item/CS_URS_2023_02/916231213</t>
  </si>
  <si>
    <t>37</t>
  </si>
  <si>
    <t>59217017</t>
  </si>
  <si>
    <t>obrubník betonový chodníkový 1000x100x250mm</t>
  </si>
  <si>
    <t>78</t>
  </si>
  <si>
    <t>150,0</t>
  </si>
  <si>
    <t>150,0*1,02 "Přepočtené koeficientem množství"</t>
  </si>
  <si>
    <t>914111111</t>
  </si>
  <si>
    <t>Montáž svislé dopravní značky základní velikosti do 1 m2 objímkami na sloupky nebo konzoly</t>
  </si>
  <si>
    <t>80</t>
  </si>
  <si>
    <t>https://podminky.urs.cz/item/CS_URS_2023_02/914111111</t>
  </si>
  <si>
    <t>39</t>
  </si>
  <si>
    <t>40445620</t>
  </si>
  <si>
    <t>zákazové, příkazové dopravní značky B1-B34, C1-15 700mm</t>
  </si>
  <si>
    <t>82</t>
  </si>
  <si>
    <t>C9a</t>
  </si>
  <si>
    <t>3,0</t>
  </si>
  <si>
    <t>C9b</t>
  </si>
  <si>
    <t>40445639</t>
  </si>
  <si>
    <t>informativní značky směrové IS 18a, IS21 300x200mm</t>
  </si>
  <si>
    <t>84</t>
  </si>
  <si>
    <t>IS21a</t>
  </si>
  <si>
    <t>4,0</t>
  </si>
  <si>
    <t>IS21c</t>
  </si>
  <si>
    <t>1,0</t>
  </si>
  <si>
    <t>41</t>
  </si>
  <si>
    <t>914511112</t>
  </si>
  <si>
    <t>Montáž sloupku dopravních značek délky do 3,5 m do hliníkové patky pro sloupek D 60 mm</t>
  </si>
  <si>
    <t>86</t>
  </si>
  <si>
    <t>https://podminky.urs.cz/item/CS_URS_2023_02/914511112</t>
  </si>
  <si>
    <t>40445225</t>
  </si>
  <si>
    <t>sloupek pro dopravní značku Zn D 60mm v 3,5m</t>
  </si>
  <si>
    <t>88</t>
  </si>
  <si>
    <t>99</t>
  </si>
  <si>
    <t>Přesun hmot a manipulace se sutí</t>
  </si>
  <si>
    <t>997</t>
  </si>
  <si>
    <t>Přesun sutě</t>
  </si>
  <si>
    <t>43</t>
  </si>
  <si>
    <t>997221551</t>
  </si>
  <si>
    <t>Vodorovná doprava suti bez naložení, ale se složením a s hrubým urovnáním ze sypkých materiálů, na vzdálenost do 1 km</t>
  </si>
  <si>
    <t>90</t>
  </si>
  <si>
    <t>https://podminky.urs.cz/item/CS_URS_2023_02/997221551</t>
  </si>
  <si>
    <t>frézovaná živice a beton - pouze odvoz po stavbě - bude využito do násypů a zásypů</t>
  </si>
  <si>
    <t>82,01</t>
  </si>
  <si>
    <t>998</t>
  </si>
  <si>
    <t>Přesun hmot</t>
  </si>
  <si>
    <t>44</t>
  </si>
  <si>
    <t>998225111</t>
  </si>
  <si>
    <t>Přesun hmot pro komunikace s krytem z kameniva, monolitickým betonovým nebo živičným dopravní vzdálenost do 200 m jakékoliv délky objektu</t>
  </si>
  <si>
    <t>92</t>
  </si>
  <si>
    <t>https://podminky.urs.cz/item/CS_URS_2023_02/998225111</t>
  </si>
  <si>
    <t>PSV</t>
  </si>
  <si>
    <t>Práce a dodávky PSV</t>
  </si>
  <si>
    <t>767</t>
  </si>
  <si>
    <t>Konstrukce zámečnické</t>
  </si>
  <si>
    <t>767161811</t>
  </si>
  <si>
    <t>Demontáž zábradlí do suti rovného rozebíratelný spoj hmotnosti 1 m zábradlí do 20 kg</t>
  </si>
  <si>
    <t>96</t>
  </si>
  <si>
    <t>https://podminky.urs.cz/item/CS_URS_2023_02/767161811</t>
  </si>
  <si>
    <t>Poznámka k položce:_x000d_
včetně dočasného uskladnění (zabránění krádeži)</t>
  </si>
  <si>
    <t>*pro zpětné použití</t>
  </si>
  <si>
    <t>160,0</t>
  </si>
  <si>
    <t>789</t>
  </si>
  <si>
    <t>Povrchové úpravy ocelových konstrukcí a technologických zařízení</t>
  </si>
  <si>
    <t>46</t>
  </si>
  <si>
    <t>789327321</t>
  </si>
  <si>
    <t>Nátěr ocelových konstrukcí třídy III dvousložkový polyuretanový krycí (vrchní), tloušťky do 80 μm</t>
  </si>
  <si>
    <t>98</t>
  </si>
  <si>
    <t>https://podminky.urs.cz/item/CS_URS_2023_02/789327321</t>
  </si>
  <si>
    <t>nátěr zábradlí</t>
  </si>
  <si>
    <t>154,0</t>
  </si>
  <si>
    <t>SO 101.2 - Cyklostezka_úsek č. 2</t>
  </si>
  <si>
    <t xml:space="preserve">    3 - Svislé a kompletní konstrukce</t>
  </si>
  <si>
    <t xml:space="preserve">      33 - Sloupy a pilíře, rámové konstrukce</t>
  </si>
  <si>
    <t xml:space="preserve">      34 - Stěny a příčky</t>
  </si>
  <si>
    <t xml:space="preserve">      46 - Zpevněné plochy kromě vozovek a železničních svršků</t>
  </si>
  <si>
    <t xml:space="preserve">      59 - Kryty pozemních komunikací, letišť a ploch dlážděné</t>
  </si>
  <si>
    <t xml:space="preserve">      96 - Bourání konstrukcí</t>
  </si>
  <si>
    <t>121151123</t>
  </si>
  <si>
    <t>Sejmutí ornice strojně při souvislé ploše přes 500 m2, tl. vrstvy do 200 mm</t>
  </si>
  <si>
    <t>https://podminky.urs.cz/item/CS_URS_2023_02/121151123</t>
  </si>
  <si>
    <t>C.3.2 Koordinační situační výkres – 2. část</t>
  </si>
  <si>
    <t>985,0</t>
  </si>
  <si>
    <t>-pod cyklostezku</t>
  </si>
  <si>
    <t>397,55</t>
  </si>
  <si>
    <t>-sanace podloží</t>
  </si>
  <si>
    <t>18,48</t>
  </si>
  <si>
    <t>131111333</t>
  </si>
  <si>
    <t>Vrtání jamek ručním motorovým vrtákem průměru přes 200 do 300 mm</t>
  </si>
  <si>
    <t>500309470</t>
  </si>
  <si>
    <t>https://podminky.urs.cz/item/CS_URS_2023_02/131111333</t>
  </si>
  <si>
    <t>" nové oplocení " 30,0/3,0*0,8</t>
  </si>
  <si>
    <t>132251101</t>
  </si>
  <si>
    <t>Hloubení nezapažených rýh šířky do 800 mm strojně s urovnáním dna do předepsaného profilu a spádu v hornině třídy těžitelnosti I skupiny 3 do 20 m3</t>
  </si>
  <si>
    <t>1960867896</t>
  </si>
  <si>
    <t>https://podminky.urs.cz/item/CS_URS_2023_02/132251101</t>
  </si>
  <si>
    <t>" pro základy oplocení " 30,0*0,2*0,7</t>
  </si>
  <si>
    <t>((0,5*0,5)*0,6)*39*2</t>
  </si>
  <si>
    <t>-144298259</t>
  </si>
  <si>
    <t>zpětně využito při výstavbě</t>
  </si>
  <si>
    <t>výkopek - odvoz na meziskládku a zpět k násypům</t>
  </si>
  <si>
    <t xml:space="preserve"> 287,71*2,0</t>
  </si>
  <si>
    <t>985,0*0,2*2,0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</si>
  <si>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</si>
  <si>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</si>
  <si>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-543897521</t>
  </si>
  <si>
    <t>https://podminky.urs.cz/item/CS_URS_2023_02/162451105</t>
  </si>
  <si>
    <t>vytěžený materiál 1. úsek - přemístění z meziskládky</t>
  </si>
  <si>
    <t>výkopek z SO 101.1</t>
  </si>
  <si>
    <t>frézovaná živice, beton z SO 101.1</t>
  </si>
  <si>
    <t>82,10</t>
  </si>
  <si>
    <t>1459359166</t>
  </si>
  <si>
    <t>132,52+11,7</t>
  </si>
  <si>
    <t>-46208510</t>
  </si>
  <si>
    <t>nakládání na meziskládce</t>
  </si>
  <si>
    <t>materiál k násypům</t>
  </si>
  <si>
    <t>vytěžený materiál SO 101.2</t>
  </si>
  <si>
    <t>287,71</t>
  </si>
  <si>
    <t>vytěžený materiál SO 101.1</t>
  </si>
  <si>
    <t>1. úsek</t>
  </si>
  <si>
    <t>52,83+82,01</t>
  </si>
  <si>
    <t>ornice - k rozprostření</t>
  </si>
  <si>
    <t>985,0*0,2</t>
  </si>
  <si>
    <t>-598121296</t>
  </si>
  <si>
    <t>*násyp z vytěžených materiálů</t>
  </si>
  <si>
    <t>287,71+52,83+82,01</t>
  </si>
  <si>
    <t>*vytěžený materiál z SO 401.1_1. úsek</t>
  </si>
  <si>
    <t>11,0</t>
  </si>
  <si>
    <t>*vytěžený materiál z SO 401.2_2. úsek</t>
  </si>
  <si>
    <t>22,6</t>
  </si>
  <si>
    <t>*násyp z kameniva z nakupovaného materiálu</t>
  </si>
  <si>
    <t>165,18</t>
  </si>
  <si>
    <t>-1996629060</t>
  </si>
  <si>
    <t>*násyp z kameniva</t>
  </si>
  <si>
    <t>165,18*1,8 "Přepočtené koeficientem množství</t>
  </si>
  <si>
    <t>144,22</t>
  </si>
  <si>
    <t>144,22*1,8</t>
  </si>
  <si>
    <t>181351107</t>
  </si>
  <si>
    <t>Rozprostření a urovnání ornice v rovině nebo ve svahu sklonu do 1:5 strojně při souvislé ploše přes 100 do 500 m2, tl. vrstvy přes 400 do 500 mm</t>
  </si>
  <si>
    <t>https://podminky.urs.cz/item/CS_URS_2023_02/181351107</t>
  </si>
  <si>
    <t>245,0</t>
  </si>
  <si>
    <t>245*0,02 "Přepočtené koeficientem množství</t>
  </si>
  <si>
    <t>616,0</t>
  </si>
  <si>
    <t xml:space="preserve">-základy podezdívky oplocení </t>
  </si>
  <si>
    <t>30,0*0,2*0,7</t>
  </si>
  <si>
    <t>-patky zábradlí</t>
  </si>
  <si>
    <t>((0,5*0,5)*0,6)*39,0*2,0</t>
  </si>
  <si>
    <t>Svislé a kompletní konstrukce</t>
  </si>
  <si>
    <t>Sloupy a pilíře, rámové konstrukce</t>
  </si>
  <si>
    <t>338171123</t>
  </si>
  <si>
    <t>Montáž sloupků a vzpěr plotových ocelových trubkových nebo profilovaných výšky přes 2 do 2,6 m se zabetonováním do 0,08 m3 do připravených jamek</t>
  </si>
  <si>
    <t>-1345939627</t>
  </si>
  <si>
    <t>https://podminky.urs.cz/item/CS_URS_2023_02/338171123</t>
  </si>
  <si>
    <t>" nové oplocení " 30,0/3,0</t>
  </si>
  <si>
    <t>55342256</t>
  </si>
  <si>
    <t>sloupek plotový průběžný Pz a komaxitový 2750/38x1,5mm</t>
  </si>
  <si>
    <t>-1565094609</t>
  </si>
  <si>
    <t>10,0</t>
  </si>
  <si>
    <t>Stěny a příčky</t>
  </si>
  <si>
    <t>348501211</t>
  </si>
  <si>
    <t>Osazení oplocení na sloupky v osové vzdálenosti do 4 m výšky přes 1 do 2 m z prken</t>
  </si>
  <si>
    <t>-1942563032</t>
  </si>
  <si>
    <t>https://podminky.urs.cz/item/CS_URS_2023_02/348501211</t>
  </si>
  <si>
    <t>30,0</t>
  </si>
  <si>
    <t>61231010</t>
  </si>
  <si>
    <t>pole plotové z dřevěných planěk rovných tl 20mm</t>
  </si>
  <si>
    <t>1066011347</t>
  </si>
  <si>
    <t>30,0*2,0</t>
  </si>
  <si>
    <t>60*1,05 "Přepočtené koeficientem množství</t>
  </si>
  <si>
    <t>451317777</t>
  </si>
  <si>
    <t>Podklad nebo lože pod dlažbu (přídlažbu) v ploše vodorovné nebo ve sklonu do 1:5, tloušťky od 50 do 100 mm z betonu prostého</t>
  </si>
  <si>
    <t>129180202</t>
  </si>
  <si>
    <t>https://podminky.urs.cz/item/CS_URS_2023_02/451317777</t>
  </si>
  <si>
    <t>varovný pás</t>
  </si>
  <si>
    <t>Zpevněné plochy kromě vozovek a železničních svršků</t>
  </si>
  <si>
    <t>462512270</t>
  </si>
  <si>
    <t>Zához z lomového kamene neupraveného záhozového s proštěrkováním z terénu, hmotnosti jednotlivých kamenů do 200 kg</t>
  </si>
  <si>
    <t>-1743203123</t>
  </si>
  <si>
    <t>https://podminky.urs.cz/item/CS_URS_2023_02/462512270</t>
  </si>
  <si>
    <t xml:space="preserve">Poznámka k položce:_x000d_
včetně vytvoření schodiště strojní úpravou dle projektové dokumentace_x000d_
_x000d_
</t>
  </si>
  <si>
    <t>324,12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</si>
  <si>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</si>
  <si>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</si>
  <si>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https://podminky.urs.cz/item/CS_URS_2023_02/561121113</t>
  </si>
  <si>
    <t>-258274526</t>
  </si>
  <si>
    <t>616,0*0,45 "Přepočtené koeficientem množství"</t>
  </si>
  <si>
    <t>277,2*1,05 'Přepočtené koeficientem množství</t>
  </si>
  <si>
    <t>564841111</t>
  </si>
  <si>
    <t>Podklad ze štěrkodrti ŠD s rozprostřením a zhutněním plochy přes 100 m2, po zhutnění tl. 120 mm</t>
  </si>
  <si>
    <t>https://podminky.urs.cz/item/CS_URS_2023_02/564841111</t>
  </si>
  <si>
    <t>564851111</t>
  </si>
  <si>
    <t>Podklad ze štěrkodrti ŠD s rozprostřením a zhutněním plochy přes 100 m2, po zhutnění tl. 150 mm</t>
  </si>
  <si>
    <t>https://podminky.urs.cz/item/CS_URS_2023_02/564851111</t>
  </si>
  <si>
    <t>59</t>
  </si>
  <si>
    <t>Kryty pozemních komunikací, letišť a ploch dlážděné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</si>
  <si>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</si>
  <si>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</si>
  <si>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1727837486</t>
  </si>
  <si>
    <t>https://podminky.urs.cz/item/CS_URS_2023_02/596212210</t>
  </si>
  <si>
    <t>Poznámka k položce:_x000d_
Provedení odpovídá vyhlášce č. 398/2009 Sb.</t>
  </si>
  <si>
    <t>59245226</t>
  </si>
  <si>
    <t>dlažba tvar obdélník betonová pro nevidomé 200x100x80mm barevná</t>
  </si>
  <si>
    <t>-383161804</t>
  </si>
  <si>
    <t>3*1,03 'Přepočtené koeficientem množství</t>
  </si>
  <si>
    <t>Poznámka k položce:_x000d_
výsuvné, demontovatelné_x000d_
montáž včetně kotevní PE trubky</t>
  </si>
  <si>
    <t xml:space="preserve">" zábradlí - 38ks dílů zábradí " 38*5,0 </t>
  </si>
  <si>
    <t>55283939.91.1</t>
  </si>
  <si>
    <t>trubka ocelová podélně svařovaná konstrukční hladká jakost S235JRH 40x3mm</t>
  </si>
  <si>
    <t>-814512197</t>
  </si>
  <si>
    <t>Poznámka k položce:_x000d_
profil a jakost materiálu dle projektové dokumentace_x000d_
ochrana:_x000d_
stupeň korozní agresivity C3, životnost ochranného povlaku 15 let, žárově zinkovaný povrch, epoxid zinkofosfád, alifatický polyuretan, nátěr</t>
  </si>
  <si>
    <t>38,0*(2,0*1,228+2,0*0,975+0,805)</t>
  </si>
  <si>
    <t>198,018*1,01 "Přepočtené koeficientem množství"</t>
  </si>
  <si>
    <t>199,998*1,05 'Přepočtené koeficientem množství</t>
  </si>
  <si>
    <t>55283939.91.2</t>
  </si>
  <si>
    <t>trubka ocelová podélně svařovaná konstrukční hladká jakost S235JRH 16x3mm - odvodňovací</t>
  </si>
  <si>
    <t>-1508590583</t>
  </si>
  <si>
    <t>38,0*(2,0*0,4)</t>
  </si>
  <si>
    <t>30,4*1,01 "Přepočtené koeficientem množství"</t>
  </si>
  <si>
    <t>30,704*1,05 'Přepočtené koeficientem množství</t>
  </si>
  <si>
    <t>55283942.91.3</t>
  </si>
  <si>
    <t>trubka ocelová podélně svařovaná konstrukční hladká jakost S235JRH 60,3x3,6mm</t>
  </si>
  <si>
    <t>-1535434936</t>
  </si>
  <si>
    <t>38,0*(4,08+2,0*0,79+2,5+2,0*0,39+4,0*0,41+2,0*1,77)</t>
  </si>
  <si>
    <t>536,56*1,01 "Přepočtené koeficientem množství"</t>
  </si>
  <si>
    <t>28613115</t>
  </si>
  <si>
    <t>trubka vodovodní PE100 RC PN 16 SDR11 90x8,2mm</t>
  </si>
  <si>
    <t>-2041599046</t>
  </si>
  <si>
    <t>Poznámka k položce:_x000d_
profil a jakost materiálu dle projektové dokumentace_x000d_
ochrana:_x000d_
stupeň korozní agresivity C4, životnost ochranného povlaku 20 let, žárově zinkovaný povrch, epoxid zinkofosfád, alifatický polyuretan</t>
  </si>
  <si>
    <t>kotevní trubka PE min. vnitřní průměr 94 mm, dostatečně pevná pro účely ztraceného bednění</t>
  </si>
  <si>
    <t>38,0*(2,0*0,5)</t>
  </si>
  <si>
    <t>38,0*1,01 "Přepočtené koeficientem množství"</t>
  </si>
  <si>
    <t>912111111</t>
  </si>
  <si>
    <t>Montáž zábrany parkovací tvaru sloupku do výšky 800 mm zabetonované</t>
  </si>
  <si>
    <t>https://podminky.urs.cz/item/CS_URS_2023_02/912111111</t>
  </si>
  <si>
    <t>74910177</t>
  </si>
  <si>
    <t>sloupek parkovací pevný 60x60x800mm Zn základní k zabetonování</t>
  </si>
  <si>
    <t>IS21b</t>
  </si>
  <si>
    <t>40445651</t>
  </si>
  <si>
    <t>informativní značky zónové IZ1, IZ2, IZ8 1000x1000mm</t>
  </si>
  <si>
    <t>1913843383</t>
  </si>
  <si>
    <t>IZ9a</t>
  </si>
  <si>
    <t>6,0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</si>
  <si>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</si>
  <si>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</si>
  <si>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-2014963484</t>
  </si>
  <si>
    <t>https://podminky.urs.cz/item/CS_URS_2023_02/916131113</t>
  </si>
  <si>
    <t>59217026</t>
  </si>
  <si>
    <t>obrubník betonový silniční 500x150x250mm</t>
  </si>
  <si>
    <t>-1192424061</t>
  </si>
  <si>
    <t>6*1,02 'Přepočtené koeficientem množství</t>
  </si>
  <si>
    <t>919535555</t>
  </si>
  <si>
    <t>Obetonování trubního propustku betonem prostým bez zvýšených nároků na prostředí tř. C 12/15</t>
  </si>
  <si>
    <t>1794577617</t>
  </si>
  <si>
    <t>https://podminky.urs.cz/item/CS_URS_2023_02/919535555</t>
  </si>
  <si>
    <t>prodloužení výtoku dešťové kanalizace</t>
  </si>
  <si>
    <t>3,5*0,25</t>
  </si>
  <si>
    <t>47</t>
  </si>
  <si>
    <t>919551112</t>
  </si>
  <si>
    <t>Zřízení propustku z trub plastových polyetylenových rýhovaných se spojkami nebo s hrdlem DN 400 mm</t>
  </si>
  <si>
    <t>185385053</t>
  </si>
  <si>
    <t>https://podminky.urs.cz/item/CS_URS_2023_02/919551112</t>
  </si>
  <si>
    <t>3,5</t>
  </si>
  <si>
    <t>56241111</t>
  </si>
  <si>
    <t>trouba HDPE flexibilní 8kPA D 400mm</t>
  </si>
  <si>
    <t>-2090483001</t>
  </si>
  <si>
    <t>3,5*1,015 'Přepočtené koeficientem množství</t>
  </si>
  <si>
    <t>Bourání konstrukcí</t>
  </si>
  <si>
    <t>49</t>
  </si>
  <si>
    <t>966071822</t>
  </si>
  <si>
    <t>Rozebrání oplocení z pletiva drátěného se čtvercovými oky, výšky přes 1,6 do 2,0 m</t>
  </si>
  <si>
    <t>https://podminky.urs.cz/item/CS_URS_2023_02/966071822</t>
  </si>
  <si>
    <t>997221561</t>
  </si>
  <si>
    <t>Vodorovná doprava suti bez naložení, ale se složením a s hrubým urovnáním z kusových materiálů, na vzdálenost do 1 km</t>
  </si>
  <si>
    <t>-901688486</t>
  </si>
  <si>
    <t>https://podminky.urs.cz/item/CS_URS_2023_02/997221561</t>
  </si>
  <si>
    <t>1,7+0,074</t>
  </si>
  <si>
    <t>51</t>
  </si>
  <si>
    <t>997221569</t>
  </si>
  <si>
    <t>Vodorovná doprava suti bez naložení, ale se složením a s hrubým urovnáním Příplatek k ceně za každý další i započatý 1 km přes 1 km</t>
  </si>
  <si>
    <t>-1322094147</t>
  </si>
  <si>
    <t>https://podminky.urs.cz/item/CS_URS_2023_02/997221569</t>
  </si>
  <si>
    <t>sběrna kovového odpadu</t>
  </si>
  <si>
    <t>1,744*2,0</t>
  </si>
  <si>
    <t>53</t>
  </si>
  <si>
    <t>767996701</t>
  </si>
  <si>
    <t>Demontáž ostatních zámečnických konstrukcí řezáním o hmotnosti jednotlivých dílů do 50 kg</t>
  </si>
  <si>
    <t>https://podminky.urs.cz/item/CS_URS_2023_02/767996701</t>
  </si>
  <si>
    <t xml:space="preserve">odstranění příhradové konstrukce pod H100, včetně potrubí a kabelů </t>
  </si>
  <si>
    <t>1700,0</t>
  </si>
  <si>
    <t>789123240</t>
  </si>
  <si>
    <t>Úpravy povrchů pod nátěry ocelových konstrukcí třídy III očištění odmaštěním</t>
  </si>
  <si>
    <t>https://podminky.urs.cz/item/CS_URS_2023_02/789123240</t>
  </si>
  <si>
    <t>3,4*38,0</t>
  </si>
  <si>
    <t>55</t>
  </si>
  <si>
    <t>789223541</t>
  </si>
  <si>
    <t>Otryskání povrchů ocelových konstrukcí suché abrazivní tryskání abrazivem ze strusky třídy III stupeň zrezivění D, stupeň přípravy Sa 3</t>
  </si>
  <si>
    <t>100</t>
  </si>
  <si>
    <t>https://podminky.urs.cz/item/CS_URS_2023_02/789223541</t>
  </si>
  <si>
    <t>Poznámka k položce:_x000d_
úbytek zinku max. 10 μm</t>
  </si>
  <si>
    <t>" zábradlí - srovnatelná položka pro otryskání křemičitým pískem " 3,4*38,0</t>
  </si>
  <si>
    <t>789315217</t>
  </si>
  <si>
    <t>Nátěr zařízení s povrchem nečlenitým dvousložkový epoxidový mezivrstva, tloušťky do 160 μm</t>
  </si>
  <si>
    <t>1078580531</t>
  </si>
  <si>
    <t>https://podminky.urs.cz/item/CS_URS_2023_02/789315217</t>
  </si>
  <si>
    <t>Poznámka k položce:_x000d_
povrchová úprava zábradlí epoxid zinkofosfát tl. 150 μm</t>
  </si>
  <si>
    <t>102</t>
  </si>
  <si>
    <t xml:space="preserve">Poznámka k položce:_x000d_
- povrchová úprava zábradlí alifatický polyuretan  tl. 60 μm_x000d_
- odstín odsouhlasen objednatelem</t>
  </si>
  <si>
    <t>129,2</t>
  </si>
  <si>
    <t>789421533</t>
  </si>
  <si>
    <t>Žárové stříkání ocelových konstrukcí slitinou zinacor ZnAl, tloušťky 100 μm, třídy III</t>
  </si>
  <si>
    <t>104</t>
  </si>
  <si>
    <t>https://podminky.urs.cz/item/CS_URS_2023_02/789421533</t>
  </si>
  <si>
    <t>Poznámka k položce:_x000d_
povrchová úprava zábradlí žárově zinkované povrhy ponorem - min. tl. 70 μm</t>
  </si>
  <si>
    <t>SO 101.3 - Cyklostezka_úsek č. 3</t>
  </si>
  <si>
    <t xml:space="preserve">      21 - Zakládání - úprava podloží a základové spáry, zlepšování vlastností hornin</t>
  </si>
  <si>
    <t xml:space="preserve">      29 - Zakládání - pomocné konstrukce pro zakládání</t>
  </si>
  <si>
    <t>111301111</t>
  </si>
  <si>
    <t>Sejmutí drnu tl. do 100 mm, v jakékoliv ploše</t>
  </si>
  <si>
    <t>https://podminky.urs.cz/item/CS_URS_2023_02/111301111</t>
  </si>
  <si>
    <t>C.3.3 Koordinační situační výkres – 3. část</t>
  </si>
  <si>
    <t>C.3.4 Koordinační situační výkres – 4. část</t>
  </si>
  <si>
    <t>902,3</t>
  </si>
  <si>
    <t>2323,50</t>
  </si>
  <si>
    <t>122251105</t>
  </si>
  <si>
    <t>Odkopávky a prokopávky nezapažené strojně v hornině třídy těžitelnosti I skupiny 3 přes 500 do 1 000 m3</t>
  </si>
  <si>
    <t>https://podminky.urs.cz/item/CS_URS_2023_02/122251105</t>
  </si>
  <si>
    <t>- pod cyklostezku</t>
  </si>
  <si>
    <t>648,9</t>
  </si>
  <si>
    <t>- sanace podloží</t>
  </si>
  <si>
    <t>185,82</t>
  </si>
  <si>
    <t>122551104</t>
  </si>
  <si>
    <t>Odkopávky a prokopávky nezapažené strojně v hornině třídy těžitelnosti III skupiny 6 přes 100 do 500 m3</t>
  </si>
  <si>
    <t>https://podminky.urs.cz/item/CS_URS_2023_02/122551104</t>
  </si>
  <si>
    <t>- skalní zářez</t>
  </si>
  <si>
    <t>186,0</t>
  </si>
  <si>
    <t>" nové oplocení " (30,0+30,0)/3,0*0,8</t>
  </si>
  <si>
    <t>133251102</t>
  </si>
  <si>
    <t>Hloubení nezapažených šachet strojně v hornině třídy těžitelnosti I skupiny 3 přes 20 do 50 m3</t>
  </si>
  <si>
    <t>https://podminky.urs.cz/item/CS_URS_2023_02/133251102</t>
  </si>
  <si>
    <t>- patky zábradlí</t>
  </si>
  <si>
    <t>((0,5*0,5)*0,6)*100*2</t>
  </si>
  <si>
    <t>-1871475878</t>
  </si>
  <si>
    <t xml:space="preserve">odvoz na meziskládku  a zpět k místu využití</t>
  </si>
  <si>
    <t xml:space="preserve">výkopek </t>
  </si>
  <si>
    <t>808,62*2,0</t>
  </si>
  <si>
    <t xml:space="preserve">drn </t>
  </si>
  <si>
    <t>902,3*0,1*2,0</t>
  </si>
  <si>
    <t xml:space="preserve">ornice </t>
  </si>
  <si>
    <t>2323,5*0,2*2,0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</si>
  <si>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</si>
  <si>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</si>
  <si>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1115605887</t>
  </si>
  <si>
    <t>https://podminky.urs.cz/item/CS_URS_2023_02/162651112</t>
  </si>
  <si>
    <t>216,3+30</t>
  </si>
  <si>
    <t>820810798</t>
  </si>
  <si>
    <t>výkopek - k násypům</t>
  </si>
  <si>
    <t>808,62</t>
  </si>
  <si>
    <t>2323,50*0,2</t>
  </si>
  <si>
    <t>drn - využito k modelaci terénu</t>
  </si>
  <si>
    <t>902,3*0,1</t>
  </si>
  <si>
    <t>- násyp z vytěžených materiálů</t>
  </si>
  <si>
    <t>1094,2</t>
  </si>
  <si>
    <t>- uložení drnu - modelace terénu</t>
  </si>
  <si>
    <t>98,5</t>
  </si>
  <si>
    <t>-vytěžený materiál z SO 401.2_3. úsek</t>
  </si>
  <si>
    <t>27,4</t>
  </si>
  <si>
    <t>-výkopek z SO 801.2</t>
  </si>
  <si>
    <t>11,8</t>
  </si>
  <si>
    <t>1094,2*1,8 "Přepočtené koeficientem množství</t>
  </si>
  <si>
    <t>246,3</t>
  </si>
  <si>
    <t>drn</t>
  </si>
  <si>
    <t>2323,5*0,2</t>
  </si>
  <si>
    <t>246,3*1,8</t>
  </si>
  <si>
    <t>181351113</t>
  </si>
  <si>
    <t>Rozprostření a urovnání ornice v rovině nebo ve svahu sklonu do 1:5 strojně při souvislé ploše přes 500 m2, tl. vrstvy do 200 mm</t>
  </si>
  <si>
    <t>https://podminky.urs.cz/item/CS_URS_2023_02/181351113</t>
  </si>
  <si>
    <t>1186,0</t>
  </si>
  <si>
    <t>181451131</t>
  </si>
  <si>
    <t>Založení trávníku na půdě předem připravené plochy přes 1000 m2 výsevem včetně utažení parkového v rovině nebo na svahu do 1:5</t>
  </si>
  <si>
    <t>https://podminky.urs.cz/item/CS_URS_2023_02/181451131</t>
  </si>
  <si>
    <t>1186*0,02 "Přepočtené koeficientem množství</t>
  </si>
  <si>
    <t>614322048</t>
  </si>
  <si>
    <t>2484,6</t>
  </si>
  <si>
    <t>skladba C</t>
  </si>
  <si>
    <t>662,4</t>
  </si>
  <si>
    <t>Zakládání - úprava podloží a základové spáry, zlepšování vlastností hornin</t>
  </si>
  <si>
    <t>211511111</t>
  </si>
  <si>
    <t>Výplň kamenivem do rýh odvodňovacích žeber nebo trativodů bez zhutnění, s úpravou povrchu výplně lomovým kamenem netříděným</t>
  </si>
  <si>
    <t>https://podminky.urs.cz/item/CS_URS_2023_02/211511111</t>
  </si>
  <si>
    <t>8,0*9,0*0,2*0,2</t>
  </si>
  <si>
    <t>211971110</t>
  </si>
  <si>
    <t>Zřízení opláštění výplně z geotextilie odvodňovacích žeber nebo trativodů v rýze nebo zářezu se stěnami šikmými o sklonu do 1:2</t>
  </si>
  <si>
    <t>https://podminky.urs.cz/item/CS_URS_2023_02/211971110</t>
  </si>
  <si>
    <t>8,0*9,0*0,8</t>
  </si>
  <si>
    <t>69311068</t>
  </si>
  <si>
    <t>geotextilie netkaná separační, ochranná, filtrační, drenážní PP 300g/m2</t>
  </si>
  <si>
    <t>57,6*1,1845 "Přepočtené koeficientem množství</t>
  </si>
  <si>
    <t>212312111</t>
  </si>
  <si>
    <t>Lože pro trativody z betonu prostého</t>
  </si>
  <si>
    <t>https://podminky.urs.cz/item/CS_URS_2023_02/212312111</t>
  </si>
  <si>
    <t>- pod propustky</t>
  </si>
  <si>
    <t>8,0*9,0*0,2*0,1</t>
  </si>
  <si>
    <t>212755211</t>
  </si>
  <si>
    <t>Trativody bez lože z drenážních trubek plastových flexibilních D 50 mm</t>
  </si>
  <si>
    <t>https://podminky.urs.cz/item/CS_URS_2023_02/212755211</t>
  </si>
  <si>
    <t>8,0*9,0</t>
  </si>
  <si>
    <t>274313611</t>
  </si>
  <si>
    <t>Základy z betonu prostého pasy betonu kamenem neprokládaného tř. C 16/20</t>
  </si>
  <si>
    <t>https://podminky.urs.cz/item/CS_URS_2023_02/274313611</t>
  </si>
  <si>
    <t xml:space="preserve">- základy podezdívky oplocení </t>
  </si>
  <si>
    <t>Zakládání - pomocné konstrukce pro zakládání</t>
  </si>
  <si>
    <t>291211111</t>
  </si>
  <si>
    <t>Zřízení zpevněné plochy ze silničních panelů osazených do lože tl. 50 mm z kameniva</t>
  </si>
  <si>
    <t>-482046045</t>
  </si>
  <si>
    <t>https://podminky.urs.cz/item/CS_URS_2023_02/291211111</t>
  </si>
  <si>
    <t>osazení betonového silničního panelu na zakrytí studny</t>
  </si>
  <si>
    <t>59381338</t>
  </si>
  <si>
    <t>panel silniční 3,00x2,00x0,215m</t>
  </si>
  <si>
    <t>864679364</t>
  </si>
  <si>
    <t>338171113</t>
  </si>
  <si>
    <t>Montáž sloupků a vzpěr plotových ocelových trubkových nebo profilovaných výšky do 2 m se zabetonováním do 0,08 m3 do připravených jamek</t>
  </si>
  <si>
    <t>-1080179085</t>
  </si>
  <si>
    <t>https://podminky.urs.cz/item/CS_URS_2023_02/338171113</t>
  </si>
  <si>
    <t>10,0+5,0</t>
  </si>
  <si>
    <t>55342254</t>
  </si>
  <si>
    <t>sloupek plotový průběžný Pz a komaxitový 2250/38x1,5mm</t>
  </si>
  <si>
    <t>-1622128812</t>
  </si>
  <si>
    <t>55342270</t>
  </si>
  <si>
    <t>vzpěra plotová 38x1,5mm včetně krytky s uchem 1500mm</t>
  </si>
  <si>
    <t>152272038</t>
  </si>
  <si>
    <t>348401120</t>
  </si>
  <si>
    <t>Montáž oplocení z pletiva strojového s napínacími dráty do 1,6 m</t>
  </si>
  <si>
    <t>-1575072916</t>
  </si>
  <si>
    <t>https://podminky.urs.cz/item/CS_URS_2023_02/348401120</t>
  </si>
  <si>
    <t>31327505</t>
  </si>
  <si>
    <t>pletivo drátěné plastifikované se čtvercovými oky 50/2,7 mm v 1600mm</t>
  </si>
  <si>
    <t>-411606568</t>
  </si>
  <si>
    <t>30,0*1,05 "Přepočtené koeficientem množství</t>
  </si>
  <si>
    <t>15619200</t>
  </si>
  <si>
    <t>drát poplastovaný kruhový vázací 1,1/1,5mm</t>
  </si>
  <si>
    <t>-485564374</t>
  </si>
  <si>
    <t>15619100</t>
  </si>
  <si>
    <t>drát kruhový poplastovaný napínací 2,5/3,5mm</t>
  </si>
  <si>
    <t>1776019644</t>
  </si>
  <si>
    <t>30,0*3,0</t>
  </si>
  <si>
    <t>90,0*1,05 "Přepočtené koeficientem množství</t>
  </si>
  <si>
    <t>1514745747</t>
  </si>
  <si>
    <t>5,0</t>
  </si>
  <si>
    <t>452311131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</si>
  <si>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</si>
  <si>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https://podminky.urs.cz/item/CS_URS_2023_02/452311131</t>
  </si>
  <si>
    <t>- propustky</t>
  </si>
  <si>
    <t>8,0*0,8*7,0*0,2</t>
  </si>
  <si>
    <t>8,0*1,2*2,0*0,2</t>
  </si>
  <si>
    <t>452384111</t>
  </si>
  <si>
    <t>Podkladní a vyrovnávací konstrukce z betonu pražce z prostého betonu tř. C 12/15 pod potrubí v otevřeném výkopu, průřezové plochy do 25000 mm2</t>
  </si>
  <si>
    <t>https://podminky.urs.cz/item/CS_URS_2023_02/452384111</t>
  </si>
  <si>
    <t>1,0*4,0*9,0</t>
  </si>
  <si>
    <t>Poznámka k položce:_x000d_
včetně vytvoření dle projektové dokumentace schodiště strojní úpravou </t>
  </si>
  <si>
    <t>741,48</t>
  </si>
  <si>
    <t>odpočet</t>
  </si>
  <si>
    <t>využití kameniva z kamenné zídky z SO 203</t>
  </si>
  <si>
    <t>-(14,625+26,6)</t>
  </si>
  <si>
    <t>využití kameniva z výlomu z kaverny z SO 204</t>
  </si>
  <si>
    <t>-148,34</t>
  </si>
  <si>
    <t>462512270.1</t>
  </si>
  <si>
    <t>Zához z lomového kamene neupraveného záhozového s proštěrkováním z terénu, hmotnosti jednotlivých kamenů do 200 kg – BEZ DODÁVKY MATERIÁLU</t>
  </si>
  <si>
    <t>1964889564</t>
  </si>
  <si>
    <t>(14,625+26,6)</t>
  </si>
  <si>
    <t>148,34</t>
  </si>
  <si>
    <t>2105504686</t>
  </si>
  <si>
    <t>1292,0</t>
  </si>
  <si>
    <t>1855,0</t>
  </si>
  <si>
    <t>1292,0*0,20*1,8</t>
  </si>
  <si>
    <t>1855,0*0,25*1,8</t>
  </si>
  <si>
    <t>564831111</t>
  </si>
  <si>
    <t>Podklad ze štěrkodrti ŠD s rozprostřením a zhutněním plochy přes 100 m2, po zhutnění tl. 100 mm</t>
  </si>
  <si>
    <t>https://podminky.urs.cz/item/CS_URS_2023_02/564831111</t>
  </si>
  <si>
    <t>745,0</t>
  </si>
  <si>
    <t>1597346918</t>
  </si>
  <si>
    <t>-382038378</t>
  </si>
  <si>
    <t>907236080</t>
  </si>
  <si>
    <t>577143111</t>
  </si>
  <si>
    <t>Asfaltový beton vrstva obrusná ACO 8 (ABJ) s rozprostřením a se zhutněním z nemodifikovaného asfaltu v pruhu šířky do 3 m, po zhutnění tl. 50 mm</t>
  </si>
  <si>
    <t>1683281592</t>
  </si>
  <si>
    <t>https://podminky.urs.cz/item/CS_URS_2023_02/577143111</t>
  </si>
  <si>
    <t>1977818680</t>
  </si>
  <si>
    <t>668207677</t>
  </si>
  <si>
    <t>5*1,03 'Přepočtené koeficientem množství</t>
  </si>
  <si>
    <t>895941104</t>
  </si>
  <si>
    <t>Osazení vpusti kanalizační horské z betonových dílců rozměru 1240/620 mm</t>
  </si>
  <si>
    <t>https://podminky.urs.cz/item/CS_URS_2023_02/895941104</t>
  </si>
  <si>
    <t>59224448</t>
  </si>
  <si>
    <t>vpusť horská betonová spodní díl 124x62x153</t>
  </si>
  <si>
    <t>94</t>
  </si>
  <si>
    <t>899203112</t>
  </si>
  <si>
    <t>Osazení mříží litinových včetně rámů a košů na bahno pro třídu zatížení B125, C250</t>
  </si>
  <si>
    <t>https://podminky.urs.cz/item/CS_URS_2023_02/899203112</t>
  </si>
  <si>
    <t>59224450</t>
  </si>
  <si>
    <t>mříž dvojitá B125 pro horskou vpusť betonovou 120x60cm</t>
  </si>
  <si>
    <t>61</t>
  </si>
  <si>
    <t xml:space="preserve">" zábradlí  100ks dílů zábradí " 100*5,0 </t>
  </si>
  <si>
    <t>1625756737</t>
  </si>
  <si>
    <t>100,0*(2,0*1,228+2,0*0,975+0,805)</t>
  </si>
  <si>
    <t>521,1*1,01 "Přepočtené koeficientem množství"</t>
  </si>
  <si>
    <t>526,311*1,05 'Přepočtené koeficientem množství</t>
  </si>
  <si>
    <t>63</t>
  </si>
  <si>
    <t>287775140</t>
  </si>
  <si>
    <t>100,0*(2,0*0,4)</t>
  </si>
  <si>
    <t>80,0*1,01 "Přepočtené koeficientem množství"</t>
  </si>
  <si>
    <t>80,8*1,05 'Přepočtené koeficientem množství</t>
  </si>
  <si>
    <t>-1198711876</t>
  </si>
  <si>
    <t>100,0*(4,08+2,0*0,79+2,5+2,0*0,39+4,0*0,41+2,0*1,77)</t>
  </si>
  <si>
    <t>1412,0*1,01 "Přepočtené koeficientem množství"</t>
  </si>
  <si>
    <t>65</t>
  </si>
  <si>
    <t>1641991704</t>
  </si>
  <si>
    <t>100,0*(2,0*0,5)</t>
  </si>
  <si>
    <t>100,0*1,01 "Přepočtené koeficientem množství"</t>
  </si>
  <si>
    <t>362659276</t>
  </si>
  <si>
    <t>67</t>
  </si>
  <si>
    <t>-1682381796</t>
  </si>
  <si>
    <t>5*1,02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</si>
  <si>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</si>
  <si>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</si>
  <si>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-1007034955</t>
  </si>
  <si>
    <t>https://podminky.urs.cz/item/CS_URS_2023_02/916331112</t>
  </si>
  <si>
    <t>uložení na obě strany cyklostezky</t>
  </si>
  <si>
    <t>910,0</t>
  </si>
  <si>
    <t>69</t>
  </si>
  <si>
    <t>59217012</t>
  </si>
  <si>
    <t>obrubník betonový zahradní 500x80x250mm</t>
  </si>
  <si>
    <t>-1789615790</t>
  </si>
  <si>
    <t>106</t>
  </si>
  <si>
    <t>71</t>
  </si>
  <si>
    <t>108</t>
  </si>
  <si>
    <t>110</t>
  </si>
  <si>
    <t>73</t>
  </si>
  <si>
    <t>40445600</t>
  </si>
  <si>
    <t>výstražné dopravní značky A1-A30, A33 700mm</t>
  </si>
  <si>
    <t>112</t>
  </si>
  <si>
    <t>A21</t>
  </si>
  <si>
    <t>392947301</t>
  </si>
  <si>
    <t>IZ9b</t>
  </si>
  <si>
    <t>2,0*2,0 "Přepočtené koeficientem množství</t>
  </si>
  <si>
    <t>75</t>
  </si>
  <si>
    <t>116</t>
  </si>
  <si>
    <t>118</t>
  </si>
  <si>
    <t>77</t>
  </si>
  <si>
    <t>120</t>
  </si>
  <si>
    <t>14,0</t>
  </si>
  <si>
    <t>122</t>
  </si>
  <si>
    <t>79</t>
  </si>
  <si>
    <t>124</t>
  </si>
  <si>
    <t>915621111</t>
  </si>
  <si>
    <t>Předznačení pro vodorovné značení stříkané barvou nebo prováděné z nátěrových hmot plošné šipky, symboly, nápisy</t>
  </si>
  <si>
    <t>126</t>
  </si>
  <si>
    <t>https://podminky.urs.cz/item/CS_URS_2023_02/915621111</t>
  </si>
  <si>
    <t>1,5</t>
  </si>
  <si>
    <t>81</t>
  </si>
  <si>
    <t>915131111</t>
  </si>
  <si>
    <t>Vodorovné dopravní značení stříkané barvou přechody pro chodce, šipky, symboly bílé základní</t>
  </si>
  <si>
    <t>128</t>
  </si>
  <si>
    <t>https://podminky.urs.cz/item/CS_URS_2023_02/915131111</t>
  </si>
  <si>
    <t>919411111</t>
  </si>
  <si>
    <t>Čelo propustku včetně římsy z betonu prostého bez zvláštních nároků na prostředí, pro propustek z trub DN 300 až 500 mm</t>
  </si>
  <si>
    <t>132</t>
  </si>
  <si>
    <t>https://podminky.urs.cz/item/CS_URS_2023_02/919411111</t>
  </si>
  <si>
    <t>Poznámka k položce:_x000d_
šikmé čelo</t>
  </si>
  <si>
    <t>83</t>
  </si>
  <si>
    <t>919411121</t>
  </si>
  <si>
    <t>Čelo propustku včetně římsy z betonu prostého bez zvláštních nároků na prostředí, pro propustek z trub DN 600 až 800 mm</t>
  </si>
  <si>
    <t>134</t>
  </si>
  <si>
    <t>https://podminky.urs.cz/item/CS_URS_2023_02/919411121</t>
  </si>
  <si>
    <t>919521120</t>
  </si>
  <si>
    <t>Zřízení silničního propustku z trub betonových nebo železobetonových DN 400 mm</t>
  </si>
  <si>
    <t>136</t>
  </si>
  <si>
    <t>https://podminky.urs.cz/item/CS_URS_2023_02/919521120</t>
  </si>
  <si>
    <t>5,9*7</t>
  </si>
  <si>
    <t>85</t>
  </si>
  <si>
    <t>59223021</t>
  </si>
  <si>
    <t>trouba betonová hrdlová DN 400</t>
  </si>
  <si>
    <t>138</t>
  </si>
  <si>
    <t>41,3*1,01 "Přepočtené koeficientem množství"</t>
  </si>
  <si>
    <t>919521140</t>
  </si>
  <si>
    <t>Zřízení silničního propustku z trub betonových nebo železobetonových DN 600 mm</t>
  </si>
  <si>
    <t>140</t>
  </si>
  <si>
    <t>https://podminky.urs.cz/item/CS_URS_2023_02/919521140</t>
  </si>
  <si>
    <t>5,9*2</t>
  </si>
  <si>
    <t>87</t>
  </si>
  <si>
    <t>59223023</t>
  </si>
  <si>
    <t>trouba betonová hrdlová DN 600</t>
  </si>
  <si>
    <t>142</t>
  </si>
  <si>
    <t>11,8*1,01 "Přepočtené koeficientem množství"</t>
  </si>
  <si>
    <t>144</t>
  </si>
  <si>
    <t>-nové propustky</t>
  </si>
  <si>
    <t>(5,9*7)*1*0,1</t>
  </si>
  <si>
    <t>(5,9*2)*1,508*0,1</t>
  </si>
  <si>
    <t>-prodloužení výtoku z ČOV</t>
  </si>
  <si>
    <t>2000856627</t>
  </si>
  <si>
    <t xml:space="preserve">-prodloužení výtoku z ČOV </t>
  </si>
  <si>
    <t>-1205620752</t>
  </si>
  <si>
    <t>30,0+30,0</t>
  </si>
  <si>
    <t>1295495911</t>
  </si>
  <si>
    <t>0,149</t>
  </si>
  <si>
    <t>93</t>
  </si>
  <si>
    <t>-1793389281</t>
  </si>
  <si>
    <t>0,149*2,0</t>
  </si>
  <si>
    <t>156</t>
  </si>
  <si>
    <t>95</t>
  </si>
  <si>
    <t>3,4*100,0</t>
  </si>
  <si>
    <t>162</t>
  </si>
  <si>
    <t>Poznámka k položce:_x000d_
příprava povrchu: sweeping křemičitý písek (úbytek zinku max. 10 μm)</t>
  </si>
  <si>
    <t>" zábradlí - srovnatelná položka pro otryskání křemičitým pískem " 3,4*100</t>
  </si>
  <si>
    <t>97</t>
  </si>
  <si>
    <t>-1909944845</t>
  </si>
  <si>
    <t>164</t>
  </si>
  <si>
    <t>166</t>
  </si>
  <si>
    <t>SO 202 - Lávka přes Vitický potok</t>
  </si>
  <si>
    <t xml:space="preserve">      23 - Zakládání - piloty</t>
  </si>
  <si>
    <t xml:space="preserve">      28 - Zakládání - zpevňování hornin - injektáže a mikropiloty</t>
  </si>
  <si>
    <t xml:space="preserve">      32 - Konstrukce přehrad a opěrné zdi</t>
  </si>
  <si>
    <t xml:space="preserve">      38 - Různé kompletní konstrukce</t>
  </si>
  <si>
    <t xml:space="preserve">      42 - Vodorovné nosné konstrukce inženýrských staveb</t>
  </si>
  <si>
    <t xml:space="preserve">    711 - Izolace proti vodě, vlhkosti a plynům</t>
  </si>
  <si>
    <t xml:space="preserve">    762 - Konstrukce tesařské</t>
  </si>
  <si>
    <t xml:space="preserve">    783 - Dokončovací práce - nátěry</t>
  </si>
  <si>
    <t>115101201</t>
  </si>
  <si>
    <t>Čerpání vody na dopravní výšku do 10 m s uvažovaným průměrným přítokem do 500 l/min</t>
  </si>
  <si>
    <t>hod</t>
  </si>
  <si>
    <t>https://podminky.urs.cz/item/CS_URS_2023_02/115101201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</si>
  <si>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</si>
  <si>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</si>
  <si>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</si>
  <si>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https://podminky.urs.cz/item/CS_URS_2023_02/115101301</t>
  </si>
  <si>
    <t>122251502</t>
  </si>
  <si>
    <t>Odkopávky a prokopávky zapažené strojně v hornině třídy těžitelnosti I skupiny 3 přes 20 do 50 m3</t>
  </si>
  <si>
    <t>https://podminky.urs.cz/item/CS_URS_2023_02/122251502</t>
  </si>
  <si>
    <t>*projektová dokumentace SO 202 Lávka přes Vitický potok – výkresy a technická zpráva</t>
  </si>
  <si>
    <t>*plošina pro zhotovení mikropilot</t>
  </si>
  <si>
    <t>2,5*0,6*5,5+(4,0+2,0)/2*1,2*5,5</t>
  </si>
  <si>
    <t xml:space="preserve">*odkop pro gabiony </t>
  </si>
  <si>
    <t>"K1" (58,0-6,0)*1,5*(1,5+0,5)/2</t>
  </si>
  <si>
    <t>"K2" 1,5*1,0*1,0/2</t>
  </si>
  <si>
    <t>"K3" 2,0*1,0*1,0/3</t>
  </si>
  <si>
    <t>131251104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</si>
  <si>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</si>
  <si>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</si>
  <si>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>*pro betonové opěrní zdi u opěry 1 a 2</t>
  </si>
  <si>
    <t>" u OP1 dle výkazu z projektu ze 3D DMT rovná část " 77,3</t>
  </si>
  <si>
    <t>" u OP1 dle výkazu z projektu ze 3D DMTzalomená část " 56,7</t>
  </si>
  <si>
    <t>" u OP1 dle výkazu z projektu ze 3D DMT za kamennou zdí " 16,3*2</t>
  </si>
  <si>
    <t>" u OP2 dle výkazu z projektu ze 3D DMT rovná část " 160,0</t>
  </si>
  <si>
    <t>" u OP2 dle výkazu z projektu ze 3D DMTzalomená část " 24,4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</si>
  <si>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</si>
  <si>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</si>
  <si>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</si>
  <si>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 xml:space="preserve">* zásypy základu opěrné zdí  zeminou - dovoz zeminy na meziskládku a pro zásyp zpět</t>
  </si>
  <si>
    <t xml:space="preserve">"  u OP 1 " (8,5+6,5)*(0,5*1,0+0,95*(0,5+(0,5+1,0)/2))</t>
  </si>
  <si>
    <t xml:space="preserve">* zásyp za gabiony zeminou </t>
  </si>
  <si>
    <t>"K1" 58,0*1,0*((0,2+0,6)/2+(0,6+2,5)/2)/2</t>
  </si>
  <si>
    <t>"K2" 1,5*1,0*2,0/2</t>
  </si>
  <si>
    <t>"K3" 2,0*1,0*2,0/2</t>
  </si>
  <si>
    <t>85,363*2 "Přepočtené koeficientem množství</t>
  </si>
  <si>
    <t>-1850753235</t>
  </si>
  <si>
    <t>" zemina z výkopů " 107,467+351,0</t>
  </si>
  <si>
    <t>"vrty pro piloty " 4*2*8,0*3,14*0,055*0,055</t>
  </si>
  <si>
    <t>" odpočet zeminy pro zpětný zásyp zeminou " -85,363</t>
  </si>
  <si>
    <t>167151101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</si>
  <si>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</si>
  <si>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</si>
  <si>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*zeminy pro zásyp zpět</t>
  </si>
  <si>
    <t xml:space="preserve">* zásypy základu opěrné zdí  zeminou - dovoz zeminy pro zásyp zpět</t>
  </si>
  <si>
    <t>373,712*1,8 "Přepočtené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</si>
  <si>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</si>
  <si>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</si>
  <si>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</si>
  <si>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* zásypy za opěrnou zdí štěrkodrtí</t>
  </si>
  <si>
    <t>" za zdí u OP 1 " 6,65*7,4+5,15*(4,6+1,62)/2</t>
  </si>
  <si>
    <t>" za zdí u OP 2 " 5,93*16,4*1,55/2,25+4,98*(3,3+0,49)/2</t>
  </si>
  <si>
    <t xml:space="preserve">* zásypy základu opěrné zdí  zeminou</t>
  </si>
  <si>
    <t>58344155</t>
  </si>
  <si>
    <t>štěrkodrť frakce 0/22</t>
  </si>
  <si>
    <t>Poznámka k položce:_x000d_
vhodný materiál pro zásypy včetně dopravy</t>
  </si>
  <si>
    <t>141,66*2 "Přepočtené koeficientem množství</t>
  </si>
  <si>
    <t>*pod opěrné zdi OP1, OP2</t>
  </si>
  <si>
    <t>" pod OP1 " ((8,248+7,1)/2*2,2+(6,527+5,5)/2*(1,8+2,2)/2)</t>
  </si>
  <si>
    <t>"OP2" ((6,348+5,4)/2*(1,5+2,2)/2+(17,225+16,1)/2*2,2)</t>
  </si>
  <si>
    <t xml:space="preserve">*pod gabiony podél chodníku </t>
  </si>
  <si>
    <t>" v řezu 3-3 K1 " 58,0*1,2</t>
  </si>
  <si>
    <t>" pod K2 a K3 " 2,0*1,2</t>
  </si>
  <si>
    <t>2,5*5,5+(4,0+2,0)/2*5,5</t>
  </si>
  <si>
    <t>211531111</t>
  </si>
  <si>
    <t>Výplň kamenivem do rýh odvodňovacích žeber nebo trativodů bez zhutnění, s úpravou povrchu výplně kamenivem hrubým drceným frakce 16 až 63 mm</t>
  </si>
  <si>
    <t>https://podminky.urs.cz/item/CS_URS_2023_02/211531111</t>
  </si>
  <si>
    <t xml:space="preserve">"  drenáž podél opěrných zdí u opěr OP1 a OP2 " (12,8+21,6)*0,4*0,3</t>
  </si>
  <si>
    <t>212792311</t>
  </si>
  <si>
    <t>Odvodnění mostní opěry z plastových trub drenážní potrubí HDPE DN 100</t>
  </si>
  <si>
    <t>https://podminky.urs.cz/item/CS_URS_2023_02/212792311</t>
  </si>
  <si>
    <t xml:space="preserve">"  drenáž podél opěrných zdí u opěr OP1 a OP2 " 12,8+21,6</t>
  </si>
  <si>
    <t>213141131</t>
  </si>
  <si>
    <t>Zřízení vrstvy z geotextilie filtrační, separační, odvodňovací, ochranné, výztužné nebo protierozní ve sklonu přes 1:2 do 1:1, šířky do 3 m</t>
  </si>
  <si>
    <t>https://podminky.urs.cz/item/CS_URS_2023_02/213141131</t>
  </si>
  <si>
    <t xml:space="preserve">*za opěrnou zdí </t>
  </si>
  <si>
    <t>" za OP1 " 20,0+(2,75+1,45)/2*5,15</t>
  </si>
  <si>
    <t>" za OP2 " 32,0+(2,25+0,67)/2*4,98</t>
  </si>
  <si>
    <t xml:space="preserve">*za gabiony </t>
  </si>
  <si>
    <t>"K1" 1,0*58,0</t>
  </si>
  <si>
    <t>"K2" 1,5*1,0</t>
  </si>
  <si>
    <t>"K3" 2,0*1,0</t>
  </si>
  <si>
    <t xml:space="preserve">*bet.povrchy ve styku se zemní vlhkostí </t>
  </si>
  <si>
    <t xml:space="preserve">*OP1, OP2 </t>
  </si>
  <si>
    <t>"úložný práh - vodorovně pod prahem " 1,2*5,0*2</t>
  </si>
  <si>
    <t>"úložný práh svisle " ((1,2*(0,5+0,7)/2+0,7*0,2+1,3*0,7)*2+1,4*5,0*2)*2</t>
  </si>
  <si>
    <t>69311082</t>
  </si>
  <si>
    <t>geotextilie netkaná separační, ochranná, filtrační, drenážní PP 500g/m2</t>
  </si>
  <si>
    <t>178,666*1,1845 "Přepočtené koeficientem množství</t>
  </si>
  <si>
    <t>273311124</t>
  </si>
  <si>
    <t>Základové konstrukce z betonu prostého desky ve výkopu nebo na hlavách pilot C 12/15</t>
  </si>
  <si>
    <t>https://podminky.urs.cz/item/CS_URS_2023_02/273311124</t>
  </si>
  <si>
    <t>*podkladní beton C12/15 X0</t>
  </si>
  <si>
    <t>"OP1, OP2 dle v.č.12 " 4,8+7,8</t>
  </si>
  <si>
    <t>"OP1, OP2 - lože pod drenáž" (12,8+21,6)*0,4*0,15</t>
  </si>
  <si>
    <t>273311191</t>
  </si>
  <si>
    <t>Základové konstrukce z betonu prostého Příplatek k cenám za betonáž malého rozsahu do 25 m3</t>
  </si>
  <si>
    <t>https://podminky.urs.cz/item/CS_URS_2023_02/273311191</t>
  </si>
  <si>
    <t>Zakládání - piloty</t>
  </si>
  <si>
    <t>225311114</t>
  </si>
  <si>
    <t>Maloprofilové vrty jádrové průměru přes 93 do 156 mm do úklonu 45° v hl 0 až 25 m v hornině tř. III a IV</t>
  </si>
  <si>
    <t>https://podminky.urs.cz/item/CS_URS_2023_02/225311114</t>
  </si>
  <si>
    <t>"OP1, OP2" 4*2*8,0</t>
  </si>
  <si>
    <t>271532213</t>
  </si>
  <si>
    <t>Podsyp pod základové konstrukce se zhutněním a urovnáním povrchu z kameniva hrubého, frakce 8 - 16 mm</t>
  </si>
  <si>
    <t>https://podminky.urs.cz/item/CS_URS_2023_02/271532213</t>
  </si>
  <si>
    <t>*sanace zákl. spáry pod gabiony pouze v případě potřeby - současný odhad 30 %</t>
  </si>
  <si>
    <t>" pod OP1 " ((8,248+7,1)/2*2,2+(6,527+5,5)/2*(1,8+2,2)/2)*0,4</t>
  </si>
  <si>
    <t>"OP2" ((6,348+5,4)/2*(1,5+2,2)/2+(17,225+16,1)/2*2,2)*0,4</t>
  </si>
  <si>
    <t>" v řezu 3-3 K1 " 58,0*1,2*0,4</t>
  </si>
  <si>
    <t>" pod K2 a K3 " 2,0*1,2*0,4</t>
  </si>
  <si>
    <t>59,374*0,3 "Přepočtené koeficientem množství</t>
  </si>
  <si>
    <t>271542211</t>
  </si>
  <si>
    <t>Podsyp pod základové konstrukce se zhutněním a urovnáním povrchu ze štěrkodrtě netříděné</t>
  </si>
  <si>
    <t>https://podminky.urs.cz/item/CS_URS_2023_02/271542211</t>
  </si>
  <si>
    <t xml:space="preserve">*pod gabiony </t>
  </si>
  <si>
    <t>" v řezu 3-3 K1 " 58,0*1,2*0,25</t>
  </si>
  <si>
    <t>" pod K2 a K3 " 2,0*1,2*0,25</t>
  </si>
  <si>
    <t>Zakládání - zpevňování hornin - injektáže a mikropiloty</t>
  </si>
  <si>
    <t>282602113</t>
  </si>
  <si>
    <t>Injektování povrchové s dvojitým obturátorem mikropilot nebo kotev tlakem přes 2,0 do 4,5 MPa</t>
  </si>
  <si>
    <t>https://podminky.urs.cz/item/CS_URS_2023_02/282602113</t>
  </si>
  <si>
    <t>16*(1/4*0,5*4,0)</t>
  </si>
  <si>
    <t>58521113</t>
  </si>
  <si>
    <t>cement portlandský CEM I 52,5MPa</t>
  </si>
  <si>
    <t>16*4,0*0,1</t>
  </si>
  <si>
    <t>283111113</t>
  </si>
  <si>
    <t>Zřízení ocelových, trubkových mikropilot tlakové i tahové svislé nebo odklon od svislice do 60° část hladká, průměru přes 105 do 115 mm</t>
  </si>
  <si>
    <t>https://podminky.urs.cz/item/CS_URS_2023_02/283111113</t>
  </si>
  <si>
    <t>Poznámka k položce:_x000d_
včetně přemístění, montáže a demontáže vrtné soupravy a_x000d_
svislé dopravy zeminy z vrtu a vodorovné dopravy na meziskládku nebo k místu využití do násypů</t>
  </si>
  <si>
    <t>283131113</t>
  </si>
  <si>
    <t>Zřízení hlav trubkových mikropilot namáhaných tlakem i tahem, průměru přes 105 do 115 mm</t>
  </si>
  <si>
    <t>https://podminky.urs.cz/item/CS_URS_2023_02/283131113</t>
  </si>
  <si>
    <t>"OP1, OP2" 4*2</t>
  </si>
  <si>
    <t>14011080</t>
  </si>
  <si>
    <t>trubka ocelová bezešvá hladká jakost 11 353 108x20mm</t>
  </si>
  <si>
    <t>Poznámka k položce:_x000d_
včetně dodávky 8 kusů ocelové hlavy mikropiloty průměr 108x16 mm, vč. povrchové úpravy</t>
  </si>
  <si>
    <t xml:space="preserve">* 108/16 trubka </t>
  </si>
  <si>
    <t>64,0</t>
  </si>
  <si>
    <t>64*1,1 "Přepočtené koeficientem množství</t>
  </si>
  <si>
    <t>Konstrukce přehrad a opěrné zdi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</si>
  <si>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</si>
  <si>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</si>
  <si>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https://podminky.urs.cz/item/CS_URS_2023_02/321321115</t>
  </si>
  <si>
    <t>* opěrné zdi - výměry dle tabukky v.č.12</t>
  </si>
  <si>
    <t xml:space="preserve">* u OP1 </t>
  </si>
  <si>
    <t>" základ " 20,45</t>
  </si>
  <si>
    <t>" dřík " 28,4</t>
  </si>
  <si>
    <t>" římsa " 1,43</t>
  </si>
  <si>
    <t xml:space="preserve">* u OP2 </t>
  </si>
  <si>
    <t>" základ " 33,8</t>
  </si>
  <si>
    <t>" dřík " 35,6</t>
  </si>
  <si>
    <t>" římsa " 2,43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</si>
  <si>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</si>
  <si>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</si>
  <si>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https://podminky.urs.cz/item/CS_URS_2023_02/321351010</t>
  </si>
  <si>
    <t xml:space="preserve">* opěrné zdi </t>
  </si>
  <si>
    <t>" základ " 0,8*(2,0+8,148+7,0+6,427+5,5+1,6)</t>
  </si>
  <si>
    <t>" dřík " (2,949-0,28)*(0,9+7,4+6,9+5,679+5,1+0,9)</t>
  </si>
  <si>
    <t>" římsa " 0,28*(0,4+7,4+7,1+5,679+5,4+0,4)</t>
  </si>
  <si>
    <t>" základ " 0,8*(1,3+6,248+5,3+17,125+16,0+2,0)</t>
  </si>
  <si>
    <t>" dřík " (2,536+2,401-2*0,28)/2*(0,9+5,5+5,0+16,377+15,8+0,9)</t>
  </si>
  <si>
    <t>" římsa " 0,28*(0,4+5,5+5,3+16,377+16,1+0,9)</t>
  </si>
  <si>
    <t>61191125</t>
  </si>
  <si>
    <t>palubky obkladové smrk profil klasický 15x116 mm jakost A/B</t>
  </si>
  <si>
    <t xml:space="preserve">* příplatek na pohledové bednění z palubek - plochy opěrných zdí nad terénem palubky na polodrážku </t>
  </si>
  <si>
    <t>" dřík " (2,3+1,5)/2*(7,4+5,679)</t>
  </si>
  <si>
    <t>" dřík z boků " (2,3+1,9)/2*0,9+(1,5+1,0)/2*0,9</t>
  </si>
  <si>
    <t>" římsa vč.boků " 0,28*(7,4+5,679)+0,4*0,28*2</t>
  </si>
  <si>
    <t>" dřík " (1,6+1,5)/2*(5,5+16,377)</t>
  </si>
  <si>
    <t>" dřík z boků " (1,6+1,1)/2*0,9+(1,5+0,8)/2*0,9</t>
  </si>
  <si>
    <t>" římsa vč.boků " 0,28*(5,5+16,377)+0,28*0,4*2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</si>
  <si>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</si>
  <si>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</si>
  <si>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https://podminky.urs.cz/item/CS_URS_2023_02/321352010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</si>
  <si>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</si>
  <si>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</si>
  <si>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https://podminky.urs.cz/item/CS_URS_2023_02/321366111</t>
  </si>
  <si>
    <t>* opěrné zdi</t>
  </si>
  <si>
    <t xml:space="preserve">" římsa  - odhad 200 kg/m3 " 1,43*200,0*0,001</t>
  </si>
  <si>
    <t xml:space="preserve">" římsa  - odhad 200 kg/m3 " 2,43*200,0*0,001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</si>
  <si>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</si>
  <si>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</si>
  <si>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https://podminky.urs.cz/item/CS_URS_2023_02/321366112</t>
  </si>
  <si>
    <t xml:space="preserve">" základ - odhad 140 kg/m3  " 20,45*140,0*0,001</t>
  </si>
  <si>
    <t>" dřík - odhad 120,0 kg/m3 " 28,4*120,0*0,001</t>
  </si>
  <si>
    <t xml:space="preserve">" základ  - odhad 140 kg/m3 " 33,8*140,0*0,001</t>
  </si>
  <si>
    <t xml:space="preserve">" dřík  - odhad 120 kg/m3 " 35,6*120,0*0,001</t>
  </si>
  <si>
    <t>327215221</t>
  </si>
  <si>
    <t>Opěrné zdi z prefabrikovaných drátokamenných gravitačních konstrukcí (gabionů) předplněné kamenivem ze splétané dvouzákrutové ocelové sítě s povrchovou úpravou galfan</t>
  </si>
  <si>
    <t>https://podminky.urs.cz/item/CS_URS_2023_02/327215221</t>
  </si>
  <si>
    <t>*za opěrami a podél chodníku v. č. 12</t>
  </si>
  <si>
    <t>"K1" 1,0*1,0*1,0*58</t>
  </si>
  <si>
    <t>"K2" 1,5*1,0*1,0*1</t>
  </si>
  <si>
    <t>"K3" 2,0*1,0*1,0*1</t>
  </si>
  <si>
    <t>334323118</t>
  </si>
  <si>
    <t>Mostní opěry a úložné prahy z betonu železového C 30/37</t>
  </si>
  <si>
    <t>https://podminky.urs.cz/item/CS_URS_2023_02/334323118</t>
  </si>
  <si>
    <t xml:space="preserve">"úložný práh - dřík - dle tabulky na výkrese č.13 " 9,7 </t>
  </si>
  <si>
    <t>334351112</t>
  </si>
  <si>
    <t>Bednění mostních opěr a úložných prahů ze systémového bednění zřízení z překližek, pro železobeton</t>
  </si>
  <si>
    <t>https://podminky.urs.cz/item/CS_URS_2023_02/334351112</t>
  </si>
  <si>
    <t>"úložný práh - dřík " ((1,24*(0,6+0,7)/2+0,7*0,25+0,4*0,3)*2+1,4*5,0*2)*2</t>
  </si>
  <si>
    <t>334351211</t>
  </si>
  <si>
    <t>Bednění mostních opěr a úložných prahů ze systémového bednění odstranění z překližek</t>
  </si>
  <si>
    <t>https://podminky.urs.cz/item/CS_URS_2023_02/334351211</t>
  </si>
  <si>
    <t>334361266</t>
  </si>
  <si>
    <t>Výztuž betonářská mostních konstrukcí opěr, úložných prahů, křídel, závěrných zídek, bloků ložisek, pilířů a sloupů z oceli 10 505 (R) nebo BSt 500 úložných prahů ložisek</t>
  </si>
  <si>
    <t>https://podminky.urs.cz/item/CS_URS_2023_02/334361266</t>
  </si>
  <si>
    <t xml:space="preserve">"úložný práh - dřík - výztuž dhad 150kg/m3  " 9,7*150,0*0,001 </t>
  </si>
  <si>
    <t>Různé kompletní konstrukce</t>
  </si>
  <si>
    <t>388995212</t>
  </si>
  <si>
    <t>Chránička kabelů v římse z trub HDPE přes DN 80 do DN 110</t>
  </si>
  <si>
    <t>https://podminky.urs.cz/item/CS_URS_2023_02/388995212</t>
  </si>
  <si>
    <t>41,0</t>
  </si>
  <si>
    <t>Vodorovné nosné konstrukce inženýrských staveb</t>
  </si>
  <si>
    <t>423175713</t>
  </si>
  <si>
    <t>Montáž příhradové ocelové konstrukce se šroubovanými styky šířky přes 4,2 m, výšky přes 3,6 m mostu o jednom poli, rozpětí pole přes 30 m</t>
  </si>
  <si>
    <t>https://podminky.urs.cz/item/CS_URS_2023_02/423175713</t>
  </si>
  <si>
    <t>Poznámka k položce:_x000d_
součástí ocenění položky je i doprava, instalace, použití a odstranění zdvihacího zařízení ( jeřábová technika)</t>
  </si>
  <si>
    <t>" ocelové části sestavy lávky " 7,065</t>
  </si>
  <si>
    <t>" sestava hlavního nosníku 2 ks " 14,728</t>
  </si>
  <si>
    <t>553960001</t>
  </si>
  <si>
    <t>ocelové prvky konstrukce lávky ocel S355J2H</t>
  </si>
  <si>
    <t>Poznámka k položce:_x000d_
třída provedení ocelových konstrukcí EXC2 podrobně řešeno v technické zprávě_x000d_
součástí ocenění položky je i doprava, instalace, použití a odstranění zdvihacího zařízení ( jeřábová technika)</t>
  </si>
  <si>
    <t>" ocelové části sestavy lávky " 7065,0</t>
  </si>
  <si>
    <t>" sestava hlavního nosníku 2 ks " 14728,0</t>
  </si>
  <si>
    <t>428992111</t>
  </si>
  <si>
    <t>Osazení mostního ložiska elastomerového zatížení do 400 kN</t>
  </si>
  <si>
    <t>https://podminky.urs.cz/item/CS_URS_2023_02/428992111</t>
  </si>
  <si>
    <t>"OP1, OP2" 2,0*2,0</t>
  </si>
  <si>
    <t>553960002</t>
  </si>
  <si>
    <t>elastomerová ložiska 150x200x81 C-S vč. předepsanýh nátěrů, zinkování a otryskání celková tl. povrchové úpravy 450 μm</t>
  </si>
  <si>
    <t>Poznámka k položce:_x000d_
dodávka včetně dopravy_x000d_
ocenění povrchové úpravy ložisek je součástí stavebního oddílu 789 Povrchové úpravy ocelových konstrukcí a technologických zařízení</t>
  </si>
  <si>
    <t>* spojovací prostředky lávky - elastomerová ložiska</t>
  </si>
  <si>
    <t xml:space="preserve">" ocelové části uložení lávky dle tabulky v.č.3 - 4 ložiska " </t>
  </si>
  <si>
    <t>458501112</t>
  </si>
  <si>
    <t>Výplňové klíny za opěrou z kameniva hutněného po vrstvách drceného</t>
  </si>
  <si>
    <t>https://podminky.urs.cz/item/CS_URS_2023_02/458501112</t>
  </si>
  <si>
    <t>*zásyp za opěrnou zdí</t>
  </si>
  <si>
    <t>1,5*4,0*3,0/2*2</t>
  </si>
  <si>
    <t>462511111</t>
  </si>
  <si>
    <t>Zához prostoru z lomového kamene</t>
  </si>
  <si>
    <t>https://podminky.urs.cz/item/CS_URS_2023_02/462511111</t>
  </si>
  <si>
    <t xml:space="preserve">" kamenný zához patky opěrné zdi OP2 " 1,0*17,5 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</si>
  <si>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</si>
  <si>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</si>
  <si>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https://podminky.urs.cz/item/CS_URS_2023_02/465513157</t>
  </si>
  <si>
    <t xml:space="preserve">* dlažba svahů u mostních opěr  </t>
  </si>
  <si>
    <t>" OP 1 " 6,7*0,6+8,1*1,0+5,0*0,5</t>
  </si>
  <si>
    <t>" OP 2 "15,7*0,6+5,0*0,5+7,6*1,0</t>
  </si>
  <si>
    <t>919521160</t>
  </si>
  <si>
    <t>Zřízení silničního propustku z trub betonových nebo železobetonových DN 800 mm</t>
  </si>
  <si>
    <t>https://podminky.urs.cz/item/CS_URS_2023_02/919521160</t>
  </si>
  <si>
    <t>" prodlouzžení propustku přes opěrnou zeď " 1,0</t>
  </si>
  <si>
    <t>59221003</t>
  </si>
  <si>
    <t>trouba ŽB 8úhelníková zesílená DN 800</t>
  </si>
  <si>
    <t>1*1,01 "Přepočtené koeficientem množství</t>
  </si>
  <si>
    <t>992114154</t>
  </si>
  <si>
    <t>Vodorovné přemístění mostních dílců vzdálenosti přesunu do 5 000 m přes 25 do 40 t</t>
  </si>
  <si>
    <t>https://podminky.urs.cz/item/CS_URS_2023_02/992114154</t>
  </si>
  <si>
    <t>992114194</t>
  </si>
  <si>
    <t>Vodorovné přemístění mostních dílců Příplatek k ceně za každých dalších i započatých 5 000 m přes 5 000 m přes 25 do 40 t</t>
  </si>
  <si>
    <t>https://podminky.urs.cz/item/CS_URS_2023_02/992114194</t>
  </si>
  <si>
    <t>992114291</t>
  </si>
  <si>
    <t>Vodorovné přemístění mostních dílců Příplatek k ceně za každé složení, hmotnosti dílců nebo nosníků jednotlivě do 5 t</t>
  </si>
  <si>
    <t>https://podminky.urs.cz/item/CS_URS_2023_02/992114291</t>
  </si>
  <si>
    <t>998212111</t>
  </si>
  <si>
    <t>Přesun hmot pro mosty zděné, betonové monolitické, spřažené ocelobetonové nebo kovové vodorovná dopravní vzdálenost do 100 m výška mostu do 20 m</t>
  </si>
  <si>
    <t>https://podminky.urs.cz/item/CS_URS_2023_02/998212111</t>
  </si>
  <si>
    <t>711</t>
  </si>
  <si>
    <t>Izolace proti vodě, vlhkosti a plynům</t>
  </si>
  <si>
    <t>711311001</t>
  </si>
  <si>
    <t>Provedení izolace mostovek natěradly a tmely za studena nátěrem lakem asfaltovým penetračním</t>
  </si>
  <si>
    <t>https://podminky.urs.cz/item/CS_URS_2023_02/711311001</t>
  </si>
  <si>
    <t>*bet.povrchy ve styku se zemní vlhkostí - penetrační 1x</t>
  </si>
  <si>
    <t xml:space="preserve">* opěrné zdi - nátěr pod úrovní terénu </t>
  </si>
  <si>
    <t>" základ z boků " 0,8*(2,0+8,148+7,0+6,427+5,5+1,6)</t>
  </si>
  <si>
    <t>" základ shora " 0,95*(8,148+7,5)/2+(0,55+1,0)/2*(6,427+5,9)/2+0,15*(7,3+5,5+0,9*2)</t>
  </si>
  <si>
    <t>" dřík " (2,949-0,28+3,024-0,28)/2*(6,9+5,1)+(0,5+1,3)/2*(7,4+5,679)</t>
  </si>
  <si>
    <t>" dřík z boků " 0,9*(1,4+1,8)/2+0,9*(0,5+0,8)/2</t>
  </si>
  <si>
    <t>" římsa " 0,28*(7,1+5,4)</t>
  </si>
  <si>
    <t>" základ z boků" 0,8*(1,3+6,248+5,3+17,125+16,0+2,0)</t>
  </si>
  <si>
    <t>" základ shora" (0,25+1,0)/2*(6,248+5,7)/2+0,95*(17,125+16,5)/2+0,15*(0,9+5,2+16,0+0,9)</t>
  </si>
  <si>
    <t>" dřík " (2,536+2,401-2*0,28)/2*(5,0+15,8)+0,5*(5,5+16,377)</t>
  </si>
  <si>
    <t>" dřík z boků " 0,9*(1,0+0,5)/2*2</t>
  </si>
  <si>
    <t>" římsa " 0,28*(5,3+16,1)</t>
  </si>
  <si>
    <t>11163150</t>
  </si>
  <si>
    <t>lak penetrační asfaltový</t>
  </si>
  <si>
    <t>261,129*0,00032 "Přepočtené koeficientem množství</t>
  </si>
  <si>
    <t>711321131</t>
  </si>
  <si>
    <t>Provedení izolace mostovek natěradly a tmely za horka nátěrem asfaltovým</t>
  </si>
  <si>
    <t>https://podminky.urs.cz/item/CS_URS_2023_02/711321131</t>
  </si>
  <si>
    <t>*bet.povrchy ve styku se zemní vlhkostí - 2x</t>
  </si>
  <si>
    <t>261,129*2 "Přepočtené koeficientem množství</t>
  </si>
  <si>
    <t>11163155</t>
  </si>
  <si>
    <t>lak hydroizolační z modifikovaného asfaltu</t>
  </si>
  <si>
    <t>114</t>
  </si>
  <si>
    <t>522,258*0,00158 "Přepočtené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</si>
  <si>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</si>
  <si>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</si>
  <si>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</si>
  <si>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762</t>
  </si>
  <si>
    <t>Konstrukce tesařské</t>
  </si>
  <si>
    <t>762082120</t>
  </si>
  <si>
    <t>Profilování zhlaví trámů a ozdobných konců jednoduché seříznutí jedním řezem, plochy do 160 cm2</t>
  </si>
  <si>
    <t>https://podminky.urs.cz/item/CS_URS_2023_02/762082120</t>
  </si>
  <si>
    <t>" zkosení hran 5/5 fošen " 250,0</t>
  </si>
  <si>
    <t>" zkosení hran 5/5 podélníků " 70,0</t>
  </si>
  <si>
    <t>762083122</t>
  </si>
  <si>
    <t>Impregnace řeziva máčením proti dřevokaznému hmyzu, houbám a plísním, třída ohrožení 3 a 4 (dřevo v exteriéru)</t>
  </si>
  <si>
    <t>https://podminky.urs.cz/item/CS_URS_2023_02/762083122</t>
  </si>
  <si>
    <t xml:space="preserve">" fošnová podlaha lávky fošny nehoblované tl.50mm "  40,0*3,35*0,05</t>
  </si>
  <si>
    <t xml:space="preserve">* fošnová podlaha lávky podélníky 100/120  </t>
  </si>
  <si>
    <t>" 1a podélník 10 ks " 3,015*10*0,1*0,12</t>
  </si>
  <si>
    <t>" 1b podélník 60 ks " 2,815*60*0,1*0,12</t>
  </si>
  <si>
    <t>762086111</t>
  </si>
  <si>
    <t>Montáž kovových doplňkových konstrukcí (materiál ve specifikaci) hmotnosti prvku do 5 kg</t>
  </si>
  <si>
    <t>https://podminky.urs.cz/item/CS_URS_2023_02/762086111</t>
  </si>
  <si>
    <t xml:space="preserve">" spojovací prostředky  dřevěných prvků lávky - dle tabulky na v. č. 11 " 98</t>
  </si>
  <si>
    <t>30925278</t>
  </si>
  <si>
    <t>šroub metrický celozávit DIN 933 8.8 BZ M12x150mm</t>
  </si>
  <si>
    <t>100 kus</t>
  </si>
  <si>
    <t>1455383725</t>
  </si>
  <si>
    <t>Poznámka k položce:_x000d_
spojovací prostředky dřevěných částí_x000d_
._x000d_
včetně dodávky podložky na dřevo 11/15/1 a ploché podložky M12</t>
  </si>
  <si>
    <t>31111006</t>
  </si>
  <si>
    <t>matice přesná šestihranná Pz DIN 934-8 M12</t>
  </si>
  <si>
    <t>996498643</t>
  </si>
  <si>
    <t>Poznámka k položce:_x000d_
spojovací prostředky dřevěných částí</t>
  </si>
  <si>
    <t>31140249</t>
  </si>
  <si>
    <t>vrut ocelový FeZn drážka hvězdicová talířová hlava dvouchodý závit 5x120mm</t>
  </si>
  <si>
    <t>-82086462</t>
  </si>
  <si>
    <t>18,0</t>
  </si>
  <si>
    <t>762521108</t>
  </si>
  <si>
    <t>Položení podlah nehoblovaných na sraz z fošen hrubých</t>
  </si>
  <si>
    <t>https://podminky.urs.cz/item/CS_URS_2023_02/762521108</t>
  </si>
  <si>
    <t xml:space="preserve">" fošnová podlaha lávky "  40,0*3,35</t>
  </si>
  <si>
    <t>60556101</t>
  </si>
  <si>
    <t>řezivo dubové sušené tl 50mm</t>
  </si>
  <si>
    <t>6,7*1,08 "Přepočtené koeficientem množství</t>
  </si>
  <si>
    <t>762526130</t>
  </si>
  <si>
    <t>Položení podlah položení polštářů pod podlahy osové vzdálenosti přes 65 do 100 cm</t>
  </si>
  <si>
    <t>130</t>
  </si>
  <si>
    <t>https://podminky.urs.cz/item/CS_URS_2023_02/762526130</t>
  </si>
  <si>
    <t xml:space="preserve">" fošnová podlaha lávky podélníky 100/120  "  40,0*3,35</t>
  </si>
  <si>
    <t>60552001</t>
  </si>
  <si>
    <t>hranol stavební řezivo dub průřezu do 224cm2 přes dl 8m</t>
  </si>
  <si>
    <t>2,389*1,08 "Přepočtené koeficientem množství</t>
  </si>
  <si>
    <t>762595001</t>
  </si>
  <si>
    <t>Spojovací prostředky podlah a podkladových konstrukcí hřebíky, vruty</t>
  </si>
  <si>
    <t>https://podminky.urs.cz/item/CS_URS_2023_02/762595001</t>
  </si>
  <si>
    <t>998762101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</si>
  <si>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</si>
  <si>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</si>
  <si>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767163111</t>
  </si>
  <si>
    <t>Montáž kompletního kovového zábradlí přímého z dílců v rovině (na rovné ploše) kotveného do ocelové konstrukce</t>
  </si>
  <si>
    <t>https://podminky.urs.cz/item/CS_URS_2023_02/767163111</t>
  </si>
  <si>
    <t>41,0*2</t>
  </si>
  <si>
    <t>55342283</t>
  </si>
  <si>
    <t>zábradlí s lankovou výplní s bočním kotvením, kulatý sloupek</t>
  </si>
  <si>
    <t>998767101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</si>
  <si>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</si>
  <si>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</si>
  <si>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783</t>
  </si>
  <si>
    <t>Dokončovací práce - nátěry</t>
  </si>
  <si>
    <t>783213111</t>
  </si>
  <si>
    <t>Preventivní napouštěcí nátěr tesařských prvků proti dřevokazným houbám, hmyzu a plísním zabudovaných do konstrukce jednonásobný syntetický</t>
  </si>
  <si>
    <t>https://podminky.urs.cz/item/CS_URS_2023_02/783213111</t>
  </si>
  <si>
    <t xml:space="preserve">" fošnová podlaha lávky podélníky 100/120  "  40,0*3,35*1,35</t>
  </si>
  <si>
    <t>783218111</t>
  </si>
  <si>
    <t>Lazurovací nátěr tesařských konstrukcí dvojnásobný syntetický</t>
  </si>
  <si>
    <t>146</t>
  </si>
  <si>
    <t>https://podminky.urs.cz/item/CS_URS_2023_02/783218111</t>
  </si>
  <si>
    <t>-769999742</t>
  </si>
  <si>
    <t>*drsnost medium G a je to na třídy A-D</t>
  </si>
  <si>
    <t>" ocelové části sestavy lávky " 180,8</t>
  </si>
  <si>
    <t xml:space="preserve">" sestava hlavního nosníku 2 ks " 83,8*2 </t>
  </si>
  <si>
    <t>" zábradlí " 54,3</t>
  </si>
  <si>
    <t>" spojovací součásti " 8,0</t>
  </si>
  <si>
    <t>-elastomerová ložiska</t>
  </si>
  <si>
    <t>0,15*0,2*4,0</t>
  </si>
  <si>
    <t>-1229878599</t>
  </si>
  <si>
    <t xml:space="preserve">Poznámka k položce:_x000d_
Příprava povrchu: otryskání na Sa 3, drsnost medium G </t>
  </si>
  <si>
    <t>" elastomerová ložiska " 0,15*0,2*4,0</t>
  </si>
  <si>
    <t>789325211</t>
  </si>
  <si>
    <t>Nátěr ocelových konstrukcí třídy I dvousložkový epoxidový základní, tloušťky do 80 μm</t>
  </si>
  <si>
    <t>-713365223</t>
  </si>
  <si>
    <t>https://podminky.urs.cz/item/CS_URS_2023_02/789325211</t>
  </si>
  <si>
    <t>Poznámka k položce:_x000d_
nátěr ocelových konstrukcí třídy I dvousložkový epoxidový 140-200 μm 1-3 vrstvy_x000d_
epoxid dvoukomponentní</t>
  </si>
  <si>
    <t>-mostní konstrukce</t>
  </si>
  <si>
    <t>410,7</t>
  </si>
  <si>
    <t>789325216</t>
  </si>
  <si>
    <t>Nátěr ocelových konstrukcí třídy I dvousložkový epoxidový mezivrstva, tloušťky do 80 μm</t>
  </si>
  <si>
    <t>1180582961</t>
  </si>
  <si>
    <t>https://podminky.urs.cz/item/CS_URS_2023_02/789325216</t>
  </si>
  <si>
    <t>789325220</t>
  </si>
  <si>
    <t>Nátěr ocelových konstrukcí třídy I dvousložkový epoxidový krycí (vrchní), tloušťky do 40 μm</t>
  </si>
  <si>
    <t>28071608</t>
  </si>
  <si>
    <t>https://podminky.urs.cz/item/CS_URS_2023_02/789325220</t>
  </si>
  <si>
    <t>789325321</t>
  </si>
  <si>
    <t>Nátěr ocelových konstrukcí třídy I dvousložkový polyuretanový krycí (vrchní), tloušťky do 80 μm</t>
  </si>
  <si>
    <t>https://podminky.urs.cz/item/CS_URS_2023_02/789325321</t>
  </si>
  <si>
    <t>Poznámka k položce:_x000d_
alifatický polyuretan 60-80 μm, jedna vrstva, včetně uzavíracího epoxidového penetračního nátěru (jedna vrstva)_x000d_
- odstín odsouhlasen objednatelem</t>
  </si>
  <si>
    <t>789421531</t>
  </si>
  <si>
    <t>Žárové stříkání ocelových konstrukcí slitinou zinacor ZnAl, tloušťky 100 μm, třídy I</t>
  </si>
  <si>
    <t>158</t>
  </si>
  <si>
    <t>https://podminky.urs.cz/item/CS_URS_2023_02/789421531</t>
  </si>
  <si>
    <t>Poznámka k položce:_x000d_
žárový nástřik AlZn nebo směsí kovů ZnAl15, jedna vrstva</t>
  </si>
  <si>
    <t>SO 203 - Zárubní zeď vlevo</t>
  </si>
  <si>
    <t xml:space="preserve">      15 - Zemní práce - zajištění výkopu, násypu a svahu</t>
  </si>
  <si>
    <t xml:space="preserve">      22 - Zakládání - vrty</t>
  </si>
  <si>
    <t xml:space="preserve">      87 - Potrubí z trub plastických a skleněných</t>
  </si>
  <si>
    <t xml:space="preserve">      98 - Demolice a sanace</t>
  </si>
  <si>
    <t xml:space="preserve">    721 - Zdravotechnika - vnitřní kanalizace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</si>
  <si>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</si>
  <si>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</si>
  <si>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186</t>
  </si>
  <si>
    <t>https://podminky.urs.cz/item/CS_URS_2023_02/113106132</t>
  </si>
  <si>
    <t>SO 203 Zárubní zeď vlevo</t>
  </si>
  <si>
    <t>Pergola ozn. 1-49/4</t>
  </si>
  <si>
    <t>2,6*3,25</t>
  </si>
  <si>
    <t>Schody na pozemku ozn. 3-49/4</t>
  </si>
  <si>
    <t>1,6*0,7</t>
  </si>
  <si>
    <t>Kamenný val - dlážděný svah ozn.3-1209</t>
  </si>
  <si>
    <t>9,0*3,8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</si>
  <si>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</si>
  <si>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</si>
  <si>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188</t>
  </si>
  <si>
    <t>https://podminky.urs.cz/item/CS_URS_2023_02/113107322</t>
  </si>
  <si>
    <t>Pod schody na pozemku ozn. 3-49/4</t>
  </si>
  <si>
    <t>1,6*1,27</t>
  </si>
  <si>
    <t>47,0*5,0</t>
  </si>
  <si>
    <t>635,0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</si>
  <si>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</si>
  <si>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</si>
  <si>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190</t>
  </si>
  <si>
    <t>https://podminky.urs.cz/item/CS_URS_2023_02/129911121</t>
  </si>
  <si>
    <t>" odstranění betonové skruže z odkopu ozn.3-1209 " 0,3</t>
  </si>
  <si>
    <t>Zemní práce - zajištění výkopu, násypu a svahu</t>
  </si>
  <si>
    <t>151712111</t>
  </si>
  <si>
    <t>Převázka ocelová pro ukotvení záporového pažení pro jakoukoliv délku převázky zdvojená</t>
  </si>
  <si>
    <t>https://podminky.urs.cz/item/CS_URS_2023_02/151712111</t>
  </si>
  <si>
    <t>* převázka na pilotách pro záporové pažení</t>
  </si>
  <si>
    <t>" zapažení odkopu pro opěrnou zeď a schody u RD na č.p.101 " 18,0</t>
  </si>
  <si>
    <t>151712121</t>
  </si>
  <si>
    <t>Odstranění ocelové převázky pro ukotvení záporového pažení jakékoliv délky převázky zdvojené</t>
  </si>
  <si>
    <t>https://podminky.urs.cz/item/CS_URS_2023_02/151712121</t>
  </si>
  <si>
    <t>151721111</t>
  </si>
  <si>
    <t>Pažení do ocelových zápor bez ohledu na druh pažin, s odstraněním pažení, hloubky výkopu do 4 m</t>
  </si>
  <si>
    <t>https://podminky.urs.cz/item/CS_URS_2023_02/151721111</t>
  </si>
  <si>
    <t>" zapažení odkopu pro opěrnou zeď a schody u RD na č.p.101 " 18,0*2,0</t>
  </si>
  <si>
    <t>153811111</t>
  </si>
  <si>
    <t>Osazení kotev tyčových bez provedení vrtu, zainjektování a napnutí kotvy při délce přes 5 m a průměru od 20 do 28 mm</t>
  </si>
  <si>
    <t>https://podminky.urs.cz/item/CS_URS_2023_02/153811111</t>
  </si>
  <si>
    <t>* zajištění odkoupu pro opěrnou zeď a schody u RD na č.p.101</t>
  </si>
  <si>
    <t>2*7,0</t>
  </si>
  <si>
    <t>13021020</t>
  </si>
  <si>
    <t>tyč ocelová kruhová žebírková DIN 488 jakost B500B (10 505) výztuž do betonu D 28mm</t>
  </si>
  <si>
    <t>2*7,0*4,495*0,001</t>
  </si>
  <si>
    <t>153811211</t>
  </si>
  <si>
    <t>Napnutí tyčových kotev při předepsané únosnosti kotvy do 0,45 MN</t>
  </si>
  <si>
    <t>https://podminky.urs.cz/item/CS_URS_2023_02/153811211</t>
  </si>
  <si>
    <t>153891311</t>
  </si>
  <si>
    <t>Opěrné desky z oceli velikosti do 300/300 mm, tloušťky do 30 mm</t>
  </si>
  <si>
    <t>https://podminky.urs.cz/item/CS_URS_2023_02/153891311</t>
  </si>
  <si>
    <t xml:space="preserve">* 50 % odkopu se ponechá na meziskládcena místě pro zpětný zásyp za opěrnou stěnou </t>
  </si>
  <si>
    <t>" odvoz na deponii a zpět " 326,5*2</t>
  </si>
  <si>
    <t>235,0*0,2*2,0</t>
  </si>
  <si>
    <t>1101627168</t>
  </si>
  <si>
    <t xml:space="preserve">* 50 % odkopu se ponechá na meziskládce na místě pro zpětný zásyp za opěrnou stěnou </t>
  </si>
  <si>
    <t>" odkop " 653,0*0,5</t>
  </si>
  <si>
    <t>naložení na meziskládce pro dovoz zpět</t>
  </si>
  <si>
    <t>653,0*0,5</t>
  </si>
  <si>
    <t>326,5*1,8</t>
  </si>
  <si>
    <t>433,0</t>
  </si>
  <si>
    <t xml:space="preserve">z meziskládky </t>
  </si>
  <si>
    <t>hrubé drcené kamenivo - zásypy</t>
  </si>
  <si>
    <t>-0,589</t>
  </si>
  <si>
    <t>Poznámka k položce:_x000d_
včetně dopravy</t>
  </si>
  <si>
    <t>(433-326,5)*2 "Přepočtené koeficientem množství</t>
  </si>
  <si>
    <t>" použitelný materiál k zásypu z demolic opěrných zdí a schodů " -(184,011-5,293)</t>
  </si>
  <si>
    <t>326,5</t>
  </si>
  <si>
    <t>235,0*0,2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</si>
  <si>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</si>
  <si>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</si>
  <si>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</si>
  <si>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29*0,6*0,41</t>
  </si>
  <si>
    <t>3*0,6*0,45</t>
  </si>
  <si>
    <t>8*0,6*0,5</t>
  </si>
  <si>
    <t>58337331</t>
  </si>
  <si>
    <t>štěrkopísek frakce 0/22</t>
  </si>
  <si>
    <t>10,344*2 "Přepočtené koeficientem množství</t>
  </si>
  <si>
    <t>181351103</t>
  </si>
  <si>
    <t>Rozprostření a urovnání ornice v rovině nebo ve svahu sklonu do 1:5 strojně při souvislé ploše přes 100 do 500 m2, tl. vrstvy do 200 mm</t>
  </si>
  <si>
    <t>https://podminky.urs.cz/item/CS_URS_2023_02/181351103</t>
  </si>
  <si>
    <t>235,0</t>
  </si>
  <si>
    <t>727641337</t>
  </si>
  <si>
    <t>1766318694</t>
  </si>
  <si>
    <t>235,0*0,02 "Přepočtené koeficientem množství</t>
  </si>
  <si>
    <t>103,165*0,4</t>
  </si>
  <si>
    <t>41,266*1,1845 "Přepočtené koeficientem množství</t>
  </si>
  <si>
    <t>212755214</t>
  </si>
  <si>
    <t>Trativody bez lože z drenážních trubek plastových flexibilních D 100 mm</t>
  </si>
  <si>
    <t>https://podminky.urs.cz/item/CS_URS_2023_02/212755214</t>
  </si>
  <si>
    <t>103,165</t>
  </si>
  <si>
    <t>213311141</t>
  </si>
  <si>
    <t>Polštáře zhutněné pod základy ze štěrkopísku tříděného</t>
  </si>
  <si>
    <t>https://podminky.urs.cz/item/CS_URS_2023_02/213311141</t>
  </si>
  <si>
    <t>36,0</t>
  </si>
  <si>
    <t>Zakládání - vrty</t>
  </si>
  <si>
    <t xml:space="preserve"> * zajištění odkopu pro opěrnou zeď a schody u RD na č.p.101</t>
  </si>
  <si>
    <t>" mikropiloty " 4,0*2,0*7,0</t>
  </si>
  <si>
    <t>223111112</t>
  </si>
  <si>
    <t>Rychlostní diamantové vrtání průměru do 56 mm, jádrové do úklonu 45° v hl 0 až 25 m v hornině tř. I a II</t>
  </si>
  <si>
    <t>https://podminky.urs.cz/item/CS_URS_2023_02/223111112</t>
  </si>
  <si>
    <t>* zajištění odkopu pro opěrnou zeď a schody u RD na č.p.101</t>
  </si>
  <si>
    <t>" vrty pro zemní kotvy 2 ks dl.7m " 2*7,0</t>
  </si>
  <si>
    <t>14*(1/4*0,5*4,0)</t>
  </si>
  <si>
    <t>14*4,0*0,1</t>
  </si>
  <si>
    <t>282603111</t>
  </si>
  <si>
    <t>Injektování vysokotlaké s dvojitým obturátorem vzestupné nebo sestupné, tlakem do 8,0 MPa</t>
  </si>
  <si>
    <t>https://podminky.urs.cz/item/CS_URS_2023_02/282603111</t>
  </si>
  <si>
    <t>58931000</t>
  </si>
  <si>
    <t>potěr cementový CP 37 kamenivo frakce 0/4mm</t>
  </si>
  <si>
    <t xml:space="preserve">* srovnatelné pro injektážní cementová směs CP 37 </t>
  </si>
  <si>
    <t>" pro kořenovou část zemní kotvy " 4,5*3,14*0,2*0,2*2</t>
  </si>
  <si>
    <t>" mikropiloty " 4*2*7,0</t>
  </si>
  <si>
    <t>56,0</t>
  </si>
  <si>
    <t>56*1,1 "Přepočtené koeficientem množství</t>
  </si>
  <si>
    <t>327262053</t>
  </si>
  <si>
    <t>Zdivo nadzákladové opěrné z betonových bloků - systém suchého zdění modulové rovná stěna sklonu ke svahu do 5° výšky přes 1,8 do 2,4 m dvouřadé výšky modulu 400 mm (kombinované), z bloků přírodních (šedých)</t>
  </si>
  <si>
    <t>https://podminky.urs.cz/item/CS_URS_2023_02/327262053</t>
  </si>
  <si>
    <t>* opěrná zeď v km 0,124172 BOD 1 až km 0,227451 BOD 11</t>
  </si>
  <si>
    <t>1,515*1,425</t>
  </si>
  <si>
    <t>1,07*1,425</t>
  </si>
  <si>
    <t>1,125*1,615</t>
  </si>
  <si>
    <t>1,125*1,805</t>
  </si>
  <si>
    <t>1,125*1,995</t>
  </si>
  <si>
    <t>0,9*2,185</t>
  </si>
  <si>
    <t>(0,2+3,05+2,9+2,9+2,9+2,9+2,9+2,9+2,9+2,9+2,9+2,9+2,9+2,9+6,7-1,8)*2,37</t>
  </si>
  <si>
    <t>(4,521+1,8+13,84+1,26+27,398+1,26)*2,77</t>
  </si>
  <si>
    <t>9,85+11,41+7,94+16,02</t>
  </si>
  <si>
    <t>327265021</t>
  </si>
  <si>
    <t>Zdivo nadzákladové opěrné z betonových bloků - systém suchého zdění zásyp opěrné zdi kamenivem včetně zhutnění, frakce 4 - 8 mm</t>
  </si>
  <si>
    <t>https://podminky.urs.cz/item/CS_URS_2023_02/327265021</t>
  </si>
  <si>
    <t>297,474</t>
  </si>
  <si>
    <t>58932576</t>
  </si>
  <si>
    <t>beton C 16/20 X0,XC1 kamenivo frakce 0/22</t>
  </si>
  <si>
    <t>* poslední 3 řady opěrné zdi budou zasypány betonem</t>
  </si>
  <si>
    <t>(1,35+1,125*4+0,929+2,5*19+1,825+2,7+4,505-0,4*2+1,5+2,65*4+2,84+4,155-0,4*2+0,9+4,155-2*0,4)*0,3*0,6*0,75</t>
  </si>
  <si>
    <t>(3,0+0,9+1,86+1,89+3,885-2*0,4+0,9+1,7+3,4+1,125*3+0,4*35)*0,3*0,6*0,75</t>
  </si>
  <si>
    <t>327361006</t>
  </si>
  <si>
    <t>Výztuž opěrných zdí a valů průměru do 12 mm, z oceli 10 505 (R) nebo BSt 500</t>
  </si>
  <si>
    <t>https://podminky.urs.cz/item/CS_URS_2023_02/327361006</t>
  </si>
  <si>
    <t>(((506+272)*0,89)*1,2)/1000</t>
  </si>
  <si>
    <t>339921131</t>
  </si>
  <si>
    <t>Osazování palisád betonových v řadě se zabetonováním výšky palisády do 500 mm</t>
  </si>
  <si>
    <t>https://podminky.urs.cz/item/CS_URS_2023_02/339921131</t>
  </si>
  <si>
    <t>202*0,18</t>
  </si>
  <si>
    <t>59228407</t>
  </si>
  <si>
    <t>palisáda betonová tyčová hranatá přírodní 110x110x400mm</t>
  </si>
  <si>
    <t>348101120</t>
  </si>
  <si>
    <t>Osazení vrat nebo vrátek k oplocení na sloupky zděné nebo betonové, plochy jednotlivě přes 2 do 4 m2</t>
  </si>
  <si>
    <t>https://podminky.urs.cz/item/CS_URS_2023_02/348101120</t>
  </si>
  <si>
    <t>55342334</t>
  </si>
  <si>
    <t>branka plotová jednokřídlá Pz s PVC vrstvou 1000x1730mm</t>
  </si>
  <si>
    <t>Poznámka k položce:_x000d_
včetně kování, zámku dle výběru objednatele</t>
  </si>
  <si>
    <t>348272515</t>
  </si>
  <si>
    <t>Ploty z tvárnic betonových plotová stříška lepená mrazuvzdorným lepidlem z tvarovek hladkých nebo štípaných, sedlového tvaru přírodních, tloušťka zdiva 295 mm</t>
  </si>
  <si>
    <t>https://podminky.urs.cz/item/CS_URS_2023_02/348272515</t>
  </si>
  <si>
    <t xml:space="preserve">* plotové stříšky mezi sloupky oplocení </t>
  </si>
  <si>
    <t>1,35+1,125*4+0,929+2,5*19+1,825+2,7+4,505-0,4*2+1,5+2,65*4+2,84+4,155-0,4*2+0,9+4,155-2*0,4+3,0+0,9+1,86+1,89+3,885-2*0,4+0,9+1,7+3,4+1,125*3</t>
  </si>
  <si>
    <t>348273211.1</t>
  </si>
  <si>
    <t>Ploty z tvárnic betonových plotový sloupek na maltu cementovou včetně spárování současně při zdění, výplně z betonu C 16/20 a výztuže se štípaným povrchem, rozměru 400 x 280 mm z tvarovek štípaných rohových (400x280x190mm) přírodních</t>
  </si>
  <si>
    <t>* plotové sloupky 400 x 280mm na opěrné zdi v km 0,124172 BOD 1 až km 0,227451 BOD 11</t>
  </si>
  <si>
    <t>1,2*40,0</t>
  </si>
  <si>
    <t>348273511</t>
  </si>
  <si>
    <t>Ploty z tvárnic betonových sloupová hlavice lepená mrazuvzdorným lepidlem, včetně spárování z tvarovek hladkých nebo štípaných, sedlového tvaru, rozměru sloupku 400 x 400 mm přírodních</t>
  </si>
  <si>
    <t>https://podminky.urs.cz/item/CS_URS_2023_02/348273511</t>
  </si>
  <si>
    <t>* plotové sloupky 400 x 400mm na opěrné zdi v km 0,124172 BOD 1 až km 0,227451 BOD 11</t>
  </si>
  <si>
    <t>40,0</t>
  </si>
  <si>
    <t>348273903</t>
  </si>
  <si>
    <t>Ploty z tvárnic betonových doplňky k plotovému zdivu vkládané do ložných spár současně při zdění držák plotových polí průběžný, pro sloupek délky 400 mm</t>
  </si>
  <si>
    <t>https://podminky.urs.cz/item/CS_URS_2023_02/348273903</t>
  </si>
  <si>
    <t>28,0*4,0</t>
  </si>
  <si>
    <t>348273905</t>
  </si>
  <si>
    <t>Ploty z tvárnic betonových doplňky k plotovému zdivu vkládané do ložných spár současně při zdění držák plotových polí rohový, pro sloupek jakékoliv délky</t>
  </si>
  <si>
    <t>https://podminky.urs.cz/item/CS_URS_2023_02/348273905</t>
  </si>
  <si>
    <t>8,0</t>
  </si>
  <si>
    <t>348273907</t>
  </si>
  <si>
    <t>Ploty z tvárnic betonových doplňky k plotovému zdivu vkládané do ložných spár současně při zdění držák plotových polí koncový, pro sloupek jakékoliv délky</t>
  </si>
  <si>
    <t>https://podminky.urs.cz/item/CS_URS_2023_02/348273907</t>
  </si>
  <si>
    <t>12,0</t>
  </si>
  <si>
    <t>348273912</t>
  </si>
  <si>
    <t>Ploty z tvárnic betonových doplňky k plotovému zdivu vkládané do ložných spár současně při zdění pant na vrátka</t>
  </si>
  <si>
    <t>https://podminky.urs.cz/item/CS_URS_2023_02/348273912</t>
  </si>
  <si>
    <t>348273915</t>
  </si>
  <si>
    <t>Ploty z tvárnic betonových doplňky k plotovému zdivu vkládané do ložných spár současně při zdění doraz zámku</t>
  </si>
  <si>
    <t>https://podminky.urs.cz/item/CS_URS_2023_02/348273915</t>
  </si>
  <si>
    <t>348501111</t>
  </si>
  <si>
    <t>Osazení oplocení na sloupky v osové vzdálenosti do 4 m výšky do 1 m z prken</t>
  </si>
  <si>
    <t>https://podminky.urs.cz/item/CS_URS_2023_02/348501111</t>
  </si>
  <si>
    <t>156/2</t>
  </si>
  <si>
    <t>61231020</t>
  </si>
  <si>
    <t>plotovka dřevěná rovná tl 18 mm š 82mm</t>
  </si>
  <si>
    <t>60512125</t>
  </si>
  <si>
    <t>hranol stavební řezivo průřezu do 120cm2 do dl 6m</t>
  </si>
  <si>
    <t>451572111</t>
  </si>
  <si>
    <t>Lože pod potrubí, stoky a drobné objekty v otevřeném výkopu z kameniva drobného těženého 0 až 4 mm</t>
  </si>
  <si>
    <t>https://podminky.urs.cz/item/CS_URS_2023_02/451572111</t>
  </si>
  <si>
    <t>(18+8+11)*0,6*0,1</t>
  </si>
  <si>
    <t>452112122</t>
  </si>
  <si>
    <t>Osazení betonových dílců prstenců nebo rámů pod poklopy a mříže, výšky přes 100 do 200 mm</t>
  </si>
  <si>
    <t>https://podminky.urs.cz/item/CS_URS_2023_02/452112122</t>
  </si>
  <si>
    <t>2,0</t>
  </si>
  <si>
    <t>59224187</t>
  </si>
  <si>
    <t>prstenec šachtový vyrovnávací betonový 625x120x100mm</t>
  </si>
  <si>
    <t>59223864</t>
  </si>
  <si>
    <t>prstenec pro uliční vpusť vyrovnávací betonový 390x60x130mm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</si>
  <si>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</si>
  <si>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</si>
  <si>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https://podminky.urs.cz/item/CS_URS_2023_02/596211111</t>
  </si>
  <si>
    <t>52,0</t>
  </si>
  <si>
    <t>59245018</t>
  </si>
  <si>
    <t>dlažba tvar obdélník betonová 200x100x60mm přírodní</t>
  </si>
  <si>
    <t>52*1,03 "Přepočtené koeficientem množství</t>
  </si>
  <si>
    <t>Potrubí z trub plastických a skleněných</t>
  </si>
  <si>
    <t>871263121</t>
  </si>
  <si>
    <t>Montáž kanalizačního potrubí z plastů z tvrdého PVC těsněných gumovým kroužkem v otevřeném výkopu ve sklonu do 20 % DN 110</t>
  </si>
  <si>
    <t>https://podminky.urs.cz/item/CS_URS_2023_02/871263121</t>
  </si>
  <si>
    <t>18,0+11,0</t>
  </si>
  <si>
    <t>28611114</t>
  </si>
  <si>
    <t>trubka kanalizační PVC DN 110x2000mm SN4</t>
  </si>
  <si>
    <t>29*1,03 "Přepočtené koeficientem množství</t>
  </si>
  <si>
    <t>871313121</t>
  </si>
  <si>
    <t>Montáž kanalizačního potrubí z plastů z tvrdého PVC těsněných gumovým kroužkem v otevřeném výkopu ve sklonu do 20 % DN 160</t>
  </si>
  <si>
    <t>https://podminky.urs.cz/item/CS_URS_2023_02/871313121</t>
  </si>
  <si>
    <t>28611131</t>
  </si>
  <si>
    <t>trubka kanalizační PVC DN 160x1000mm SN4</t>
  </si>
  <si>
    <t>1*1,03 "Přepočtené koeficientem množství</t>
  </si>
  <si>
    <t>28611132</t>
  </si>
  <si>
    <t>trubka kanalizační PVC DN 160x2000mm SN4</t>
  </si>
  <si>
    <t>2*1,03 "Přepočtené koeficientem množství</t>
  </si>
  <si>
    <t>871353121</t>
  </si>
  <si>
    <t>Montáž kanalizačního potrubí z plastů z tvrdého PVC těsněných gumovým kroužkem v otevřeném výkopu ve sklonu do 20 % DN 200</t>
  </si>
  <si>
    <t>https://podminky.urs.cz/item/CS_URS_2023_02/871353121</t>
  </si>
  <si>
    <t>28611137</t>
  </si>
  <si>
    <t>trubka kanalizační PVC DN 200x2000mm SN4</t>
  </si>
  <si>
    <t>8*1,03 "Přepočtené koeficientem množství</t>
  </si>
  <si>
    <t>877315211</t>
  </si>
  <si>
    <t>Montáž tvarovek na kanalizačním plastovém potrubí z polypropylenu PP nebo tvrdého PVC hladkého plnostěnného kolen, víček nebo hrdlových uzávěrů DN 150</t>
  </si>
  <si>
    <t>https://podminky.urs.cz/item/CS_URS_2023_02/877315211</t>
  </si>
  <si>
    <t>28611359</t>
  </si>
  <si>
    <t>koleno kanalizační PVC KG 160x15°</t>
  </si>
  <si>
    <t>877355211</t>
  </si>
  <si>
    <t>Montáž tvarovek na kanalizačním plastovém potrubí z polypropylenu PP nebo tvrdého PVC hladkého plnostěnného kolen, víček nebo hrdlových uzávěrů DN 200</t>
  </si>
  <si>
    <t>https://podminky.urs.cz/item/CS_URS_2023_02/877355211</t>
  </si>
  <si>
    <t>42283111</t>
  </si>
  <si>
    <t>klapka koncová nerezová ocel DN 200</t>
  </si>
  <si>
    <t>1184629628</t>
  </si>
  <si>
    <t xml:space="preserve">Poznámka k položce:_x000d_
dle požadavku Povodí Ohře, s. p. a vyjádření zn. POH/07884/2023-2/032400 ze dne 20. 2. 2023 </t>
  </si>
  <si>
    <t>894411311</t>
  </si>
  <si>
    <t>Osazení betonových nebo železobetonových dílců pro šachty skruží rovných</t>
  </si>
  <si>
    <t>https://podminky.urs.cz/item/CS_URS_2023_02/894411311</t>
  </si>
  <si>
    <t>59224160</t>
  </si>
  <si>
    <t>skruž kanalizační s ocelovými stupadly 100x25x12cm</t>
  </si>
  <si>
    <t>59224161</t>
  </si>
  <si>
    <t>skruž kanalizační s ocelovými stupadly 100x50x12cm</t>
  </si>
  <si>
    <t>59224162</t>
  </si>
  <si>
    <t>skruž kanalizační s ocelovými stupadly 100x100x12cm</t>
  </si>
  <si>
    <t>894412411</t>
  </si>
  <si>
    <t>Osazení betonových nebo železobetonových dílců pro šachty skruží přechodových</t>
  </si>
  <si>
    <t>148</t>
  </si>
  <si>
    <t>https://podminky.urs.cz/item/CS_URS_2023_02/894412411</t>
  </si>
  <si>
    <t>59224167</t>
  </si>
  <si>
    <t>skruž betonová přechodová 62,5/100x60x12cm, stupadla poplastovaná</t>
  </si>
  <si>
    <t>150</t>
  </si>
  <si>
    <t>894414111</t>
  </si>
  <si>
    <t>Osazení betonových nebo železobetonových dílců pro šachty skruží základových (dno)</t>
  </si>
  <si>
    <t>152</t>
  </si>
  <si>
    <t>https://podminky.urs.cz/item/CS_URS_2023_02/894414111</t>
  </si>
  <si>
    <t>59224061</t>
  </si>
  <si>
    <t>dno betonové šachtové kulaté DN 1000x600, 100x75x15cm</t>
  </si>
  <si>
    <t>154</t>
  </si>
  <si>
    <t>895941301</t>
  </si>
  <si>
    <t>Osazení vpusti uliční z betonových dílců DN 450 dno s výtokem</t>
  </si>
  <si>
    <t>https://podminky.urs.cz/item/CS_URS_2023_02/895941301</t>
  </si>
  <si>
    <t>59224497</t>
  </si>
  <si>
    <t>vpusť uliční DN 450 kaliště s odtokem 150mm PVC 450/250x50mm</t>
  </si>
  <si>
    <t>-208751593</t>
  </si>
  <si>
    <t>Poznámka k položce:_x000d_
dle projektové dokumentace - vpusť uliční DN 450 kaliště s odtokem 150mm PVC 450/330x50mm</t>
  </si>
  <si>
    <t>895941312</t>
  </si>
  <si>
    <t>Osazení vpusti uliční z betonových dílců DN 450 skruž horní 195 mm</t>
  </si>
  <si>
    <t>https://podminky.urs.cz/item/CS_URS_2023_02/895941312</t>
  </si>
  <si>
    <t>59223856</t>
  </si>
  <si>
    <t>skruž betonová horní pro uliční vpusť 450x195x50mm</t>
  </si>
  <si>
    <t>899103112</t>
  </si>
  <si>
    <t>Osazení poklopů litinových, ocelových nebo železobetonových včetně rámů pro třídu zatížení B125, C250</t>
  </si>
  <si>
    <t>170</t>
  </si>
  <si>
    <t>https://podminky.urs.cz/item/CS_URS_2023_02/899103112</t>
  </si>
  <si>
    <t>55241002</t>
  </si>
  <si>
    <t>poklop kanalizační betonový, litinový rám 125mm, B 125 bez odvětrání</t>
  </si>
  <si>
    <t>172</t>
  </si>
  <si>
    <t>899204112</t>
  </si>
  <si>
    <t>Osazení mříží litinových včetně rámů a košů na bahno pro třídu zatížení D400, E600</t>
  </si>
  <si>
    <t>https://podminky.urs.cz/item/CS_URS_2023_02/899204112</t>
  </si>
  <si>
    <t>55241043</t>
  </si>
  <si>
    <t>mříž šachtová dešťová litinová DN 425 pro třídu zatížení D400 čtverec</t>
  </si>
  <si>
    <t>59223875</t>
  </si>
  <si>
    <t>koš nízký pro uliční vpusti žárově Pz plech pro rám 500/500mm</t>
  </si>
  <si>
    <t>168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</si>
  <si>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</si>
  <si>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</si>
  <si>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174</t>
  </si>
  <si>
    <t>https://podminky.urs.cz/item/CS_URS_2023_02/916131213</t>
  </si>
  <si>
    <t>103,3</t>
  </si>
  <si>
    <t>176</t>
  </si>
  <si>
    <t>103,3*1,1 "Přepočtené koeficientem množství</t>
  </si>
  <si>
    <t>178</t>
  </si>
  <si>
    <t>13,0</t>
  </si>
  <si>
    <t>59217016</t>
  </si>
  <si>
    <t>obrubník betonový chodníkový 1000x80x250mm</t>
  </si>
  <si>
    <t>180</t>
  </si>
  <si>
    <t>13*1,1 "Přepočtené koeficientem množství</t>
  </si>
  <si>
    <t>182</t>
  </si>
  <si>
    <t>59217002</t>
  </si>
  <si>
    <t>obrubník betonový zahradní šedý 1000x50x200mm</t>
  </si>
  <si>
    <t>184</t>
  </si>
  <si>
    <t>3*1,1 "Přepočtené koeficientem množství</t>
  </si>
  <si>
    <t>962022591</t>
  </si>
  <si>
    <t>Bourání zdiva nadzákladového kamenného na sucho přes 1 m3</t>
  </si>
  <si>
    <t>192</t>
  </si>
  <si>
    <t>https://podminky.urs.cz/item/CS_URS_2023_02/962022591</t>
  </si>
  <si>
    <t>-kamenná zídka ozn. 1-330/4 50%</t>
  </si>
  <si>
    <t>15,0*0,9*2,0*0,5</t>
  </si>
  <si>
    <t>-boční kamenná trojúhelníková zeď ozn. 1-1209</t>
  </si>
  <si>
    <t>9,0*0,25*0,5</t>
  </si>
  <si>
    <t>962032241</t>
  </si>
  <si>
    <t>Bourání zdiva nadzákladového z cihel nebo tvárnic z cihel pálených nebo vápenopískových, na maltu cementovou, objemu přes 1 m3</t>
  </si>
  <si>
    <t>194</t>
  </si>
  <si>
    <t>https://podminky.urs.cz/item/CS_URS_2023_02/962032241</t>
  </si>
  <si>
    <t>- cihelná udírna 1 ozn. 2-57</t>
  </si>
  <si>
    <t>0,9*0,9*1,8</t>
  </si>
  <si>
    <t>- cihelná udírna 2 ozn. 3-57</t>
  </si>
  <si>
    <t>0,9*0,9*1</t>
  </si>
  <si>
    <t>- cihelná zídka ozn. 1-330/4 50%</t>
  </si>
  <si>
    <t>962052211</t>
  </si>
  <si>
    <t>Bourání zdiva železobetonového nadzákladového, objemu přes 1 m3</t>
  </si>
  <si>
    <t>196</t>
  </si>
  <si>
    <t>https://podminky.urs.cz/item/CS_URS_2023_02/962052211</t>
  </si>
  <si>
    <t>Podezdívka plotu u pergoly ozn. 1-49/4</t>
  </si>
  <si>
    <t>6,0*0,25*1</t>
  </si>
  <si>
    <t>Podezdívka plotu 1 ozn. 2-49/4</t>
  </si>
  <si>
    <t>6*0,25*1,2</t>
  </si>
  <si>
    <t>Podezdívka plotu 2 horní řada ozn. 4-49/4</t>
  </si>
  <si>
    <t>21*0,2*0,25</t>
  </si>
  <si>
    <t>Zídka horní ke schodišti (na 1208/1) ozn. 6/57</t>
  </si>
  <si>
    <t>11,0*0,25*1,0</t>
  </si>
  <si>
    <t>Zídky dolní (2ks, terasy) ozn. 7-57</t>
  </si>
  <si>
    <t>16,0*0,2*0,6</t>
  </si>
  <si>
    <t>Hlavní zeď s plotem pokračování ozn. 2-1209</t>
  </si>
  <si>
    <t>13*0,25*1,0</t>
  </si>
  <si>
    <t>Podezdívka plotu (terasa) ozn. 1-1209</t>
  </si>
  <si>
    <t>9*0,25*1,0</t>
  </si>
  <si>
    <t>Zídka dolní ozn. 1-330/4</t>
  </si>
  <si>
    <t>11*0,9*2,0</t>
  </si>
  <si>
    <t>Podezdívka verandy ozn. 2-60/4</t>
  </si>
  <si>
    <t>4,9*2,3*0,3</t>
  </si>
  <si>
    <t>podezdívka kůlny ozn. 3-60/4</t>
  </si>
  <si>
    <t>3,5*2,1*0,3</t>
  </si>
  <si>
    <t>Podezdívka plotu ozn. 4-60/4</t>
  </si>
  <si>
    <t>19*0,2*0,5</t>
  </si>
  <si>
    <t>963022819</t>
  </si>
  <si>
    <t>Bourání kamenných schodišťových stupňů oblých, rovných nebo kosých zhotovených na místě</t>
  </si>
  <si>
    <t>198</t>
  </si>
  <si>
    <t>https://podminky.urs.cz/item/CS_URS_2023_02/963022819</t>
  </si>
  <si>
    <t>Schody k řece ozn. 3-49/4</t>
  </si>
  <si>
    <t>4,4</t>
  </si>
  <si>
    <t>Schody ozn. 4-57</t>
  </si>
  <si>
    <t>Schody ozn. 1-1208/1</t>
  </si>
  <si>
    <t>6,5</t>
  </si>
  <si>
    <t>Schody ozn. 2-330/4</t>
  </si>
  <si>
    <t>3,7</t>
  </si>
  <si>
    <t>Schody ozn. 1-60/4</t>
  </si>
  <si>
    <t>966003814</t>
  </si>
  <si>
    <t>Rozebrání dřevěného oplocení se sloupky osové vzdálenosti do 4,00 m, výšky do 2,50 m, osazených do hloubky 1,00 m s příčníky a betonovými sloupky z prken a latí</t>
  </si>
  <si>
    <t>200</t>
  </si>
  <si>
    <t>https://podminky.urs.cz/item/CS_URS_2023_02/966003814</t>
  </si>
  <si>
    <t>Plot dřevěný na betonové sloupky ozn. 4-60/4</t>
  </si>
  <si>
    <t>19,0</t>
  </si>
  <si>
    <t>101</t>
  </si>
  <si>
    <t>202</t>
  </si>
  <si>
    <t>Plot za pergolou ozn. 1-49/4</t>
  </si>
  <si>
    <t>3,1</t>
  </si>
  <si>
    <t>Plot ke schodům ozn. 2-49/4</t>
  </si>
  <si>
    <t>Plot kolem schodů ozn. 2-49/4</t>
  </si>
  <si>
    <t>4,5</t>
  </si>
  <si>
    <t>Plot od schodů ke kůlně ozn. 4-49/4</t>
  </si>
  <si>
    <t>Plot od schodů k hranici ozn. 6-57</t>
  </si>
  <si>
    <t>Plot kolmo na stezku ozn. 6-57</t>
  </si>
  <si>
    <t>Plot na hlavní zdi ozn. 2-1209</t>
  </si>
  <si>
    <t>Plot kolem terasy ozn. 1-1209</t>
  </si>
  <si>
    <t>Plot kolmo na stezku ozn. 1-1209</t>
  </si>
  <si>
    <t>Plot ozn. 2-59</t>
  </si>
  <si>
    <t>Demolice a sanace</t>
  </si>
  <si>
    <t>981011111</t>
  </si>
  <si>
    <t>Demolice budov postupným rozebíráním dřevěných lehkých, jednostranně obitých</t>
  </si>
  <si>
    <t>204</t>
  </si>
  <si>
    <t>https://podminky.urs.cz/item/CS_URS_2023_02/981011111</t>
  </si>
  <si>
    <t xml:space="preserve">" zahradního domku s verandozu ozn.1-57 " 3,0*2,5*2,5 </t>
  </si>
  <si>
    <t xml:space="preserve">"  skleníku ozn. 5-57 " 4,7*2,4*1,5</t>
  </si>
  <si>
    <t>" dřevěné kůlny na terase ozn. 3-1209 " 3,0*2,0*2,5</t>
  </si>
  <si>
    <t>" dřevěné verandy zahradního domku ozn. 2-60/4 " 4,9*2,3*2,5</t>
  </si>
  <si>
    <t>" dřevěné kůlny ozn. 3-60/4 " 3,5*2,1*2,1</t>
  </si>
  <si>
    <t>103</t>
  </si>
  <si>
    <t>997006512</t>
  </si>
  <si>
    <t>Vodorovná doprava suti na skládku s naložením na dopravní prostředek a složením přes 100 m do 1 km</t>
  </si>
  <si>
    <t>212</t>
  </si>
  <si>
    <t>https://podminky.urs.cz/item/CS_URS_2023_02/997006512</t>
  </si>
  <si>
    <t xml:space="preserve">Poznámka k položce:_x000d_
odvoz vybouraného materiálu nepoužitelného do zásypů na recyklační skládku a odvoz vybouraného materiálu zpětně použitelného </t>
  </si>
  <si>
    <t>betonová dlažba</t>
  </si>
  <si>
    <t>11,161</t>
  </si>
  <si>
    <t>zdivo cihelné</t>
  </si>
  <si>
    <t>30,748</t>
  </si>
  <si>
    <t>zdivo železobetonové</t>
  </si>
  <si>
    <t>100,334</t>
  </si>
  <si>
    <t>oplocení - pletivo, zábradlí</t>
  </si>
  <si>
    <t>0,227+0,059</t>
  </si>
  <si>
    <t>uloženo na meziskládku a odvoz zpět k využití</t>
  </si>
  <si>
    <t>0,589*2,0</t>
  </si>
  <si>
    <t>kamenivo a kamenné stupně do záhozu - SO 101.3</t>
  </si>
  <si>
    <t>(32,906+2,979)*2,0</t>
  </si>
  <si>
    <t>dřevo - alternativně využito na stavbě</t>
  </si>
  <si>
    <t>(1,33+3,677)*2,0</t>
  </si>
  <si>
    <t>997006519</t>
  </si>
  <si>
    <t>Vodorovná doprava suti na skládku Příplatek k ceně -6512 za každý další i započatý 1 km</t>
  </si>
  <si>
    <t>214</t>
  </si>
  <si>
    <t>https://podminky.urs.cz/item/CS_URS_2023_02/997006519</t>
  </si>
  <si>
    <t>zdivo cihelné - katalogové číslo odpadu 17 01 07</t>
  </si>
  <si>
    <t>30,748*3,5</t>
  </si>
  <si>
    <t xml:space="preserve">zdivo železobetonové - katalogové číslo odpadu 17 01 01 </t>
  </si>
  <si>
    <t>100,334*3,5</t>
  </si>
  <si>
    <t xml:space="preserve">betonová dlažba - katalogové číslo odpadu 17 01 01 </t>
  </si>
  <si>
    <t>11,161*3,5</t>
  </si>
  <si>
    <t>do sběrny kovového odpadu</t>
  </si>
  <si>
    <t>(0,227+0,059)*2,0</t>
  </si>
  <si>
    <t>105</t>
  </si>
  <si>
    <t>997013861</t>
  </si>
  <si>
    <t>Poplatek za uložení stavebního odpadu na recyklační skládce (skládkovné) z prostého betonu zatříděného do Katalogu odpadů pod kódem 17 01 01</t>
  </si>
  <si>
    <t>355493476</t>
  </si>
  <si>
    <t>https://podminky.urs.cz/item/CS_URS_2023_02/997013861</t>
  </si>
  <si>
    <t>997013862</t>
  </si>
  <si>
    <t>Poplatek za uložení stavebního odpadu na recyklační skládce (skládkovné) z armovaného betonu zatříděného do Katalogu odpadů pod kódem 17 01 01</t>
  </si>
  <si>
    <t>-271644824</t>
  </si>
  <si>
    <t>https://podminky.urs.cz/item/CS_URS_2023_02/997013862</t>
  </si>
  <si>
    <t>107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</si>
  <si>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</si>
  <si>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</si>
  <si>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141512068</t>
  </si>
  <si>
    <t>https://podminky.urs.cz/item/CS_URS_2023_02/997013869</t>
  </si>
  <si>
    <t>997221611</t>
  </si>
  <si>
    <t>Nakládání na dopravní prostředky pro vodorovnou dopravu suti</t>
  </si>
  <si>
    <t>328740156</t>
  </si>
  <si>
    <t>https://podminky.urs.cz/item/CS_URS_2023_02/997221611</t>
  </si>
  <si>
    <t>na meziskládce a odvoz zpět k využití</t>
  </si>
  <si>
    <t>0,589</t>
  </si>
  <si>
    <t>32,906+2,979</t>
  </si>
  <si>
    <t>1,33+3,677</t>
  </si>
  <si>
    <t>109</t>
  </si>
  <si>
    <t>998152111</t>
  </si>
  <si>
    <t>Přesun hmot pro zdi a valy samostatné montované z dílců železobetonových nebo z předpjatého betonu vodorovná dopravní vzdálenost do 50 m, pro zdi výšky do 12 m</t>
  </si>
  <si>
    <t>218</t>
  </si>
  <si>
    <t>https://podminky.urs.cz/item/CS_URS_2023_02/998152111</t>
  </si>
  <si>
    <t>721</t>
  </si>
  <si>
    <t>Zdravotechnika - vnitřní kanalizace</t>
  </si>
  <si>
    <t>721242105</t>
  </si>
  <si>
    <t>Lapače střešních splavenin polypropylenové (PP) se svislým odtokem DN 110</t>
  </si>
  <si>
    <t>220</t>
  </si>
  <si>
    <t>https://podminky.urs.cz/item/CS_URS_2023_02/721242105</t>
  </si>
  <si>
    <t>111</t>
  </si>
  <si>
    <t>998721101</t>
  </si>
  <si>
    <t>Přesun hmot pro vnitřní kanalizace stanovený z hmotnosti přesunovaného materiálu vodorovná dopravní vzdálenost do 50 m v objektech výšky do 6 m</t>
  </si>
  <si>
    <t>222</t>
  </si>
  <si>
    <t>https://podminky.urs.cz/item/CS_URS_2023_02/998721101</t>
  </si>
  <si>
    <t>767161813</t>
  </si>
  <si>
    <t>Demontáž zábradlí do suti rovného nerozebíratelný spoj hmotnosti 1 m zábradlí do 20 kg</t>
  </si>
  <si>
    <t>224</t>
  </si>
  <si>
    <t>https://podminky.urs.cz/item/CS_URS_2023_02/767161813</t>
  </si>
  <si>
    <t>Zábradlí ozn. 2-330/4</t>
  </si>
  <si>
    <t>113</t>
  </si>
  <si>
    <t>767995112</t>
  </si>
  <si>
    <t>Montáž ostatních atypických zámečnických konstrukcí hmotnosti přes 5 do 10 kg</t>
  </si>
  <si>
    <t>226</t>
  </si>
  <si>
    <t>https://podminky.urs.cz/item/CS_URS_2023_02/767995112</t>
  </si>
  <si>
    <t>Zábradlí</t>
  </si>
  <si>
    <t>Trubka 60,3x3mm</t>
  </si>
  <si>
    <t>64,5*4,22</t>
  </si>
  <si>
    <t>Jekl 60x40x3mm</t>
  </si>
  <si>
    <t>12,6*4,25</t>
  </si>
  <si>
    <t>14011034</t>
  </si>
  <si>
    <t>trubka ocelová bezešvá hladká jakost 11 353 60,3x2,9mm</t>
  </si>
  <si>
    <t>228</t>
  </si>
  <si>
    <t>64,5*1,15 "Přepočtené koeficientem množství</t>
  </si>
  <si>
    <t>115</t>
  </si>
  <si>
    <t>14550154</t>
  </si>
  <si>
    <t>profil ocelový svařovaný jakost S235 průřez obdelníkový 60x40x3mm</t>
  </si>
  <si>
    <t>230</t>
  </si>
  <si>
    <t>0,054*1,15 "Přepočtené koeficientem množství</t>
  </si>
  <si>
    <t>232</t>
  </si>
  <si>
    <t>117</t>
  </si>
  <si>
    <t>783213121</t>
  </si>
  <si>
    <t>Preventivní napouštěcí nátěr tesařských prvků proti dřevokazným houbám, hmyzu a plísním zabudovaných do konstrukce dvojnásobný syntetický</t>
  </si>
  <si>
    <t>234</t>
  </si>
  <si>
    <t>https://podminky.urs.cz/item/CS_URS_2023_02/783213121</t>
  </si>
  <si>
    <t>Oplocení</t>
  </si>
  <si>
    <t>78*2</t>
  </si>
  <si>
    <t>156*(0,075+0,075+0,042+0,042)</t>
  </si>
  <si>
    <t>236</t>
  </si>
  <si>
    <t>119</t>
  </si>
  <si>
    <t>991978558</t>
  </si>
  <si>
    <t>-trubka 60,3x3mm</t>
  </si>
  <si>
    <t>64,5*0,1894</t>
  </si>
  <si>
    <t>-jekl 60x40x3mm</t>
  </si>
  <si>
    <t>12,6*(0,06+0,06+0,04+0,04)</t>
  </si>
  <si>
    <t>-432296705</t>
  </si>
  <si>
    <t>-zábradlí - otryskání křemičitýn pískem - srovnatelná položka</t>
  </si>
  <si>
    <t>121</t>
  </si>
  <si>
    <t>-860272404</t>
  </si>
  <si>
    <t>-906622036</t>
  </si>
  <si>
    <t>123</t>
  </si>
  <si>
    <t>-1334754034</t>
  </si>
  <si>
    <t>SO 204 - Tunel pro cyklostezku</t>
  </si>
  <si>
    <t xml:space="preserve">      14 - Zemní práce - ražení a protlačování</t>
  </si>
  <si>
    <t xml:space="preserve">      37 - Obezdívky tunelů a podzemních prostor</t>
  </si>
  <si>
    <t xml:space="preserve">    6 - Úpravy povrchů, podlahy a osazování výplní</t>
  </si>
  <si>
    <t xml:space="preserve">      63 - Podlahy a podlahové konstrukce</t>
  </si>
  <si>
    <t>Zemní práce - ražení a protlačování</t>
  </si>
  <si>
    <t>149264111</t>
  </si>
  <si>
    <t>Výlom jádra kaverny nebo konstrukcí již v kaverně zabudovaných v prostoru do 3 m od obrysu kaverny při délce přístupových cest v hoře do 200 m, v hornině II. stupně ražnosti suché</t>
  </si>
  <si>
    <t>https://podminky.urs.cz/item/CS_URS_2023_02/149264111</t>
  </si>
  <si>
    <t>SO 204 Tunel pro cyklostezku</t>
  </si>
  <si>
    <t>- před tunelem</t>
  </si>
  <si>
    <t>2,0*4,0*3,0</t>
  </si>
  <si>
    <t>- za tunelem</t>
  </si>
  <si>
    <t>2,5*8,2*3,8</t>
  </si>
  <si>
    <t>149464111</t>
  </si>
  <si>
    <t>Výlom jádra kaverny nebo konstrukcí již v kaverně zabudovaných v prostoru do 3 m od obrysu kaverny při délce přístupových cest v hoře do 200 m, v lité skále suché</t>
  </si>
  <si>
    <t>-1416269988</t>
  </si>
  <si>
    <t>https://podminky.urs.cz/item/CS_URS_2023_02/149464111</t>
  </si>
  <si>
    <t>- tunel</t>
  </si>
  <si>
    <t>2,0*2,58*9,0</t>
  </si>
  <si>
    <t>162351144</t>
  </si>
  <si>
    <t>Vodorovné přemístění výkopku nebo sypaniny po suchu na obvyklém dopravním prostředku, bez naložení výkopku, avšak se složením bez rozhrnutí z horniny třídy těžitelnosti III skupiny 6 a 7 na vzdálenost přes 500 do 1 000 m</t>
  </si>
  <si>
    <t>https://podminky.urs.cz/item/CS_URS_2023_02/162351144</t>
  </si>
  <si>
    <t>Kamenivo bude využito na stavbě v SO 101.3 - zához</t>
  </si>
  <si>
    <t>46,44+101,9</t>
  </si>
  <si>
    <t>Obezdívky tunelů a podzemních prostor</t>
  </si>
  <si>
    <t>372311114</t>
  </si>
  <si>
    <t>Čelní zdi portálu z betonu prostého do výše 3,8 m nad Np, s odstraněním minérské výstroje, tunel jednokolejný v hornině I. stupně ražnosti suché, beton se zvýšenými nároky na prostředí tř. C 25/30</t>
  </si>
  <si>
    <t>-244572688</t>
  </si>
  <si>
    <t>https://podminky.urs.cz/item/CS_URS_2023_02/372311114</t>
  </si>
  <si>
    <t>Poznámka k položce:_x000d_
alternativně kamenná klenba</t>
  </si>
  <si>
    <t>2,0*(0,6*0,6*2,661)</t>
  </si>
  <si>
    <t>372351111</t>
  </si>
  <si>
    <t>Bednění čelní zdi portálů do výše 3,8 m nad Np do výše 3,8 m nad Np včetně odbednění</t>
  </si>
  <si>
    <t>-1986406276</t>
  </si>
  <si>
    <t>https://podminky.urs.cz/item/CS_URS_2023_02/372351111</t>
  </si>
  <si>
    <t>2,0*((0,6*2,661*2,0)+(0,6*2,661))</t>
  </si>
  <si>
    <t>Úpravy povrchů, podlahy a osazování výplní</t>
  </si>
  <si>
    <t>Podlahy a podlahové konstrukce</t>
  </si>
  <si>
    <t>631311135</t>
  </si>
  <si>
    <t>Mazanina z betonu prostého bez zvýšených nároků na prostředí tl. přes 120 do 240 mm tř. C 20/25</t>
  </si>
  <si>
    <t>https://podminky.urs.cz/item/CS_URS_2023_02/631311135</t>
  </si>
  <si>
    <t>- podlaha tunelu</t>
  </si>
  <si>
    <t>18*0,15</t>
  </si>
  <si>
    <t>631319013</t>
  </si>
  <si>
    <t>Příplatek k cenám mazanin za úpravu povrchu mazaniny přehlazením, mazanina tl. přes 120 do 240 mm</t>
  </si>
  <si>
    <t>https://podminky.urs.cz/item/CS_URS_2023_02/631319013</t>
  </si>
  <si>
    <t>631319175</t>
  </si>
  <si>
    <t>Příplatek k cenám mazanin za stržení povrchu spodní vrstvy mazaniny latí před vložením výztuže nebo pletiva pro tl. obou vrstev mazaniny přes 120 do 240 mm</t>
  </si>
  <si>
    <t>https://podminky.urs.cz/item/CS_URS_2023_02/631319175</t>
  </si>
  <si>
    <t>631319203</t>
  </si>
  <si>
    <t>Příplatek k cenám betonových mazanin za vyztužení ocelovými vlákny (drátkobeton) objemové vyztužení 25 kg/m3</t>
  </si>
  <si>
    <t>https://podminky.urs.cz/item/CS_URS_2023_02/631319203</t>
  </si>
  <si>
    <t>998252211</t>
  </si>
  <si>
    <t>Přesun hmot pro tunely ražené vodorovná dopravní vzdálenost do 100 m na povrchu a do 200 m v podzemí svislý přesun do 25 m</t>
  </si>
  <si>
    <t>https://podminky.urs.cz/item/CS_URS_2023_02/998252211</t>
  </si>
  <si>
    <t>SO 205 - Zárubní zeď vlevo</t>
  </si>
  <si>
    <t>SO 205 Zárubní zeď vlevo</t>
  </si>
  <si>
    <t>26*5</t>
  </si>
  <si>
    <t>-1287045487</t>
  </si>
  <si>
    <t>411,0</t>
  </si>
  <si>
    <t>* materiál pro násyp za opěrnou stěnou se ponechá na místě</t>
  </si>
  <si>
    <t>" odvoz na meziskládku a zpět " 250,0*2,0</t>
  </si>
  <si>
    <t>130,0*0,2*2,0</t>
  </si>
  <si>
    <t>-51990144</t>
  </si>
  <si>
    <t>411,0-250,0</t>
  </si>
  <si>
    <t>" naložení na meziskládce pro dovoz zpět " 250,0</t>
  </si>
  <si>
    <t>* nakládání ornice na meziskládce k rozprostření</t>
  </si>
  <si>
    <t>250,0</t>
  </si>
  <si>
    <t>161,0*1,8</t>
  </si>
  <si>
    <t>161,0</t>
  </si>
  <si>
    <t>130,*0,2</t>
  </si>
  <si>
    <t>12*0,6*0,45</t>
  </si>
  <si>
    <t>58341341</t>
  </si>
  <si>
    <t>kamenivo drcené drobné frakce 0/4</t>
  </si>
  <si>
    <t>3,24*2 "Přepočtené koeficientem množství</t>
  </si>
  <si>
    <t>130,23</t>
  </si>
  <si>
    <t>706000069</t>
  </si>
  <si>
    <t>-1727578272</t>
  </si>
  <si>
    <t>130,23*0,02 "Přepočtené koeficientem množství</t>
  </si>
  <si>
    <t>61,935*0,4</t>
  </si>
  <si>
    <t>24,774*1,1845 "Přepočtené koeficientem množství</t>
  </si>
  <si>
    <t>(2,195+1,52+61,935+3,6+1,28-0,6)*2,37</t>
  </si>
  <si>
    <t>(2,195+1,52+61,935+3,6+1,28-0,6)*0,6*0,3*0,75</t>
  </si>
  <si>
    <t xml:space="preserve">* výztuž hlavy opěrné zdi </t>
  </si>
  <si>
    <t>((382*0,89)*1,2)/1000</t>
  </si>
  <si>
    <t>338171111</t>
  </si>
  <si>
    <t>Montáž sloupků a vzpěr plotových ocelových trubkových nebo profilovaných výšky do 2 m se zalitím cementovou maltou do vynechaných otvorů</t>
  </si>
  <si>
    <t>225643089</t>
  </si>
  <si>
    <t>https://podminky.urs.cz/item/CS_URS_2023_02/338171111</t>
  </si>
  <si>
    <t>12,0+5,0</t>
  </si>
  <si>
    <t>338171121</t>
  </si>
  <si>
    <t>Montáž sloupků a vzpěr plotových ocelových trubkových nebo profilovaných výšky přes 2 do 2,6 m se zalitím cementovou maltou do vynechaných otvorů</t>
  </si>
  <si>
    <t>https://podminky.urs.cz/item/CS_URS_2023_02/338171121</t>
  </si>
  <si>
    <t>Poznámka k položce:_x000d_
9 ks sloupků je výšky přes 2,6 m</t>
  </si>
  <si>
    <t>9,0+5,0</t>
  </si>
  <si>
    <t>55342274</t>
  </si>
  <si>
    <t>vzpěra plotová 38x1,5mm včetně krytky s uchem 2500mm</t>
  </si>
  <si>
    <t>55342257</t>
  </si>
  <si>
    <t>sloupek plotový průběžný Pz a komaxitový 3000/38x1,5mm</t>
  </si>
  <si>
    <t>76*0,18</t>
  </si>
  <si>
    <t>*opěrná zeď ve staničení km 1,197993 až 1,25996</t>
  </si>
  <si>
    <t>opěrná stěna podél cyklostezky</t>
  </si>
  <si>
    <t>61,935-1,35</t>
  </si>
  <si>
    <t>boční stěny opěrné stěny</t>
  </si>
  <si>
    <t>2,195+1,52</t>
  </si>
  <si>
    <t>schodiště</t>
  </si>
  <si>
    <t>3,6+1,28+0,295</t>
  </si>
  <si>
    <t>38*1,05 "Přepočtené koeficientem množství</t>
  </si>
  <si>
    <t>348401140</t>
  </si>
  <si>
    <t>Montáž oplocení z pletiva strojového s napínacími dráty přes 2,0 do 4,0 m</t>
  </si>
  <si>
    <t>1899607047</t>
  </si>
  <si>
    <t>https://podminky.urs.cz/item/CS_URS_2023_02/348401140</t>
  </si>
  <si>
    <t>31327506</t>
  </si>
  <si>
    <t>pletivo drátěné plastifikované se čtvercovými oky 50/2,7 mm v 1800mm</t>
  </si>
  <si>
    <t>1072564572</t>
  </si>
  <si>
    <t>24,0*1,05 "Přepočtené koeficientem množství</t>
  </si>
  <si>
    <t>38,0+24,0</t>
  </si>
  <si>
    <t>62,0*1,05 "Přepočtené koeficientem množství</t>
  </si>
  <si>
    <t>(38,0+24,0)*3,0</t>
  </si>
  <si>
    <t>186,0*1,05 "Přepočtené koeficientem množství</t>
  </si>
  <si>
    <t>12*0,6*0,1</t>
  </si>
  <si>
    <t>18*1,03 "Přepočtené koeficientem množství</t>
  </si>
  <si>
    <t>12*1,03 "Přepočtené koeficientem množství</t>
  </si>
  <si>
    <t>28611363</t>
  </si>
  <si>
    <t>koleno kanalizační PVC KG 160x87°</t>
  </si>
  <si>
    <t>-1457803823</t>
  </si>
  <si>
    <t>62*1,02 "Přepočtené koeficientem množství</t>
  </si>
  <si>
    <t>966072811</t>
  </si>
  <si>
    <t>Rozebrání oplocení z dílců rámových na ocelové sloupky, výšky přes 1 do 2 m</t>
  </si>
  <si>
    <t>794930343</t>
  </si>
  <si>
    <t>https://podminky.urs.cz/item/CS_URS_2023_02/966072811</t>
  </si>
  <si>
    <t>909284586</t>
  </si>
  <si>
    <t>0,574</t>
  </si>
  <si>
    <t>-1542164636</t>
  </si>
  <si>
    <t>0,574*2,0</t>
  </si>
  <si>
    <t>Zábradlí a branka</t>
  </si>
  <si>
    <t>24*4,22</t>
  </si>
  <si>
    <t>24*1,15 "Přepočtené koeficientem množství</t>
  </si>
  <si>
    <t>-1646980322</t>
  </si>
  <si>
    <t>- zábradlí a branka</t>
  </si>
  <si>
    <t>- trubka 60,3x3mm</t>
  </si>
  <si>
    <t>24*0,1894</t>
  </si>
  <si>
    <t>202807242</t>
  </si>
  <si>
    <t>- zábradlí - otryskání křemičitýn pískem - srovnatelná položka</t>
  </si>
  <si>
    <t>72905202</t>
  </si>
  <si>
    <t>-1170831620</t>
  </si>
  <si>
    <t>438793866</t>
  </si>
  <si>
    <t>Poznámka k položce:_x000d_
povrchová úprava zábradlí žárově zinkovaný povrch ponorem - min. tl. 70 μm</t>
  </si>
  <si>
    <t>SO 401 - Veřejné osvětlení</t>
  </si>
  <si>
    <t>SO 401.1 - Veřejné osvětlení_úsek č. 1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</si>
  <si>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</si>
  <si>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</si>
  <si>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</si>
  <si>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</si>
  <si>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</si>
  <si>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</si>
  <si>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</si>
  <si>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1037921586</t>
  </si>
  <si>
    <t>https://podminky.urs.cz/item/CS_URS_2023_02/113106123</t>
  </si>
  <si>
    <t>Poznámka k položce:_x000d_
odstraněná dlažba bude použitá ke zpětnému uložení</t>
  </si>
  <si>
    <t>chodník v ulici Bohatická</t>
  </si>
  <si>
    <t>napojení na bod S6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</si>
  <si>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</si>
  <si>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</si>
  <si>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109447617</t>
  </si>
  <si>
    <t>https://podminky.urs.cz/item/CS_URS_2023_02/596211110</t>
  </si>
  <si>
    <t>materiál - stávající odstraněná betonová dlažba</t>
  </si>
  <si>
    <t>1828015546</t>
  </si>
  <si>
    <t>demontované stávající VO předáno k uložení dle pokynů v technické zprávě SO 401 Veřejné osvětlení</t>
  </si>
  <si>
    <t>2,247</t>
  </si>
  <si>
    <t>1951360815</t>
  </si>
  <si>
    <t>2,247*2,0</t>
  </si>
  <si>
    <t>998223011</t>
  </si>
  <si>
    <t>Přesun hmot pro pozemní komunikace s krytem dlážděným dopravní vzdálenost do 200 m jakékoliv délky objektu</t>
  </si>
  <si>
    <t>574626636</t>
  </si>
  <si>
    <t>https://podminky.urs.cz/item/CS_URS_2023_02/998223011</t>
  </si>
  <si>
    <t>741</t>
  </si>
  <si>
    <t>Elektroinstalace - silnoproud</t>
  </si>
  <si>
    <t>741110333</t>
  </si>
  <si>
    <t>Montáž trubek ochranných s nasunutím nebo našroubováním do krabic ocelových závitových, uložených pevně, Ø přes 25 do 50 mm</t>
  </si>
  <si>
    <t>1433870747</t>
  </si>
  <si>
    <t>https://podminky.urs.cz/item/CS_URS_2023_02/741110333</t>
  </si>
  <si>
    <t>kabel uložen v ocelové chráničce upevněné na konstrukci mostu ulice Bohatická</t>
  </si>
  <si>
    <t>21,0</t>
  </si>
  <si>
    <t>34571124</t>
  </si>
  <si>
    <t>trubka elektroinstalační ocelová lakovaná závitová P29 D 34,4/37,0mm</t>
  </si>
  <si>
    <t>256</t>
  </si>
  <si>
    <t>1972419059</t>
  </si>
  <si>
    <t>Poznámka k položce:_x000d_
včetně pomocného materiálu</t>
  </si>
  <si>
    <t>21,0*1,05 "Přepočtené koeficientem množství</t>
  </si>
  <si>
    <t>34571165</t>
  </si>
  <si>
    <t>koleno pro trubky elektroinstalační ocelové závitové D 40mm, poloměr oblouku 140mm</t>
  </si>
  <si>
    <t>1995608467</t>
  </si>
  <si>
    <t>741122611</t>
  </si>
  <si>
    <t>Montáž kabelů měděných bez ukončení uložených pevně plných kulatých nebo bezhalogenových (např. CYKY) počtu a průřezu žil 3x1,5 až 6 mm2</t>
  </si>
  <si>
    <t>https://podminky.urs.cz/item/CS_URS_2023_02/741122611</t>
  </si>
  <si>
    <t>*projektová dokumentace – SO 401 Veřejné osvětlení</t>
  </si>
  <si>
    <t>131,0</t>
  </si>
  <si>
    <t>34111030</t>
  </si>
  <si>
    <t>kabel instalační jádro Cu plné izolace PVC plášť PVC 450/750V (CYKY) 3x1,5mm2</t>
  </si>
  <si>
    <t>131,0*1,15 "Přepočtené koeficientem množství</t>
  </si>
  <si>
    <t>741122623</t>
  </si>
  <si>
    <t>Montáž kabelů měděných bez ukončení uložených pevně plných kulatých nebo bezhalogenových (např. CYKY) počtu a průřezu žil 4x10 mm2</t>
  </si>
  <si>
    <t>https://podminky.urs.cz/item/CS_URS_2023_02/741122623</t>
  </si>
  <si>
    <t>17,0</t>
  </si>
  <si>
    <t>34111076</t>
  </si>
  <si>
    <t>kabel instalační jádro Cu plné izolace PVC plášť PVC 450/750V (CYKY) 4x10mm2</t>
  </si>
  <si>
    <t>17,0*1,15 "Přepočtené koeficientem množství</t>
  </si>
  <si>
    <t>741122624</t>
  </si>
  <si>
    <t>Montáž kabelů měděných bez ukončení uložených pevně plných kulatých nebo bezhalogenových (např. CYKY) počtu a průřezu žil 4x16 až 25 mm2</t>
  </si>
  <si>
    <t>https://podminky.urs.cz/item/CS_URS_2023_02/741122624</t>
  </si>
  <si>
    <t>356,5</t>
  </si>
  <si>
    <t>34111080</t>
  </si>
  <si>
    <t>kabel instalační jádro Cu plné izolace PVC plášť PVC 450/750V (CYKY) 4x16mm2</t>
  </si>
  <si>
    <t>356,5*1,15 "Přepočtené koeficientem množství</t>
  </si>
  <si>
    <t>741130001</t>
  </si>
  <si>
    <t>Ukončení vodičů a kabelů izolovaných s označením a zapojením v rozváděči nebo na přístroji, průřezu žíly do 2,5 mm2</t>
  </si>
  <si>
    <t>https://podminky.urs.cz/item/CS_URS_2023_02/741130001</t>
  </si>
  <si>
    <t>741130005</t>
  </si>
  <si>
    <t>Ukončení vodičů a kabelů izolovaných s označením a zapojením v rozváděči nebo na přístroji, průřezu žíly do 10 mm2</t>
  </si>
  <si>
    <t>https://podminky.urs.cz/item/CS_URS_2023_02/741130005</t>
  </si>
  <si>
    <t>741130006</t>
  </si>
  <si>
    <t>Ukončení vodičů a kabelů izolovaných s označením a zapojením v rozváděči nebo na přístroji, průřezu žíly do 16 mm2</t>
  </si>
  <si>
    <t>https://podminky.urs.cz/item/CS_URS_2023_02/741130006</t>
  </si>
  <si>
    <t>741410041</t>
  </si>
  <si>
    <t>Montáž uzemňovacího vedení s upevněním, propojením a připojením pomocí svorek v zemi s izolací spojů drátu nebo lana Ø do 10 mm v městské zástavbě</t>
  </si>
  <si>
    <t>https://podminky.urs.cz/item/CS_URS_2023_02/741410041</t>
  </si>
  <si>
    <t>292,0</t>
  </si>
  <si>
    <t>35441073</t>
  </si>
  <si>
    <t>drát D 10mm FeZn</t>
  </si>
  <si>
    <t>292,0*0,62</t>
  </si>
  <si>
    <t>741420021</t>
  </si>
  <si>
    <t>Montáž hromosvodného vedení svorek se 2 šrouby</t>
  </si>
  <si>
    <t>https://podminky.urs.cz/item/CS_URS_2023_02/741420021</t>
  </si>
  <si>
    <t>24,0+12,0</t>
  </si>
  <si>
    <t>35431018</t>
  </si>
  <si>
    <t>svorka uzemnění AlMgSi připojovací</t>
  </si>
  <si>
    <t xml:space="preserve">*kabelové trasy, úložný materiál </t>
  </si>
  <si>
    <t>"SR03" 24,0</t>
  </si>
  <si>
    <t>35441885</t>
  </si>
  <si>
    <t>svorka spojovací pro lano D 8-10mm</t>
  </si>
  <si>
    <t>" SP 1 " 12,0</t>
  </si>
  <si>
    <t>998741101</t>
  </si>
  <si>
    <t>Přesun hmot pro silnoproud stanovený z hmotnosti přesunovaného materiálu vodorovná dopravní vzdálenost do 50 m v objektech výšky do 6 m</t>
  </si>
  <si>
    <t>485136851</t>
  </si>
  <si>
    <t>https://podminky.urs.cz/item/CS_URS_2023_02/998741101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</si>
  <si>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</si>
  <si>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</si>
  <si>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</si>
  <si>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</si>
  <si>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</si>
  <si>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https://podminky.urs.cz/item/CS_URS_2023_02/210203901</t>
  </si>
  <si>
    <t>svítidlo A</t>
  </si>
  <si>
    <t>7,0</t>
  </si>
  <si>
    <t>svítidlo AA</t>
  </si>
  <si>
    <t>svítidlo BB</t>
  </si>
  <si>
    <t>34774001</t>
  </si>
  <si>
    <t>svítidlo veřejného osvětlení na výložník zdroj LED 39W 4600lm 4000K</t>
  </si>
  <si>
    <t>321847004</t>
  </si>
  <si>
    <t>Poznámka k položce:_x000d_
dodávka osvětlení v parametrech uvedených v projektové dokumentaci - svítidlo veřejného osvětlení na výložník - zdroj iLED PSL 35 M6-33W, 4721lm, 4000K, CLO, autonomní stmívání, IP 66</t>
  </si>
  <si>
    <t>210204002</t>
  </si>
  <si>
    <t>Montáž stožárů osvětlení parkových ocelových</t>
  </si>
  <si>
    <t>-1843249229</t>
  </si>
  <si>
    <t>https://podminky.urs.cz/item/CS_URS_2023_02/210204002</t>
  </si>
  <si>
    <t>Poznámka k položce:_x000d_
včetně montáže kotevního roštu 300</t>
  </si>
  <si>
    <t>31674068</t>
  </si>
  <si>
    <t>stožár osvětlovací sadový Pz 133/89/60 v 7,0m</t>
  </si>
  <si>
    <t>733090507</t>
  </si>
  <si>
    <t>Poznámka k položce:_x000d_
dodávka v parametrech dle projektové dokumentace - parkový stožár KL6 - 133/60_x000d_
dodávka včetně kotevního roštu 300</t>
  </si>
  <si>
    <t>210204011</t>
  </si>
  <si>
    <t>Montáž stožárů osvětlení samostatně stojících ocelových, délky do 12 m</t>
  </si>
  <si>
    <t>-1259327375</t>
  </si>
  <si>
    <t>https://podminky.urs.cz/item/CS_URS_2023_02/210204011</t>
  </si>
  <si>
    <t>31674111</t>
  </si>
  <si>
    <t>stožár osvětlovací uliční Pz 159/133/114 v 12,2m</t>
  </si>
  <si>
    <t>-281519612</t>
  </si>
  <si>
    <t>Poznámka k položce:_x000d_
dodávka v parametrech dle projektové dokumentace - stožár UD10 - 219/159/114</t>
  </si>
  <si>
    <t>210204221</t>
  </si>
  <si>
    <t>Montáž ostatních doplňků osvětlení manžety stožárové, průměru do 150 mm</t>
  </si>
  <si>
    <t>https://podminky.urs.cz/item/CS_URS_2023_02/210204221</t>
  </si>
  <si>
    <t>31674124</t>
  </si>
  <si>
    <t>manžeta plastová ochranná na stožár d=133mm</t>
  </si>
  <si>
    <t>210204222</t>
  </si>
  <si>
    <t>Montáž ostatních doplňků osvětlení manžety stožárové, průměru přes 150 mm</t>
  </si>
  <si>
    <t>https://podminky.urs.cz/item/CS_URS_2023_02/210204222</t>
  </si>
  <si>
    <t>31674128</t>
  </si>
  <si>
    <t>manžeta plastová ochranná na stožár d=219mm</t>
  </si>
  <si>
    <t>210204103</t>
  </si>
  <si>
    <t>Montáž výložníků osvětlení jednoramenných sloupových, hmotnosti do 35 kg</t>
  </si>
  <si>
    <t>https://podminky.urs.cz/item/CS_URS_2023_02/210204103</t>
  </si>
  <si>
    <t>" sadový SK 1-1000 " 1,0</t>
  </si>
  <si>
    <t>31672001</t>
  </si>
  <si>
    <t>výložník rovný jednoduchý k osvětlovacím stožárům sadovým vyložení 500mm</t>
  </si>
  <si>
    <t>1111712402</t>
  </si>
  <si>
    <t>Poznámka k položce:_x000d_
výložník SK1-500</t>
  </si>
  <si>
    <t>210204104</t>
  </si>
  <si>
    <t>Montáž výložníků osvětlení jednoramenných sloupových, hmotnosti přes 35 kg</t>
  </si>
  <si>
    <t>https://podminky.urs.cz/item/CS_URS_2023_02/210204104</t>
  </si>
  <si>
    <t>" výložník UD1-3000 "</t>
  </si>
  <si>
    <t>" výložník J1-3000 obloukový "</t>
  </si>
  <si>
    <t>31674005</t>
  </si>
  <si>
    <t>výložník rovný jednoduchý k osvětlovacím stožárům uličním vyložení 3000mm</t>
  </si>
  <si>
    <t>Poznámka k položce:_x000d_
2 kusy pro svítidla typu AA budou výložníky obloukové J1-3000</t>
  </si>
  <si>
    <t>210204201</t>
  </si>
  <si>
    <t>Montáž elektrovýzbroje stožárů osvětlení 1 okruh</t>
  </si>
  <si>
    <t>https://podminky.urs.cz/item/CS_URS_2023_02/210204201</t>
  </si>
  <si>
    <t>Poznámka k položce:_x000d_
včetně montáže DEHN svodiče přepětí typ 2 DEHNcord 2-pólový pro elektroinstalační systémy</t>
  </si>
  <si>
    <t>31674134</t>
  </si>
  <si>
    <t>výzbroj stožárová SV 9.16.4</t>
  </si>
  <si>
    <t>Poznámka k položce:_x000d_
včetně dodávky DEHN svodiče přepětí typ 2 DEHNcord 2-pólový pro elektroinstalační systémy</t>
  </si>
  <si>
    <t>31674131</t>
  </si>
  <si>
    <t>výzbroj stožárová SV 6.16.4</t>
  </si>
  <si>
    <t>218202013</t>
  </si>
  <si>
    <t>Demontáž svítidel výbojkových s odpojením vodičů průmyslových nebo venkovních z výložníku</t>
  </si>
  <si>
    <t>https://podminky.urs.cz/item/CS_URS_2023_02/218202013</t>
  </si>
  <si>
    <t>218204011</t>
  </si>
  <si>
    <t>Demontáž stožárů osvětlení ocelových samostatně stojících, délky do 12 m</t>
  </si>
  <si>
    <t>https://podminky.urs.cz/item/CS_URS_2023_02/218204011</t>
  </si>
  <si>
    <t>218204104</t>
  </si>
  <si>
    <t>Demontáž výložníků osvětlení jednoramenných sloupových, hmotnosti přes 35 kg</t>
  </si>
  <si>
    <t>https://podminky.urs.cz/item/CS_URS_2023_02/218204104</t>
  </si>
  <si>
    <t>218204201</t>
  </si>
  <si>
    <t>Demontáž elektrovýzbroje stožárů osvětlení 1 okruh</t>
  </si>
  <si>
    <t>https://podminky.urs.cz/item/CS_URS_2023_02/218204201</t>
  </si>
  <si>
    <t>218220002</t>
  </si>
  <si>
    <t>Demontáž uzemňovacího vedení připojeného pomocí svorek na povrchu vodičů FeZn drátem nebo lanem průměru do 10 mm</t>
  </si>
  <si>
    <t>https://podminky.urs.cz/item/CS_URS_2023_02/218220002</t>
  </si>
  <si>
    <t>" pouze v místě stožáru " 11,0</t>
  </si>
  <si>
    <t>741120831</t>
  </si>
  <si>
    <t>Demontáž vodičů izolovaných měděných uložených volně plných a laněných s PVC pláštěm, bezhalogenových, ohniodolných průřezu žíly 1,5 až 70 mm2</t>
  </si>
  <si>
    <t>https://podminky.urs.cz/item/CS_URS_2023_02/741120831</t>
  </si>
  <si>
    <t>" CYKY J 3 x 1,5 " 110,0</t>
  </si>
  <si>
    <t>" AYKY J 4 x 25 " 430,0</t>
  </si>
  <si>
    <t>46-M</t>
  </si>
  <si>
    <t>Zemní práce při extr.mont.pracích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</si>
  <si>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</si>
  <si>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</si>
  <si>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https://podminky.urs.cz/item/CS_URS_2023_02/460131113</t>
  </si>
  <si>
    <t>"jáma pro stožáry VO" 5,0</t>
  </si>
  <si>
    <t>460171142</t>
  </si>
  <si>
    <t>Hloubení nezapažených kabelových rýh strojně včetně urovnání dna s přemístěním výkopku do vzdálenosti 3 m od okraje jámy nebo s naložením na dopravní prostředek šířky 35 cm hloubky 50 cm v hornině třídy těžitelnosti I skupiny 3</t>
  </si>
  <si>
    <t>https://podminky.urs.cz/item/CS_URS_2023_02/460171142</t>
  </si>
  <si>
    <t>*výkop chodník úsek mezi body A3-BB10</t>
  </si>
  <si>
    <t>*výkop chodník úsek mezi body SD7-S6</t>
  </si>
  <si>
    <t>60,0</t>
  </si>
  <si>
    <t>460171172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</si>
  <si>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</si>
  <si>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https://podminky.urs.cz/item/CS_URS_2023_02/460171172</t>
  </si>
  <si>
    <t>*výkop volný terén úsek mezi body A7-AA9(/SD7)</t>
  </si>
  <si>
    <t>51,0</t>
  </si>
  <si>
    <t>460171322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</si>
  <si>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3</t>
  </si>
  <si>
    <t>https://podminky.urs.cz/item/CS_URS_2023_02/460171322</t>
  </si>
  <si>
    <t>*výkop v krajnice komunikace (pojížděná plocha) úsek mezi body S17-A3</t>
  </si>
  <si>
    <t>120,0</t>
  </si>
  <si>
    <t>460341112</t>
  </si>
  <si>
    <t>Vodorovné přemístění (odvoz) horniny dopravními prostředky včetně složení, bez naložení a rozprostření jakékoliv třídy, na vzdálenost přes 50 do 500 m</t>
  </si>
  <si>
    <t>-1933210745</t>
  </si>
  <si>
    <t>https://podminky.urs.cz/item/CS_URS_2023_02/460341112</t>
  </si>
  <si>
    <t>bude využito do násypů - 2. úsek</t>
  </si>
  <si>
    <t>3,0+8,0</t>
  </si>
  <si>
    <t>460411122</t>
  </si>
  <si>
    <t>Zásyp jam strojně s uložením výkopku ve vrstvách a urovnáním povrchu s přemístění sypaniny ze vzdálenosti do 10 m se zhutněním z horniny třídy těžitelnosti I skupiny 3</t>
  </si>
  <si>
    <t>https://podminky.urs.cz/item/CS_URS_2023_02/460411122</t>
  </si>
  <si>
    <t xml:space="preserve">"stožárů VO"   5,0-3,0</t>
  </si>
  <si>
    <t>460451152</t>
  </si>
  <si>
    <t>Zásyp kabelových rýh strojně s přemístěním sypaniny ze vzdálenosti do 10 m, s uložením výkopku ve vrstvách včetně zhutnění a urovnání povrchu šířky 35 cm hloubky 50 cm z horniny třídy těžitelnosti I skupiny 3</t>
  </si>
  <si>
    <t>https://podminky.urs.cz/item/CS_URS_2023_02/460451152</t>
  </si>
  <si>
    <t>460451182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</si>
  <si>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</si>
  <si>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https://podminky.urs.cz/item/CS_URS_2023_02/460451182</t>
  </si>
  <si>
    <t>460451332</t>
  </si>
  <si>
    <t>Zásyp kabelových rýh strojně s přemístěním sypaniny ze vzdálenosti do 10 m, s uložením výkopku ve vrstvách včetně zhutnění a urovnání povrchu šířky 50 cm hloubky 120 cm z horniny třídy těžitelnosti I skupiny 3</t>
  </si>
  <si>
    <t>https://podminky.urs.cz/item/CS_URS_2023_02/460451332</t>
  </si>
  <si>
    <t>460641112</t>
  </si>
  <si>
    <t>Základové konstrukce základ bez bednění do rostlé zeminy z monolitického betonu tř. C 12/15</t>
  </si>
  <si>
    <t>https://podminky.urs.cz/item/CS_URS_2023_02/460641112</t>
  </si>
  <si>
    <t>" podkladní beton do výkopu " 8,0</t>
  </si>
  <si>
    <t>460641113</t>
  </si>
  <si>
    <t>Základové konstrukce základ bez bednění do rostlé zeminy z monolitického betonu tř. C 16/20</t>
  </si>
  <si>
    <t>https://podminky.urs.cz/item/CS_URS_2023_02/460641113</t>
  </si>
  <si>
    <t>" základy stožárů " 0,3*10,0</t>
  </si>
  <si>
    <t>460671113</t>
  </si>
  <si>
    <t>Výstražná fólie z PVC pro krytí kabelů včetně vyrovnání povrchu rýhy, rozvinutí a uložení fólie šířky do 34 cm</t>
  </si>
  <si>
    <t>1124656572</t>
  </si>
  <si>
    <t>https://podminky.urs.cz/item/CS_URS_2023_02/460671113</t>
  </si>
  <si>
    <t>460751111</t>
  </si>
  <si>
    <t>Osazení kabelových kanálů včetně utěsnění, vyspárování a zakrytí víkem z prefabrikovaných betonových žlabů do rýhy, bez výkopových prací vnější šířky do 20 cm</t>
  </si>
  <si>
    <t>https://podminky.urs.cz/item/CS_URS_2023_02/460751111</t>
  </si>
  <si>
    <t>59213001</t>
  </si>
  <si>
    <t>žlab kabelový betonový 100x18,5/10x10cm</t>
  </si>
  <si>
    <t>34575132</t>
  </si>
  <si>
    <t>spojka kabelového žlabu PVC (100x100)</t>
  </si>
  <si>
    <t>460791111</t>
  </si>
  <si>
    <t>Montáž trubek ochranných uložených volně do rýhy plastových tuhých, vnitřního průměru do 32 mm</t>
  </si>
  <si>
    <t>1071097078</t>
  </si>
  <si>
    <t>https://podminky.urs.cz/item/CS_URS_2023_02/460791111</t>
  </si>
  <si>
    <t>Poznámka k položce:_x000d_
včetně obetonování trubky</t>
  </si>
  <si>
    <t>28611181</t>
  </si>
  <si>
    <t>trubka kanalizační PVC DN 315x3000mm SN10</t>
  </si>
  <si>
    <t>Poznámka k položce:_x000d_
stožárové pouzdro</t>
  </si>
  <si>
    <t>460791212</t>
  </si>
  <si>
    <t>Montáž trubek ochranných uložených volně do rýhy plastových ohebných, vnitřního průměru přes 32 do 50 mm</t>
  </si>
  <si>
    <t>https://podminky.urs.cz/item/CS_URS_2023_02/460791212</t>
  </si>
  <si>
    <t>261,0</t>
  </si>
  <si>
    <t>34571351</t>
  </si>
  <si>
    <t>trubka elektroinstalační ohebná dvouplášťová korugovaná (chránička) D 41/50mm, HDPE+LDPE</t>
  </si>
  <si>
    <t>261,0*1,05 "Přepočtené koeficientem množství</t>
  </si>
  <si>
    <t>469981111</t>
  </si>
  <si>
    <t>Přesun hmot pro pomocné stavební práce při elektromontážích dopravní vzdálenost do 1 000 m</t>
  </si>
  <si>
    <t>https://podminky.urs.cz/item/CS_URS_2023_02/469981111</t>
  </si>
  <si>
    <t>HZS</t>
  </si>
  <si>
    <t>Hodinové zúčtovací sazby</t>
  </si>
  <si>
    <t>HZS2232</t>
  </si>
  <si>
    <t>Hodinové zúčtovací sazby profesí PSV provádění stavebních instalací elektrikář odborný</t>
  </si>
  <si>
    <t>262144</t>
  </si>
  <si>
    <t>https://podminky.urs.cz/item/CS_URS_2023_02/HZS2232</t>
  </si>
  <si>
    <t>" provizorní a finální přepojování VO - ulice Bohatická " 15,0</t>
  </si>
  <si>
    <t>SO 401.2 - Veřejné osvětlení_úsek č. 2</t>
  </si>
  <si>
    <t>968885329</t>
  </si>
  <si>
    <t>kabel uložen v ocelové chráničce upevněné na konstrukci lávky - SO 202 Lávka přes Vitický potok</t>
  </si>
  <si>
    <t>956303950</t>
  </si>
  <si>
    <t>41,0*1,05 "Přepočtené koeficientem množství</t>
  </si>
  <si>
    <t>-1761016939</t>
  </si>
  <si>
    <t>69,58</t>
  </si>
  <si>
    <t>69,58*1,15 "Přepočtené koeficientem množství</t>
  </si>
  <si>
    <t>304,35</t>
  </si>
  <si>
    <t>304,35*1,15 "Přepočtené koeficientem množství</t>
  </si>
  <si>
    <t>280,0</t>
  </si>
  <si>
    <t>280,0*0,62</t>
  </si>
  <si>
    <t>" spojka SR03 " 12,0</t>
  </si>
  <si>
    <t>" spojka SP 1 " 6,0</t>
  </si>
  <si>
    <t>-1926626673</t>
  </si>
  <si>
    <t>svítidlo B</t>
  </si>
  <si>
    <t>34774000</t>
  </si>
  <si>
    <t>svítidlo veřejného osvětlení na výložník zdroj LED 29,6W 3054lm 4000K</t>
  </si>
  <si>
    <t>180284323</t>
  </si>
  <si>
    <t xml:space="preserve">Poznámka k položce:_x000d_
dodávka osvětlení v parametrech uvedených v projektové dokumentaci - svítidlo veřejného osvětlení na výložník - zdroj iLED ELS 25 -22W, 2913lm, 4000K, CLO, autonomní stmívání, IP 66_x000d_
</t>
  </si>
  <si>
    <t>897876930</t>
  </si>
  <si>
    <t xml:space="preserve">Poznámka k položce:_x000d_
dodávka osvětlení v parametrech uvedených v projektové dokumentaci - svítidlo veřejného osvětlení na výložník - zdroj iLED PSL 35 M6-33W, 4721lm, 4000K, CLO, autonomní stmívání, IP 66_x000d_
</t>
  </si>
  <si>
    <t>163348173</t>
  </si>
  <si>
    <t>-618194846</t>
  </si>
  <si>
    <t>Poznámka k položce:_x000d_
dodávka v parametrech dle projektové dokumentace - svítidlo B - parkový stožár KL5 - 133/60, svítidlo BB - parkový stožár KL6 - 133/60_x000d_
dodávka včetně kotevního roštu 300</t>
  </si>
  <si>
    <t>" sadový SK 1-500 "</t>
  </si>
  <si>
    <t xml:space="preserve">Poznámka k položce:_x000d_
včetně montáže DEHN svodiče přepětí typ 2 DEHNcord 2-pólový pro elektroinstalační systémy_x000d_
</t>
  </si>
  <si>
    <t>"jáma pro stožáry VO"</t>
  </si>
  <si>
    <t>(0,5*0,5*0,8)*7,0*1,1</t>
  </si>
  <si>
    <t>(0,6*0,6*0,9)*1,0*1,1</t>
  </si>
  <si>
    <t>-1777076419</t>
  </si>
  <si>
    <t>* úsek mezi body BB10 - B17</t>
  </si>
  <si>
    <t>odpočet lávka</t>
  </si>
  <si>
    <t>-41,0</t>
  </si>
  <si>
    <t>-505696735</t>
  </si>
  <si>
    <t>1,6+21,0</t>
  </si>
  <si>
    <t>-2127128825</t>
  </si>
  <si>
    <t>-2108264643</t>
  </si>
  <si>
    <t>" podkladní beton do výkopu " 21,0</t>
  </si>
  <si>
    <t xml:space="preserve">" základy stožárů " </t>
  </si>
  <si>
    <t>0,2*8,0</t>
  </si>
  <si>
    <t>2128153653</t>
  </si>
  <si>
    <t>-226645915</t>
  </si>
  <si>
    <t>-391911551</t>
  </si>
  <si>
    <t>1970142362</t>
  </si>
  <si>
    <t>239,0</t>
  </si>
  <si>
    <t>239,0*1,05 "Přepočtené koeficientem množství</t>
  </si>
  <si>
    <t>711290622</t>
  </si>
  <si>
    <t>SO 401.3 - Veřejné osvětlení_úsek č. 3</t>
  </si>
  <si>
    <t>-227946444</t>
  </si>
  <si>
    <t>chodník v ulici Dolní</t>
  </si>
  <si>
    <t>napojení na bod DU5</t>
  </si>
  <si>
    <t>618538251</t>
  </si>
  <si>
    <t>-403819029</t>
  </si>
  <si>
    <t>45,0*1,15 "Přepočtené koeficientem množství</t>
  </si>
  <si>
    <t>315,0</t>
  </si>
  <si>
    <t>315,0*1,15 "Přepočtené koeficientem množství</t>
  </si>
  <si>
    <t>310,0</t>
  </si>
  <si>
    <t>310,0*0,62</t>
  </si>
  <si>
    <t>" SP 1 " 9,0</t>
  </si>
  <si>
    <t>" SR 03 " 18,0</t>
  </si>
  <si>
    <t>-1495070222</t>
  </si>
  <si>
    <t>1967128938</t>
  </si>
  <si>
    <t>-1473737044</t>
  </si>
  <si>
    <t>283647308</t>
  </si>
  <si>
    <t>Poznámka k položce:_x000d_
dodávka v parametrech dle projektové dokumentace - svítidlo B - parkový stožár KL5 - 133/60_x000d_
dodávka včetně kotevního roštu 300</t>
  </si>
  <si>
    <t xml:space="preserve">Poznámka k položce:_x000d_
včetně montáže DEHN svodiče přepětí typ 2 DEHNcord 2-pólový pro elektroinstalační systémy_x000d_
_x000d_
</t>
  </si>
  <si>
    <t xml:space="preserve">"jáma pro stožáry VO" </t>
  </si>
  <si>
    <t>-1319599510</t>
  </si>
  <si>
    <t xml:space="preserve">* úsek mezi body DU5 -B24 - rýha pro VO prohloubením v kufru komunikace  </t>
  </si>
  <si>
    <t>310,00-60,0</t>
  </si>
  <si>
    <t>* úsek mezi body DU5 -B17 - podél stávající komunikace</t>
  </si>
  <si>
    <t>60,00</t>
  </si>
  <si>
    <t>460341113</t>
  </si>
  <si>
    <t>Vodorovné přemístění (odvoz) horniny dopravními prostředky včetně složení, bez naložení a rozprostření jakékoliv třídy, na vzdálenost přes 500 do 1000 m</t>
  </si>
  <si>
    <t>https://podminky.urs.cz/item/CS_URS_2023_02/460341113</t>
  </si>
  <si>
    <t>bude využito do násypů - 3. úsek</t>
  </si>
  <si>
    <t>1,4+26,0</t>
  </si>
  <si>
    <t>460391123</t>
  </si>
  <si>
    <t>Zásyp jam ručně s uložením výkopku ve vrstvách a úpravou povrchu s přemístění sypaniny ze vzdálenosti do 10 m se zhutněním z horniny třídy těžitelnosti I skupiny 3</t>
  </si>
  <si>
    <t>https://podminky.urs.cz/item/CS_URS_2023_02/460391123</t>
  </si>
  <si>
    <t>0,14</t>
  </si>
  <si>
    <t>150661809</t>
  </si>
  <si>
    <t xml:space="preserve">* úsek mezi body DU5 -B25 - rýha pro VO prohloubením v kufru komunikace  </t>
  </si>
  <si>
    <t>" podkladní beton do výkopu " 26,0</t>
  </si>
  <si>
    <t>" základy stožárů " 0,2*7,0</t>
  </si>
  <si>
    <t>-797811456</t>
  </si>
  <si>
    <t>1095653540</t>
  </si>
  <si>
    <t>2867384</t>
  </si>
  <si>
    <t>379325020</t>
  </si>
  <si>
    <t>1418264613</t>
  </si>
  <si>
    <t>" provizorní a finální přepojování VO - ulice Dolní " 15,0</t>
  </si>
  <si>
    <t>SO 801 - Sadové úpravy</t>
  </si>
  <si>
    <t>SO 801.1 - Odstranění zeleně</t>
  </si>
  <si>
    <t>111251102</t>
  </si>
  <si>
    <t>Odstranění křovin a stromů s odstraněním kořenů strojně průměru kmene do 100 mm v rovině nebo ve svahu sklonu terénu do 1:5, při celkové ploše přes 100 do 500 m2</t>
  </si>
  <si>
    <t>https://podminky.urs.cz/item/CS_URS_2023_02/111251102</t>
  </si>
  <si>
    <t>*projektová dokumentace SO 801 Sadové úpravy</t>
  </si>
  <si>
    <t>Dendrologický průzkum a kácení zeleně</t>
  </si>
  <si>
    <t>1_Technická zpráva</t>
  </si>
  <si>
    <t>46,0</t>
  </si>
  <si>
    <t>112101101</t>
  </si>
  <si>
    <t>Odstranění stromů s odřezáním kmene a s odvětvením listnatých, průměru kmene přes 100 do 300 mm</t>
  </si>
  <si>
    <t>https://podminky.urs.cz/item/CS_URS_2023_02/112101101</t>
  </si>
  <si>
    <t>č. 1a, 4, 5, 6, 7, 8, 9, 10, 11, 13, 14, 19, 25, 29, 30, 31, 32, 37, 38, 41, 49, 50, 51, 52, 54, 58, 60, 62, 70, 71, 72, 73, 74, 75, 76, 77, 78, 79</t>
  </si>
  <si>
    <t>38,0</t>
  </si>
  <si>
    <t>č. 80, 81, 82, 104, 106, 108, 109, 110, 112, 117, 133, 134, 135, 136, 137, 138, 139, 141, 150, 152, 154, 156, 159, 160, 163, 164, 166</t>
  </si>
  <si>
    <t>27,0</t>
  </si>
  <si>
    <t>č. 167, 168, 169, 172, 176, 177, 178, 183, 184, 185, 186, 187, 188, 190, 191, 192, 193, 203, 204</t>
  </si>
  <si>
    <t>112101102</t>
  </si>
  <si>
    <t>Odstranění stromů s odřezáním kmene a s odvětvením listnatých, průměru kmene přes 300 do 500 mm</t>
  </si>
  <si>
    <t>https://podminky.urs.cz/item/CS_URS_2023_02/112101102</t>
  </si>
  <si>
    <t>č. 1, 2, 3, 12, 15, 16, 17, 18, 20, 21, 22, 23, 24, 26, 27, 28, 40, 59, 69, 94, 96, 98, 99, 100, 102, 103, 105, 107, 113, 114, 118, 119, 120, 121</t>
  </si>
  <si>
    <t>34,0</t>
  </si>
  <si>
    <t>č. 122, 123, 124, 125, 126, 132, 143, 146, 149, 153, 155, 161, 162, 197, 198, 199, 206, 216, 219</t>
  </si>
  <si>
    <t>112101103</t>
  </si>
  <si>
    <t>Odstranění stromů s odřezáním kmene a s odvětvením listnatých, průměru kmene přes 500 do 700 mm</t>
  </si>
  <si>
    <t>https://podminky.urs.cz/item/CS_URS_2023_02/112101103</t>
  </si>
  <si>
    <t>č. 53, 55, 56, 57, 83, 91, 92, 93, 97, 101, 111, 145, 148, 157, 158, 170, 171, 173, 174, 175</t>
  </si>
  <si>
    <t>112101104</t>
  </si>
  <si>
    <t>Odstranění stromů s odřezáním kmene a s odvětvením listnatých, průměru kmene přes 700 do 900 mm</t>
  </si>
  <si>
    <t>https://podminky.urs.cz/item/CS_URS_2023_02/112101104</t>
  </si>
  <si>
    <t>č. 95, 131, 165</t>
  </si>
  <si>
    <t>112101121</t>
  </si>
  <si>
    <t>Odstranění stromů s odřezáním kmene a s odvětvením jehličnatých bez odkornění, průměru kmene přes 100 do 300 mm</t>
  </si>
  <si>
    <t>https://podminky.urs.cz/item/CS_URS_2023_02/112101121</t>
  </si>
  <si>
    <t>č. 33, 34, 35, 36, 39, 43-48, 61, 63-68, 88, 210, 212, 217</t>
  </si>
  <si>
    <t>5,0+6,0+1,0+6,0+4,0</t>
  </si>
  <si>
    <t>112101122</t>
  </si>
  <si>
    <t>Odstranění stromů s odřezáním kmene a s odvětvením jehličnatých bez odkornění, průměru kmene přes 300 do 500 mm</t>
  </si>
  <si>
    <t>https://podminky.urs.cz/item/CS_URS_2023_02/112101122</t>
  </si>
  <si>
    <t>č. 42, 89, 90, 140, 147, 195, 211, 218,</t>
  </si>
  <si>
    <t>112101123</t>
  </si>
  <si>
    <t>Odstranění stromů s odřezáním kmene a s odvětvením jehličnatých bez odkornění, průměru kmene přes 500 do 700 mm</t>
  </si>
  <si>
    <t>https://podminky.urs.cz/item/CS_URS_2023_02/112101123</t>
  </si>
  <si>
    <t>č. 86, 142, 144, 151, 181, 182, 189, 194, 196</t>
  </si>
  <si>
    <t>9,0</t>
  </si>
  <si>
    <t>112101124</t>
  </si>
  <si>
    <t>Odstranění stromů s odřezáním kmene a s odvětvením jehličnatých bez odkornění, průměru kmene přes 700 do 900 mm</t>
  </si>
  <si>
    <t>2110093897</t>
  </si>
  <si>
    <t>https://podminky.urs.cz/item/CS_URS_2023_02/112101124</t>
  </si>
  <si>
    <t>č. 87</t>
  </si>
  <si>
    <t>112155115</t>
  </si>
  <si>
    <t>Štěpkování s naložením na dopravní prostředek a odvozem do 20 km stromků a větví v zapojeném porostu, průměru kmene do 300 mm</t>
  </si>
  <si>
    <t>https://podminky.urs.cz/item/CS_URS_2023_02/112155115</t>
  </si>
  <si>
    <t>84,0+22,0</t>
  </si>
  <si>
    <t>112155121</t>
  </si>
  <si>
    <t>Štěpkování s naložením na dopravní prostředek a odvozem do 20 km stromků a větví v zapojeném porostu, průměru kmene přes 300 do 500 mm</t>
  </si>
  <si>
    <t>https://podminky.urs.cz/item/CS_URS_2023_02/112155121</t>
  </si>
  <si>
    <t>53,0+8,0</t>
  </si>
  <si>
    <t>112155125</t>
  </si>
  <si>
    <t>Štěpkování s naložením na dopravní prostředek a odvozem do 20 km stromků a větví v zapojeném porostu, průměru kmene přes 500 do 700 mm</t>
  </si>
  <si>
    <t>https://podminky.urs.cz/item/CS_URS_2023_02/112155125</t>
  </si>
  <si>
    <t>20,0+9,0+4,0</t>
  </si>
  <si>
    <t>112155311</t>
  </si>
  <si>
    <t>Štěpkování s naložením na dopravní prostředek a odvozem do 20 km keřového porostu středně hustého</t>
  </si>
  <si>
    <t>https://podminky.urs.cz/item/CS_URS_2023_02/112155311</t>
  </si>
  <si>
    <t>112251101</t>
  </si>
  <si>
    <t>Odstranění pařezů strojně s jejich vykopáním nebo vytrháním průměru přes 100 do 300 mm</t>
  </si>
  <si>
    <t>https://podminky.urs.cz/item/CS_URS_2023_02/112251101</t>
  </si>
  <si>
    <t>112251102</t>
  </si>
  <si>
    <t>Odstranění pařezů strojně s jejich vykopáním nebo vytrháním průměru přes 300 do 500 mm</t>
  </si>
  <si>
    <t>https://podminky.urs.cz/item/CS_URS_2023_02/112251102</t>
  </si>
  <si>
    <t>112251103</t>
  </si>
  <si>
    <t>Odstranění pařezů strojně s jejich vykopáním nebo vytrháním průměru přes 500 do 700 mm</t>
  </si>
  <si>
    <t>https://podminky.urs.cz/item/CS_URS_2023_02/112251103</t>
  </si>
  <si>
    <t>20,0+9,0</t>
  </si>
  <si>
    <t>112251104</t>
  </si>
  <si>
    <t>Odstranění pařezů strojně s jejich vykopáním nebo vytrháním průměru přes 700 do 900 mm</t>
  </si>
  <si>
    <t>https://podminky.urs.cz/item/CS_URS_2023_02/112251104</t>
  </si>
  <si>
    <t>3,0+1,0</t>
  </si>
  <si>
    <t>162201421</t>
  </si>
  <si>
    <t>Vodorovné přemístění větví, kmenů nebo pařezů s naložením, složením a dopravou do 1000 m pařezů kmenů, průměru přes 100 do 300 mm</t>
  </si>
  <si>
    <t>-471704012</t>
  </si>
  <si>
    <t>https://podminky.urs.cz/item/CS_URS_2023_02/162201421</t>
  </si>
  <si>
    <t>162201422</t>
  </si>
  <si>
    <t>Vodorovné přemístění větví, kmenů nebo pařezů s naložením, složením a dopravou do 1000 m pařezů kmenů, průměru přes 300 do 500 mm</t>
  </si>
  <si>
    <t>684204564</t>
  </si>
  <si>
    <t>https://podminky.urs.cz/item/CS_URS_2023_02/162201422</t>
  </si>
  <si>
    <t>162201423</t>
  </si>
  <si>
    <t>Vodorovné přemístění větví, kmenů nebo pařezů s naložením, složením a dopravou do 1000 m pařezů kmenů, průměru přes 500 do 700 mm</t>
  </si>
  <si>
    <t>-425964893</t>
  </si>
  <si>
    <t>https://podminky.urs.cz/item/CS_URS_2023_02/162201423</t>
  </si>
  <si>
    <t>162201424</t>
  </si>
  <si>
    <t>Vodorovné přemístění větví, kmenů nebo pařezů s naložením, složením a dopravou do 1000 m pařezů kmenů, průměru přes 700 do 900 mm</t>
  </si>
  <si>
    <t>-59894676</t>
  </si>
  <si>
    <t>https://podminky.urs.cz/item/CS_URS_2023_02/162201424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</si>
  <si>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</si>
  <si>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</si>
  <si>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738905006</t>
  </si>
  <si>
    <t>https://podminky.urs.cz/item/CS_URS_2023_02/162301971</t>
  </si>
  <si>
    <t>Poznámka k položce:_x000d_
včetně ekologické likvidace jako biologického odpadu</t>
  </si>
  <si>
    <t>106,0*14,5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</si>
  <si>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</si>
  <si>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</si>
  <si>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-817128563</t>
  </si>
  <si>
    <t>https://podminky.urs.cz/item/CS_URS_2023_02/162301972</t>
  </si>
  <si>
    <t>61,0*14,5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</si>
  <si>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</si>
  <si>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</si>
  <si>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-135040940</t>
  </si>
  <si>
    <t>https://podminky.urs.cz/item/CS_URS_2023_02/162301973</t>
  </si>
  <si>
    <t>29,0*14,5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</si>
  <si>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</si>
  <si>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</si>
  <si>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934095250</t>
  </si>
  <si>
    <t>https://podminky.urs.cz/item/CS_URS_2023_02/162301974</t>
  </si>
  <si>
    <t>4,0*14,5</t>
  </si>
  <si>
    <t>SO 801.2 - Náhradní výsadba</t>
  </si>
  <si>
    <t>464446278</t>
  </si>
  <si>
    <t>přemístění přebytečného výkopku - použití do násypů v SO 101.3</t>
  </si>
  <si>
    <t>1614376263</t>
  </si>
  <si>
    <t>přebytečný výkopek z hloubení jamek pro výsadbu stromů</t>
  </si>
  <si>
    <t>0,125*118*0,8</t>
  </si>
  <si>
    <t>183101214</t>
  </si>
  <si>
    <t>Hloubení jamek pro vysazování rostlin v zemině skupiny 1 až 4 s výměnou půdy z 50% v rovině nebo na svahu do 1:5, objemu přes 0,05 do 0,125 m3</t>
  </si>
  <si>
    <t>2130637729</t>
  </si>
  <si>
    <t>https://podminky.urs.cz/item/CS_URS_2023_02/183101214</t>
  </si>
  <si>
    <t>118,0</t>
  </si>
  <si>
    <t>10321100</t>
  </si>
  <si>
    <t>zahradní substrát pro výsadbu VL</t>
  </si>
  <si>
    <t>763263773</t>
  </si>
  <si>
    <t>118*0,0625 'Přepočtené koeficientem množství</t>
  </si>
  <si>
    <t>184103811</t>
  </si>
  <si>
    <t>Výsadba keřů bez balu výšky do 1 m se zřízením zářezů na svahu přes 1:5 do 1:2 při vzdálenosti zářezu do 1,0 m</t>
  </si>
  <si>
    <t>1043610309</t>
  </si>
  <si>
    <t>https://podminky.urs.cz/item/CS_URS_2023_02/184103811</t>
  </si>
  <si>
    <t xml:space="preserve">Poznámka k položce:_x000d_
náhradní výsadba obec Dalovice_x000d_
</t>
  </si>
  <si>
    <t>výsadba živých plotů</t>
  </si>
  <si>
    <t>30,0*1,5</t>
  </si>
  <si>
    <t>02650442</t>
  </si>
  <si>
    <t>habr obecný /Carpinus betulus/ 80-125cm</t>
  </si>
  <si>
    <t>-1766330967</t>
  </si>
  <si>
    <t>Poznámka k položce:_x000d_
náhradní výsadba obec Dalovice_x000d_
včetně dopravy keřů</t>
  </si>
  <si>
    <t>184102115</t>
  </si>
  <si>
    <t>Výsadba dřeviny s balem do předem vyhloubené jamky se zalitím v rovině nebo na svahu do 1:5, při průměru balu přes 500 do 600 mm</t>
  </si>
  <si>
    <t>1706491698</t>
  </si>
  <si>
    <t>https://podminky.urs.cz/item/CS_URS_2023_02/184102115</t>
  </si>
  <si>
    <t>02650550.1</t>
  </si>
  <si>
    <t>javor mléč /Acer platanoides ROYAL RED/ - obvod kmene 12-14 cm</t>
  </si>
  <si>
    <t>1702987835</t>
  </si>
  <si>
    <t xml:space="preserve">Poznámka k položce:_x000d_
náhradní výsadba Povodí Ohře s. p._x000d_
včetně dopravy stromů_x000d_
</t>
  </si>
  <si>
    <t>02650550.2</t>
  </si>
  <si>
    <t xml:space="preserve">vrba bílá /Salix alba/ - obvod kmene 12-14 cm   </t>
  </si>
  <si>
    <t>-1762965141</t>
  </si>
  <si>
    <t xml:space="preserve">Poznámka k položce:_x000d_
náhradní výsadba Povodí Ohře s. p._x000d_
</t>
  </si>
  <si>
    <t>02650550.3</t>
  </si>
  <si>
    <t xml:space="preserve">olše lepkavá /Alnus glutinosa/ - obvod kmene 12-14 cm </t>
  </si>
  <si>
    <t>1802818407</t>
  </si>
  <si>
    <t>Poznámka k položce:_x000d_
náhradní výsadba Povodí Ohře s. p._x000d_
včetně dopravy stromů</t>
  </si>
  <si>
    <t>02650550.4</t>
  </si>
  <si>
    <t xml:space="preserve">dub letní /Quercus robur/ - obvod kmene 12-14 cm </t>
  </si>
  <si>
    <t>-1635656896</t>
  </si>
  <si>
    <t>02650550.5</t>
  </si>
  <si>
    <t xml:space="preserve">jasan ztepilý /Fraxinus excelsior/ - obvod kmene 12-14 cm </t>
  </si>
  <si>
    <t>-1160107603</t>
  </si>
  <si>
    <t>02650550.6</t>
  </si>
  <si>
    <t xml:space="preserve">javor mléč /Acer platanoides/ - obvod kmene 12-14 cm </t>
  </si>
  <si>
    <t>138212184</t>
  </si>
  <si>
    <t>02650550.7</t>
  </si>
  <si>
    <t xml:space="preserve">javor /Acer pseudplatanus "erectum"/ - obvod kmene 12-14 cm </t>
  </si>
  <si>
    <t>-366558107</t>
  </si>
  <si>
    <t>Poznámka k položce:_x000d_
náhradní výsadba obec Dalovice_x000d_
včetně dopravy stromů</t>
  </si>
  <si>
    <t>02650550.8</t>
  </si>
  <si>
    <t xml:space="preserve">jeřáb ptačí /Sorbus aucuparia/ - obvod kmene 14-16 cm </t>
  </si>
  <si>
    <t>-285081234</t>
  </si>
  <si>
    <t>02650550.9</t>
  </si>
  <si>
    <t xml:space="preserve">javor mléč /Acer platanoides "Emerald Queen"/ - obvod kmene 12-14 cm </t>
  </si>
  <si>
    <t>-1451073344</t>
  </si>
  <si>
    <t>02650550.10</t>
  </si>
  <si>
    <t xml:space="preserve">třešeň pilovitá – sakura /Prunus serrulata "ROYAL BURGUNDY"/ - obvod kmene 12-14 cm </t>
  </si>
  <si>
    <t>-67737917</t>
  </si>
  <si>
    <t>02650550.11</t>
  </si>
  <si>
    <t>tis červený /Taxus baccata/ - výška 120-140 cm, šířka 25-30 cm</t>
  </si>
  <si>
    <t xml:space="preserve">Poznámka k položce:_x000d_
náhradní výsadba na pozemku 32/2 k. ú.Všeborovice_x000d_
včetně dopravy </t>
  </si>
  <si>
    <t>184215112</t>
  </si>
  <si>
    <t>Ukotvení dřeviny kůly v rovině nebo na svahu do 1:5 jedním kůlem, délky přes 1 do 2 m</t>
  </si>
  <si>
    <t>-1983711986</t>
  </si>
  <si>
    <t>https://podminky.urs.cz/item/CS_URS_2023_02/184215112</t>
  </si>
  <si>
    <t>184215132</t>
  </si>
  <si>
    <t>Ukotvení dřeviny kůly v rovině nebo na svahu do 1:5 třemi kůly, délky přes 1 do 2 m</t>
  </si>
  <si>
    <t>https://podminky.urs.cz/item/CS_URS_2023_02/184215132</t>
  </si>
  <si>
    <t>115,0</t>
  </si>
  <si>
    <t>60591253</t>
  </si>
  <si>
    <t>kůl vyvazovací dřevěný impregnovaný D 8cm dl 2m</t>
  </si>
  <si>
    <t>jeden kůl pro 3 stromy</t>
  </si>
  <si>
    <t>tři kůly pro 115 stromů</t>
  </si>
  <si>
    <t xml:space="preserve">115,0*3,0 </t>
  </si>
  <si>
    <t>184215132.1</t>
  </si>
  <si>
    <t>Kotvící vodorovné příčky k dřevěným svislým kůlům – dodávka a montáž</t>
  </si>
  <si>
    <t>853746904</t>
  </si>
  <si>
    <t>strom bude kotven pomocí tří bodového systému ze tří svislých kůlů a tří vodorovných příček</t>
  </si>
  <si>
    <t>115,0*3,0</t>
  </si>
  <si>
    <t>184501121</t>
  </si>
  <si>
    <t>Zhotovení obalu kmene a spodních částí větví stromu z juty v jedné vrstvě v rovině nebo na svahu do 1:5</t>
  </si>
  <si>
    <t>983040314</t>
  </si>
  <si>
    <t>https://podminky.urs.cz/item/CS_URS_2023_02/184501121</t>
  </si>
  <si>
    <t>ochrana kmene proti marazu a jarnímu slunci</t>
  </si>
  <si>
    <t>115,0*2,0</t>
  </si>
  <si>
    <t>uvázání stromu ke kotvícím kůlům</t>
  </si>
  <si>
    <t>115,0*(3,0*0,15*1,0)</t>
  </si>
  <si>
    <t>69311054</t>
  </si>
  <si>
    <t>tkanina jutová přírodní 211g/m2 pás š 15cm</t>
  </si>
  <si>
    <t>959631634</t>
  </si>
  <si>
    <t>ochrana kmene proti mrazu a jarnímu slunci</t>
  </si>
  <si>
    <t>115,0*(2,0/0,15)</t>
  </si>
  <si>
    <t>115,0*3,0*1,0</t>
  </si>
  <si>
    <t>184813121</t>
  </si>
  <si>
    <t>Ochrana dřevin před okusem zvěří ručně v rovině nebo ve svahu do 1:5, pletivem, výšky do 2 m</t>
  </si>
  <si>
    <t>1020966319</t>
  </si>
  <si>
    <t>https://podminky.urs.cz/item/CS_URS_2023_02/184813121</t>
  </si>
  <si>
    <t>184851111</t>
  </si>
  <si>
    <t>Hnojení roztokem hnojiva v rovině nebo na svahu do 1:5</t>
  </si>
  <si>
    <t>-1054525532</t>
  </si>
  <si>
    <t>https://podminky.urs.cz/item/CS_URS_2023_02/184851111</t>
  </si>
  <si>
    <t>25191155</t>
  </si>
  <si>
    <t>hnojivo průmyslové</t>
  </si>
  <si>
    <t>-352024631</t>
  </si>
  <si>
    <t>184851119</t>
  </si>
  <si>
    <t>Vrbový pokryv v kamenném záhozu - dodávka a osazení</t>
  </si>
  <si>
    <t>ks</t>
  </si>
  <si>
    <t>646966100</t>
  </si>
  <si>
    <t xml:space="preserve">Poznámka k položce:_x000d_
včetně oživení, s výplní mezer zeminou_x000d_
</t>
  </si>
  <si>
    <t>řízky z vrbového proutí – délka 100 cm, průměr 3-4 cm</t>
  </si>
  <si>
    <t>vpich bude ve svahu ve sponu cca 25 až 30 cm (svisle) x 50 cm (vodorovně)</t>
  </si>
  <si>
    <t>z půdy či záhozu musí vyčnívat alespoň jedno očko</t>
  </si>
  <si>
    <t>osazení:</t>
  </si>
  <si>
    <t>kamenný zához SO 101.2 – cca 110 m2</t>
  </si>
  <si>
    <t>110,0*8,0</t>
  </si>
  <si>
    <t>kamenný zához SO 101.3 – cca 250 m2</t>
  </si>
  <si>
    <t>250,0*8,0</t>
  </si>
  <si>
    <t>998231311</t>
  </si>
  <si>
    <t>Přesun hmot pro sadovnické a krajinářské úpravy - strojně dopravní vzdálenost do 5000 m</t>
  </si>
  <si>
    <t>1077328042</t>
  </si>
  <si>
    <t>https://podminky.urs.cz/item/CS_URS_2023_02/998231311</t>
  </si>
  <si>
    <t>VRN - Vedlejší rozpočtové náklady</t>
  </si>
  <si>
    <t xml:space="preserve">    1A - Náklady související s realizací stavby</t>
  </si>
  <si>
    <t xml:space="preserve">      VRN1 - Průzkumné, geodetické a projektové práce</t>
  </si>
  <si>
    <t xml:space="preserve">      VRN3 - Zařízení staveniště</t>
  </si>
  <si>
    <t xml:space="preserve">      VRN4 - Inženýrská činnost</t>
  </si>
  <si>
    <t xml:space="preserve">      VRN9 - Ostatní náklady</t>
  </si>
  <si>
    <t xml:space="preserve">    1B - Náklady související s nájmem pozemku č. 32/2 k. ú. Všeborovice</t>
  </si>
  <si>
    <t xml:space="preserve">      HSV - Práce a dodávky HSV</t>
  </si>
  <si>
    <t xml:space="preserve">        1 - Zemní práce</t>
  </si>
  <si>
    <t xml:space="preserve">          12 - Zemní práce - odkopávky a prokopávky</t>
  </si>
  <si>
    <t xml:space="preserve">          13 - Zemní práce - hloubené vykopávky</t>
  </si>
  <si>
    <t xml:space="preserve">          18 - Zemní práce - povrchové úpravy terénu</t>
  </si>
  <si>
    <t xml:space="preserve">        3 - Svislé a kompletní konstrukce</t>
  </si>
  <si>
    <t xml:space="preserve">          33 - Sloupy a pilíře, rámové konstrukce</t>
  </si>
  <si>
    <t xml:space="preserve">          34 - Stěny a příčky</t>
  </si>
  <si>
    <t xml:space="preserve">        9 - Ostatní konstrukce a práce, bourání</t>
  </si>
  <si>
    <t xml:space="preserve">          96 - Bourání konstrukcí</t>
  </si>
  <si>
    <t xml:space="preserve">          99 - Přesun hmot a manipulace se sutí</t>
  </si>
  <si>
    <t xml:space="preserve">            998 - Přesun hmot</t>
  </si>
  <si>
    <t xml:space="preserve">    1C - Provizorní komunikace</t>
  </si>
  <si>
    <t xml:space="preserve">          16 - Zemní práce - přemístění výkopku</t>
  </si>
  <si>
    <t xml:space="preserve">          17 - Zemní práce - konstrukce ze zemin</t>
  </si>
  <si>
    <t>1A</t>
  </si>
  <si>
    <t>Náklady související s realizací stavby</t>
  </si>
  <si>
    <t>VRN1</t>
  </si>
  <si>
    <t>Průzkumné, geodetické a projektové práce</t>
  </si>
  <si>
    <t>011002000</t>
  </si>
  <si>
    <t>Průzkumné práce</t>
  </si>
  <si>
    <t>Kč</t>
  </si>
  <si>
    <t>1024</t>
  </si>
  <si>
    <t>1453652435</t>
  </si>
  <si>
    <t>https://podminky.urs.cz/item/CS_URS_2023_02/011002000</t>
  </si>
  <si>
    <t>-geotechnický průzkum – inženýrsko-geologický a hydrogeologický</t>
  </si>
  <si>
    <t>- geotechnický dozor při výstavbě lávky</t>
  </si>
  <si>
    <t>011303000</t>
  </si>
  <si>
    <t>Archeologická činnost bez rozlišení</t>
  </si>
  <si>
    <t>353538994</t>
  </si>
  <si>
    <t>https://podminky.urs.cz/item/CS_URS_2023_02/011303000</t>
  </si>
  <si>
    <t>-archeologické exkavace</t>
  </si>
  <si>
    <t>-externí služby, analýzy (geodetické zaměření objevených situací, rozbory dalších specialistů apod.)</t>
  </si>
  <si>
    <t>-zajištění oznámení o zahájení stavebního záměru Archeologickému ústavu AV ČR, Praha, v. v. i.</t>
  </si>
  <si>
    <t>-zajištění potvrzení od Archeologickému ústavu AV ČR, Praha, v. v. i, o splnění oznamovací povinnosti dle § 22, odst. 2 zák. č. 20/1987</t>
  </si>
  <si>
    <t>-zpracování a předání písemné souhrnné závěrečné zprávy o provedení archeologického výzkumu objednateli</t>
  </si>
  <si>
    <t>011314000</t>
  </si>
  <si>
    <t>Archeologický dohled</t>
  </si>
  <si>
    <t>-1809728160</t>
  </si>
  <si>
    <t>https://podminky.urs.cz/item/CS_URS_2023_02/011314000</t>
  </si>
  <si>
    <t xml:space="preserve">-odborný archeologický dohled na místě stavby (při zemních pracích archeologický pracovník v součinnosti pouze dohlíží, </t>
  </si>
  <si>
    <t>zda nedochází k porušení archeologických situací)</t>
  </si>
  <si>
    <t>1,00</t>
  </si>
  <si>
    <t>011324000</t>
  </si>
  <si>
    <t>Archeologický průzkum</t>
  </si>
  <si>
    <t>193051747</t>
  </si>
  <si>
    <t>https://podminky.urs.cz/item/CS_URS_2023_02/011324000</t>
  </si>
  <si>
    <t xml:space="preserve">-zjišťovací archeologický výzkum v ploše – provedení sond (velikosti 100 x 100cm hl. 120 cm) </t>
  </si>
  <si>
    <t>012103000</t>
  </si>
  <si>
    <t>Geodetické práce před výstavbou vč. vytyčení inženýrských sítí vytyčení stavby nebo jejich částí oprávněným geodetem vč. vypracování příslušných protokolů - před zahájením stavby</t>
  </si>
  <si>
    <t>-1173065300</t>
  </si>
  <si>
    <t>https://podminky.urs.cz/item/CS_URS_2023_02/012103000</t>
  </si>
  <si>
    <t>-vytyčení stavebních objektů a inženýrských objektů nebo jejich částí oprávněným geodetem</t>
  </si>
  <si>
    <t>včetně vypracování příslušných protokolů před výstavbou</t>
  </si>
  <si>
    <t>012203000</t>
  </si>
  <si>
    <t>Geodetické práce při provádění stavby</t>
  </si>
  <si>
    <t>-1292878873</t>
  </si>
  <si>
    <t>https://podminky.urs.cz/item/CS_URS_2023_02/012203000</t>
  </si>
  <si>
    <t>-geodetické práce prováděné oprávněným geodetem včetně vypracování příslušných protokolů po dobu výstavby</t>
  </si>
  <si>
    <t>012303000</t>
  </si>
  <si>
    <t>Geodetické práce po výstavbě</t>
  </si>
  <si>
    <t>-1857737605</t>
  </si>
  <si>
    <t>https://podminky.urs.cz/item/CS_URS_2023_02/012303000</t>
  </si>
  <si>
    <t>-geodetické zaměření skutečného provedení stavby (všech stavebních a inženýrských objektů) oprávněným geodetem,</t>
  </si>
  <si>
    <t xml:space="preserve"> v rozsahu požadovaných správcem včetně vypracování podkladu pro digitálně technickou mapu a vklad do Katastru nemovitostí</t>
  </si>
  <si>
    <t>013203000</t>
  </si>
  <si>
    <t>Dokumentace stavby bez rozlišení - dílenská dokumentace</t>
  </si>
  <si>
    <t>-250663979</t>
  </si>
  <si>
    <t>https://podminky.urs.cz/item/CS_URS_2023_02/013203000</t>
  </si>
  <si>
    <t>-realizační dokumentace a výrobně technická dokumentace ocelové mostní konstrukce v požadované formě a rozsahu nutném pro provedení díla</t>
  </si>
  <si>
    <t>-předání zadavateli 1x v tištěné podobě a 1x v digitální podobě</t>
  </si>
  <si>
    <t>149986820</t>
  </si>
  <si>
    <t>dílenská dokumentace - ostatní</t>
  </si>
  <si>
    <t>-zpracování výrobně technických dokumentací v požadované formě a rozsahu nutném pro provedení díla</t>
  </si>
  <si>
    <t>013254000</t>
  </si>
  <si>
    <t>Dokumentace skutečného provedení stavby</t>
  </si>
  <si>
    <t>612440007</t>
  </si>
  <si>
    <t>https://podminky.urs.cz/item/CS_URS_2023_02/013254000</t>
  </si>
  <si>
    <t>-vyhotovení dokumentace skutečného provedení stavby a její předání v požadované formě a množství</t>
  </si>
  <si>
    <t>dle smlouvy o dílo</t>
  </si>
  <si>
    <t>013294000</t>
  </si>
  <si>
    <t>Ostatní dokumentace</t>
  </si>
  <si>
    <t>1078781118</t>
  </si>
  <si>
    <t>https://podminky.urs.cz/item/CS_URS_2023_02/013294000</t>
  </si>
  <si>
    <t>-pasportizace stavbou dotčených objektů zdokumentování skutečného stavu objektů v blízkosti plánované výstavby,</t>
  </si>
  <si>
    <t>pořízení zápisů a protokolů pasportizace před zahájením výstavby, zpracování fotodokumentace a obrazové dokumentace s označením data pořízení</t>
  </si>
  <si>
    <t>-zpracování v počtu 3 paré a předání zadavateli 2x v tištěné podobě a 2x v digitální podobě</t>
  </si>
  <si>
    <t>-vypracování Dopravně inženýrských opatření (DIO), zajištění rozhodnutí správního orgánu, projednání s Dopravním inspektoráte Policie ČR</t>
  </si>
  <si>
    <t>-995335931</t>
  </si>
  <si>
    <t>-vypracování mostního listu</t>
  </si>
  <si>
    <t>VRN3</t>
  </si>
  <si>
    <t>Zařízení staveniště</t>
  </si>
  <si>
    <t>030001000</t>
  </si>
  <si>
    <t>-2115683476</t>
  </si>
  <si>
    <t>https://podminky.urs.cz/item/CS_URS_2023_02/030001000</t>
  </si>
  <si>
    <t>V rámci nákladů na zařízení staveniště stanoví zhotovitel veškeré náklady spojené s vybudováním, provozem a odstraněním zařízení staveniště:</t>
  </si>
  <si>
    <t>náklady na vybudování měřících odběrných míst, příprava území pro objekty zařízení staveniště a vlastní vybudování objektů zařízení staveniště</t>
  </si>
  <si>
    <t>-náklady na vybavení objektů zařízení staveniště, náklady na energie spotřebované dodavatelem v rámci provozu zařízení staveniště,</t>
  </si>
  <si>
    <t>přeúčtování spotřeby el. energie dodavateli, náklady na potřebný úklid v prostorách zařízení staveniště, náklady na nutnou údržbu a opravy</t>
  </si>
  <si>
    <t xml:space="preserve">na objektech zařízení staveniště a na přípojkách energií  </t>
  </si>
  <si>
    <t>-náklady na odstranění objektů zařízení staveniště včetně přípojek energií a jejich odvoz</t>
  </si>
  <si>
    <t xml:space="preserve">-náklady na úpravu povrchů po odstranění zařízení staveniště, úklid ploch,  na kterých bylo zařízení staveniště provozováno                         </t>
  </si>
  <si>
    <t>-náklady na zabezpečení provádění díla tak, aby v souvislosti s prováděním díla nedošlo ke zranění osob a škodám na majetku osob a subjektů</t>
  </si>
  <si>
    <t>užívajících objekty a pozemky dotčené stavbou, k poškození stávajících staveb, jejich součástí, zařízení a přilehlých nemovitostí</t>
  </si>
  <si>
    <t>-ochrana kmenů stromů bedněním proti poškození</t>
  </si>
  <si>
    <t>-náklady na opatření k zajištění bezpečnosti účastníků realizace a veřejnosti, oplocení staveniště opatřené bezpečnostními a výstražnými tabulkami</t>
  </si>
  <si>
    <t>-náklady na čištění komunikací dotčených stavbou</t>
  </si>
  <si>
    <t xml:space="preserve">-náklady na zajištění dopravního značení, dodání dopravních značek a světelné signalizace, jejich rozmístění a přemísťování a údržba v průběhu </t>
  </si>
  <si>
    <t>výstavby včetně následného odstranění</t>
  </si>
  <si>
    <t>VRN4</t>
  </si>
  <si>
    <t>Inženýrská činnost</t>
  </si>
  <si>
    <t>042903000</t>
  </si>
  <si>
    <t>Ostatní posudky</t>
  </si>
  <si>
    <t>556158208</t>
  </si>
  <si>
    <t>https://podminky.urs.cz/item/CS_URS_2023_02/042903000</t>
  </si>
  <si>
    <t>-provedení první hlavní mostní prohlídky podle ČSN 73 6221</t>
  </si>
  <si>
    <t>043002000</t>
  </si>
  <si>
    <t>Zpracování veškerých dokladů potřebných k předání díla a kolaudaci (revize, posudky, čestná prohlášení, atesty, apod...)</t>
  </si>
  <si>
    <t>68473063</t>
  </si>
  <si>
    <t>https://podminky.urs.cz/item/CS_URS_2023_02/043002000</t>
  </si>
  <si>
    <t xml:space="preserve">-všechny zkoušky (zhutnění zemin, zhutnění konstrukčních vrstev atd.) </t>
  </si>
  <si>
    <t xml:space="preserve">-zkoušky zemin určených k zásypům, podsypům, do konstrukčních vrstev komunikací a návrhy akreditovanou laboratoří (min. 2x zkoušky 2x návrh) </t>
  </si>
  <si>
    <t>včetně průkazných zkoušek</t>
  </si>
  <si>
    <t>043203003</t>
  </si>
  <si>
    <t>Rozbory celkem</t>
  </si>
  <si>
    <t>-880459000</t>
  </si>
  <si>
    <t>https://podminky.urs.cz/item/CS_URS_2023_02/043203003</t>
  </si>
  <si>
    <t>provedení rozboru na výskyt dehtu (PAU) u odfrézovaného živičného podkladu v 1. úseku výstavby cyklostezky</t>
  </si>
  <si>
    <t>044002000</t>
  </si>
  <si>
    <t>Revize</t>
  </si>
  <si>
    <t>1985295017</t>
  </si>
  <si>
    <t>https://podminky.urs.cz/item/CS_URS_2023_02/044002000</t>
  </si>
  <si>
    <t>-veškeré revize včetně zpracování revizních zpráv</t>
  </si>
  <si>
    <t>045002000</t>
  </si>
  <si>
    <t>Kompletační a koordinační činnost</t>
  </si>
  <si>
    <t>-425381067</t>
  </si>
  <si>
    <t>https://podminky.urs.cz/item/CS_URS_2023_02/045002000</t>
  </si>
  <si>
    <t>-náklady na zajištění a dodržení splnění všech požadavků a podmínek uvedených ve vyjádřeních vyplývajících ze stanovisek orgánů státní správy</t>
  </si>
  <si>
    <t>-zajištění koordinační činnosti subdodavatelů zhotovitele</t>
  </si>
  <si>
    <t>-zajištění a provedení všech nezbytných opatření organizačního a stavebně technologického charakteru k řádnému provedení předmětu díla</t>
  </si>
  <si>
    <t>-předání všech dokladů o dokončené stavbě</t>
  </si>
  <si>
    <t>VRN9</t>
  </si>
  <si>
    <t>Ostatní náklady</t>
  </si>
  <si>
    <t>090001000</t>
  </si>
  <si>
    <t>-881135904</t>
  </si>
  <si>
    <t>https://podminky.urs.cz/item/CS_URS_2023_02/090001000</t>
  </si>
  <si>
    <t>-náklady na vypracování havarijního povodňového plánu, předložení k vyjádření Povodí Ohře s.p. a příslušnému vodoprávnímu úřadu</t>
  </si>
  <si>
    <t xml:space="preserve">-náklady na předání stavby, náklady na kolaudaci </t>
  </si>
  <si>
    <t>-pořízení fotodokumentace, BOZP a ostatní náklady vyplývající z obchodních podmínek jinde neuvedené</t>
  </si>
  <si>
    <t>091504000</t>
  </si>
  <si>
    <t>Náklady související s publikační činností</t>
  </si>
  <si>
    <t>1593631486</t>
  </si>
  <si>
    <t>https://podminky.urs.cz/item/CS_URS_2023_02/091504000</t>
  </si>
  <si>
    <t xml:space="preserve">*dodávka a instalace dočasného velkoplošného informačního panelu - vč. povinných prvků publicity, informace o projektu a financování </t>
  </si>
  <si>
    <t>dle grafického manuálu povinné publicity pro Integrovaný regionální operační program</t>
  </si>
  <si>
    <t>celobarevný, vč. nosné kovové konstrukce</t>
  </si>
  <si>
    <t>rozměr - šířka 5 100 mm x výška 2 400 mm</t>
  </si>
  <si>
    <t>-1042729987</t>
  </si>
  <si>
    <t>- stálá pamětní deska (vysvětlující tabulka)</t>
  </si>
  <si>
    <t>dodávka vč. osazení a povinných prvků publicity, uvedení názvu projektu a hlavní cíl projektu</t>
  </si>
  <si>
    <t>vyrobena z odolného a trvalého materiálu</t>
  </si>
  <si>
    <t>rozměr 300 x 400mm</t>
  </si>
  <si>
    <t>1B</t>
  </si>
  <si>
    <t>Náklady související s nájmem pozemku č. 32/2 k. ú. Všeborovice</t>
  </si>
  <si>
    <t>121151103</t>
  </si>
  <si>
    <t>Sejmutí ornice strojně při souvislé ploše do 100 m2, tl. vrstvy do 200 mm</t>
  </si>
  <si>
    <t>4110506</t>
  </si>
  <si>
    <t>https://podminky.urs.cz/item/CS_URS_2023_02/121151103</t>
  </si>
  <si>
    <t>" na 70 % plochy pozemkové parcely využívané jako zařízení staveniště " 117,0*0,7</t>
  </si>
  <si>
    <t>1219172259</t>
  </si>
  <si>
    <t>" nové oplocení na parcele využívané jako zařízení straveniště " 30,0/3,0*0,8</t>
  </si>
  <si>
    <t>181351003</t>
  </si>
  <si>
    <t>Rozprostření a urovnání ornice v rovině nebo ve svahu sklonu do 1:5 strojně při souvislé ploše do 100 m2, tl. vrstvy do 200 mm</t>
  </si>
  <si>
    <t>2066223790</t>
  </si>
  <si>
    <t>https://podminky.urs.cz/item/CS_URS_2023_02/181351003</t>
  </si>
  <si>
    <t>" rozprostření ornice zpět " 81,9</t>
  </si>
  <si>
    <t>-1845317019</t>
  </si>
  <si>
    <t>-1130867561</t>
  </si>
  <si>
    <t>81,9*0,02 "Přepočtené koeficientem množství</t>
  </si>
  <si>
    <t>-977877430</t>
  </si>
  <si>
    <t>" nové oplocení na parcele využívané jako zařízení straveniště " 30,0/3,0</t>
  </si>
  <si>
    <t>1389680235</t>
  </si>
  <si>
    <t>348101210</t>
  </si>
  <si>
    <t>Osazení vrat nebo vrátek k oplocení na sloupky ocelové, plochy jednotlivě do 2 m2</t>
  </si>
  <si>
    <t>-1495594703</t>
  </si>
  <si>
    <t>https://podminky.urs.cz/item/CS_URS_2023_02/348101210</t>
  </si>
  <si>
    <t>55342332</t>
  </si>
  <si>
    <t>branka plotová jednokřídlá Pz 1000x2030mm</t>
  </si>
  <si>
    <t>-11571242</t>
  </si>
  <si>
    <t>Poznámka k položce:_x000d_
branka s kovovou konstrukcí a výplní z dřebvěných planěk</t>
  </si>
  <si>
    <t>-1480035031</t>
  </si>
  <si>
    <t>30,0-2*1,0</t>
  </si>
  <si>
    <t>184192159</t>
  </si>
  <si>
    <t>(30,0-2*1,0)*2</t>
  </si>
  <si>
    <t>56*1,05 "Přepočtené koeficientem množství</t>
  </si>
  <si>
    <t>966003818</t>
  </si>
  <si>
    <t>Rozebrání dřevěného oplocení se sloupky osové vzdálenosti do 4,00 m, výšky do 2,50 m, osazených do hloubky 1,00 m s příčníky a ocelovými sloupky z prken a latí</t>
  </si>
  <si>
    <t>-290358758</t>
  </si>
  <si>
    <t>https://podminky.urs.cz/item/CS_URS_2023_02/966003818</t>
  </si>
  <si>
    <t>Poznámka k položce:_x000d_
včetně likvidace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</si>
  <si>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</si>
  <si>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</si>
  <si>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-286488226</t>
  </si>
  <si>
    <t>https://podminky.urs.cz/item/CS_URS_2023_02/998232110</t>
  </si>
  <si>
    <t>1C</t>
  </si>
  <si>
    <t>Provizorní komunikace</t>
  </si>
  <si>
    <t>301821325</t>
  </si>
  <si>
    <t>D204_2_Situace</t>
  </si>
  <si>
    <t>D101_03_Vzorové příčné řezy</t>
  </si>
  <si>
    <t>*provizorní průjezdná rampa - odstranění násypu po realizaci výstavby</t>
  </si>
  <si>
    <t>35,0*3,5*0,75</t>
  </si>
  <si>
    <t xml:space="preserve">provizorní sjezd z pozemkové parcely č. 32/2 k. ú. Všeborovice </t>
  </si>
  <si>
    <t>odstranění zeminy</t>
  </si>
  <si>
    <t>30,5</t>
  </si>
  <si>
    <t xml:space="preserve">odstranění násypu - odstranění provizorního sjezdu </t>
  </si>
  <si>
    <t>178599195</t>
  </si>
  <si>
    <t>uložení na recyklační skládku</t>
  </si>
  <si>
    <t>*provizorní průjezdná rampa - odstranění po realizaci výstavby</t>
  </si>
  <si>
    <t>246131787</t>
  </si>
  <si>
    <t>*provizorní průjezdná rampa</t>
  </si>
  <si>
    <t>-1376576575</t>
  </si>
  <si>
    <t>122,375*1,8 "Přepočtené koeficientem množství</t>
  </si>
  <si>
    <t>-1182835606</t>
  </si>
  <si>
    <t>152,875*1,8 "Přepočtené koeficientem množství</t>
  </si>
  <si>
    <t>-1145368209</t>
  </si>
  <si>
    <t>632490721</t>
  </si>
  <si>
    <t xml:space="preserve">*provizorní průjezdná rampa </t>
  </si>
  <si>
    <t>35,0*3,5</t>
  </si>
  <si>
    <t>28,0</t>
  </si>
  <si>
    <t>1391939132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</si>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</sst>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123" TargetMode="External" /><Relationship Id="rId2" Type="http://schemas.openxmlformats.org/officeDocument/2006/relationships/hyperlink" Target="https://podminky.urs.cz/item/CS_URS_2023_02/113202111" TargetMode="External" /><Relationship Id="rId3" Type="http://schemas.openxmlformats.org/officeDocument/2006/relationships/hyperlink" Target="https://podminky.urs.cz/item/CS_URS_2023_02/121151113" TargetMode="External" /><Relationship Id="rId4" Type="http://schemas.openxmlformats.org/officeDocument/2006/relationships/hyperlink" Target="https://podminky.urs.cz/item/CS_URS_2023_02/122251104" TargetMode="External" /><Relationship Id="rId5" Type="http://schemas.openxmlformats.org/officeDocument/2006/relationships/hyperlink" Target="https://podminky.urs.cz/item/CS_URS_2023_02/133251101" TargetMode="External" /><Relationship Id="rId6" Type="http://schemas.openxmlformats.org/officeDocument/2006/relationships/hyperlink" Target="https://podminky.urs.cz/item/CS_URS_2023_02/162351103" TargetMode="External" /><Relationship Id="rId7" Type="http://schemas.openxmlformats.org/officeDocument/2006/relationships/hyperlink" Target="https://podminky.urs.cz/item/CS_URS_2023_02/162551108" TargetMode="External" /><Relationship Id="rId8" Type="http://schemas.openxmlformats.org/officeDocument/2006/relationships/hyperlink" Target="https://podminky.urs.cz/item/CS_URS_2023_02/167151111" TargetMode="External" /><Relationship Id="rId9" Type="http://schemas.openxmlformats.org/officeDocument/2006/relationships/hyperlink" Target="https://podminky.urs.cz/item/CS_URS_2023_02/171151103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81951112" TargetMode="External" /><Relationship Id="rId13" Type="http://schemas.openxmlformats.org/officeDocument/2006/relationships/hyperlink" Target="https://podminky.urs.cz/item/CS_URS_2023_02/181351104" TargetMode="External" /><Relationship Id="rId14" Type="http://schemas.openxmlformats.org/officeDocument/2006/relationships/hyperlink" Target="https://podminky.urs.cz/item/CS_URS_2023_02/181411131" TargetMode="External" /><Relationship Id="rId15" Type="http://schemas.openxmlformats.org/officeDocument/2006/relationships/hyperlink" Target="https://podminky.urs.cz/item/CS_URS_2023_02/275313611" TargetMode="External" /><Relationship Id="rId16" Type="http://schemas.openxmlformats.org/officeDocument/2006/relationships/hyperlink" Target="https://podminky.urs.cz/item/CS_URS_2023_02/452112112" TargetMode="External" /><Relationship Id="rId17" Type="http://schemas.openxmlformats.org/officeDocument/2006/relationships/hyperlink" Target="https://podminky.urs.cz/item/CS_URS_2023_02/561121112" TargetMode="External" /><Relationship Id="rId18" Type="http://schemas.openxmlformats.org/officeDocument/2006/relationships/hyperlink" Target="https://podminky.urs.cz/item/CS_URS_2023_02/564911511" TargetMode="External" /><Relationship Id="rId19" Type="http://schemas.openxmlformats.org/officeDocument/2006/relationships/hyperlink" Target="https://podminky.urs.cz/item/CS_URS_2023_02/573111115" TargetMode="External" /><Relationship Id="rId20" Type="http://schemas.openxmlformats.org/officeDocument/2006/relationships/hyperlink" Target="https://podminky.urs.cz/item/CS_URS_2023_02/573211112" TargetMode="External" /><Relationship Id="rId21" Type="http://schemas.openxmlformats.org/officeDocument/2006/relationships/hyperlink" Target="https://podminky.urs.cz/item/CS_URS_2023_02/577143121" TargetMode="External" /><Relationship Id="rId22" Type="http://schemas.openxmlformats.org/officeDocument/2006/relationships/hyperlink" Target="https://podminky.urs.cz/item/CS_URS_2023_02/594511112" TargetMode="External" /><Relationship Id="rId23" Type="http://schemas.openxmlformats.org/officeDocument/2006/relationships/hyperlink" Target="https://podminky.urs.cz/item/CS_URS_2023_02/899102112" TargetMode="External" /><Relationship Id="rId24" Type="http://schemas.openxmlformats.org/officeDocument/2006/relationships/hyperlink" Target="https://podminky.urs.cz/item/CS_URS_2023_02/899201211" TargetMode="External" /><Relationship Id="rId25" Type="http://schemas.openxmlformats.org/officeDocument/2006/relationships/hyperlink" Target="https://podminky.urs.cz/item/CS_URS_2023_02/899202112" TargetMode="External" /><Relationship Id="rId26" Type="http://schemas.openxmlformats.org/officeDocument/2006/relationships/hyperlink" Target="https://podminky.urs.cz/item/CS_URS_2023_02/899301811" TargetMode="External" /><Relationship Id="rId27" Type="http://schemas.openxmlformats.org/officeDocument/2006/relationships/hyperlink" Target="https://podminky.urs.cz/item/CS_URS_2023_02/899401112" TargetMode="External" /><Relationship Id="rId28" Type="http://schemas.openxmlformats.org/officeDocument/2006/relationships/hyperlink" Target="https://podminky.urs.cz/item/CS_URS_2023_02/899401113" TargetMode="External" /><Relationship Id="rId29" Type="http://schemas.openxmlformats.org/officeDocument/2006/relationships/hyperlink" Target="https://podminky.urs.cz/item/CS_URS_2023_02/911111111" TargetMode="External" /><Relationship Id="rId30" Type="http://schemas.openxmlformats.org/officeDocument/2006/relationships/hyperlink" Target="https://podminky.urs.cz/item/CS_URS_2023_02/919735112" TargetMode="External" /><Relationship Id="rId31" Type="http://schemas.openxmlformats.org/officeDocument/2006/relationships/hyperlink" Target="https://podminky.urs.cz/item/CS_URS_2023_02/916231213" TargetMode="External" /><Relationship Id="rId32" Type="http://schemas.openxmlformats.org/officeDocument/2006/relationships/hyperlink" Target="https://podminky.urs.cz/item/CS_URS_2023_02/914111111" TargetMode="External" /><Relationship Id="rId33" Type="http://schemas.openxmlformats.org/officeDocument/2006/relationships/hyperlink" Target="https://podminky.urs.cz/item/CS_URS_2023_02/914511112" TargetMode="External" /><Relationship Id="rId34" Type="http://schemas.openxmlformats.org/officeDocument/2006/relationships/hyperlink" Target="https://podminky.urs.cz/item/CS_URS_2023_02/997221551" TargetMode="External" /><Relationship Id="rId35" Type="http://schemas.openxmlformats.org/officeDocument/2006/relationships/hyperlink" Target="https://podminky.urs.cz/item/CS_URS_2023_02/998225111" TargetMode="External" /><Relationship Id="rId36" Type="http://schemas.openxmlformats.org/officeDocument/2006/relationships/hyperlink" Target="https://podminky.urs.cz/item/CS_URS_2023_02/767161811" TargetMode="External" /><Relationship Id="rId37" Type="http://schemas.openxmlformats.org/officeDocument/2006/relationships/hyperlink" Target="https://podminky.urs.cz/item/CS_URS_2023_02/789327321" TargetMode="External" /><Relationship Id="rId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1151123" TargetMode="External" /><Relationship Id="rId2" Type="http://schemas.openxmlformats.org/officeDocument/2006/relationships/hyperlink" Target="https://podminky.urs.cz/item/CS_URS_2023_02/122251104" TargetMode="External" /><Relationship Id="rId3" Type="http://schemas.openxmlformats.org/officeDocument/2006/relationships/hyperlink" Target="https://podminky.urs.cz/item/CS_URS_2023_02/131111333" TargetMode="External" /><Relationship Id="rId4" Type="http://schemas.openxmlformats.org/officeDocument/2006/relationships/hyperlink" Target="https://podminky.urs.cz/item/CS_URS_2023_02/132251101" TargetMode="External" /><Relationship Id="rId5" Type="http://schemas.openxmlformats.org/officeDocument/2006/relationships/hyperlink" Target="https://podminky.urs.cz/item/CS_URS_2023_02/133251101" TargetMode="External" /><Relationship Id="rId6" Type="http://schemas.openxmlformats.org/officeDocument/2006/relationships/hyperlink" Target="https://podminky.urs.cz/item/CS_URS_2023_02/162351103" TargetMode="External" /><Relationship Id="rId7" Type="http://schemas.openxmlformats.org/officeDocument/2006/relationships/hyperlink" Target="https://podminky.urs.cz/item/CS_URS_2023_02/162451105" TargetMode="External" /><Relationship Id="rId8" Type="http://schemas.openxmlformats.org/officeDocument/2006/relationships/hyperlink" Target="https://podminky.urs.cz/item/CS_URS_2023_02/162551108" TargetMode="External" /><Relationship Id="rId9" Type="http://schemas.openxmlformats.org/officeDocument/2006/relationships/hyperlink" Target="https://podminky.urs.cz/item/CS_URS_2023_02/167151111" TargetMode="External" /><Relationship Id="rId10" Type="http://schemas.openxmlformats.org/officeDocument/2006/relationships/hyperlink" Target="https://podminky.urs.cz/item/CS_URS_2023_02/171151103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71201231" TargetMode="External" /><Relationship Id="rId13" Type="http://schemas.openxmlformats.org/officeDocument/2006/relationships/hyperlink" Target="https://podminky.urs.cz/item/CS_URS_2023_02/181351107" TargetMode="External" /><Relationship Id="rId14" Type="http://schemas.openxmlformats.org/officeDocument/2006/relationships/hyperlink" Target="https://podminky.urs.cz/item/CS_URS_2023_02/181411131" TargetMode="External" /><Relationship Id="rId15" Type="http://schemas.openxmlformats.org/officeDocument/2006/relationships/hyperlink" Target="https://podminky.urs.cz/item/CS_URS_2023_02/181951112" TargetMode="External" /><Relationship Id="rId16" Type="http://schemas.openxmlformats.org/officeDocument/2006/relationships/hyperlink" Target="https://podminky.urs.cz/item/CS_URS_2023_02/275313611" TargetMode="External" /><Relationship Id="rId17" Type="http://schemas.openxmlformats.org/officeDocument/2006/relationships/hyperlink" Target="https://podminky.urs.cz/item/CS_URS_2023_02/338171123" TargetMode="External" /><Relationship Id="rId18" Type="http://schemas.openxmlformats.org/officeDocument/2006/relationships/hyperlink" Target="https://podminky.urs.cz/item/CS_URS_2023_02/348501211" TargetMode="External" /><Relationship Id="rId19" Type="http://schemas.openxmlformats.org/officeDocument/2006/relationships/hyperlink" Target="https://podminky.urs.cz/item/CS_URS_2023_02/451317777" TargetMode="External" /><Relationship Id="rId20" Type="http://schemas.openxmlformats.org/officeDocument/2006/relationships/hyperlink" Target="https://podminky.urs.cz/item/CS_URS_2023_02/462512270" TargetMode="External" /><Relationship Id="rId21" Type="http://schemas.openxmlformats.org/officeDocument/2006/relationships/hyperlink" Target="https://podminky.urs.cz/item/CS_URS_2023_02/561121113" TargetMode="External" /><Relationship Id="rId22" Type="http://schemas.openxmlformats.org/officeDocument/2006/relationships/hyperlink" Target="https://podminky.urs.cz/item/CS_URS_2023_02/564841111" TargetMode="External" /><Relationship Id="rId23" Type="http://schemas.openxmlformats.org/officeDocument/2006/relationships/hyperlink" Target="https://podminky.urs.cz/item/CS_URS_2023_02/564851111" TargetMode="External" /><Relationship Id="rId24" Type="http://schemas.openxmlformats.org/officeDocument/2006/relationships/hyperlink" Target="https://podminky.urs.cz/item/CS_URS_2023_02/596212210" TargetMode="External" /><Relationship Id="rId25" Type="http://schemas.openxmlformats.org/officeDocument/2006/relationships/hyperlink" Target="https://podminky.urs.cz/item/CS_URS_2023_02/911111111" TargetMode="External" /><Relationship Id="rId26" Type="http://schemas.openxmlformats.org/officeDocument/2006/relationships/hyperlink" Target="https://podminky.urs.cz/item/CS_URS_2023_02/912111111" TargetMode="External" /><Relationship Id="rId27" Type="http://schemas.openxmlformats.org/officeDocument/2006/relationships/hyperlink" Target="https://podminky.urs.cz/item/CS_URS_2023_02/914111111" TargetMode="External" /><Relationship Id="rId28" Type="http://schemas.openxmlformats.org/officeDocument/2006/relationships/hyperlink" Target="https://podminky.urs.cz/item/CS_URS_2023_02/914511112" TargetMode="External" /><Relationship Id="rId29" Type="http://schemas.openxmlformats.org/officeDocument/2006/relationships/hyperlink" Target="https://podminky.urs.cz/item/CS_URS_2023_02/916131113" TargetMode="External" /><Relationship Id="rId30" Type="http://schemas.openxmlformats.org/officeDocument/2006/relationships/hyperlink" Target="https://podminky.urs.cz/item/CS_URS_2023_02/919535555" TargetMode="External" /><Relationship Id="rId31" Type="http://schemas.openxmlformats.org/officeDocument/2006/relationships/hyperlink" Target="https://podminky.urs.cz/item/CS_URS_2023_02/919551112" TargetMode="External" /><Relationship Id="rId32" Type="http://schemas.openxmlformats.org/officeDocument/2006/relationships/hyperlink" Target="https://podminky.urs.cz/item/CS_URS_2023_02/966071822" TargetMode="External" /><Relationship Id="rId33" Type="http://schemas.openxmlformats.org/officeDocument/2006/relationships/hyperlink" Target="https://podminky.urs.cz/item/CS_URS_2023_02/997221561" TargetMode="External" /><Relationship Id="rId34" Type="http://schemas.openxmlformats.org/officeDocument/2006/relationships/hyperlink" Target="https://podminky.urs.cz/item/CS_URS_2023_02/997221569" TargetMode="External" /><Relationship Id="rId35" Type="http://schemas.openxmlformats.org/officeDocument/2006/relationships/hyperlink" Target="https://podminky.urs.cz/item/CS_URS_2023_02/998225111" TargetMode="External" /><Relationship Id="rId36" Type="http://schemas.openxmlformats.org/officeDocument/2006/relationships/hyperlink" Target="https://podminky.urs.cz/item/CS_URS_2023_02/767996701" TargetMode="External" /><Relationship Id="rId37" Type="http://schemas.openxmlformats.org/officeDocument/2006/relationships/hyperlink" Target="https://podminky.urs.cz/item/CS_URS_2023_02/789123240" TargetMode="External" /><Relationship Id="rId38" Type="http://schemas.openxmlformats.org/officeDocument/2006/relationships/hyperlink" Target="https://podminky.urs.cz/item/CS_URS_2023_02/789223541" TargetMode="External" /><Relationship Id="rId39" Type="http://schemas.openxmlformats.org/officeDocument/2006/relationships/hyperlink" Target="https://podminky.urs.cz/item/CS_URS_2023_02/789315217" TargetMode="External" /><Relationship Id="rId40" Type="http://schemas.openxmlformats.org/officeDocument/2006/relationships/hyperlink" Target="https://podminky.urs.cz/item/CS_URS_2023_02/789327321" TargetMode="External" /><Relationship Id="rId41" Type="http://schemas.openxmlformats.org/officeDocument/2006/relationships/hyperlink" Target="https://podminky.urs.cz/item/CS_URS_2023_02/789421533" TargetMode="External" /><Relationship Id="rId4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21151123" TargetMode="External" /><Relationship Id="rId3" Type="http://schemas.openxmlformats.org/officeDocument/2006/relationships/hyperlink" Target="https://podminky.urs.cz/item/CS_URS_2023_02/122251105" TargetMode="External" /><Relationship Id="rId4" Type="http://schemas.openxmlformats.org/officeDocument/2006/relationships/hyperlink" Target="https://podminky.urs.cz/item/CS_URS_2023_02/122551104" TargetMode="External" /><Relationship Id="rId5" Type="http://schemas.openxmlformats.org/officeDocument/2006/relationships/hyperlink" Target="https://podminky.urs.cz/item/CS_URS_2023_02/131111333" TargetMode="External" /><Relationship Id="rId6" Type="http://schemas.openxmlformats.org/officeDocument/2006/relationships/hyperlink" Target="https://podminky.urs.cz/item/CS_URS_2023_02/132251101" TargetMode="External" /><Relationship Id="rId7" Type="http://schemas.openxmlformats.org/officeDocument/2006/relationships/hyperlink" Target="https://podminky.urs.cz/item/CS_URS_2023_02/133251102" TargetMode="External" /><Relationship Id="rId8" Type="http://schemas.openxmlformats.org/officeDocument/2006/relationships/hyperlink" Target="https://podminky.urs.cz/item/CS_URS_2023_02/162351103" TargetMode="External" /><Relationship Id="rId9" Type="http://schemas.openxmlformats.org/officeDocument/2006/relationships/hyperlink" Target="https://podminky.urs.cz/item/CS_URS_2023_02/162651112" TargetMode="External" /><Relationship Id="rId10" Type="http://schemas.openxmlformats.org/officeDocument/2006/relationships/hyperlink" Target="https://podminky.urs.cz/item/CS_URS_2023_02/167151111" TargetMode="External" /><Relationship Id="rId11" Type="http://schemas.openxmlformats.org/officeDocument/2006/relationships/hyperlink" Target="https://podminky.urs.cz/item/CS_URS_2023_02/171151103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71201231" TargetMode="External" /><Relationship Id="rId14" Type="http://schemas.openxmlformats.org/officeDocument/2006/relationships/hyperlink" Target="https://podminky.urs.cz/item/CS_URS_2023_02/181351113" TargetMode="External" /><Relationship Id="rId15" Type="http://schemas.openxmlformats.org/officeDocument/2006/relationships/hyperlink" Target="https://podminky.urs.cz/item/CS_URS_2023_02/181451131" TargetMode="External" /><Relationship Id="rId16" Type="http://schemas.openxmlformats.org/officeDocument/2006/relationships/hyperlink" Target="https://podminky.urs.cz/item/CS_URS_2023_02/181951112" TargetMode="External" /><Relationship Id="rId17" Type="http://schemas.openxmlformats.org/officeDocument/2006/relationships/hyperlink" Target="https://podminky.urs.cz/item/CS_URS_2023_02/211511111" TargetMode="External" /><Relationship Id="rId18" Type="http://schemas.openxmlformats.org/officeDocument/2006/relationships/hyperlink" Target="https://podminky.urs.cz/item/CS_URS_2023_02/211971110" TargetMode="External" /><Relationship Id="rId19" Type="http://schemas.openxmlformats.org/officeDocument/2006/relationships/hyperlink" Target="https://podminky.urs.cz/item/CS_URS_2023_02/212312111" TargetMode="External" /><Relationship Id="rId20" Type="http://schemas.openxmlformats.org/officeDocument/2006/relationships/hyperlink" Target="https://podminky.urs.cz/item/CS_URS_2023_02/212755211" TargetMode="External" /><Relationship Id="rId21" Type="http://schemas.openxmlformats.org/officeDocument/2006/relationships/hyperlink" Target="https://podminky.urs.cz/item/CS_URS_2023_02/274313611" TargetMode="External" /><Relationship Id="rId22" Type="http://schemas.openxmlformats.org/officeDocument/2006/relationships/hyperlink" Target="https://podminky.urs.cz/item/CS_URS_2023_02/291211111" TargetMode="External" /><Relationship Id="rId23" Type="http://schemas.openxmlformats.org/officeDocument/2006/relationships/hyperlink" Target="https://podminky.urs.cz/item/CS_URS_2023_02/338171113" TargetMode="External" /><Relationship Id="rId24" Type="http://schemas.openxmlformats.org/officeDocument/2006/relationships/hyperlink" Target="https://podminky.urs.cz/item/CS_URS_2023_02/338171123" TargetMode="External" /><Relationship Id="rId25" Type="http://schemas.openxmlformats.org/officeDocument/2006/relationships/hyperlink" Target="https://podminky.urs.cz/item/CS_URS_2023_02/348401120" TargetMode="External" /><Relationship Id="rId26" Type="http://schemas.openxmlformats.org/officeDocument/2006/relationships/hyperlink" Target="https://podminky.urs.cz/item/CS_URS_2023_02/348501211" TargetMode="External" /><Relationship Id="rId27" Type="http://schemas.openxmlformats.org/officeDocument/2006/relationships/hyperlink" Target="https://podminky.urs.cz/item/CS_URS_2023_02/451317777" TargetMode="External" /><Relationship Id="rId28" Type="http://schemas.openxmlformats.org/officeDocument/2006/relationships/hyperlink" Target="https://podminky.urs.cz/item/CS_URS_2023_02/452311131" TargetMode="External" /><Relationship Id="rId29" Type="http://schemas.openxmlformats.org/officeDocument/2006/relationships/hyperlink" Target="https://podminky.urs.cz/item/CS_URS_2023_02/452384111" TargetMode="External" /><Relationship Id="rId30" Type="http://schemas.openxmlformats.org/officeDocument/2006/relationships/hyperlink" Target="https://podminky.urs.cz/item/CS_URS_2023_02/462512270" TargetMode="External" /><Relationship Id="rId31" Type="http://schemas.openxmlformats.org/officeDocument/2006/relationships/hyperlink" Target="https://podminky.urs.cz/item/CS_URS_2023_02/561121112" TargetMode="External" /><Relationship Id="rId32" Type="http://schemas.openxmlformats.org/officeDocument/2006/relationships/hyperlink" Target="https://podminky.urs.cz/item/CS_URS_2023_02/561121113" TargetMode="External" /><Relationship Id="rId33" Type="http://schemas.openxmlformats.org/officeDocument/2006/relationships/hyperlink" Target="https://podminky.urs.cz/item/CS_URS_2023_02/564831111" TargetMode="External" /><Relationship Id="rId34" Type="http://schemas.openxmlformats.org/officeDocument/2006/relationships/hyperlink" Target="https://podminky.urs.cz/item/CS_URS_2023_02/564841111" TargetMode="External" /><Relationship Id="rId35" Type="http://schemas.openxmlformats.org/officeDocument/2006/relationships/hyperlink" Target="https://podminky.urs.cz/item/CS_URS_2023_02/564851111" TargetMode="External" /><Relationship Id="rId36" Type="http://schemas.openxmlformats.org/officeDocument/2006/relationships/hyperlink" Target="https://podminky.urs.cz/item/CS_URS_2023_02/564911511" TargetMode="External" /><Relationship Id="rId37" Type="http://schemas.openxmlformats.org/officeDocument/2006/relationships/hyperlink" Target="https://podminky.urs.cz/item/CS_URS_2023_02/573111115" TargetMode="External" /><Relationship Id="rId38" Type="http://schemas.openxmlformats.org/officeDocument/2006/relationships/hyperlink" Target="https://podminky.urs.cz/item/CS_URS_2023_02/573211112" TargetMode="External" /><Relationship Id="rId39" Type="http://schemas.openxmlformats.org/officeDocument/2006/relationships/hyperlink" Target="https://podminky.urs.cz/item/CS_URS_2023_02/577143111" TargetMode="External" /><Relationship Id="rId40" Type="http://schemas.openxmlformats.org/officeDocument/2006/relationships/hyperlink" Target="https://podminky.urs.cz/item/CS_URS_2023_02/594511112" TargetMode="External" /><Relationship Id="rId41" Type="http://schemas.openxmlformats.org/officeDocument/2006/relationships/hyperlink" Target="https://podminky.urs.cz/item/CS_URS_2023_02/596212210" TargetMode="External" /><Relationship Id="rId42" Type="http://schemas.openxmlformats.org/officeDocument/2006/relationships/hyperlink" Target="https://podminky.urs.cz/item/CS_URS_2023_02/895941104" TargetMode="External" /><Relationship Id="rId43" Type="http://schemas.openxmlformats.org/officeDocument/2006/relationships/hyperlink" Target="https://podminky.urs.cz/item/CS_URS_2023_02/899203112" TargetMode="External" /><Relationship Id="rId44" Type="http://schemas.openxmlformats.org/officeDocument/2006/relationships/hyperlink" Target="https://podminky.urs.cz/item/CS_URS_2023_02/911111111" TargetMode="External" /><Relationship Id="rId45" Type="http://schemas.openxmlformats.org/officeDocument/2006/relationships/hyperlink" Target="https://podminky.urs.cz/item/CS_URS_2023_02/916131113" TargetMode="External" /><Relationship Id="rId46" Type="http://schemas.openxmlformats.org/officeDocument/2006/relationships/hyperlink" Target="https://podminky.urs.cz/item/CS_URS_2023_02/916331112" TargetMode="External" /><Relationship Id="rId47" Type="http://schemas.openxmlformats.org/officeDocument/2006/relationships/hyperlink" Target="https://podminky.urs.cz/item/CS_URS_2023_02/919735112" TargetMode="External" /><Relationship Id="rId48" Type="http://schemas.openxmlformats.org/officeDocument/2006/relationships/hyperlink" Target="https://podminky.urs.cz/item/CS_URS_2023_02/914111111" TargetMode="External" /><Relationship Id="rId49" Type="http://schemas.openxmlformats.org/officeDocument/2006/relationships/hyperlink" Target="https://podminky.urs.cz/item/CS_URS_2023_02/914511112" TargetMode="External" /><Relationship Id="rId50" Type="http://schemas.openxmlformats.org/officeDocument/2006/relationships/hyperlink" Target="https://podminky.urs.cz/item/CS_URS_2023_02/912111111" TargetMode="External" /><Relationship Id="rId51" Type="http://schemas.openxmlformats.org/officeDocument/2006/relationships/hyperlink" Target="https://podminky.urs.cz/item/CS_URS_2023_02/915621111" TargetMode="External" /><Relationship Id="rId52" Type="http://schemas.openxmlformats.org/officeDocument/2006/relationships/hyperlink" Target="https://podminky.urs.cz/item/CS_URS_2023_02/915131111" TargetMode="External" /><Relationship Id="rId53" Type="http://schemas.openxmlformats.org/officeDocument/2006/relationships/hyperlink" Target="https://podminky.urs.cz/item/CS_URS_2023_02/919411111" TargetMode="External" /><Relationship Id="rId54" Type="http://schemas.openxmlformats.org/officeDocument/2006/relationships/hyperlink" Target="https://podminky.urs.cz/item/CS_URS_2023_02/919411121" TargetMode="External" /><Relationship Id="rId55" Type="http://schemas.openxmlformats.org/officeDocument/2006/relationships/hyperlink" Target="https://podminky.urs.cz/item/CS_URS_2023_02/919521120" TargetMode="External" /><Relationship Id="rId56" Type="http://schemas.openxmlformats.org/officeDocument/2006/relationships/hyperlink" Target="https://podminky.urs.cz/item/CS_URS_2023_02/919521140" TargetMode="External" /><Relationship Id="rId57" Type="http://schemas.openxmlformats.org/officeDocument/2006/relationships/hyperlink" Target="https://podminky.urs.cz/item/CS_URS_2023_02/919535555" TargetMode="External" /><Relationship Id="rId58" Type="http://schemas.openxmlformats.org/officeDocument/2006/relationships/hyperlink" Target="https://podminky.urs.cz/item/CS_URS_2023_02/919551112" TargetMode="External" /><Relationship Id="rId59" Type="http://schemas.openxmlformats.org/officeDocument/2006/relationships/hyperlink" Target="https://podminky.urs.cz/item/CS_URS_2023_02/966071822" TargetMode="External" /><Relationship Id="rId60" Type="http://schemas.openxmlformats.org/officeDocument/2006/relationships/hyperlink" Target="https://podminky.urs.cz/item/CS_URS_2023_02/997221561" TargetMode="External" /><Relationship Id="rId61" Type="http://schemas.openxmlformats.org/officeDocument/2006/relationships/hyperlink" Target="https://podminky.urs.cz/item/CS_URS_2023_02/997221569" TargetMode="External" /><Relationship Id="rId62" Type="http://schemas.openxmlformats.org/officeDocument/2006/relationships/hyperlink" Target="https://podminky.urs.cz/item/CS_URS_2023_02/998225111" TargetMode="External" /><Relationship Id="rId63" Type="http://schemas.openxmlformats.org/officeDocument/2006/relationships/hyperlink" Target="https://podminky.urs.cz/item/CS_URS_2023_02/789123240" TargetMode="External" /><Relationship Id="rId64" Type="http://schemas.openxmlformats.org/officeDocument/2006/relationships/hyperlink" Target="https://podminky.urs.cz/item/CS_URS_2023_02/789223541" TargetMode="External" /><Relationship Id="rId65" Type="http://schemas.openxmlformats.org/officeDocument/2006/relationships/hyperlink" Target="https://podminky.urs.cz/item/CS_URS_2023_02/789315217" TargetMode="External" /><Relationship Id="rId66" Type="http://schemas.openxmlformats.org/officeDocument/2006/relationships/hyperlink" Target="https://podminky.urs.cz/item/CS_URS_2023_02/789327321" TargetMode="External" /><Relationship Id="rId67" Type="http://schemas.openxmlformats.org/officeDocument/2006/relationships/hyperlink" Target="https://podminky.urs.cz/item/CS_URS_2023_02/789421533" TargetMode="External" /><Relationship Id="rId6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5101301" TargetMode="External" /><Relationship Id="rId3" Type="http://schemas.openxmlformats.org/officeDocument/2006/relationships/hyperlink" Target="https://podminky.urs.cz/item/CS_URS_2023_02/122251502" TargetMode="External" /><Relationship Id="rId4" Type="http://schemas.openxmlformats.org/officeDocument/2006/relationships/hyperlink" Target="https://podminky.urs.cz/item/CS_URS_2023_02/131251104" TargetMode="External" /><Relationship Id="rId5" Type="http://schemas.openxmlformats.org/officeDocument/2006/relationships/hyperlink" Target="https://podminky.urs.cz/item/CS_URS_2023_02/162251102" TargetMode="External" /><Relationship Id="rId6" Type="http://schemas.openxmlformats.org/officeDocument/2006/relationships/hyperlink" Target="https://podminky.urs.cz/item/CS_URS_2023_02/162551108" TargetMode="External" /><Relationship Id="rId7" Type="http://schemas.openxmlformats.org/officeDocument/2006/relationships/hyperlink" Target="https://podminky.urs.cz/item/CS_URS_2023_02/167151101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74151101" TargetMode="External" /><Relationship Id="rId11" Type="http://schemas.openxmlformats.org/officeDocument/2006/relationships/hyperlink" Target="https://podminky.urs.cz/item/CS_URS_2023_02/181951112" TargetMode="External" /><Relationship Id="rId12" Type="http://schemas.openxmlformats.org/officeDocument/2006/relationships/hyperlink" Target="https://podminky.urs.cz/item/CS_URS_2023_02/211531111" TargetMode="External" /><Relationship Id="rId13" Type="http://schemas.openxmlformats.org/officeDocument/2006/relationships/hyperlink" Target="https://podminky.urs.cz/item/CS_URS_2023_02/212792311" TargetMode="External" /><Relationship Id="rId14" Type="http://schemas.openxmlformats.org/officeDocument/2006/relationships/hyperlink" Target="https://podminky.urs.cz/item/CS_URS_2023_02/213141131" TargetMode="External" /><Relationship Id="rId15" Type="http://schemas.openxmlformats.org/officeDocument/2006/relationships/hyperlink" Target="https://podminky.urs.cz/item/CS_URS_2023_02/273311124" TargetMode="External" /><Relationship Id="rId16" Type="http://schemas.openxmlformats.org/officeDocument/2006/relationships/hyperlink" Target="https://podminky.urs.cz/item/CS_URS_2023_02/273311191" TargetMode="External" /><Relationship Id="rId17" Type="http://schemas.openxmlformats.org/officeDocument/2006/relationships/hyperlink" Target="https://podminky.urs.cz/item/CS_URS_2023_02/225311114" TargetMode="External" /><Relationship Id="rId18" Type="http://schemas.openxmlformats.org/officeDocument/2006/relationships/hyperlink" Target="https://podminky.urs.cz/item/CS_URS_2023_02/271532213" TargetMode="External" /><Relationship Id="rId19" Type="http://schemas.openxmlformats.org/officeDocument/2006/relationships/hyperlink" Target="https://podminky.urs.cz/item/CS_URS_2023_02/271542211" TargetMode="External" /><Relationship Id="rId20" Type="http://schemas.openxmlformats.org/officeDocument/2006/relationships/hyperlink" Target="https://podminky.urs.cz/item/CS_URS_2023_02/282602113" TargetMode="External" /><Relationship Id="rId21" Type="http://schemas.openxmlformats.org/officeDocument/2006/relationships/hyperlink" Target="https://podminky.urs.cz/item/CS_URS_2023_02/283111113" TargetMode="External" /><Relationship Id="rId22" Type="http://schemas.openxmlformats.org/officeDocument/2006/relationships/hyperlink" Target="https://podminky.urs.cz/item/CS_URS_2023_02/283131113" TargetMode="External" /><Relationship Id="rId23" Type="http://schemas.openxmlformats.org/officeDocument/2006/relationships/hyperlink" Target="https://podminky.urs.cz/item/CS_URS_2023_02/321321115" TargetMode="External" /><Relationship Id="rId24" Type="http://schemas.openxmlformats.org/officeDocument/2006/relationships/hyperlink" Target="https://podminky.urs.cz/item/CS_URS_2023_02/321351010" TargetMode="External" /><Relationship Id="rId25" Type="http://schemas.openxmlformats.org/officeDocument/2006/relationships/hyperlink" Target="https://podminky.urs.cz/item/CS_URS_2023_02/321352010" TargetMode="External" /><Relationship Id="rId26" Type="http://schemas.openxmlformats.org/officeDocument/2006/relationships/hyperlink" Target="https://podminky.urs.cz/item/CS_URS_2023_02/321366111" TargetMode="External" /><Relationship Id="rId27" Type="http://schemas.openxmlformats.org/officeDocument/2006/relationships/hyperlink" Target="https://podminky.urs.cz/item/CS_URS_2023_02/321366112" TargetMode="External" /><Relationship Id="rId28" Type="http://schemas.openxmlformats.org/officeDocument/2006/relationships/hyperlink" Target="https://podminky.urs.cz/item/CS_URS_2023_02/327215221" TargetMode="External" /><Relationship Id="rId29" Type="http://schemas.openxmlformats.org/officeDocument/2006/relationships/hyperlink" Target="https://podminky.urs.cz/item/CS_URS_2023_02/334323118" TargetMode="External" /><Relationship Id="rId30" Type="http://schemas.openxmlformats.org/officeDocument/2006/relationships/hyperlink" Target="https://podminky.urs.cz/item/CS_URS_2023_02/334351112" TargetMode="External" /><Relationship Id="rId31" Type="http://schemas.openxmlformats.org/officeDocument/2006/relationships/hyperlink" Target="https://podminky.urs.cz/item/CS_URS_2023_02/334351211" TargetMode="External" /><Relationship Id="rId32" Type="http://schemas.openxmlformats.org/officeDocument/2006/relationships/hyperlink" Target="https://podminky.urs.cz/item/CS_URS_2023_02/334361266" TargetMode="External" /><Relationship Id="rId33" Type="http://schemas.openxmlformats.org/officeDocument/2006/relationships/hyperlink" Target="https://podminky.urs.cz/item/CS_URS_2023_02/388995212" TargetMode="External" /><Relationship Id="rId34" Type="http://schemas.openxmlformats.org/officeDocument/2006/relationships/hyperlink" Target="https://podminky.urs.cz/item/CS_URS_2023_02/423175713" TargetMode="External" /><Relationship Id="rId35" Type="http://schemas.openxmlformats.org/officeDocument/2006/relationships/hyperlink" Target="https://podminky.urs.cz/item/CS_URS_2023_02/428992111" TargetMode="External" /><Relationship Id="rId36" Type="http://schemas.openxmlformats.org/officeDocument/2006/relationships/hyperlink" Target="https://podminky.urs.cz/item/CS_URS_2023_02/458501112" TargetMode="External" /><Relationship Id="rId37" Type="http://schemas.openxmlformats.org/officeDocument/2006/relationships/hyperlink" Target="https://podminky.urs.cz/item/CS_URS_2023_02/462511111" TargetMode="External" /><Relationship Id="rId38" Type="http://schemas.openxmlformats.org/officeDocument/2006/relationships/hyperlink" Target="https://podminky.urs.cz/item/CS_URS_2023_02/465513157" TargetMode="External" /><Relationship Id="rId39" Type="http://schemas.openxmlformats.org/officeDocument/2006/relationships/hyperlink" Target="https://podminky.urs.cz/item/CS_URS_2023_02/919521160" TargetMode="External" /><Relationship Id="rId40" Type="http://schemas.openxmlformats.org/officeDocument/2006/relationships/hyperlink" Target="https://podminky.urs.cz/item/CS_URS_2023_02/992114154" TargetMode="External" /><Relationship Id="rId41" Type="http://schemas.openxmlformats.org/officeDocument/2006/relationships/hyperlink" Target="https://podminky.urs.cz/item/CS_URS_2023_02/992114194" TargetMode="External" /><Relationship Id="rId42" Type="http://schemas.openxmlformats.org/officeDocument/2006/relationships/hyperlink" Target="https://podminky.urs.cz/item/CS_URS_2023_02/992114291" TargetMode="External" /><Relationship Id="rId43" Type="http://schemas.openxmlformats.org/officeDocument/2006/relationships/hyperlink" Target="https://podminky.urs.cz/item/CS_URS_2023_02/998212111" TargetMode="External" /><Relationship Id="rId44" Type="http://schemas.openxmlformats.org/officeDocument/2006/relationships/hyperlink" Target="https://podminky.urs.cz/item/CS_URS_2023_02/711311001" TargetMode="External" /><Relationship Id="rId45" Type="http://schemas.openxmlformats.org/officeDocument/2006/relationships/hyperlink" Target="https://podminky.urs.cz/item/CS_URS_2023_02/711321131" TargetMode="External" /><Relationship Id="rId46" Type="http://schemas.openxmlformats.org/officeDocument/2006/relationships/hyperlink" Target="https://podminky.urs.cz/item/CS_URS_2023_02/998711101" TargetMode="External" /><Relationship Id="rId47" Type="http://schemas.openxmlformats.org/officeDocument/2006/relationships/hyperlink" Target="https://podminky.urs.cz/item/CS_URS_2023_02/762082120" TargetMode="External" /><Relationship Id="rId48" Type="http://schemas.openxmlformats.org/officeDocument/2006/relationships/hyperlink" Target="https://podminky.urs.cz/item/CS_URS_2023_02/762083122" TargetMode="External" /><Relationship Id="rId49" Type="http://schemas.openxmlformats.org/officeDocument/2006/relationships/hyperlink" Target="https://podminky.urs.cz/item/CS_URS_2023_02/762086111" TargetMode="External" /><Relationship Id="rId50" Type="http://schemas.openxmlformats.org/officeDocument/2006/relationships/hyperlink" Target="https://podminky.urs.cz/item/CS_URS_2023_02/762521108" TargetMode="External" /><Relationship Id="rId51" Type="http://schemas.openxmlformats.org/officeDocument/2006/relationships/hyperlink" Target="https://podminky.urs.cz/item/CS_URS_2023_02/762526130" TargetMode="External" /><Relationship Id="rId52" Type="http://schemas.openxmlformats.org/officeDocument/2006/relationships/hyperlink" Target="https://podminky.urs.cz/item/CS_URS_2023_02/762595001" TargetMode="External" /><Relationship Id="rId53" Type="http://schemas.openxmlformats.org/officeDocument/2006/relationships/hyperlink" Target="https://podminky.urs.cz/item/CS_URS_2023_02/998762101" TargetMode="External" /><Relationship Id="rId54" Type="http://schemas.openxmlformats.org/officeDocument/2006/relationships/hyperlink" Target="https://podminky.urs.cz/item/CS_URS_2023_02/767163111" TargetMode="External" /><Relationship Id="rId55" Type="http://schemas.openxmlformats.org/officeDocument/2006/relationships/hyperlink" Target="https://podminky.urs.cz/item/CS_URS_2023_02/998767101" TargetMode="External" /><Relationship Id="rId56" Type="http://schemas.openxmlformats.org/officeDocument/2006/relationships/hyperlink" Target="https://podminky.urs.cz/item/CS_URS_2023_02/783213111" TargetMode="External" /><Relationship Id="rId57" Type="http://schemas.openxmlformats.org/officeDocument/2006/relationships/hyperlink" Target="https://podminky.urs.cz/item/CS_URS_2023_02/783218111" TargetMode="External" /><Relationship Id="rId58" Type="http://schemas.openxmlformats.org/officeDocument/2006/relationships/hyperlink" Target="https://podminky.urs.cz/item/CS_URS_2023_02/789123240" TargetMode="External" /><Relationship Id="rId59" Type="http://schemas.openxmlformats.org/officeDocument/2006/relationships/hyperlink" Target="https://podminky.urs.cz/item/CS_URS_2023_02/789223541" TargetMode="External" /><Relationship Id="rId60" Type="http://schemas.openxmlformats.org/officeDocument/2006/relationships/hyperlink" Target="https://podminky.urs.cz/item/CS_URS_2023_02/789325211" TargetMode="External" /><Relationship Id="rId61" Type="http://schemas.openxmlformats.org/officeDocument/2006/relationships/hyperlink" Target="https://podminky.urs.cz/item/CS_URS_2023_02/789325216" TargetMode="External" /><Relationship Id="rId62" Type="http://schemas.openxmlformats.org/officeDocument/2006/relationships/hyperlink" Target="https://podminky.urs.cz/item/CS_URS_2023_02/789325220" TargetMode="External" /><Relationship Id="rId63" Type="http://schemas.openxmlformats.org/officeDocument/2006/relationships/hyperlink" Target="https://podminky.urs.cz/item/CS_URS_2023_02/789325321" TargetMode="External" /><Relationship Id="rId64" Type="http://schemas.openxmlformats.org/officeDocument/2006/relationships/hyperlink" Target="https://podminky.urs.cz/item/CS_URS_2023_02/789421531" TargetMode="External" /><Relationship Id="rId6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32" TargetMode="External" /><Relationship Id="rId2" Type="http://schemas.openxmlformats.org/officeDocument/2006/relationships/hyperlink" Target="https://podminky.urs.cz/item/CS_URS_2023_02/113107322" TargetMode="External" /><Relationship Id="rId3" Type="http://schemas.openxmlformats.org/officeDocument/2006/relationships/hyperlink" Target="https://podminky.urs.cz/item/CS_URS_2023_02/121151113" TargetMode="External" /><Relationship Id="rId4" Type="http://schemas.openxmlformats.org/officeDocument/2006/relationships/hyperlink" Target="https://podminky.urs.cz/item/CS_URS_2023_02/122251105" TargetMode="External" /><Relationship Id="rId5" Type="http://schemas.openxmlformats.org/officeDocument/2006/relationships/hyperlink" Target="https://podminky.urs.cz/item/CS_URS_2023_02/129911121" TargetMode="External" /><Relationship Id="rId6" Type="http://schemas.openxmlformats.org/officeDocument/2006/relationships/hyperlink" Target="https://podminky.urs.cz/item/CS_URS_2023_02/151712111" TargetMode="External" /><Relationship Id="rId7" Type="http://schemas.openxmlformats.org/officeDocument/2006/relationships/hyperlink" Target="https://podminky.urs.cz/item/CS_URS_2023_02/151712121" TargetMode="External" /><Relationship Id="rId8" Type="http://schemas.openxmlformats.org/officeDocument/2006/relationships/hyperlink" Target="https://podminky.urs.cz/item/CS_URS_2023_02/151721111" TargetMode="External" /><Relationship Id="rId9" Type="http://schemas.openxmlformats.org/officeDocument/2006/relationships/hyperlink" Target="https://podminky.urs.cz/item/CS_URS_2023_02/153811111" TargetMode="External" /><Relationship Id="rId10" Type="http://schemas.openxmlformats.org/officeDocument/2006/relationships/hyperlink" Target="https://podminky.urs.cz/item/CS_URS_2023_02/153811211" TargetMode="External" /><Relationship Id="rId11" Type="http://schemas.openxmlformats.org/officeDocument/2006/relationships/hyperlink" Target="https://podminky.urs.cz/item/CS_URS_2023_02/153891311" TargetMode="External" /><Relationship Id="rId12" Type="http://schemas.openxmlformats.org/officeDocument/2006/relationships/hyperlink" Target="https://podminky.urs.cz/item/CS_URS_2023_02/162351103" TargetMode="External" /><Relationship Id="rId13" Type="http://schemas.openxmlformats.org/officeDocument/2006/relationships/hyperlink" Target="https://podminky.urs.cz/item/CS_URS_2023_02/162651112" TargetMode="External" /><Relationship Id="rId14" Type="http://schemas.openxmlformats.org/officeDocument/2006/relationships/hyperlink" Target="https://podminky.urs.cz/item/CS_URS_2023_02/167151111" TargetMode="External" /><Relationship Id="rId15" Type="http://schemas.openxmlformats.org/officeDocument/2006/relationships/hyperlink" Target="https://podminky.urs.cz/item/CS_URS_2023_02/171201231" TargetMode="External" /><Relationship Id="rId16" Type="http://schemas.openxmlformats.org/officeDocument/2006/relationships/hyperlink" Target="https://podminky.urs.cz/item/CS_URS_2023_02/171151103" TargetMode="External" /><Relationship Id="rId17" Type="http://schemas.openxmlformats.org/officeDocument/2006/relationships/hyperlink" Target="https://podminky.urs.cz/item/CS_URS_2023_02/171251201" TargetMode="External" /><Relationship Id="rId18" Type="http://schemas.openxmlformats.org/officeDocument/2006/relationships/hyperlink" Target="https://podminky.urs.cz/item/CS_URS_2023_02/175151101" TargetMode="External" /><Relationship Id="rId19" Type="http://schemas.openxmlformats.org/officeDocument/2006/relationships/hyperlink" Target="https://podminky.urs.cz/item/CS_URS_2023_02/181351103" TargetMode="External" /><Relationship Id="rId20" Type="http://schemas.openxmlformats.org/officeDocument/2006/relationships/hyperlink" Target="https://podminky.urs.cz/item/CS_URS_2023_02/181451131" TargetMode="External" /><Relationship Id="rId21" Type="http://schemas.openxmlformats.org/officeDocument/2006/relationships/hyperlink" Target="https://podminky.urs.cz/item/CS_URS_2023_02/211971110" TargetMode="External" /><Relationship Id="rId22" Type="http://schemas.openxmlformats.org/officeDocument/2006/relationships/hyperlink" Target="https://podminky.urs.cz/item/CS_URS_2023_02/212755214" TargetMode="External" /><Relationship Id="rId23" Type="http://schemas.openxmlformats.org/officeDocument/2006/relationships/hyperlink" Target="https://podminky.urs.cz/item/CS_URS_2023_02/213311141" TargetMode="External" /><Relationship Id="rId24" Type="http://schemas.openxmlformats.org/officeDocument/2006/relationships/hyperlink" Target="https://podminky.urs.cz/item/CS_URS_2023_02/225311114" TargetMode="External" /><Relationship Id="rId25" Type="http://schemas.openxmlformats.org/officeDocument/2006/relationships/hyperlink" Target="https://podminky.urs.cz/item/CS_URS_2023_02/223111112" TargetMode="External" /><Relationship Id="rId26" Type="http://schemas.openxmlformats.org/officeDocument/2006/relationships/hyperlink" Target="https://podminky.urs.cz/item/CS_URS_2023_02/282602113" TargetMode="External" /><Relationship Id="rId27" Type="http://schemas.openxmlformats.org/officeDocument/2006/relationships/hyperlink" Target="https://podminky.urs.cz/item/CS_URS_2023_02/282603111" TargetMode="External" /><Relationship Id="rId28" Type="http://schemas.openxmlformats.org/officeDocument/2006/relationships/hyperlink" Target="https://podminky.urs.cz/item/CS_URS_2023_02/283111113" TargetMode="External" /><Relationship Id="rId29" Type="http://schemas.openxmlformats.org/officeDocument/2006/relationships/hyperlink" Target="https://podminky.urs.cz/item/CS_URS_2023_02/327262053" TargetMode="External" /><Relationship Id="rId30" Type="http://schemas.openxmlformats.org/officeDocument/2006/relationships/hyperlink" Target="https://podminky.urs.cz/item/CS_URS_2023_02/327265021" TargetMode="External" /><Relationship Id="rId31" Type="http://schemas.openxmlformats.org/officeDocument/2006/relationships/hyperlink" Target="https://podminky.urs.cz/item/CS_URS_2023_02/327361006" TargetMode="External" /><Relationship Id="rId32" Type="http://schemas.openxmlformats.org/officeDocument/2006/relationships/hyperlink" Target="https://podminky.urs.cz/item/CS_URS_2023_02/339921131" TargetMode="External" /><Relationship Id="rId33" Type="http://schemas.openxmlformats.org/officeDocument/2006/relationships/hyperlink" Target="https://podminky.urs.cz/item/CS_URS_2023_02/348101120" TargetMode="External" /><Relationship Id="rId34" Type="http://schemas.openxmlformats.org/officeDocument/2006/relationships/hyperlink" Target="https://podminky.urs.cz/item/CS_URS_2023_02/348272515" TargetMode="External" /><Relationship Id="rId35" Type="http://schemas.openxmlformats.org/officeDocument/2006/relationships/hyperlink" Target="https://podminky.urs.cz/item/CS_URS_2023_02/348273511" TargetMode="External" /><Relationship Id="rId36" Type="http://schemas.openxmlformats.org/officeDocument/2006/relationships/hyperlink" Target="https://podminky.urs.cz/item/CS_URS_2023_02/348273903" TargetMode="External" /><Relationship Id="rId37" Type="http://schemas.openxmlformats.org/officeDocument/2006/relationships/hyperlink" Target="https://podminky.urs.cz/item/CS_URS_2023_02/348273905" TargetMode="External" /><Relationship Id="rId38" Type="http://schemas.openxmlformats.org/officeDocument/2006/relationships/hyperlink" Target="https://podminky.urs.cz/item/CS_URS_2023_02/348273907" TargetMode="External" /><Relationship Id="rId39" Type="http://schemas.openxmlformats.org/officeDocument/2006/relationships/hyperlink" Target="https://podminky.urs.cz/item/CS_URS_2023_02/348273912" TargetMode="External" /><Relationship Id="rId40" Type="http://schemas.openxmlformats.org/officeDocument/2006/relationships/hyperlink" Target="https://podminky.urs.cz/item/CS_URS_2023_02/348273915" TargetMode="External" /><Relationship Id="rId41" Type="http://schemas.openxmlformats.org/officeDocument/2006/relationships/hyperlink" Target="https://podminky.urs.cz/item/CS_URS_2023_02/348501111" TargetMode="External" /><Relationship Id="rId42" Type="http://schemas.openxmlformats.org/officeDocument/2006/relationships/hyperlink" Target="https://podminky.urs.cz/item/CS_URS_2023_02/451572111" TargetMode="External" /><Relationship Id="rId43" Type="http://schemas.openxmlformats.org/officeDocument/2006/relationships/hyperlink" Target="https://podminky.urs.cz/item/CS_URS_2023_02/452112122" TargetMode="External" /><Relationship Id="rId44" Type="http://schemas.openxmlformats.org/officeDocument/2006/relationships/hyperlink" Target="https://podminky.urs.cz/item/CS_URS_2023_02/596211111" TargetMode="External" /><Relationship Id="rId45" Type="http://schemas.openxmlformats.org/officeDocument/2006/relationships/hyperlink" Target="https://podminky.urs.cz/item/CS_URS_2023_02/871263121" TargetMode="External" /><Relationship Id="rId46" Type="http://schemas.openxmlformats.org/officeDocument/2006/relationships/hyperlink" Target="https://podminky.urs.cz/item/CS_URS_2023_02/871313121" TargetMode="External" /><Relationship Id="rId47" Type="http://schemas.openxmlformats.org/officeDocument/2006/relationships/hyperlink" Target="https://podminky.urs.cz/item/CS_URS_2023_02/871353121" TargetMode="External" /><Relationship Id="rId48" Type="http://schemas.openxmlformats.org/officeDocument/2006/relationships/hyperlink" Target="https://podminky.urs.cz/item/CS_URS_2023_02/877315211" TargetMode="External" /><Relationship Id="rId49" Type="http://schemas.openxmlformats.org/officeDocument/2006/relationships/hyperlink" Target="https://podminky.urs.cz/item/CS_URS_2023_02/877355211" TargetMode="External" /><Relationship Id="rId50" Type="http://schemas.openxmlformats.org/officeDocument/2006/relationships/hyperlink" Target="https://podminky.urs.cz/item/CS_URS_2023_02/894411311" TargetMode="External" /><Relationship Id="rId51" Type="http://schemas.openxmlformats.org/officeDocument/2006/relationships/hyperlink" Target="https://podminky.urs.cz/item/CS_URS_2023_02/894412411" TargetMode="External" /><Relationship Id="rId52" Type="http://schemas.openxmlformats.org/officeDocument/2006/relationships/hyperlink" Target="https://podminky.urs.cz/item/CS_URS_2023_02/894414111" TargetMode="External" /><Relationship Id="rId53" Type="http://schemas.openxmlformats.org/officeDocument/2006/relationships/hyperlink" Target="https://podminky.urs.cz/item/CS_URS_2023_02/895941301" TargetMode="External" /><Relationship Id="rId54" Type="http://schemas.openxmlformats.org/officeDocument/2006/relationships/hyperlink" Target="https://podminky.urs.cz/item/CS_URS_2023_02/895941312" TargetMode="External" /><Relationship Id="rId55" Type="http://schemas.openxmlformats.org/officeDocument/2006/relationships/hyperlink" Target="https://podminky.urs.cz/item/CS_URS_2023_02/899103112" TargetMode="External" /><Relationship Id="rId56" Type="http://schemas.openxmlformats.org/officeDocument/2006/relationships/hyperlink" Target="https://podminky.urs.cz/item/CS_URS_2023_02/899204112" TargetMode="External" /><Relationship Id="rId57" Type="http://schemas.openxmlformats.org/officeDocument/2006/relationships/hyperlink" Target="https://podminky.urs.cz/item/CS_URS_2023_02/916131213" TargetMode="External" /><Relationship Id="rId58" Type="http://schemas.openxmlformats.org/officeDocument/2006/relationships/hyperlink" Target="https://podminky.urs.cz/item/CS_URS_2023_02/916231213" TargetMode="External" /><Relationship Id="rId59" Type="http://schemas.openxmlformats.org/officeDocument/2006/relationships/hyperlink" Target="https://podminky.urs.cz/item/CS_URS_2023_02/916331112" TargetMode="External" /><Relationship Id="rId60" Type="http://schemas.openxmlformats.org/officeDocument/2006/relationships/hyperlink" Target="https://podminky.urs.cz/item/CS_URS_2023_02/962022591" TargetMode="External" /><Relationship Id="rId61" Type="http://schemas.openxmlformats.org/officeDocument/2006/relationships/hyperlink" Target="https://podminky.urs.cz/item/CS_URS_2023_02/962032241" TargetMode="External" /><Relationship Id="rId62" Type="http://schemas.openxmlformats.org/officeDocument/2006/relationships/hyperlink" Target="https://podminky.urs.cz/item/CS_URS_2023_02/962052211" TargetMode="External" /><Relationship Id="rId63" Type="http://schemas.openxmlformats.org/officeDocument/2006/relationships/hyperlink" Target="https://podminky.urs.cz/item/CS_URS_2023_02/963022819" TargetMode="External" /><Relationship Id="rId64" Type="http://schemas.openxmlformats.org/officeDocument/2006/relationships/hyperlink" Target="https://podminky.urs.cz/item/CS_URS_2023_02/966003814" TargetMode="External" /><Relationship Id="rId65" Type="http://schemas.openxmlformats.org/officeDocument/2006/relationships/hyperlink" Target="https://podminky.urs.cz/item/CS_URS_2023_02/966071822" TargetMode="External" /><Relationship Id="rId66" Type="http://schemas.openxmlformats.org/officeDocument/2006/relationships/hyperlink" Target="https://podminky.urs.cz/item/CS_URS_2023_02/981011111" TargetMode="External" /><Relationship Id="rId67" Type="http://schemas.openxmlformats.org/officeDocument/2006/relationships/hyperlink" Target="https://podminky.urs.cz/item/CS_URS_2023_02/997006512" TargetMode="External" /><Relationship Id="rId68" Type="http://schemas.openxmlformats.org/officeDocument/2006/relationships/hyperlink" Target="https://podminky.urs.cz/item/CS_URS_2023_02/997006519" TargetMode="External" /><Relationship Id="rId69" Type="http://schemas.openxmlformats.org/officeDocument/2006/relationships/hyperlink" Target="https://podminky.urs.cz/item/CS_URS_2023_02/997013861" TargetMode="External" /><Relationship Id="rId70" Type="http://schemas.openxmlformats.org/officeDocument/2006/relationships/hyperlink" Target="https://podminky.urs.cz/item/CS_URS_2023_02/997013862" TargetMode="External" /><Relationship Id="rId71" Type="http://schemas.openxmlformats.org/officeDocument/2006/relationships/hyperlink" Target="https://podminky.urs.cz/item/CS_URS_2023_02/997013869" TargetMode="External" /><Relationship Id="rId72" Type="http://schemas.openxmlformats.org/officeDocument/2006/relationships/hyperlink" Target="https://podminky.urs.cz/item/CS_URS_2023_02/997221611" TargetMode="External" /><Relationship Id="rId73" Type="http://schemas.openxmlformats.org/officeDocument/2006/relationships/hyperlink" Target="https://podminky.urs.cz/item/CS_URS_2023_02/998152111" TargetMode="External" /><Relationship Id="rId74" Type="http://schemas.openxmlformats.org/officeDocument/2006/relationships/hyperlink" Target="https://podminky.urs.cz/item/CS_URS_2023_02/721242105" TargetMode="External" /><Relationship Id="rId75" Type="http://schemas.openxmlformats.org/officeDocument/2006/relationships/hyperlink" Target="https://podminky.urs.cz/item/CS_URS_2023_02/998721101" TargetMode="External" /><Relationship Id="rId76" Type="http://schemas.openxmlformats.org/officeDocument/2006/relationships/hyperlink" Target="https://podminky.urs.cz/item/CS_URS_2023_02/767161813" TargetMode="External" /><Relationship Id="rId77" Type="http://schemas.openxmlformats.org/officeDocument/2006/relationships/hyperlink" Target="https://podminky.urs.cz/item/CS_URS_2023_02/767995112" TargetMode="External" /><Relationship Id="rId78" Type="http://schemas.openxmlformats.org/officeDocument/2006/relationships/hyperlink" Target="https://podminky.urs.cz/item/CS_URS_2023_02/998767101" TargetMode="External" /><Relationship Id="rId79" Type="http://schemas.openxmlformats.org/officeDocument/2006/relationships/hyperlink" Target="https://podminky.urs.cz/item/CS_URS_2023_02/783213121" TargetMode="External" /><Relationship Id="rId80" Type="http://schemas.openxmlformats.org/officeDocument/2006/relationships/hyperlink" Target="https://podminky.urs.cz/item/CS_URS_2023_02/783218111" TargetMode="External" /><Relationship Id="rId81" Type="http://schemas.openxmlformats.org/officeDocument/2006/relationships/hyperlink" Target="https://podminky.urs.cz/item/CS_URS_2023_02/789123240" TargetMode="External" /><Relationship Id="rId82" Type="http://schemas.openxmlformats.org/officeDocument/2006/relationships/hyperlink" Target="https://podminky.urs.cz/item/CS_URS_2023_02/789223541" TargetMode="External" /><Relationship Id="rId83" Type="http://schemas.openxmlformats.org/officeDocument/2006/relationships/hyperlink" Target="https://podminky.urs.cz/item/CS_URS_2023_02/789315217" TargetMode="External" /><Relationship Id="rId84" Type="http://schemas.openxmlformats.org/officeDocument/2006/relationships/hyperlink" Target="https://podminky.urs.cz/item/CS_URS_2023_02/789327321" TargetMode="External" /><Relationship Id="rId85" Type="http://schemas.openxmlformats.org/officeDocument/2006/relationships/hyperlink" Target="https://podminky.urs.cz/item/CS_URS_2023_02/789421533" TargetMode="External" /><Relationship Id="rId8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49264111" TargetMode="External" /><Relationship Id="rId2" Type="http://schemas.openxmlformats.org/officeDocument/2006/relationships/hyperlink" Target="https://podminky.urs.cz/item/CS_URS_2023_02/149464111" TargetMode="External" /><Relationship Id="rId3" Type="http://schemas.openxmlformats.org/officeDocument/2006/relationships/hyperlink" Target="https://podminky.urs.cz/item/CS_URS_2023_02/162351144" TargetMode="External" /><Relationship Id="rId4" Type="http://schemas.openxmlformats.org/officeDocument/2006/relationships/hyperlink" Target="https://podminky.urs.cz/item/CS_URS_2023_02/372311114" TargetMode="External" /><Relationship Id="rId5" Type="http://schemas.openxmlformats.org/officeDocument/2006/relationships/hyperlink" Target="https://podminky.urs.cz/item/CS_URS_2023_02/372351111" TargetMode="External" /><Relationship Id="rId6" Type="http://schemas.openxmlformats.org/officeDocument/2006/relationships/hyperlink" Target="https://podminky.urs.cz/item/CS_URS_2023_02/631311135" TargetMode="External" /><Relationship Id="rId7" Type="http://schemas.openxmlformats.org/officeDocument/2006/relationships/hyperlink" Target="https://podminky.urs.cz/item/CS_URS_2023_02/631319013" TargetMode="External" /><Relationship Id="rId8" Type="http://schemas.openxmlformats.org/officeDocument/2006/relationships/hyperlink" Target="https://podminky.urs.cz/item/CS_URS_2023_02/631319175" TargetMode="External" /><Relationship Id="rId9" Type="http://schemas.openxmlformats.org/officeDocument/2006/relationships/hyperlink" Target="https://podminky.urs.cz/item/CS_URS_2023_02/631319203" TargetMode="External" /><Relationship Id="rId10" Type="http://schemas.openxmlformats.org/officeDocument/2006/relationships/hyperlink" Target="https://podminky.urs.cz/item/CS_URS_2023_02/998252211" TargetMode="External" /><Relationship Id="rId1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1151113" TargetMode="External" /><Relationship Id="rId2" Type="http://schemas.openxmlformats.org/officeDocument/2006/relationships/hyperlink" Target="https://podminky.urs.cz/item/CS_URS_2023_02/122251104" TargetMode="External" /><Relationship Id="rId3" Type="http://schemas.openxmlformats.org/officeDocument/2006/relationships/hyperlink" Target="https://podminky.urs.cz/item/CS_URS_2023_02/162351103" TargetMode="External" /><Relationship Id="rId4" Type="http://schemas.openxmlformats.org/officeDocument/2006/relationships/hyperlink" Target="https://podminky.urs.cz/item/CS_URS_2023_02/162651112" TargetMode="External" /><Relationship Id="rId5" Type="http://schemas.openxmlformats.org/officeDocument/2006/relationships/hyperlink" Target="https://podminky.urs.cz/item/CS_URS_2023_02/167151111" TargetMode="External" /><Relationship Id="rId6" Type="http://schemas.openxmlformats.org/officeDocument/2006/relationships/hyperlink" Target="https://podminky.urs.cz/item/CS_URS_2023_02/171151103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71251201" TargetMode="External" /><Relationship Id="rId9" Type="http://schemas.openxmlformats.org/officeDocument/2006/relationships/hyperlink" Target="https://podminky.urs.cz/item/CS_URS_2023_02/175151101" TargetMode="External" /><Relationship Id="rId10" Type="http://schemas.openxmlformats.org/officeDocument/2006/relationships/hyperlink" Target="https://podminky.urs.cz/item/CS_URS_2023_02/181351103" TargetMode="External" /><Relationship Id="rId11" Type="http://schemas.openxmlformats.org/officeDocument/2006/relationships/hyperlink" Target="https://podminky.urs.cz/item/CS_URS_2023_02/181451131" TargetMode="External" /><Relationship Id="rId12" Type="http://schemas.openxmlformats.org/officeDocument/2006/relationships/hyperlink" Target="https://podminky.urs.cz/item/CS_URS_2023_02/211971110" TargetMode="External" /><Relationship Id="rId13" Type="http://schemas.openxmlformats.org/officeDocument/2006/relationships/hyperlink" Target="https://podminky.urs.cz/item/CS_URS_2023_02/212755214" TargetMode="External" /><Relationship Id="rId14" Type="http://schemas.openxmlformats.org/officeDocument/2006/relationships/hyperlink" Target="https://podminky.urs.cz/item/CS_URS_2023_02/213311141" TargetMode="External" /><Relationship Id="rId15" Type="http://schemas.openxmlformats.org/officeDocument/2006/relationships/hyperlink" Target="https://podminky.urs.cz/item/CS_URS_2023_02/327262053" TargetMode="External" /><Relationship Id="rId16" Type="http://schemas.openxmlformats.org/officeDocument/2006/relationships/hyperlink" Target="https://podminky.urs.cz/item/CS_URS_2023_02/327265021" TargetMode="External" /><Relationship Id="rId17" Type="http://schemas.openxmlformats.org/officeDocument/2006/relationships/hyperlink" Target="https://podminky.urs.cz/item/CS_URS_2023_02/327361006" TargetMode="External" /><Relationship Id="rId18" Type="http://schemas.openxmlformats.org/officeDocument/2006/relationships/hyperlink" Target="https://podminky.urs.cz/item/CS_URS_2023_02/338171111" TargetMode="External" /><Relationship Id="rId19" Type="http://schemas.openxmlformats.org/officeDocument/2006/relationships/hyperlink" Target="https://podminky.urs.cz/item/CS_URS_2023_02/338171121" TargetMode="External" /><Relationship Id="rId20" Type="http://schemas.openxmlformats.org/officeDocument/2006/relationships/hyperlink" Target="https://podminky.urs.cz/item/CS_URS_2023_02/339921131" TargetMode="External" /><Relationship Id="rId21" Type="http://schemas.openxmlformats.org/officeDocument/2006/relationships/hyperlink" Target="https://podminky.urs.cz/item/CS_URS_2023_02/348101120" TargetMode="External" /><Relationship Id="rId22" Type="http://schemas.openxmlformats.org/officeDocument/2006/relationships/hyperlink" Target="https://podminky.urs.cz/item/CS_URS_2023_02/348272515" TargetMode="External" /><Relationship Id="rId23" Type="http://schemas.openxmlformats.org/officeDocument/2006/relationships/hyperlink" Target="https://podminky.urs.cz/item/CS_URS_2023_02/348401120" TargetMode="External" /><Relationship Id="rId24" Type="http://schemas.openxmlformats.org/officeDocument/2006/relationships/hyperlink" Target="https://podminky.urs.cz/item/CS_URS_2023_02/348401140" TargetMode="External" /><Relationship Id="rId25" Type="http://schemas.openxmlformats.org/officeDocument/2006/relationships/hyperlink" Target="https://podminky.urs.cz/item/CS_URS_2023_02/451572111" TargetMode="External" /><Relationship Id="rId26" Type="http://schemas.openxmlformats.org/officeDocument/2006/relationships/hyperlink" Target="https://podminky.urs.cz/item/CS_URS_2023_02/596211111" TargetMode="External" /><Relationship Id="rId27" Type="http://schemas.openxmlformats.org/officeDocument/2006/relationships/hyperlink" Target="https://podminky.urs.cz/item/CS_URS_2023_02/871313121" TargetMode="External" /><Relationship Id="rId28" Type="http://schemas.openxmlformats.org/officeDocument/2006/relationships/hyperlink" Target="https://podminky.urs.cz/item/CS_URS_2023_02/877315211" TargetMode="External" /><Relationship Id="rId29" Type="http://schemas.openxmlformats.org/officeDocument/2006/relationships/hyperlink" Target="https://podminky.urs.cz/item/CS_URS_2023_02/877355211" TargetMode="External" /><Relationship Id="rId30" Type="http://schemas.openxmlformats.org/officeDocument/2006/relationships/hyperlink" Target="https://podminky.urs.cz/item/CS_URS_2023_02/894411311" TargetMode="External" /><Relationship Id="rId31" Type="http://schemas.openxmlformats.org/officeDocument/2006/relationships/hyperlink" Target="https://podminky.urs.cz/item/CS_URS_2023_02/894412411" TargetMode="External" /><Relationship Id="rId32" Type="http://schemas.openxmlformats.org/officeDocument/2006/relationships/hyperlink" Target="https://podminky.urs.cz/item/CS_URS_2023_02/894414111" TargetMode="External" /><Relationship Id="rId33" Type="http://schemas.openxmlformats.org/officeDocument/2006/relationships/hyperlink" Target="https://podminky.urs.cz/item/CS_URS_2023_02/899103112" TargetMode="External" /><Relationship Id="rId34" Type="http://schemas.openxmlformats.org/officeDocument/2006/relationships/hyperlink" Target="https://podminky.urs.cz/item/CS_URS_2023_02/916131213" TargetMode="External" /><Relationship Id="rId35" Type="http://schemas.openxmlformats.org/officeDocument/2006/relationships/hyperlink" Target="https://podminky.urs.cz/item/CS_URS_2023_02/966072811" TargetMode="External" /><Relationship Id="rId36" Type="http://schemas.openxmlformats.org/officeDocument/2006/relationships/hyperlink" Target="https://podminky.urs.cz/item/CS_URS_2023_02/997221561" TargetMode="External" /><Relationship Id="rId37" Type="http://schemas.openxmlformats.org/officeDocument/2006/relationships/hyperlink" Target="https://podminky.urs.cz/item/CS_URS_2023_02/997221569" TargetMode="External" /><Relationship Id="rId38" Type="http://schemas.openxmlformats.org/officeDocument/2006/relationships/hyperlink" Target="https://podminky.urs.cz/item/CS_URS_2023_02/998152111" TargetMode="External" /><Relationship Id="rId39" Type="http://schemas.openxmlformats.org/officeDocument/2006/relationships/hyperlink" Target="https://podminky.urs.cz/item/CS_URS_2023_02/767995112" TargetMode="External" /><Relationship Id="rId40" Type="http://schemas.openxmlformats.org/officeDocument/2006/relationships/hyperlink" Target="https://podminky.urs.cz/item/CS_URS_2023_02/998767101" TargetMode="External" /><Relationship Id="rId41" Type="http://schemas.openxmlformats.org/officeDocument/2006/relationships/hyperlink" Target="https://podminky.urs.cz/item/CS_URS_2023_02/789123240" TargetMode="External" /><Relationship Id="rId42" Type="http://schemas.openxmlformats.org/officeDocument/2006/relationships/hyperlink" Target="https://podminky.urs.cz/item/CS_URS_2023_02/789223541" TargetMode="External" /><Relationship Id="rId43" Type="http://schemas.openxmlformats.org/officeDocument/2006/relationships/hyperlink" Target="https://podminky.urs.cz/item/CS_URS_2023_02/789315217" TargetMode="External" /><Relationship Id="rId44" Type="http://schemas.openxmlformats.org/officeDocument/2006/relationships/hyperlink" Target="https://podminky.urs.cz/item/CS_URS_2023_02/789327321" TargetMode="External" /><Relationship Id="rId45" Type="http://schemas.openxmlformats.org/officeDocument/2006/relationships/hyperlink" Target="https://podminky.urs.cz/item/CS_URS_2023_02/789421533" TargetMode="External" /><Relationship Id="rId4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596211110" TargetMode="External" /><Relationship Id="rId3" Type="http://schemas.openxmlformats.org/officeDocument/2006/relationships/hyperlink" Target="https://podminky.urs.cz/item/CS_URS_2023_02/997006512" TargetMode="External" /><Relationship Id="rId4" Type="http://schemas.openxmlformats.org/officeDocument/2006/relationships/hyperlink" Target="https://podminky.urs.cz/item/CS_URS_2023_02/997006519" TargetMode="External" /><Relationship Id="rId5" Type="http://schemas.openxmlformats.org/officeDocument/2006/relationships/hyperlink" Target="https://podminky.urs.cz/item/CS_URS_2023_02/998223011" TargetMode="External" /><Relationship Id="rId6" Type="http://schemas.openxmlformats.org/officeDocument/2006/relationships/hyperlink" Target="https://podminky.urs.cz/item/CS_URS_2023_02/741110333" TargetMode="External" /><Relationship Id="rId7" Type="http://schemas.openxmlformats.org/officeDocument/2006/relationships/hyperlink" Target="https://podminky.urs.cz/item/CS_URS_2023_02/741122611" TargetMode="External" /><Relationship Id="rId8" Type="http://schemas.openxmlformats.org/officeDocument/2006/relationships/hyperlink" Target="https://podminky.urs.cz/item/CS_URS_2023_02/741122623" TargetMode="External" /><Relationship Id="rId9" Type="http://schemas.openxmlformats.org/officeDocument/2006/relationships/hyperlink" Target="https://podminky.urs.cz/item/CS_URS_2023_02/741122624" TargetMode="External" /><Relationship Id="rId10" Type="http://schemas.openxmlformats.org/officeDocument/2006/relationships/hyperlink" Target="https://podminky.urs.cz/item/CS_URS_2023_02/741130001" TargetMode="External" /><Relationship Id="rId11" Type="http://schemas.openxmlformats.org/officeDocument/2006/relationships/hyperlink" Target="https://podminky.urs.cz/item/CS_URS_2023_02/741130005" TargetMode="External" /><Relationship Id="rId12" Type="http://schemas.openxmlformats.org/officeDocument/2006/relationships/hyperlink" Target="https://podminky.urs.cz/item/CS_URS_2023_02/741130006" TargetMode="External" /><Relationship Id="rId13" Type="http://schemas.openxmlformats.org/officeDocument/2006/relationships/hyperlink" Target="https://podminky.urs.cz/item/CS_URS_2023_02/741410041" TargetMode="External" /><Relationship Id="rId14" Type="http://schemas.openxmlformats.org/officeDocument/2006/relationships/hyperlink" Target="https://podminky.urs.cz/item/CS_URS_2023_02/741420021" TargetMode="External" /><Relationship Id="rId15" Type="http://schemas.openxmlformats.org/officeDocument/2006/relationships/hyperlink" Target="https://podminky.urs.cz/item/CS_URS_2023_02/998741101" TargetMode="External" /><Relationship Id="rId16" Type="http://schemas.openxmlformats.org/officeDocument/2006/relationships/hyperlink" Target="https://podminky.urs.cz/item/CS_URS_2023_02/210203901" TargetMode="External" /><Relationship Id="rId17" Type="http://schemas.openxmlformats.org/officeDocument/2006/relationships/hyperlink" Target="https://podminky.urs.cz/item/CS_URS_2023_02/210204002" TargetMode="External" /><Relationship Id="rId18" Type="http://schemas.openxmlformats.org/officeDocument/2006/relationships/hyperlink" Target="https://podminky.urs.cz/item/CS_URS_2023_02/210204011" TargetMode="External" /><Relationship Id="rId19" Type="http://schemas.openxmlformats.org/officeDocument/2006/relationships/hyperlink" Target="https://podminky.urs.cz/item/CS_URS_2023_02/210204221" TargetMode="External" /><Relationship Id="rId20" Type="http://schemas.openxmlformats.org/officeDocument/2006/relationships/hyperlink" Target="https://podminky.urs.cz/item/CS_URS_2023_02/210204222" TargetMode="External" /><Relationship Id="rId21" Type="http://schemas.openxmlformats.org/officeDocument/2006/relationships/hyperlink" Target="https://podminky.urs.cz/item/CS_URS_2023_02/210204103" TargetMode="External" /><Relationship Id="rId22" Type="http://schemas.openxmlformats.org/officeDocument/2006/relationships/hyperlink" Target="https://podminky.urs.cz/item/CS_URS_2023_02/210204104" TargetMode="External" /><Relationship Id="rId23" Type="http://schemas.openxmlformats.org/officeDocument/2006/relationships/hyperlink" Target="https://podminky.urs.cz/item/CS_URS_2023_02/210204201" TargetMode="External" /><Relationship Id="rId24" Type="http://schemas.openxmlformats.org/officeDocument/2006/relationships/hyperlink" Target="https://podminky.urs.cz/item/CS_URS_2023_02/218202013" TargetMode="External" /><Relationship Id="rId25" Type="http://schemas.openxmlformats.org/officeDocument/2006/relationships/hyperlink" Target="https://podminky.urs.cz/item/CS_URS_2023_02/218204011" TargetMode="External" /><Relationship Id="rId26" Type="http://schemas.openxmlformats.org/officeDocument/2006/relationships/hyperlink" Target="https://podminky.urs.cz/item/CS_URS_2023_02/218204104" TargetMode="External" /><Relationship Id="rId27" Type="http://schemas.openxmlformats.org/officeDocument/2006/relationships/hyperlink" Target="https://podminky.urs.cz/item/CS_URS_2023_02/218204201" TargetMode="External" /><Relationship Id="rId28" Type="http://schemas.openxmlformats.org/officeDocument/2006/relationships/hyperlink" Target="https://podminky.urs.cz/item/CS_URS_2023_02/218220002" TargetMode="External" /><Relationship Id="rId29" Type="http://schemas.openxmlformats.org/officeDocument/2006/relationships/hyperlink" Target="https://podminky.urs.cz/item/CS_URS_2023_02/741120831" TargetMode="External" /><Relationship Id="rId30" Type="http://schemas.openxmlformats.org/officeDocument/2006/relationships/hyperlink" Target="https://podminky.urs.cz/item/CS_URS_2023_02/460131113" TargetMode="External" /><Relationship Id="rId31" Type="http://schemas.openxmlformats.org/officeDocument/2006/relationships/hyperlink" Target="https://podminky.urs.cz/item/CS_URS_2023_02/460171142" TargetMode="External" /><Relationship Id="rId32" Type="http://schemas.openxmlformats.org/officeDocument/2006/relationships/hyperlink" Target="https://podminky.urs.cz/item/CS_URS_2023_02/460171172" TargetMode="External" /><Relationship Id="rId33" Type="http://schemas.openxmlformats.org/officeDocument/2006/relationships/hyperlink" Target="https://podminky.urs.cz/item/CS_URS_2023_02/460171322" TargetMode="External" /><Relationship Id="rId34" Type="http://schemas.openxmlformats.org/officeDocument/2006/relationships/hyperlink" Target="https://podminky.urs.cz/item/CS_URS_2023_02/460341112" TargetMode="External" /><Relationship Id="rId35" Type="http://schemas.openxmlformats.org/officeDocument/2006/relationships/hyperlink" Target="https://podminky.urs.cz/item/CS_URS_2023_02/460411122" TargetMode="External" /><Relationship Id="rId36" Type="http://schemas.openxmlformats.org/officeDocument/2006/relationships/hyperlink" Target="https://podminky.urs.cz/item/CS_URS_2023_02/460451152" TargetMode="External" /><Relationship Id="rId37" Type="http://schemas.openxmlformats.org/officeDocument/2006/relationships/hyperlink" Target="https://podminky.urs.cz/item/CS_URS_2023_02/460451182" TargetMode="External" /><Relationship Id="rId38" Type="http://schemas.openxmlformats.org/officeDocument/2006/relationships/hyperlink" Target="https://podminky.urs.cz/item/CS_URS_2023_02/460451332" TargetMode="External" /><Relationship Id="rId39" Type="http://schemas.openxmlformats.org/officeDocument/2006/relationships/hyperlink" Target="https://podminky.urs.cz/item/CS_URS_2023_02/460641112" TargetMode="External" /><Relationship Id="rId40" Type="http://schemas.openxmlformats.org/officeDocument/2006/relationships/hyperlink" Target="https://podminky.urs.cz/item/CS_URS_2023_02/460641113" TargetMode="External" /><Relationship Id="rId41" Type="http://schemas.openxmlformats.org/officeDocument/2006/relationships/hyperlink" Target="https://podminky.urs.cz/item/CS_URS_2023_02/460671113" TargetMode="External" /><Relationship Id="rId42" Type="http://schemas.openxmlformats.org/officeDocument/2006/relationships/hyperlink" Target="https://podminky.urs.cz/item/CS_URS_2023_02/460751111" TargetMode="External" /><Relationship Id="rId43" Type="http://schemas.openxmlformats.org/officeDocument/2006/relationships/hyperlink" Target="https://podminky.urs.cz/item/CS_URS_2023_02/460791111" TargetMode="External" /><Relationship Id="rId44" Type="http://schemas.openxmlformats.org/officeDocument/2006/relationships/hyperlink" Target="https://podminky.urs.cz/item/CS_URS_2023_02/460791212" TargetMode="External" /><Relationship Id="rId45" Type="http://schemas.openxmlformats.org/officeDocument/2006/relationships/hyperlink" Target="https://podminky.urs.cz/item/CS_URS_2023_02/469981111" TargetMode="External" /><Relationship Id="rId46" Type="http://schemas.openxmlformats.org/officeDocument/2006/relationships/hyperlink" Target="https://podminky.urs.cz/item/CS_URS_2023_02/HZS2232" TargetMode="External" /><Relationship Id="rId4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10333" TargetMode="External" /><Relationship Id="rId2" Type="http://schemas.openxmlformats.org/officeDocument/2006/relationships/hyperlink" Target="https://podminky.urs.cz/item/CS_URS_2023_02/741122611" TargetMode="External" /><Relationship Id="rId3" Type="http://schemas.openxmlformats.org/officeDocument/2006/relationships/hyperlink" Target="https://podminky.urs.cz/item/CS_URS_2023_02/741122623" TargetMode="External" /><Relationship Id="rId4" Type="http://schemas.openxmlformats.org/officeDocument/2006/relationships/hyperlink" Target="https://podminky.urs.cz/item/CS_URS_2023_02/741130001" TargetMode="External" /><Relationship Id="rId5" Type="http://schemas.openxmlformats.org/officeDocument/2006/relationships/hyperlink" Target="https://podminky.urs.cz/item/CS_URS_2023_02/741130005" TargetMode="External" /><Relationship Id="rId6" Type="http://schemas.openxmlformats.org/officeDocument/2006/relationships/hyperlink" Target="https://podminky.urs.cz/item/CS_URS_2023_02/741410041" TargetMode="External" /><Relationship Id="rId7" Type="http://schemas.openxmlformats.org/officeDocument/2006/relationships/hyperlink" Target="https://podminky.urs.cz/item/CS_URS_2023_02/741420021" TargetMode="External" /><Relationship Id="rId8" Type="http://schemas.openxmlformats.org/officeDocument/2006/relationships/hyperlink" Target="https://podminky.urs.cz/item/CS_URS_2023_02/998741101" TargetMode="External" /><Relationship Id="rId9" Type="http://schemas.openxmlformats.org/officeDocument/2006/relationships/hyperlink" Target="https://podminky.urs.cz/item/CS_URS_2023_02/210203901" TargetMode="External" /><Relationship Id="rId10" Type="http://schemas.openxmlformats.org/officeDocument/2006/relationships/hyperlink" Target="https://podminky.urs.cz/item/CS_URS_2023_02/210204002" TargetMode="External" /><Relationship Id="rId11" Type="http://schemas.openxmlformats.org/officeDocument/2006/relationships/hyperlink" Target="https://podminky.urs.cz/item/CS_URS_2023_02/210204221" TargetMode="External" /><Relationship Id="rId12" Type="http://schemas.openxmlformats.org/officeDocument/2006/relationships/hyperlink" Target="https://podminky.urs.cz/item/CS_URS_2023_02/210204103" TargetMode="External" /><Relationship Id="rId13" Type="http://schemas.openxmlformats.org/officeDocument/2006/relationships/hyperlink" Target="https://podminky.urs.cz/item/CS_URS_2023_02/210204201" TargetMode="External" /><Relationship Id="rId14" Type="http://schemas.openxmlformats.org/officeDocument/2006/relationships/hyperlink" Target="https://podminky.urs.cz/item/CS_URS_2023_02/460131113" TargetMode="External" /><Relationship Id="rId15" Type="http://schemas.openxmlformats.org/officeDocument/2006/relationships/hyperlink" Target="https://podminky.urs.cz/item/CS_URS_2023_02/460171142" TargetMode="External" /><Relationship Id="rId16" Type="http://schemas.openxmlformats.org/officeDocument/2006/relationships/hyperlink" Target="https://podminky.urs.cz/item/CS_URS_2023_02/460341112" TargetMode="External" /><Relationship Id="rId17" Type="http://schemas.openxmlformats.org/officeDocument/2006/relationships/hyperlink" Target="https://podminky.urs.cz/item/CS_URS_2023_02/460411122" TargetMode="External" /><Relationship Id="rId18" Type="http://schemas.openxmlformats.org/officeDocument/2006/relationships/hyperlink" Target="https://podminky.urs.cz/item/CS_URS_2023_02/460451152" TargetMode="External" /><Relationship Id="rId19" Type="http://schemas.openxmlformats.org/officeDocument/2006/relationships/hyperlink" Target="https://podminky.urs.cz/item/CS_URS_2023_02/460641112" TargetMode="External" /><Relationship Id="rId20" Type="http://schemas.openxmlformats.org/officeDocument/2006/relationships/hyperlink" Target="https://podminky.urs.cz/item/CS_URS_2023_02/460641113" TargetMode="External" /><Relationship Id="rId21" Type="http://schemas.openxmlformats.org/officeDocument/2006/relationships/hyperlink" Target="https://podminky.urs.cz/item/CS_URS_2023_02/460671113" TargetMode="External" /><Relationship Id="rId22" Type="http://schemas.openxmlformats.org/officeDocument/2006/relationships/hyperlink" Target="https://podminky.urs.cz/item/CS_URS_2023_02/460751111" TargetMode="External" /><Relationship Id="rId23" Type="http://schemas.openxmlformats.org/officeDocument/2006/relationships/hyperlink" Target="https://podminky.urs.cz/item/CS_URS_2023_02/460791111" TargetMode="External" /><Relationship Id="rId24" Type="http://schemas.openxmlformats.org/officeDocument/2006/relationships/hyperlink" Target="https://podminky.urs.cz/item/CS_URS_2023_02/460791212" TargetMode="External" /><Relationship Id="rId25" Type="http://schemas.openxmlformats.org/officeDocument/2006/relationships/hyperlink" Target="https://podminky.urs.cz/item/CS_URS_2023_02/469981111" TargetMode="External" /><Relationship Id="rId2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596211110" TargetMode="External" /><Relationship Id="rId3" Type="http://schemas.openxmlformats.org/officeDocument/2006/relationships/hyperlink" Target="https://podminky.urs.cz/item/CS_URS_2023_02/998223011" TargetMode="External" /><Relationship Id="rId4" Type="http://schemas.openxmlformats.org/officeDocument/2006/relationships/hyperlink" Target="https://podminky.urs.cz/item/CS_URS_2023_02/741122611" TargetMode="External" /><Relationship Id="rId5" Type="http://schemas.openxmlformats.org/officeDocument/2006/relationships/hyperlink" Target="https://podminky.urs.cz/item/CS_URS_2023_02/741122623" TargetMode="External" /><Relationship Id="rId6" Type="http://schemas.openxmlformats.org/officeDocument/2006/relationships/hyperlink" Target="https://podminky.urs.cz/item/CS_URS_2023_02/741130001" TargetMode="External" /><Relationship Id="rId7" Type="http://schemas.openxmlformats.org/officeDocument/2006/relationships/hyperlink" Target="https://podminky.urs.cz/item/CS_URS_2023_02/741130005" TargetMode="External" /><Relationship Id="rId8" Type="http://schemas.openxmlformats.org/officeDocument/2006/relationships/hyperlink" Target="https://podminky.urs.cz/item/CS_URS_2023_02/741410041" TargetMode="External" /><Relationship Id="rId9" Type="http://schemas.openxmlformats.org/officeDocument/2006/relationships/hyperlink" Target="https://podminky.urs.cz/item/CS_URS_2023_02/741420021" TargetMode="External" /><Relationship Id="rId10" Type="http://schemas.openxmlformats.org/officeDocument/2006/relationships/hyperlink" Target="https://podminky.urs.cz/item/CS_URS_2023_02/998741101" TargetMode="External" /><Relationship Id="rId11" Type="http://schemas.openxmlformats.org/officeDocument/2006/relationships/hyperlink" Target="https://podminky.urs.cz/item/CS_URS_2023_02/210203901" TargetMode="External" /><Relationship Id="rId12" Type="http://schemas.openxmlformats.org/officeDocument/2006/relationships/hyperlink" Target="https://podminky.urs.cz/item/CS_URS_2023_02/210204002" TargetMode="External" /><Relationship Id="rId13" Type="http://schemas.openxmlformats.org/officeDocument/2006/relationships/hyperlink" Target="https://podminky.urs.cz/item/CS_URS_2023_02/210204221" TargetMode="External" /><Relationship Id="rId14" Type="http://schemas.openxmlformats.org/officeDocument/2006/relationships/hyperlink" Target="https://podminky.urs.cz/item/CS_URS_2023_02/210204103" TargetMode="External" /><Relationship Id="rId15" Type="http://schemas.openxmlformats.org/officeDocument/2006/relationships/hyperlink" Target="https://podminky.urs.cz/item/CS_URS_2023_02/210204201" TargetMode="External" /><Relationship Id="rId16" Type="http://schemas.openxmlformats.org/officeDocument/2006/relationships/hyperlink" Target="https://podminky.urs.cz/item/CS_URS_2023_02/460131113" TargetMode="External" /><Relationship Id="rId17" Type="http://schemas.openxmlformats.org/officeDocument/2006/relationships/hyperlink" Target="https://podminky.urs.cz/item/CS_URS_2023_02/460171142" TargetMode="External" /><Relationship Id="rId18" Type="http://schemas.openxmlformats.org/officeDocument/2006/relationships/hyperlink" Target="https://podminky.urs.cz/item/CS_URS_2023_02/460171322" TargetMode="External" /><Relationship Id="rId19" Type="http://schemas.openxmlformats.org/officeDocument/2006/relationships/hyperlink" Target="https://podminky.urs.cz/item/CS_URS_2023_02/460341113" TargetMode="External" /><Relationship Id="rId20" Type="http://schemas.openxmlformats.org/officeDocument/2006/relationships/hyperlink" Target="https://podminky.urs.cz/item/CS_URS_2023_02/460391123" TargetMode="External" /><Relationship Id="rId21" Type="http://schemas.openxmlformats.org/officeDocument/2006/relationships/hyperlink" Target="https://podminky.urs.cz/item/CS_URS_2023_02/460451152" TargetMode="External" /><Relationship Id="rId22" Type="http://schemas.openxmlformats.org/officeDocument/2006/relationships/hyperlink" Target="https://podminky.urs.cz/item/CS_URS_2023_02/460451332" TargetMode="External" /><Relationship Id="rId23" Type="http://schemas.openxmlformats.org/officeDocument/2006/relationships/hyperlink" Target="https://podminky.urs.cz/item/CS_URS_2023_02/460641112" TargetMode="External" /><Relationship Id="rId24" Type="http://schemas.openxmlformats.org/officeDocument/2006/relationships/hyperlink" Target="https://podminky.urs.cz/item/CS_URS_2023_02/460641113" TargetMode="External" /><Relationship Id="rId25" Type="http://schemas.openxmlformats.org/officeDocument/2006/relationships/hyperlink" Target="https://podminky.urs.cz/item/CS_URS_2023_02/460671113" TargetMode="External" /><Relationship Id="rId26" Type="http://schemas.openxmlformats.org/officeDocument/2006/relationships/hyperlink" Target="https://podminky.urs.cz/item/CS_URS_2023_02/460751111" TargetMode="External" /><Relationship Id="rId27" Type="http://schemas.openxmlformats.org/officeDocument/2006/relationships/hyperlink" Target="https://podminky.urs.cz/item/CS_URS_2023_02/460791111" TargetMode="External" /><Relationship Id="rId28" Type="http://schemas.openxmlformats.org/officeDocument/2006/relationships/hyperlink" Target="https://podminky.urs.cz/item/CS_URS_2023_02/469981111" TargetMode="External" /><Relationship Id="rId29" Type="http://schemas.openxmlformats.org/officeDocument/2006/relationships/hyperlink" Target="https://podminky.urs.cz/item/CS_URS_2023_02/HZS2232" TargetMode="External" /><Relationship Id="rId30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51102" TargetMode="External" /><Relationship Id="rId2" Type="http://schemas.openxmlformats.org/officeDocument/2006/relationships/hyperlink" Target="https://podminky.urs.cz/item/CS_URS_2023_02/112101101" TargetMode="External" /><Relationship Id="rId3" Type="http://schemas.openxmlformats.org/officeDocument/2006/relationships/hyperlink" Target="https://podminky.urs.cz/item/CS_URS_2023_02/112101102" TargetMode="External" /><Relationship Id="rId4" Type="http://schemas.openxmlformats.org/officeDocument/2006/relationships/hyperlink" Target="https://podminky.urs.cz/item/CS_URS_2023_02/112101103" TargetMode="External" /><Relationship Id="rId5" Type="http://schemas.openxmlformats.org/officeDocument/2006/relationships/hyperlink" Target="https://podminky.urs.cz/item/CS_URS_2023_02/112101104" TargetMode="External" /><Relationship Id="rId6" Type="http://schemas.openxmlformats.org/officeDocument/2006/relationships/hyperlink" Target="https://podminky.urs.cz/item/CS_URS_2023_02/112101121" TargetMode="External" /><Relationship Id="rId7" Type="http://schemas.openxmlformats.org/officeDocument/2006/relationships/hyperlink" Target="https://podminky.urs.cz/item/CS_URS_2023_02/112101122" TargetMode="External" /><Relationship Id="rId8" Type="http://schemas.openxmlformats.org/officeDocument/2006/relationships/hyperlink" Target="https://podminky.urs.cz/item/CS_URS_2023_02/112101123" TargetMode="External" /><Relationship Id="rId9" Type="http://schemas.openxmlformats.org/officeDocument/2006/relationships/hyperlink" Target="https://podminky.urs.cz/item/CS_URS_2023_02/112101124" TargetMode="External" /><Relationship Id="rId10" Type="http://schemas.openxmlformats.org/officeDocument/2006/relationships/hyperlink" Target="https://podminky.urs.cz/item/CS_URS_2023_02/112155115" TargetMode="External" /><Relationship Id="rId11" Type="http://schemas.openxmlformats.org/officeDocument/2006/relationships/hyperlink" Target="https://podminky.urs.cz/item/CS_URS_2023_02/112155121" TargetMode="External" /><Relationship Id="rId12" Type="http://schemas.openxmlformats.org/officeDocument/2006/relationships/hyperlink" Target="https://podminky.urs.cz/item/CS_URS_2023_02/112155125" TargetMode="External" /><Relationship Id="rId13" Type="http://schemas.openxmlformats.org/officeDocument/2006/relationships/hyperlink" Target="https://podminky.urs.cz/item/CS_URS_2023_02/112155311" TargetMode="External" /><Relationship Id="rId14" Type="http://schemas.openxmlformats.org/officeDocument/2006/relationships/hyperlink" Target="https://podminky.urs.cz/item/CS_URS_2023_02/112251101" TargetMode="External" /><Relationship Id="rId15" Type="http://schemas.openxmlformats.org/officeDocument/2006/relationships/hyperlink" Target="https://podminky.urs.cz/item/CS_URS_2023_02/112251102" TargetMode="External" /><Relationship Id="rId16" Type="http://schemas.openxmlformats.org/officeDocument/2006/relationships/hyperlink" Target="https://podminky.urs.cz/item/CS_URS_2023_02/112251103" TargetMode="External" /><Relationship Id="rId17" Type="http://schemas.openxmlformats.org/officeDocument/2006/relationships/hyperlink" Target="https://podminky.urs.cz/item/CS_URS_2023_02/112251104" TargetMode="External" /><Relationship Id="rId18" Type="http://schemas.openxmlformats.org/officeDocument/2006/relationships/hyperlink" Target="https://podminky.urs.cz/item/CS_URS_2023_02/162201421" TargetMode="External" /><Relationship Id="rId19" Type="http://schemas.openxmlformats.org/officeDocument/2006/relationships/hyperlink" Target="https://podminky.urs.cz/item/CS_URS_2023_02/162201422" TargetMode="External" /><Relationship Id="rId20" Type="http://schemas.openxmlformats.org/officeDocument/2006/relationships/hyperlink" Target="https://podminky.urs.cz/item/CS_URS_2023_02/162201423" TargetMode="External" /><Relationship Id="rId21" Type="http://schemas.openxmlformats.org/officeDocument/2006/relationships/hyperlink" Target="https://podminky.urs.cz/item/CS_URS_2023_02/162201424" TargetMode="External" /><Relationship Id="rId22" Type="http://schemas.openxmlformats.org/officeDocument/2006/relationships/hyperlink" Target="https://podminky.urs.cz/item/CS_URS_2023_02/162301971" TargetMode="External" /><Relationship Id="rId23" Type="http://schemas.openxmlformats.org/officeDocument/2006/relationships/hyperlink" Target="https://podminky.urs.cz/item/CS_URS_2023_02/162301972" TargetMode="External" /><Relationship Id="rId24" Type="http://schemas.openxmlformats.org/officeDocument/2006/relationships/hyperlink" Target="https://podminky.urs.cz/item/CS_URS_2023_02/162301973" TargetMode="External" /><Relationship Id="rId25" Type="http://schemas.openxmlformats.org/officeDocument/2006/relationships/hyperlink" Target="https://podminky.urs.cz/item/CS_URS_2023_02/162301974" TargetMode="External" /><Relationship Id="rId2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2451105" TargetMode="External" /><Relationship Id="rId2" Type="http://schemas.openxmlformats.org/officeDocument/2006/relationships/hyperlink" Target="https://podminky.urs.cz/item/CS_URS_2023_02/167151101" TargetMode="External" /><Relationship Id="rId3" Type="http://schemas.openxmlformats.org/officeDocument/2006/relationships/hyperlink" Target="https://podminky.urs.cz/item/CS_URS_2023_02/183101214" TargetMode="External" /><Relationship Id="rId4" Type="http://schemas.openxmlformats.org/officeDocument/2006/relationships/hyperlink" Target="https://podminky.urs.cz/item/CS_URS_2023_02/184103811" TargetMode="External" /><Relationship Id="rId5" Type="http://schemas.openxmlformats.org/officeDocument/2006/relationships/hyperlink" Target="https://podminky.urs.cz/item/CS_URS_2023_02/184102115" TargetMode="External" /><Relationship Id="rId6" Type="http://schemas.openxmlformats.org/officeDocument/2006/relationships/hyperlink" Target="https://podminky.urs.cz/item/CS_URS_2023_02/184215112" TargetMode="External" /><Relationship Id="rId7" Type="http://schemas.openxmlformats.org/officeDocument/2006/relationships/hyperlink" Target="https://podminky.urs.cz/item/CS_URS_2023_02/184215132" TargetMode="External" /><Relationship Id="rId8" Type="http://schemas.openxmlformats.org/officeDocument/2006/relationships/hyperlink" Target="https://podminky.urs.cz/item/CS_URS_2023_02/184501121" TargetMode="External" /><Relationship Id="rId9" Type="http://schemas.openxmlformats.org/officeDocument/2006/relationships/hyperlink" Target="https://podminky.urs.cz/item/CS_URS_2023_02/184813121" TargetMode="External" /><Relationship Id="rId10" Type="http://schemas.openxmlformats.org/officeDocument/2006/relationships/hyperlink" Target="https://podminky.urs.cz/item/CS_URS_2023_02/184851111" TargetMode="External" /><Relationship Id="rId11" Type="http://schemas.openxmlformats.org/officeDocument/2006/relationships/hyperlink" Target="https://podminky.urs.cz/item/CS_URS_2023_02/998231311" TargetMode="External" /><Relationship Id="rId1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002000" TargetMode="External" /><Relationship Id="rId2" Type="http://schemas.openxmlformats.org/officeDocument/2006/relationships/hyperlink" Target="https://podminky.urs.cz/item/CS_URS_2023_02/011303000" TargetMode="External" /><Relationship Id="rId3" Type="http://schemas.openxmlformats.org/officeDocument/2006/relationships/hyperlink" Target="https://podminky.urs.cz/item/CS_URS_2023_02/011314000" TargetMode="External" /><Relationship Id="rId4" Type="http://schemas.openxmlformats.org/officeDocument/2006/relationships/hyperlink" Target="https://podminky.urs.cz/item/CS_URS_2023_02/011324000" TargetMode="External" /><Relationship Id="rId5" Type="http://schemas.openxmlformats.org/officeDocument/2006/relationships/hyperlink" Target="https://podminky.urs.cz/item/CS_URS_2023_02/012103000" TargetMode="External" /><Relationship Id="rId6" Type="http://schemas.openxmlformats.org/officeDocument/2006/relationships/hyperlink" Target="https://podminky.urs.cz/item/CS_URS_2023_02/012203000" TargetMode="External" /><Relationship Id="rId7" Type="http://schemas.openxmlformats.org/officeDocument/2006/relationships/hyperlink" Target="https://podminky.urs.cz/item/CS_URS_2023_02/012303000" TargetMode="External" /><Relationship Id="rId8" Type="http://schemas.openxmlformats.org/officeDocument/2006/relationships/hyperlink" Target="https://podminky.urs.cz/item/CS_URS_2023_02/013203000" TargetMode="External" /><Relationship Id="rId9" Type="http://schemas.openxmlformats.org/officeDocument/2006/relationships/hyperlink" Target="https://podminky.urs.cz/item/CS_URS_2023_02/013203000" TargetMode="External" /><Relationship Id="rId10" Type="http://schemas.openxmlformats.org/officeDocument/2006/relationships/hyperlink" Target="https://podminky.urs.cz/item/CS_URS_2023_02/013254000" TargetMode="External" /><Relationship Id="rId11" Type="http://schemas.openxmlformats.org/officeDocument/2006/relationships/hyperlink" Target="https://podminky.urs.cz/item/CS_URS_2023_02/013294000" TargetMode="External" /><Relationship Id="rId12" Type="http://schemas.openxmlformats.org/officeDocument/2006/relationships/hyperlink" Target="https://podminky.urs.cz/item/CS_URS_2023_02/013294000" TargetMode="External" /><Relationship Id="rId13" Type="http://schemas.openxmlformats.org/officeDocument/2006/relationships/hyperlink" Target="https://podminky.urs.cz/item/CS_URS_2023_02/030001000" TargetMode="External" /><Relationship Id="rId14" Type="http://schemas.openxmlformats.org/officeDocument/2006/relationships/hyperlink" Target="https://podminky.urs.cz/item/CS_URS_2023_02/042903000" TargetMode="External" /><Relationship Id="rId15" Type="http://schemas.openxmlformats.org/officeDocument/2006/relationships/hyperlink" Target="https://podminky.urs.cz/item/CS_URS_2023_02/043002000" TargetMode="External" /><Relationship Id="rId16" Type="http://schemas.openxmlformats.org/officeDocument/2006/relationships/hyperlink" Target="https://podminky.urs.cz/item/CS_URS_2023_02/043203003" TargetMode="External" /><Relationship Id="rId17" Type="http://schemas.openxmlformats.org/officeDocument/2006/relationships/hyperlink" Target="https://podminky.urs.cz/item/CS_URS_2023_02/044002000" TargetMode="External" /><Relationship Id="rId18" Type="http://schemas.openxmlformats.org/officeDocument/2006/relationships/hyperlink" Target="https://podminky.urs.cz/item/CS_URS_2023_02/045002000" TargetMode="External" /><Relationship Id="rId19" Type="http://schemas.openxmlformats.org/officeDocument/2006/relationships/hyperlink" Target="https://podminky.urs.cz/item/CS_URS_2023_02/090001000" TargetMode="External" /><Relationship Id="rId20" Type="http://schemas.openxmlformats.org/officeDocument/2006/relationships/hyperlink" Target="https://podminky.urs.cz/item/CS_URS_2023_02/091504000" TargetMode="External" /><Relationship Id="rId21" Type="http://schemas.openxmlformats.org/officeDocument/2006/relationships/hyperlink" Target="https://podminky.urs.cz/item/CS_URS_2023_02/091504000" TargetMode="External" /><Relationship Id="rId22" Type="http://schemas.openxmlformats.org/officeDocument/2006/relationships/hyperlink" Target="https://podminky.urs.cz/item/CS_URS_2023_02/121151103" TargetMode="External" /><Relationship Id="rId23" Type="http://schemas.openxmlformats.org/officeDocument/2006/relationships/hyperlink" Target="https://podminky.urs.cz/item/CS_URS_2023_02/131111333" TargetMode="External" /><Relationship Id="rId24" Type="http://schemas.openxmlformats.org/officeDocument/2006/relationships/hyperlink" Target="https://podminky.urs.cz/item/CS_URS_2023_02/181351003" TargetMode="External" /><Relationship Id="rId25" Type="http://schemas.openxmlformats.org/officeDocument/2006/relationships/hyperlink" Target="https://podminky.urs.cz/item/CS_URS_2023_02/181411131" TargetMode="External" /><Relationship Id="rId26" Type="http://schemas.openxmlformats.org/officeDocument/2006/relationships/hyperlink" Target="https://podminky.urs.cz/item/CS_URS_2023_02/338171123" TargetMode="External" /><Relationship Id="rId27" Type="http://schemas.openxmlformats.org/officeDocument/2006/relationships/hyperlink" Target="https://podminky.urs.cz/item/CS_URS_2023_02/348101210" TargetMode="External" /><Relationship Id="rId28" Type="http://schemas.openxmlformats.org/officeDocument/2006/relationships/hyperlink" Target="https://podminky.urs.cz/item/CS_URS_2023_02/348501211" TargetMode="External" /><Relationship Id="rId29" Type="http://schemas.openxmlformats.org/officeDocument/2006/relationships/hyperlink" Target="https://podminky.urs.cz/item/CS_URS_2023_02/966003818" TargetMode="External" /><Relationship Id="rId30" Type="http://schemas.openxmlformats.org/officeDocument/2006/relationships/hyperlink" Target="https://podminky.urs.cz/item/CS_URS_2023_02/998232110" TargetMode="External" /><Relationship Id="rId31" Type="http://schemas.openxmlformats.org/officeDocument/2006/relationships/hyperlink" Target="https://podminky.urs.cz/item/CS_URS_2023_02/122251104" TargetMode="External" /><Relationship Id="rId32" Type="http://schemas.openxmlformats.org/officeDocument/2006/relationships/hyperlink" Target="https://podminky.urs.cz/item/CS_URS_2023_02/162551108" TargetMode="External" /><Relationship Id="rId33" Type="http://schemas.openxmlformats.org/officeDocument/2006/relationships/hyperlink" Target="https://podminky.urs.cz/item/CS_URS_2023_02/171151103" TargetMode="External" /><Relationship Id="rId34" Type="http://schemas.openxmlformats.org/officeDocument/2006/relationships/hyperlink" Target="https://podminky.urs.cz/item/CS_URS_2023_02/171201231" TargetMode="External" /><Relationship Id="rId35" Type="http://schemas.openxmlformats.org/officeDocument/2006/relationships/hyperlink" Target="https://podminky.urs.cz/item/CS_URS_2023_02/171251201" TargetMode="External" /><Relationship Id="rId36" Type="http://schemas.openxmlformats.org/officeDocument/2006/relationships/hyperlink" Target="https://podminky.urs.cz/item/CS_URS_2023_02/181951112" TargetMode="External" /><Relationship Id="rId37" Type="http://schemas.openxmlformats.org/officeDocument/2006/relationships/hyperlink" Target="https://podminky.urs.cz/item/CS_URS_2023_02/998225111" TargetMode="External" /><Relationship Id="rId3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19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23</v>
      </c>
      <c r="AL8" s="26"/>
      <c r="AM8" s="26"/>
      <c r="AN8" s="37" t="s">
        <v>24</v>
      </c>
      <c r="AO8" s="26"/>
      <c r="AP8" s="26"/>
      <c r="AQ8" s="26"/>
      <c r="AR8" s="24"/>
      <c r="BE8" s="35"/>
      <c r="BS8" s="21" t="s">
        <v>6</v>
      </c>
    </row>
    <row r="9" s="1" customFormat="1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26</v>
      </c>
      <c r="AL10" s="26"/>
      <c r="AM10" s="26"/>
      <c r="AN10" s="31" t="s">
        <v>27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28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29</v>
      </c>
      <c r="AL11" s="26"/>
      <c r="AM11" s="26"/>
      <c r="AN11" s="31" t="s">
        <v>27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26</v>
      </c>
      <c r="AL13" s="26"/>
      <c r="AM13" s="26"/>
      <c r="AN13" s="38" t="s">
        <v>31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6"/>
      <c r="AM14" s="26"/>
      <c r="AN14" s="38" t="s">
        <v>31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26</v>
      </c>
      <c r="AL16" s="26"/>
      <c r="AM16" s="26"/>
      <c r="AN16" s="31" t="s">
        <v>33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29</v>
      </c>
      <c r="AL17" s="26"/>
      <c r="AM17" s="26"/>
      <c r="AN17" s="31" t="s">
        <v>33</v>
      </c>
      <c r="AO17" s="26"/>
      <c r="AP17" s="26"/>
      <c r="AQ17" s="26"/>
      <c r="AR17" s="24"/>
      <c r="BE17" s="35"/>
      <c r="BS17" s="21" t="s">
        <v>35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26</v>
      </c>
      <c r="AL19" s="26"/>
      <c r="AM19" s="26"/>
      <c r="AN19" s="31" t="s">
        <v>19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29</v>
      </c>
      <c r="AL20" s="26"/>
      <c r="AM20" s="26"/>
      <c r="AN20" s="31" t="s">
        <v>19</v>
      </c>
      <c r="AO20" s="26"/>
      <c r="AP20" s="26"/>
      <c r="AQ20" s="26"/>
      <c r="AR20" s="24"/>
      <c r="BE20" s="35"/>
      <c r="BS20" s="21" t="s">
        <v>4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59.25" customHeight="1">
      <c r="B23" s="25"/>
      <c r="C23" s="26"/>
      <c r="D23" s="26"/>
      <c r="E23" s="40" t="s">
        <v>39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6"/>
      <c r="AQ25" s="26"/>
      <c r="AR25" s="24"/>
      <c r="BE25" s="35"/>
    </row>
    <row r="26" s="2" customFormat="1" ht="25.92" customHeight="1">
      <c r="A26" s="42"/>
      <c r="B26" s="43"/>
      <c r="C26" s="44"/>
      <c r="D26" s="45" t="s">
        <v>40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5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5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41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42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43</v>
      </c>
      <c r="AL28" s="49"/>
      <c r="AM28" s="49"/>
      <c r="AN28" s="49"/>
      <c r="AO28" s="49"/>
      <c r="AP28" s="44"/>
      <c r="AQ28" s="44"/>
      <c r="AR28" s="48"/>
      <c r="BE28" s="35"/>
    </row>
    <row r="29" s="3" customFormat="1" ht="14.4" customHeight="1">
      <c r="A29" s="3"/>
      <c r="B29" s="50"/>
      <c r="C29" s="51"/>
      <c r="D29" s="36" t="s">
        <v>44</v>
      </c>
      <c r="E29" s="51"/>
      <c r="F29" s="36" t="s">
        <v>45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6" t="s">
        <v>46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6" t="s">
        <v>47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6" t="s">
        <v>48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6" t="s">
        <v>49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50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51</v>
      </c>
      <c r="U35" s="58"/>
      <c r="V35" s="58"/>
      <c r="W35" s="58"/>
      <c r="X35" s="60" t="s">
        <v>52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7" t="s">
        <v>53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6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Cyklostezka Ohře – Dalovice-Všeborovice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6" t="s">
        <v>21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Dalovice - Všeborovice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6" t="s">
        <v>23</v>
      </c>
      <c r="AJ47" s="44"/>
      <c r="AK47" s="44"/>
      <c r="AL47" s="44"/>
      <c r="AM47" s="76" t="str">
        <f>IF(AN8= "","",AN8)</f>
        <v>15. 1. 2024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6" t="s">
        <v>25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Karlovarský kraj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6" t="s">
        <v>32</v>
      </c>
      <c r="AJ49" s="44"/>
      <c r="AK49" s="44"/>
      <c r="AL49" s="44"/>
      <c r="AM49" s="77" t="str">
        <f>IF(E17="","",E17)</f>
        <v>PONTIKA s.r.o.</v>
      </c>
      <c r="AN49" s="68"/>
      <c r="AO49" s="68"/>
      <c r="AP49" s="68"/>
      <c r="AQ49" s="44"/>
      <c r="AR49" s="48"/>
      <c r="AS49" s="78" t="s">
        <v>54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6" t="s">
        <v>30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6" t="s">
        <v>36</v>
      </c>
      <c r="AJ50" s="44"/>
      <c r="AK50" s="44"/>
      <c r="AL50" s="44"/>
      <c r="AM50" s="77" t="str">
        <f>IF(E20="","",E20)</f>
        <v xml:space="preserve"> 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55</v>
      </c>
      <c r="D52" s="91"/>
      <c r="E52" s="91"/>
      <c r="F52" s="91"/>
      <c r="G52" s="91"/>
      <c r="H52" s="92"/>
      <c r="I52" s="93" t="s">
        <v>56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57</v>
      </c>
      <c r="AH52" s="91"/>
      <c r="AI52" s="91"/>
      <c r="AJ52" s="91"/>
      <c r="AK52" s="91"/>
      <c r="AL52" s="91"/>
      <c r="AM52" s="91"/>
      <c r="AN52" s="93" t="s">
        <v>58</v>
      </c>
      <c r="AO52" s="91"/>
      <c r="AP52" s="91"/>
      <c r="AQ52" s="95" t="s">
        <v>59</v>
      </c>
      <c r="AR52" s="48"/>
      <c r="AS52" s="96" t="s">
        <v>60</v>
      </c>
      <c r="AT52" s="97" t="s">
        <v>61</v>
      </c>
      <c r="AU52" s="97" t="s">
        <v>62</v>
      </c>
      <c r="AV52" s="97" t="s">
        <v>63</v>
      </c>
      <c r="AW52" s="97" t="s">
        <v>64</v>
      </c>
      <c r="AX52" s="97" t="s">
        <v>65</v>
      </c>
      <c r="AY52" s="97" t="s">
        <v>66</v>
      </c>
      <c r="AZ52" s="97" t="s">
        <v>67</v>
      </c>
      <c r="BA52" s="97" t="s">
        <v>68</v>
      </c>
      <c r="BB52" s="97" t="s">
        <v>69</v>
      </c>
      <c r="BC52" s="97" t="s">
        <v>70</v>
      </c>
      <c r="BD52" s="98" t="s">
        <v>71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72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ROUND(AG55+SUM(AG59:AG63)+AG67+AG70,2)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19</v>
      </c>
      <c r="AR54" s="108"/>
      <c r="AS54" s="109">
        <f>ROUND(AS55+SUM(AS59:AS63)+AS67+AS70,2)</f>
        <v>0</v>
      </c>
      <c r="AT54" s="110">
        <f>ROUND(SUM(AV54:AW54),2)</f>
        <v>0</v>
      </c>
      <c r="AU54" s="111">
        <f>ROUND(AU55+SUM(AU59:AU63)+AU67+AU70,5)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ROUND(AZ55+SUM(AZ59:AZ63)+AZ67+AZ70,2)</f>
        <v>0</v>
      </c>
      <c r="BA54" s="110">
        <f>ROUND(BA55+SUM(BA59:BA63)+BA67+BA70,2)</f>
        <v>0</v>
      </c>
      <c r="BB54" s="110">
        <f>ROUND(BB55+SUM(BB59:BB63)+BB67+BB70,2)</f>
        <v>0</v>
      </c>
      <c r="BC54" s="110">
        <f>ROUND(BC55+SUM(BC59:BC63)+BC67+BC70,2)</f>
        <v>0</v>
      </c>
      <c r="BD54" s="112">
        <f>ROUND(BD55+SUM(BD59:BD63)+BD67+BD70,2)</f>
        <v>0</v>
      </c>
      <c r="BE54" s="6"/>
      <c r="BS54" s="113" t="s">
        <v>73</v>
      </c>
      <c r="BT54" s="113" t="s">
        <v>74</v>
      </c>
      <c r="BU54" s="114" t="s">
        <v>75</v>
      </c>
      <c r="BV54" s="113" t="s">
        <v>76</v>
      </c>
      <c r="BW54" s="113" t="s">
        <v>5</v>
      </c>
      <c r="BX54" s="113" t="s">
        <v>77</v>
      </c>
      <c r="CL54" s="113" t="s">
        <v>19</v>
      </c>
    </row>
    <row r="55" s="7" customFormat="1" ht="16.5" customHeight="1">
      <c r="A55" s="7"/>
      <c r="B55" s="115"/>
      <c r="C55" s="116"/>
      <c r="D55" s="117" t="s">
        <v>78</v>
      </c>
      <c r="E55" s="117"/>
      <c r="F55" s="117"/>
      <c r="G55" s="117"/>
      <c r="H55" s="117"/>
      <c r="I55" s="118"/>
      <c r="J55" s="117" t="s">
        <v>79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ROUND(SUM(AG56:AG58),2)</f>
        <v>0</v>
      </c>
      <c r="AH55" s="118"/>
      <c r="AI55" s="118"/>
      <c r="AJ55" s="118"/>
      <c r="AK55" s="118"/>
      <c r="AL55" s="118"/>
      <c r="AM55" s="118"/>
      <c r="AN55" s="120">
        <f>SUM(AG55,AT55)</f>
        <v>0</v>
      </c>
      <c r="AO55" s="118"/>
      <c r="AP55" s="118"/>
      <c r="AQ55" s="121" t="s">
        <v>80</v>
      </c>
      <c r="AR55" s="122"/>
      <c r="AS55" s="123">
        <f>ROUND(SUM(AS56:AS58),2)</f>
        <v>0</v>
      </c>
      <c r="AT55" s="124">
        <f>ROUND(SUM(AV55:AW55),2)</f>
        <v>0</v>
      </c>
      <c r="AU55" s="125">
        <f>ROUND(SUM(AU56:AU58),5)</f>
        <v>0</v>
      </c>
      <c r="AV55" s="124">
        <f>ROUND(AZ55*L29,2)</f>
        <v>0</v>
      </c>
      <c r="AW55" s="124">
        <f>ROUND(BA55*L30,2)</f>
        <v>0</v>
      </c>
      <c r="AX55" s="124">
        <f>ROUND(BB55*L29,2)</f>
        <v>0</v>
      </c>
      <c r="AY55" s="124">
        <f>ROUND(BC55*L30,2)</f>
        <v>0</v>
      </c>
      <c r="AZ55" s="124">
        <f>ROUND(SUM(AZ56:AZ58),2)</f>
        <v>0</v>
      </c>
      <c r="BA55" s="124">
        <f>ROUND(SUM(BA56:BA58),2)</f>
        <v>0</v>
      </c>
      <c r="BB55" s="124">
        <f>ROUND(SUM(BB56:BB58),2)</f>
        <v>0</v>
      </c>
      <c r="BC55" s="124">
        <f>ROUND(SUM(BC56:BC58),2)</f>
        <v>0</v>
      </c>
      <c r="BD55" s="126">
        <f>ROUND(SUM(BD56:BD58),2)</f>
        <v>0</v>
      </c>
      <c r="BE55" s="7"/>
      <c r="BS55" s="127" t="s">
        <v>73</v>
      </c>
      <c r="BT55" s="127" t="s">
        <v>81</v>
      </c>
      <c r="BU55" s="127" t="s">
        <v>75</v>
      </c>
      <c r="BV55" s="127" t="s">
        <v>76</v>
      </c>
      <c r="BW55" s="127" t="s">
        <v>82</v>
      </c>
      <c r="BX55" s="127" t="s">
        <v>5</v>
      </c>
      <c r="CL55" s="127" t="s">
        <v>19</v>
      </c>
      <c r="CM55" s="127" t="s">
        <v>14</v>
      </c>
    </row>
    <row r="56" s="4" customFormat="1" ht="23.25" customHeight="1">
      <c r="A56" s="128" t="s">
        <v>83</v>
      </c>
      <c r="B56" s="67"/>
      <c r="C56" s="129"/>
      <c r="D56" s="129"/>
      <c r="E56" s="130" t="s">
        <v>84</v>
      </c>
      <c r="F56" s="130"/>
      <c r="G56" s="130"/>
      <c r="H56" s="130"/>
      <c r="I56" s="130"/>
      <c r="J56" s="129"/>
      <c r="K56" s="130" t="s">
        <v>85</v>
      </c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1">
        <f>'SO 101.1 - Cyklostezka_ús...'!J32</f>
        <v>0</v>
      </c>
      <c r="AH56" s="129"/>
      <c r="AI56" s="129"/>
      <c r="AJ56" s="129"/>
      <c r="AK56" s="129"/>
      <c r="AL56" s="129"/>
      <c r="AM56" s="129"/>
      <c r="AN56" s="131">
        <f>SUM(AG56,AT56)</f>
        <v>0</v>
      </c>
      <c r="AO56" s="129"/>
      <c r="AP56" s="129"/>
      <c r="AQ56" s="132" t="s">
        <v>86</v>
      </c>
      <c r="AR56" s="69"/>
      <c r="AS56" s="133">
        <v>0</v>
      </c>
      <c r="AT56" s="134">
        <f>ROUND(SUM(AV56:AW56),2)</f>
        <v>0</v>
      </c>
      <c r="AU56" s="135">
        <f>'SO 101.1 - Cyklostezka_ús...'!P110</f>
        <v>0</v>
      </c>
      <c r="AV56" s="134">
        <f>'SO 101.1 - Cyklostezka_ús...'!J35</f>
        <v>0</v>
      </c>
      <c r="AW56" s="134">
        <f>'SO 101.1 - Cyklostezka_ús...'!J36</f>
        <v>0</v>
      </c>
      <c r="AX56" s="134">
        <f>'SO 101.1 - Cyklostezka_ús...'!J37</f>
        <v>0</v>
      </c>
      <c r="AY56" s="134">
        <f>'SO 101.1 - Cyklostezka_ús...'!J38</f>
        <v>0</v>
      </c>
      <c r="AZ56" s="134">
        <f>'SO 101.1 - Cyklostezka_ús...'!F35</f>
        <v>0</v>
      </c>
      <c r="BA56" s="134">
        <f>'SO 101.1 - Cyklostezka_ús...'!F36</f>
        <v>0</v>
      </c>
      <c r="BB56" s="134">
        <f>'SO 101.1 - Cyklostezka_ús...'!F37</f>
        <v>0</v>
      </c>
      <c r="BC56" s="134">
        <f>'SO 101.1 - Cyklostezka_ús...'!F38</f>
        <v>0</v>
      </c>
      <c r="BD56" s="136">
        <f>'SO 101.1 - Cyklostezka_ús...'!F39</f>
        <v>0</v>
      </c>
      <c r="BE56" s="4"/>
      <c r="BT56" s="137" t="s">
        <v>14</v>
      </c>
      <c r="BV56" s="137" t="s">
        <v>76</v>
      </c>
      <c r="BW56" s="137" t="s">
        <v>87</v>
      </c>
      <c r="BX56" s="137" t="s">
        <v>82</v>
      </c>
      <c r="CL56" s="137" t="s">
        <v>19</v>
      </c>
    </row>
    <row r="57" s="4" customFormat="1" ht="23.25" customHeight="1">
      <c r="A57" s="128" t="s">
        <v>83</v>
      </c>
      <c r="B57" s="67"/>
      <c r="C57" s="129"/>
      <c r="D57" s="129"/>
      <c r="E57" s="130" t="s">
        <v>88</v>
      </c>
      <c r="F57" s="130"/>
      <c r="G57" s="130"/>
      <c r="H57" s="130"/>
      <c r="I57" s="130"/>
      <c r="J57" s="129"/>
      <c r="K57" s="130" t="s">
        <v>89</v>
      </c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1">
        <f>'SO 101.2 - Cyklostezka_ús...'!J32</f>
        <v>0</v>
      </c>
      <c r="AH57" s="129"/>
      <c r="AI57" s="129"/>
      <c r="AJ57" s="129"/>
      <c r="AK57" s="129"/>
      <c r="AL57" s="129"/>
      <c r="AM57" s="129"/>
      <c r="AN57" s="131">
        <f>SUM(AG57,AT57)</f>
        <v>0</v>
      </c>
      <c r="AO57" s="129"/>
      <c r="AP57" s="129"/>
      <c r="AQ57" s="132" t="s">
        <v>86</v>
      </c>
      <c r="AR57" s="69"/>
      <c r="AS57" s="133">
        <v>0</v>
      </c>
      <c r="AT57" s="134">
        <f>ROUND(SUM(AV57:AW57),2)</f>
        <v>0</v>
      </c>
      <c r="AU57" s="135">
        <f>'SO 101.2 - Cyklostezka_ús...'!P112</f>
        <v>0</v>
      </c>
      <c r="AV57" s="134">
        <f>'SO 101.2 - Cyklostezka_ús...'!J35</f>
        <v>0</v>
      </c>
      <c r="AW57" s="134">
        <f>'SO 101.2 - Cyklostezka_ús...'!J36</f>
        <v>0</v>
      </c>
      <c r="AX57" s="134">
        <f>'SO 101.2 - Cyklostezka_ús...'!J37</f>
        <v>0</v>
      </c>
      <c r="AY57" s="134">
        <f>'SO 101.2 - Cyklostezka_ús...'!J38</f>
        <v>0</v>
      </c>
      <c r="AZ57" s="134">
        <f>'SO 101.2 - Cyklostezka_ús...'!F35</f>
        <v>0</v>
      </c>
      <c r="BA57" s="134">
        <f>'SO 101.2 - Cyklostezka_ús...'!F36</f>
        <v>0</v>
      </c>
      <c r="BB57" s="134">
        <f>'SO 101.2 - Cyklostezka_ús...'!F37</f>
        <v>0</v>
      </c>
      <c r="BC57" s="134">
        <f>'SO 101.2 - Cyklostezka_ús...'!F38</f>
        <v>0</v>
      </c>
      <c r="BD57" s="136">
        <f>'SO 101.2 - Cyklostezka_ús...'!F39</f>
        <v>0</v>
      </c>
      <c r="BE57" s="4"/>
      <c r="BT57" s="137" t="s">
        <v>14</v>
      </c>
      <c r="BV57" s="137" t="s">
        <v>76</v>
      </c>
      <c r="BW57" s="137" t="s">
        <v>90</v>
      </c>
      <c r="BX57" s="137" t="s">
        <v>82</v>
      </c>
      <c r="CL57" s="137" t="s">
        <v>19</v>
      </c>
    </row>
    <row r="58" s="4" customFormat="1" ht="23.25" customHeight="1">
      <c r="A58" s="128" t="s">
        <v>83</v>
      </c>
      <c r="B58" s="67"/>
      <c r="C58" s="129"/>
      <c r="D58" s="129"/>
      <c r="E58" s="130" t="s">
        <v>91</v>
      </c>
      <c r="F58" s="130"/>
      <c r="G58" s="130"/>
      <c r="H58" s="130"/>
      <c r="I58" s="130"/>
      <c r="J58" s="129"/>
      <c r="K58" s="130" t="s">
        <v>92</v>
      </c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1">
        <f>'SO 101.3 - Cyklostezka_ús...'!J32</f>
        <v>0</v>
      </c>
      <c r="AH58" s="129"/>
      <c r="AI58" s="129"/>
      <c r="AJ58" s="129"/>
      <c r="AK58" s="129"/>
      <c r="AL58" s="129"/>
      <c r="AM58" s="129"/>
      <c r="AN58" s="131">
        <f>SUM(AG58,AT58)</f>
        <v>0</v>
      </c>
      <c r="AO58" s="129"/>
      <c r="AP58" s="129"/>
      <c r="AQ58" s="132" t="s">
        <v>86</v>
      </c>
      <c r="AR58" s="69"/>
      <c r="AS58" s="133">
        <v>0</v>
      </c>
      <c r="AT58" s="134">
        <f>ROUND(SUM(AV58:AW58),2)</f>
        <v>0</v>
      </c>
      <c r="AU58" s="135">
        <f>'SO 101.3 - Cyklostezka_ús...'!P117</f>
        <v>0</v>
      </c>
      <c r="AV58" s="134">
        <f>'SO 101.3 - Cyklostezka_ús...'!J35</f>
        <v>0</v>
      </c>
      <c r="AW58" s="134">
        <f>'SO 101.3 - Cyklostezka_ús...'!J36</f>
        <v>0</v>
      </c>
      <c r="AX58" s="134">
        <f>'SO 101.3 - Cyklostezka_ús...'!J37</f>
        <v>0</v>
      </c>
      <c r="AY58" s="134">
        <f>'SO 101.3 - Cyklostezka_ús...'!J38</f>
        <v>0</v>
      </c>
      <c r="AZ58" s="134">
        <f>'SO 101.3 - Cyklostezka_ús...'!F35</f>
        <v>0</v>
      </c>
      <c r="BA58" s="134">
        <f>'SO 101.3 - Cyklostezka_ús...'!F36</f>
        <v>0</v>
      </c>
      <c r="BB58" s="134">
        <f>'SO 101.3 - Cyklostezka_ús...'!F37</f>
        <v>0</v>
      </c>
      <c r="BC58" s="134">
        <f>'SO 101.3 - Cyklostezka_ús...'!F38</f>
        <v>0</v>
      </c>
      <c r="BD58" s="136">
        <f>'SO 101.3 - Cyklostezka_ús...'!F39</f>
        <v>0</v>
      </c>
      <c r="BE58" s="4"/>
      <c r="BT58" s="137" t="s">
        <v>14</v>
      </c>
      <c r="BV58" s="137" t="s">
        <v>76</v>
      </c>
      <c r="BW58" s="137" t="s">
        <v>93</v>
      </c>
      <c r="BX58" s="137" t="s">
        <v>82</v>
      </c>
      <c r="CL58" s="137" t="s">
        <v>19</v>
      </c>
    </row>
    <row r="59" s="7" customFormat="1" ht="16.5" customHeight="1">
      <c r="A59" s="128" t="s">
        <v>83</v>
      </c>
      <c r="B59" s="115"/>
      <c r="C59" s="116"/>
      <c r="D59" s="117" t="s">
        <v>94</v>
      </c>
      <c r="E59" s="117"/>
      <c r="F59" s="117"/>
      <c r="G59" s="117"/>
      <c r="H59" s="117"/>
      <c r="I59" s="118"/>
      <c r="J59" s="117" t="s">
        <v>95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20">
        <f>'SO 202 - Lávka přes Vitic...'!J30</f>
        <v>0</v>
      </c>
      <c r="AH59" s="118"/>
      <c r="AI59" s="118"/>
      <c r="AJ59" s="118"/>
      <c r="AK59" s="118"/>
      <c r="AL59" s="118"/>
      <c r="AM59" s="118"/>
      <c r="AN59" s="120">
        <f>SUM(AG59,AT59)</f>
        <v>0</v>
      </c>
      <c r="AO59" s="118"/>
      <c r="AP59" s="118"/>
      <c r="AQ59" s="121" t="s">
        <v>80</v>
      </c>
      <c r="AR59" s="122"/>
      <c r="AS59" s="123">
        <v>0</v>
      </c>
      <c r="AT59" s="124">
        <f>ROUND(SUM(AV59:AW59),2)</f>
        <v>0</v>
      </c>
      <c r="AU59" s="125">
        <f>'SO 202 - Lávka přes Vitic...'!P110</f>
        <v>0</v>
      </c>
      <c r="AV59" s="124">
        <f>'SO 202 - Lávka přes Vitic...'!J33</f>
        <v>0</v>
      </c>
      <c r="AW59" s="124">
        <f>'SO 202 - Lávka přes Vitic...'!J34</f>
        <v>0</v>
      </c>
      <c r="AX59" s="124">
        <f>'SO 202 - Lávka přes Vitic...'!J35</f>
        <v>0</v>
      </c>
      <c r="AY59" s="124">
        <f>'SO 202 - Lávka přes Vitic...'!J36</f>
        <v>0</v>
      </c>
      <c r="AZ59" s="124">
        <f>'SO 202 - Lávka přes Vitic...'!F33</f>
        <v>0</v>
      </c>
      <c r="BA59" s="124">
        <f>'SO 202 - Lávka přes Vitic...'!F34</f>
        <v>0</v>
      </c>
      <c r="BB59" s="124">
        <f>'SO 202 - Lávka přes Vitic...'!F35</f>
        <v>0</v>
      </c>
      <c r="BC59" s="124">
        <f>'SO 202 - Lávka přes Vitic...'!F36</f>
        <v>0</v>
      </c>
      <c r="BD59" s="126">
        <f>'SO 202 - Lávka přes Vitic...'!F37</f>
        <v>0</v>
      </c>
      <c r="BE59" s="7"/>
      <c r="BT59" s="127" t="s">
        <v>81</v>
      </c>
      <c r="BV59" s="127" t="s">
        <v>76</v>
      </c>
      <c r="BW59" s="127" t="s">
        <v>96</v>
      </c>
      <c r="BX59" s="127" t="s">
        <v>5</v>
      </c>
      <c r="CL59" s="127" t="s">
        <v>19</v>
      </c>
      <c r="CM59" s="127" t="s">
        <v>14</v>
      </c>
    </row>
    <row r="60" s="7" customFormat="1" ht="16.5" customHeight="1">
      <c r="A60" s="128" t="s">
        <v>83</v>
      </c>
      <c r="B60" s="115"/>
      <c r="C60" s="116"/>
      <c r="D60" s="117" t="s">
        <v>97</v>
      </c>
      <c r="E60" s="117"/>
      <c r="F60" s="117"/>
      <c r="G60" s="117"/>
      <c r="H60" s="117"/>
      <c r="I60" s="118"/>
      <c r="J60" s="117" t="s">
        <v>98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20">
        <f>'SO 203 - Zárubní zeď vlevo'!J30</f>
        <v>0</v>
      </c>
      <c r="AH60" s="118"/>
      <c r="AI60" s="118"/>
      <c r="AJ60" s="118"/>
      <c r="AK60" s="118"/>
      <c r="AL60" s="118"/>
      <c r="AM60" s="118"/>
      <c r="AN60" s="120">
        <f>SUM(AG60,AT60)</f>
        <v>0</v>
      </c>
      <c r="AO60" s="118"/>
      <c r="AP60" s="118"/>
      <c r="AQ60" s="121" t="s">
        <v>80</v>
      </c>
      <c r="AR60" s="122"/>
      <c r="AS60" s="123">
        <v>0</v>
      </c>
      <c r="AT60" s="124">
        <f>ROUND(SUM(AV60:AW60),2)</f>
        <v>0</v>
      </c>
      <c r="AU60" s="125">
        <f>'SO 203 - Zárubní zeď vlevo'!P114</f>
        <v>0</v>
      </c>
      <c r="AV60" s="124">
        <f>'SO 203 - Zárubní zeď vlevo'!J33</f>
        <v>0</v>
      </c>
      <c r="AW60" s="124">
        <f>'SO 203 - Zárubní zeď vlevo'!J34</f>
        <v>0</v>
      </c>
      <c r="AX60" s="124">
        <f>'SO 203 - Zárubní zeď vlevo'!J35</f>
        <v>0</v>
      </c>
      <c r="AY60" s="124">
        <f>'SO 203 - Zárubní zeď vlevo'!J36</f>
        <v>0</v>
      </c>
      <c r="AZ60" s="124">
        <f>'SO 203 - Zárubní zeď vlevo'!F33</f>
        <v>0</v>
      </c>
      <c r="BA60" s="124">
        <f>'SO 203 - Zárubní zeď vlevo'!F34</f>
        <v>0</v>
      </c>
      <c r="BB60" s="124">
        <f>'SO 203 - Zárubní zeď vlevo'!F35</f>
        <v>0</v>
      </c>
      <c r="BC60" s="124">
        <f>'SO 203 - Zárubní zeď vlevo'!F36</f>
        <v>0</v>
      </c>
      <c r="BD60" s="126">
        <f>'SO 203 - Zárubní zeď vlevo'!F37</f>
        <v>0</v>
      </c>
      <c r="BE60" s="7"/>
      <c r="BT60" s="127" t="s">
        <v>81</v>
      </c>
      <c r="BV60" s="127" t="s">
        <v>76</v>
      </c>
      <c r="BW60" s="127" t="s">
        <v>99</v>
      </c>
      <c r="BX60" s="127" t="s">
        <v>5</v>
      </c>
      <c r="CL60" s="127" t="s">
        <v>19</v>
      </c>
      <c r="CM60" s="127" t="s">
        <v>14</v>
      </c>
    </row>
    <row r="61" s="7" customFormat="1" ht="16.5" customHeight="1">
      <c r="A61" s="128" t="s">
        <v>83</v>
      </c>
      <c r="B61" s="115"/>
      <c r="C61" s="116"/>
      <c r="D61" s="117" t="s">
        <v>100</v>
      </c>
      <c r="E61" s="117"/>
      <c r="F61" s="117"/>
      <c r="G61" s="117"/>
      <c r="H61" s="117"/>
      <c r="I61" s="118"/>
      <c r="J61" s="117" t="s">
        <v>101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20">
        <f>'SO 204 - Tunel pro cyklos...'!J30</f>
        <v>0</v>
      </c>
      <c r="AH61" s="118"/>
      <c r="AI61" s="118"/>
      <c r="AJ61" s="118"/>
      <c r="AK61" s="118"/>
      <c r="AL61" s="118"/>
      <c r="AM61" s="118"/>
      <c r="AN61" s="120">
        <f>SUM(AG61,AT61)</f>
        <v>0</v>
      </c>
      <c r="AO61" s="118"/>
      <c r="AP61" s="118"/>
      <c r="AQ61" s="121" t="s">
        <v>80</v>
      </c>
      <c r="AR61" s="122"/>
      <c r="AS61" s="123">
        <v>0</v>
      </c>
      <c r="AT61" s="124">
        <f>ROUND(SUM(AV61:AW61),2)</f>
        <v>0</v>
      </c>
      <c r="AU61" s="125">
        <f>'SO 204 - Tunel pro cyklos...'!P90</f>
        <v>0</v>
      </c>
      <c r="AV61" s="124">
        <f>'SO 204 - Tunel pro cyklos...'!J33</f>
        <v>0</v>
      </c>
      <c r="AW61" s="124">
        <f>'SO 204 - Tunel pro cyklos...'!J34</f>
        <v>0</v>
      </c>
      <c r="AX61" s="124">
        <f>'SO 204 - Tunel pro cyklos...'!J35</f>
        <v>0</v>
      </c>
      <c r="AY61" s="124">
        <f>'SO 204 - Tunel pro cyklos...'!J36</f>
        <v>0</v>
      </c>
      <c r="AZ61" s="124">
        <f>'SO 204 - Tunel pro cyklos...'!F33</f>
        <v>0</v>
      </c>
      <c r="BA61" s="124">
        <f>'SO 204 - Tunel pro cyklos...'!F34</f>
        <v>0</v>
      </c>
      <c r="BB61" s="124">
        <f>'SO 204 - Tunel pro cyklos...'!F35</f>
        <v>0</v>
      </c>
      <c r="BC61" s="124">
        <f>'SO 204 - Tunel pro cyklos...'!F36</f>
        <v>0</v>
      </c>
      <c r="BD61" s="126">
        <f>'SO 204 - Tunel pro cyklos...'!F37</f>
        <v>0</v>
      </c>
      <c r="BE61" s="7"/>
      <c r="BT61" s="127" t="s">
        <v>81</v>
      </c>
      <c r="BV61" s="127" t="s">
        <v>76</v>
      </c>
      <c r="BW61" s="127" t="s">
        <v>102</v>
      </c>
      <c r="BX61" s="127" t="s">
        <v>5</v>
      </c>
      <c r="CL61" s="127" t="s">
        <v>19</v>
      </c>
      <c r="CM61" s="127" t="s">
        <v>14</v>
      </c>
    </row>
    <row r="62" s="7" customFormat="1" ht="16.5" customHeight="1">
      <c r="A62" s="128" t="s">
        <v>83</v>
      </c>
      <c r="B62" s="115"/>
      <c r="C62" s="116"/>
      <c r="D62" s="117" t="s">
        <v>103</v>
      </c>
      <c r="E62" s="117"/>
      <c r="F62" s="117"/>
      <c r="G62" s="117"/>
      <c r="H62" s="117"/>
      <c r="I62" s="118"/>
      <c r="J62" s="117" t="s">
        <v>98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20">
        <f>'SO 205 - Zárubní zeď vlevo'!J30</f>
        <v>0</v>
      </c>
      <c r="AH62" s="118"/>
      <c r="AI62" s="118"/>
      <c r="AJ62" s="118"/>
      <c r="AK62" s="118"/>
      <c r="AL62" s="118"/>
      <c r="AM62" s="118"/>
      <c r="AN62" s="120">
        <f>SUM(AG62,AT62)</f>
        <v>0</v>
      </c>
      <c r="AO62" s="118"/>
      <c r="AP62" s="118"/>
      <c r="AQ62" s="121" t="s">
        <v>80</v>
      </c>
      <c r="AR62" s="122"/>
      <c r="AS62" s="123">
        <v>0</v>
      </c>
      <c r="AT62" s="124">
        <f>ROUND(SUM(AV62:AW62),2)</f>
        <v>0</v>
      </c>
      <c r="AU62" s="125">
        <f>'SO 205 - Zárubní zeď vlevo'!P107</f>
        <v>0</v>
      </c>
      <c r="AV62" s="124">
        <f>'SO 205 - Zárubní zeď vlevo'!J33</f>
        <v>0</v>
      </c>
      <c r="AW62" s="124">
        <f>'SO 205 - Zárubní zeď vlevo'!J34</f>
        <v>0</v>
      </c>
      <c r="AX62" s="124">
        <f>'SO 205 - Zárubní zeď vlevo'!J35</f>
        <v>0</v>
      </c>
      <c r="AY62" s="124">
        <f>'SO 205 - Zárubní zeď vlevo'!J36</f>
        <v>0</v>
      </c>
      <c r="AZ62" s="124">
        <f>'SO 205 - Zárubní zeď vlevo'!F33</f>
        <v>0</v>
      </c>
      <c r="BA62" s="124">
        <f>'SO 205 - Zárubní zeď vlevo'!F34</f>
        <v>0</v>
      </c>
      <c r="BB62" s="124">
        <f>'SO 205 - Zárubní zeď vlevo'!F35</f>
        <v>0</v>
      </c>
      <c r="BC62" s="124">
        <f>'SO 205 - Zárubní zeď vlevo'!F36</f>
        <v>0</v>
      </c>
      <c r="BD62" s="126">
        <f>'SO 205 - Zárubní zeď vlevo'!F37</f>
        <v>0</v>
      </c>
      <c r="BE62" s="7"/>
      <c r="BT62" s="127" t="s">
        <v>81</v>
      </c>
      <c r="BV62" s="127" t="s">
        <v>76</v>
      </c>
      <c r="BW62" s="127" t="s">
        <v>104</v>
      </c>
      <c r="BX62" s="127" t="s">
        <v>5</v>
      </c>
      <c r="CL62" s="127" t="s">
        <v>19</v>
      </c>
      <c r="CM62" s="127" t="s">
        <v>14</v>
      </c>
    </row>
    <row r="63" s="7" customFormat="1" ht="16.5" customHeight="1">
      <c r="A63" s="7"/>
      <c r="B63" s="115"/>
      <c r="C63" s="116"/>
      <c r="D63" s="117" t="s">
        <v>105</v>
      </c>
      <c r="E63" s="117"/>
      <c r="F63" s="117"/>
      <c r="G63" s="117"/>
      <c r="H63" s="117"/>
      <c r="I63" s="118"/>
      <c r="J63" s="117" t="s">
        <v>106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ROUND(SUM(AG64:AG66),2)</f>
        <v>0</v>
      </c>
      <c r="AH63" s="118"/>
      <c r="AI63" s="118"/>
      <c r="AJ63" s="118"/>
      <c r="AK63" s="118"/>
      <c r="AL63" s="118"/>
      <c r="AM63" s="118"/>
      <c r="AN63" s="120">
        <f>SUM(AG63,AT63)</f>
        <v>0</v>
      </c>
      <c r="AO63" s="118"/>
      <c r="AP63" s="118"/>
      <c r="AQ63" s="121" t="s">
        <v>80</v>
      </c>
      <c r="AR63" s="122"/>
      <c r="AS63" s="123">
        <f>ROUND(SUM(AS64:AS66),2)</f>
        <v>0</v>
      </c>
      <c r="AT63" s="124">
        <f>ROUND(SUM(AV63:AW63),2)</f>
        <v>0</v>
      </c>
      <c r="AU63" s="125">
        <f>ROUND(SUM(AU64:AU66),5)</f>
        <v>0</v>
      </c>
      <c r="AV63" s="124">
        <f>ROUND(AZ63*L29,2)</f>
        <v>0</v>
      </c>
      <c r="AW63" s="124">
        <f>ROUND(BA63*L30,2)</f>
        <v>0</v>
      </c>
      <c r="AX63" s="124">
        <f>ROUND(BB63*L29,2)</f>
        <v>0</v>
      </c>
      <c r="AY63" s="124">
        <f>ROUND(BC63*L30,2)</f>
        <v>0</v>
      </c>
      <c r="AZ63" s="124">
        <f>ROUND(SUM(AZ64:AZ66),2)</f>
        <v>0</v>
      </c>
      <c r="BA63" s="124">
        <f>ROUND(SUM(BA64:BA66),2)</f>
        <v>0</v>
      </c>
      <c r="BB63" s="124">
        <f>ROUND(SUM(BB64:BB66),2)</f>
        <v>0</v>
      </c>
      <c r="BC63" s="124">
        <f>ROUND(SUM(BC64:BC66),2)</f>
        <v>0</v>
      </c>
      <c r="BD63" s="126">
        <f>ROUND(SUM(BD64:BD66),2)</f>
        <v>0</v>
      </c>
      <c r="BE63" s="7"/>
      <c r="BS63" s="127" t="s">
        <v>73</v>
      </c>
      <c r="BT63" s="127" t="s">
        <v>81</v>
      </c>
      <c r="BU63" s="127" t="s">
        <v>75</v>
      </c>
      <c r="BV63" s="127" t="s">
        <v>76</v>
      </c>
      <c r="BW63" s="127" t="s">
        <v>107</v>
      </c>
      <c r="BX63" s="127" t="s">
        <v>5</v>
      </c>
      <c r="CL63" s="127" t="s">
        <v>19</v>
      </c>
      <c r="CM63" s="127" t="s">
        <v>14</v>
      </c>
    </row>
    <row r="64" s="4" customFormat="1" ht="23.25" customHeight="1">
      <c r="A64" s="128" t="s">
        <v>83</v>
      </c>
      <c r="B64" s="67"/>
      <c r="C64" s="129"/>
      <c r="D64" s="129"/>
      <c r="E64" s="130" t="s">
        <v>108</v>
      </c>
      <c r="F64" s="130"/>
      <c r="G64" s="130"/>
      <c r="H64" s="130"/>
      <c r="I64" s="130"/>
      <c r="J64" s="129"/>
      <c r="K64" s="130" t="s">
        <v>109</v>
      </c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1">
        <f>'SO 401.1 - Veřejné osvětl...'!J32</f>
        <v>0</v>
      </c>
      <c r="AH64" s="129"/>
      <c r="AI64" s="129"/>
      <c r="AJ64" s="129"/>
      <c r="AK64" s="129"/>
      <c r="AL64" s="129"/>
      <c r="AM64" s="129"/>
      <c r="AN64" s="131">
        <f>SUM(AG64,AT64)</f>
        <v>0</v>
      </c>
      <c r="AO64" s="129"/>
      <c r="AP64" s="129"/>
      <c r="AQ64" s="132" t="s">
        <v>86</v>
      </c>
      <c r="AR64" s="69"/>
      <c r="AS64" s="133">
        <v>0</v>
      </c>
      <c r="AT64" s="134">
        <f>ROUND(SUM(AV64:AW64),2)</f>
        <v>0</v>
      </c>
      <c r="AU64" s="135">
        <f>'SO 401.1 - Veřejné osvětl...'!P100</f>
        <v>0</v>
      </c>
      <c r="AV64" s="134">
        <f>'SO 401.1 - Veřejné osvětl...'!J35</f>
        <v>0</v>
      </c>
      <c r="AW64" s="134">
        <f>'SO 401.1 - Veřejné osvětl...'!J36</f>
        <v>0</v>
      </c>
      <c r="AX64" s="134">
        <f>'SO 401.1 - Veřejné osvětl...'!J37</f>
        <v>0</v>
      </c>
      <c r="AY64" s="134">
        <f>'SO 401.1 - Veřejné osvětl...'!J38</f>
        <v>0</v>
      </c>
      <c r="AZ64" s="134">
        <f>'SO 401.1 - Veřejné osvětl...'!F35</f>
        <v>0</v>
      </c>
      <c r="BA64" s="134">
        <f>'SO 401.1 - Veřejné osvětl...'!F36</f>
        <v>0</v>
      </c>
      <c r="BB64" s="134">
        <f>'SO 401.1 - Veřejné osvětl...'!F37</f>
        <v>0</v>
      </c>
      <c r="BC64" s="134">
        <f>'SO 401.1 - Veřejné osvětl...'!F38</f>
        <v>0</v>
      </c>
      <c r="BD64" s="136">
        <f>'SO 401.1 - Veřejné osvětl...'!F39</f>
        <v>0</v>
      </c>
      <c r="BE64" s="4"/>
      <c r="BT64" s="137" t="s">
        <v>14</v>
      </c>
      <c r="BV64" s="137" t="s">
        <v>76</v>
      </c>
      <c r="BW64" s="137" t="s">
        <v>110</v>
      </c>
      <c r="BX64" s="137" t="s">
        <v>107</v>
      </c>
      <c r="CL64" s="137" t="s">
        <v>19</v>
      </c>
    </row>
    <row r="65" s="4" customFormat="1" ht="23.25" customHeight="1">
      <c r="A65" s="128" t="s">
        <v>83</v>
      </c>
      <c r="B65" s="67"/>
      <c r="C65" s="129"/>
      <c r="D65" s="129"/>
      <c r="E65" s="130" t="s">
        <v>111</v>
      </c>
      <c r="F65" s="130"/>
      <c r="G65" s="130"/>
      <c r="H65" s="130"/>
      <c r="I65" s="130"/>
      <c r="J65" s="129"/>
      <c r="K65" s="130" t="s">
        <v>112</v>
      </c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1">
        <f>'SO 401.2 - Veřejné osvětl...'!J32</f>
        <v>0</v>
      </c>
      <c r="AH65" s="129"/>
      <c r="AI65" s="129"/>
      <c r="AJ65" s="129"/>
      <c r="AK65" s="129"/>
      <c r="AL65" s="129"/>
      <c r="AM65" s="129"/>
      <c r="AN65" s="131">
        <f>SUM(AG65,AT65)</f>
        <v>0</v>
      </c>
      <c r="AO65" s="129"/>
      <c r="AP65" s="129"/>
      <c r="AQ65" s="132" t="s">
        <v>86</v>
      </c>
      <c r="AR65" s="69"/>
      <c r="AS65" s="133">
        <v>0</v>
      </c>
      <c r="AT65" s="134">
        <f>ROUND(SUM(AV65:AW65),2)</f>
        <v>0</v>
      </c>
      <c r="AU65" s="135">
        <f>'SO 401.2 - Veřejné osvětl...'!P90</f>
        <v>0</v>
      </c>
      <c r="AV65" s="134">
        <f>'SO 401.2 - Veřejné osvětl...'!J35</f>
        <v>0</v>
      </c>
      <c r="AW65" s="134">
        <f>'SO 401.2 - Veřejné osvětl...'!J36</f>
        <v>0</v>
      </c>
      <c r="AX65" s="134">
        <f>'SO 401.2 - Veřejné osvětl...'!J37</f>
        <v>0</v>
      </c>
      <c r="AY65" s="134">
        <f>'SO 401.2 - Veřejné osvětl...'!J38</f>
        <v>0</v>
      </c>
      <c r="AZ65" s="134">
        <f>'SO 401.2 - Veřejné osvětl...'!F35</f>
        <v>0</v>
      </c>
      <c r="BA65" s="134">
        <f>'SO 401.2 - Veřejné osvětl...'!F36</f>
        <v>0</v>
      </c>
      <c r="BB65" s="134">
        <f>'SO 401.2 - Veřejné osvětl...'!F37</f>
        <v>0</v>
      </c>
      <c r="BC65" s="134">
        <f>'SO 401.2 - Veřejné osvětl...'!F38</f>
        <v>0</v>
      </c>
      <c r="BD65" s="136">
        <f>'SO 401.2 - Veřejné osvětl...'!F39</f>
        <v>0</v>
      </c>
      <c r="BE65" s="4"/>
      <c r="BT65" s="137" t="s">
        <v>14</v>
      </c>
      <c r="BV65" s="137" t="s">
        <v>76</v>
      </c>
      <c r="BW65" s="137" t="s">
        <v>113</v>
      </c>
      <c r="BX65" s="137" t="s">
        <v>107</v>
      </c>
      <c r="CL65" s="137" t="s">
        <v>19</v>
      </c>
    </row>
    <row r="66" s="4" customFormat="1" ht="23.25" customHeight="1">
      <c r="A66" s="128" t="s">
        <v>83</v>
      </c>
      <c r="B66" s="67"/>
      <c r="C66" s="129"/>
      <c r="D66" s="129"/>
      <c r="E66" s="130" t="s">
        <v>114</v>
      </c>
      <c r="F66" s="130"/>
      <c r="G66" s="130"/>
      <c r="H66" s="130"/>
      <c r="I66" s="130"/>
      <c r="J66" s="129"/>
      <c r="K66" s="130" t="s">
        <v>115</v>
      </c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1">
        <f>'SO 401.3 - Veřejné osvětl...'!J32</f>
        <v>0</v>
      </c>
      <c r="AH66" s="129"/>
      <c r="AI66" s="129"/>
      <c r="AJ66" s="129"/>
      <c r="AK66" s="129"/>
      <c r="AL66" s="129"/>
      <c r="AM66" s="129"/>
      <c r="AN66" s="131">
        <f>SUM(AG66,AT66)</f>
        <v>0</v>
      </c>
      <c r="AO66" s="129"/>
      <c r="AP66" s="129"/>
      <c r="AQ66" s="132" t="s">
        <v>86</v>
      </c>
      <c r="AR66" s="69"/>
      <c r="AS66" s="133">
        <v>0</v>
      </c>
      <c r="AT66" s="134">
        <f>ROUND(SUM(AV66:AW66),2)</f>
        <v>0</v>
      </c>
      <c r="AU66" s="135">
        <f>'SO 401.3 - Veřejné osvětl...'!P99</f>
        <v>0</v>
      </c>
      <c r="AV66" s="134">
        <f>'SO 401.3 - Veřejné osvětl...'!J35</f>
        <v>0</v>
      </c>
      <c r="AW66" s="134">
        <f>'SO 401.3 - Veřejné osvětl...'!J36</f>
        <v>0</v>
      </c>
      <c r="AX66" s="134">
        <f>'SO 401.3 - Veřejné osvětl...'!J37</f>
        <v>0</v>
      </c>
      <c r="AY66" s="134">
        <f>'SO 401.3 - Veřejné osvětl...'!J38</f>
        <v>0</v>
      </c>
      <c r="AZ66" s="134">
        <f>'SO 401.3 - Veřejné osvětl...'!F35</f>
        <v>0</v>
      </c>
      <c r="BA66" s="134">
        <f>'SO 401.3 - Veřejné osvětl...'!F36</f>
        <v>0</v>
      </c>
      <c r="BB66" s="134">
        <f>'SO 401.3 - Veřejné osvětl...'!F37</f>
        <v>0</v>
      </c>
      <c r="BC66" s="134">
        <f>'SO 401.3 - Veřejné osvětl...'!F38</f>
        <v>0</v>
      </c>
      <c r="BD66" s="136">
        <f>'SO 401.3 - Veřejné osvětl...'!F39</f>
        <v>0</v>
      </c>
      <c r="BE66" s="4"/>
      <c r="BT66" s="137" t="s">
        <v>14</v>
      </c>
      <c r="BV66" s="137" t="s">
        <v>76</v>
      </c>
      <c r="BW66" s="137" t="s">
        <v>116</v>
      </c>
      <c r="BX66" s="137" t="s">
        <v>107</v>
      </c>
      <c r="CL66" s="137" t="s">
        <v>19</v>
      </c>
    </row>
    <row r="67" s="7" customFormat="1" ht="16.5" customHeight="1">
      <c r="A67" s="7"/>
      <c r="B67" s="115"/>
      <c r="C67" s="116"/>
      <c r="D67" s="117" t="s">
        <v>117</v>
      </c>
      <c r="E67" s="117"/>
      <c r="F67" s="117"/>
      <c r="G67" s="117"/>
      <c r="H67" s="117"/>
      <c r="I67" s="118"/>
      <c r="J67" s="117" t="s">
        <v>118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ROUND(SUM(AG68:AG69),2)</f>
        <v>0</v>
      </c>
      <c r="AH67" s="118"/>
      <c r="AI67" s="118"/>
      <c r="AJ67" s="118"/>
      <c r="AK67" s="118"/>
      <c r="AL67" s="118"/>
      <c r="AM67" s="118"/>
      <c r="AN67" s="120">
        <f>SUM(AG67,AT67)</f>
        <v>0</v>
      </c>
      <c r="AO67" s="118"/>
      <c r="AP67" s="118"/>
      <c r="AQ67" s="121" t="s">
        <v>80</v>
      </c>
      <c r="AR67" s="122"/>
      <c r="AS67" s="123">
        <f>ROUND(SUM(AS68:AS69),2)</f>
        <v>0</v>
      </c>
      <c r="AT67" s="124">
        <f>ROUND(SUM(AV67:AW67),2)</f>
        <v>0</v>
      </c>
      <c r="AU67" s="125">
        <f>ROUND(SUM(AU68:AU69),5)</f>
        <v>0</v>
      </c>
      <c r="AV67" s="124">
        <f>ROUND(AZ67*L29,2)</f>
        <v>0</v>
      </c>
      <c r="AW67" s="124">
        <f>ROUND(BA67*L30,2)</f>
        <v>0</v>
      </c>
      <c r="AX67" s="124">
        <f>ROUND(BB67*L29,2)</f>
        <v>0</v>
      </c>
      <c r="AY67" s="124">
        <f>ROUND(BC67*L30,2)</f>
        <v>0</v>
      </c>
      <c r="AZ67" s="124">
        <f>ROUND(SUM(AZ68:AZ69),2)</f>
        <v>0</v>
      </c>
      <c r="BA67" s="124">
        <f>ROUND(SUM(BA68:BA69),2)</f>
        <v>0</v>
      </c>
      <c r="BB67" s="124">
        <f>ROUND(SUM(BB68:BB69),2)</f>
        <v>0</v>
      </c>
      <c r="BC67" s="124">
        <f>ROUND(SUM(BC68:BC69),2)</f>
        <v>0</v>
      </c>
      <c r="BD67" s="126">
        <f>ROUND(SUM(BD68:BD69),2)</f>
        <v>0</v>
      </c>
      <c r="BE67" s="7"/>
      <c r="BS67" s="127" t="s">
        <v>73</v>
      </c>
      <c r="BT67" s="127" t="s">
        <v>81</v>
      </c>
      <c r="BU67" s="127" t="s">
        <v>75</v>
      </c>
      <c r="BV67" s="127" t="s">
        <v>76</v>
      </c>
      <c r="BW67" s="127" t="s">
        <v>119</v>
      </c>
      <c r="BX67" s="127" t="s">
        <v>5</v>
      </c>
      <c r="CL67" s="127" t="s">
        <v>19</v>
      </c>
      <c r="CM67" s="127" t="s">
        <v>14</v>
      </c>
    </row>
    <row r="68" s="4" customFormat="1" ht="23.25" customHeight="1">
      <c r="A68" s="128" t="s">
        <v>83</v>
      </c>
      <c r="B68" s="67"/>
      <c r="C68" s="129"/>
      <c r="D68" s="129"/>
      <c r="E68" s="130" t="s">
        <v>120</v>
      </c>
      <c r="F68" s="130"/>
      <c r="G68" s="130"/>
      <c r="H68" s="130"/>
      <c r="I68" s="130"/>
      <c r="J68" s="129"/>
      <c r="K68" s="130" t="s">
        <v>121</v>
      </c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1">
        <f>'SO 801.1 - Odstranění zeleně'!J32</f>
        <v>0</v>
      </c>
      <c r="AH68" s="129"/>
      <c r="AI68" s="129"/>
      <c r="AJ68" s="129"/>
      <c r="AK68" s="129"/>
      <c r="AL68" s="129"/>
      <c r="AM68" s="129"/>
      <c r="AN68" s="131">
        <f>SUM(AG68,AT68)</f>
        <v>0</v>
      </c>
      <c r="AO68" s="129"/>
      <c r="AP68" s="129"/>
      <c r="AQ68" s="132" t="s">
        <v>86</v>
      </c>
      <c r="AR68" s="69"/>
      <c r="AS68" s="133">
        <v>0</v>
      </c>
      <c r="AT68" s="134">
        <f>ROUND(SUM(AV68:AW68),2)</f>
        <v>0</v>
      </c>
      <c r="AU68" s="135">
        <f>'SO 801.1 - Odstranění zeleně'!P89</f>
        <v>0</v>
      </c>
      <c r="AV68" s="134">
        <f>'SO 801.1 - Odstranění zeleně'!J35</f>
        <v>0</v>
      </c>
      <c r="AW68" s="134">
        <f>'SO 801.1 - Odstranění zeleně'!J36</f>
        <v>0</v>
      </c>
      <c r="AX68" s="134">
        <f>'SO 801.1 - Odstranění zeleně'!J37</f>
        <v>0</v>
      </c>
      <c r="AY68" s="134">
        <f>'SO 801.1 - Odstranění zeleně'!J38</f>
        <v>0</v>
      </c>
      <c r="AZ68" s="134">
        <f>'SO 801.1 - Odstranění zeleně'!F35</f>
        <v>0</v>
      </c>
      <c r="BA68" s="134">
        <f>'SO 801.1 - Odstranění zeleně'!F36</f>
        <v>0</v>
      </c>
      <c r="BB68" s="134">
        <f>'SO 801.1 - Odstranění zeleně'!F37</f>
        <v>0</v>
      </c>
      <c r="BC68" s="134">
        <f>'SO 801.1 - Odstranění zeleně'!F38</f>
        <v>0</v>
      </c>
      <c r="BD68" s="136">
        <f>'SO 801.1 - Odstranění zeleně'!F39</f>
        <v>0</v>
      </c>
      <c r="BE68" s="4"/>
      <c r="BT68" s="137" t="s">
        <v>14</v>
      </c>
      <c r="BV68" s="137" t="s">
        <v>76</v>
      </c>
      <c r="BW68" s="137" t="s">
        <v>122</v>
      </c>
      <c r="BX68" s="137" t="s">
        <v>119</v>
      </c>
      <c r="CL68" s="137" t="s">
        <v>19</v>
      </c>
    </row>
    <row r="69" s="4" customFormat="1" ht="23.25" customHeight="1">
      <c r="A69" s="128" t="s">
        <v>83</v>
      </c>
      <c r="B69" s="67"/>
      <c r="C69" s="129"/>
      <c r="D69" s="129"/>
      <c r="E69" s="130" t="s">
        <v>123</v>
      </c>
      <c r="F69" s="130"/>
      <c r="G69" s="130"/>
      <c r="H69" s="130"/>
      <c r="I69" s="130"/>
      <c r="J69" s="129"/>
      <c r="K69" s="130" t="s">
        <v>124</v>
      </c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1">
        <f>'SO 801.2 - Náhradní výsadba'!J32</f>
        <v>0</v>
      </c>
      <c r="AH69" s="129"/>
      <c r="AI69" s="129"/>
      <c r="AJ69" s="129"/>
      <c r="AK69" s="129"/>
      <c r="AL69" s="129"/>
      <c r="AM69" s="129"/>
      <c r="AN69" s="131">
        <f>SUM(AG69,AT69)</f>
        <v>0</v>
      </c>
      <c r="AO69" s="129"/>
      <c r="AP69" s="129"/>
      <c r="AQ69" s="132" t="s">
        <v>86</v>
      </c>
      <c r="AR69" s="69"/>
      <c r="AS69" s="133">
        <v>0</v>
      </c>
      <c r="AT69" s="134">
        <f>ROUND(SUM(AV69:AW69),2)</f>
        <v>0</v>
      </c>
      <c r="AU69" s="135">
        <f>'SO 801.2 - Náhradní výsadba'!P92</f>
        <v>0</v>
      </c>
      <c r="AV69" s="134">
        <f>'SO 801.2 - Náhradní výsadba'!J35</f>
        <v>0</v>
      </c>
      <c r="AW69" s="134">
        <f>'SO 801.2 - Náhradní výsadba'!J36</f>
        <v>0</v>
      </c>
      <c r="AX69" s="134">
        <f>'SO 801.2 - Náhradní výsadba'!J37</f>
        <v>0</v>
      </c>
      <c r="AY69" s="134">
        <f>'SO 801.2 - Náhradní výsadba'!J38</f>
        <v>0</v>
      </c>
      <c r="AZ69" s="134">
        <f>'SO 801.2 - Náhradní výsadba'!F35</f>
        <v>0</v>
      </c>
      <c r="BA69" s="134">
        <f>'SO 801.2 - Náhradní výsadba'!F36</f>
        <v>0</v>
      </c>
      <c r="BB69" s="134">
        <f>'SO 801.2 - Náhradní výsadba'!F37</f>
        <v>0</v>
      </c>
      <c r="BC69" s="134">
        <f>'SO 801.2 - Náhradní výsadba'!F38</f>
        <v>0</v>
      </c>
      <c r="BD69" s="136">
        <f>'SO 801.2 - Náhradní výsadba'!F39</f>
        <v>0</v>
      </c>
      <c r="BE69" s="4"/>
      <c r="BT69" s="137" t="s">
        <v>14</v>
      </c>
      <c r="BV69" s="137" t="s">
        <v>76</v>
      </c>
      <c r="BW69" s="137" t="s">
        <v>125</v>
      </c>
      <c r="BX69" s="137" t="s">
        <v>119</v>
      </c>
      <c r="CL69" s="137" t="s">
        <v>19</v>
      </c>
    </row>
    <row r="70" s="7" customFormat="1" ht="16.5" customHeight="1">
      <c r="A70" s="128" t="s">
        <v>83</v>
      </c>
      <c r="B70" s="115"/>
      <c r="C70" s="116"/>
      <c r="D70" s="117" t="s">
        <v>126</v>
      </c>
      <c r="E70" s="117"/>
      <c r="F70" s="117"/>
      <c r="G70" s="117"/>
      <c r="H70" s="117"/>
      <c r="I70" s="118"/>
      <c r="J70" s="117" t="s">
        <v>127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20">
        <f>'VRN - Vedlejší rozpočtové...'!J30</f>
        <v>0</v>
      </c>
      <c r="AH70" s="118"/>
      <c r="AI70" s="118"/>
      <c r="AJ70" s="118"/>
      <c r="AK70" s="118"/>
      <c r="AL70" s="118"/>
      <c r="AM70" s="118"/>
      <c r="AN70" s="120">
        <f>SUM(AG70,AT70)</f>
        <v>0</v>
      </c>
      <c r="AO70" s="118"/>
      <c r="AP70" s="118"/>
      <c r="AQ70" s="121" t="s">
        <v>80</v>
      </c>
      <c r="AR70" s="122"/>
      <c r="AS70" s="138">
        <v>0</v>
      </c>
      <c r="AT70" s="139">
        <f>ROUND(SUM(AV70:AW70),2)</f>
        <v>0</v>
      </c>
      <c r="AU70" s="140">
        <f>'VRN - Vedlejší rozpočtové...'!P108</f>
        <v>0</v>
      </c>
      <c r="AV70" s="139">
        <f>'VRN - Vedlejší rozpočtové...'!J33</f>
        <v>0</v>
      </c>
      <c r="AW70" s="139">
        <f>'VRN - Vedlejší rozpočtové...'!J34</f>
        <v>0</v>
      </c>
      <c r="AX70" s="139">
        <f>'VRN - Vedlejší rozpočtové...'!J35</f>
        <v>0</v>
      </c>
      <c r="AY70" s="139">
        <f>'VRN - Vedlejší rozpočtové...'!J36</f>
        <v>0</v>
      </c>
      <c r="AZ70" s="139">
        <f>'VRN - Vedlejší rozpočtové...'!F33</f>
        <v>0</v>
      </c>
      <c r="BA70" s="139">
        <f>'VRN - Vedlejší rozpočtové...'!F34</f>
        <v>0</v>
      </c>
      <c r="BB70" s="139">
        <f>'VRN - Vedlejší rozpočtové...'!F35</f>
        <v>0</v>
      </c>
      <c r="BC70" s="139">
        <f>'VRN - Vedlejší rozpočtové...'!F36</f>
        <v>0</v>
      </c>
      <c r="BD70" s="141">
        <f>'VRN - Vedlejší rozpočtové...'!F37</f>
        <v>0</v>
      </c>
      <c r="BE70" s="7"/>
      <c r="BT70" s="127" t="s">
        <v>81</v>
      </c>
      <c r="BV70" s="127" t="s">
        <v>76</v>
      </c>
      <c r="BW70" s="127" t="s">
        <v>128</v>
      </c>
      <c r="BX70" s="127" t="s">
        <v>5</v>
      </c>
      <c r="CL70" s="127" t="s">
        <v>19</v>
      </c>
      <c r="CM70" s="127" t="s">
        <v>14</v>
      </c>
    </row>
    <row r="71" s="2" customFormat="1" ht="30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8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48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</row>
  </sheetData>
  <sheetProtection sheet="1" formatColumns="0" formatRows="0" objects="1" scenarios="1" spinCount="100000" saltValue="7/+mOxlWChQYf4uUlaxPRyxWCddbfYORabi3XCf+8VBxFqcnktwzR5Hgwh+rDcdmjwHoAlCFkODv2Gx8p6bwRw==" hashValue="2c7kyHDSdwOsiUtOlpumsOd/onoeM+00zCMsi0+WndjWufW+kpJJ0xhMnsZM2TCCewkQZ5MX2AwcIgQK9amlSA==" algorithmName="SHA-512" password="CC35"/>
  <mergeCells count="102">
    <mergeCell ref="C52:G52"/>
    <mergeCell ref="D61:H61"/>
    <mergeCell ref="D60:H60"/>
    <mergeCell ref="D55:H55"/>
    <mergeCell ref="D62:H62"/>
    <mergeCell ref="D59:H59"/>
    <mergeCell ref="D63:H63"/>
    <mergeCell ref="E58:I58"/>
    <mergeCell ref="E57:I57"/>
    <mergeCell ref="E64:I64"/>
    <mergeCell ref="E56:I56"/>
    <mergeCell ref="I52:AF52"/>
    <mergeCell ref="J63:AF63"/>
    <mergeCell ref="J62:AF62"/>
    <mergeCell ref="J60:AF60"/>
    <mergeCell ref="J59:AF59"/>
    <mergeCell ref="J55:AF55"/>
    <mergeCell ref="J61:AF61"/>
    <mergeCell ref="K56:AF56"/>
    <mergeCell ref="K57:AF57"/>
    <mergeCell ref="K58:AF58"/>
    <mergeCell ref="K64:AF64"/>
    <mergeCell ref="L45:AO45"/>
    <mergeCell ref="E65:I65"/>
    <mergeCell ref="K65:AF65"/>
    <mergeCell ref="E66:I66"/>
    <mergeCell ref="K66:AF66"/>
    <mergeCell ref="D67:H67"/>
    <mergeCell ref="J67:AF67"/>
    <mergeCell ref="E68:I68"/>
    <mergeCell ref="K68:AF68"/>
    <mergeCell ref="E69:I69"/>
    <mergeCell ref="K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0:AM60"/>
    <mergeCell ref="AG59:AM59"/>
    <mergeCell ref="AG62:AM62"/>
    <mergeCell ref="AG63:AM63"/>
    <mergeCell ref="AG64:AM64"/>
    <mergeCell ref="AG58:AM58"/>
    <mergeCell ref="AG52:AM52"/>
    <mergeCell ref="AG55:AM55"/>
    <mergeCell ref="AG56:AM56"/>
    <mergeCell ref="AG57:AM57"/>
    <mergeCell ref="AM47:AN47"/>
    <mergeCell ref="AM49:AP49"/>
    <mergeCell ref="AM50:AP50"/>
    <mergeCell ref="AN57:AP57"/>
    <mergeCell ref="AN64:AP64"/>
    <mergeCell ref="AN63:AP63"/>
    <mergeCell ref="AN56:AP56"/>
    <mergeCell ref="AN52:AP52"/>
    <mergeCell ref="AN59:AP59"/>
    <mergeCell ref="AN61:AP61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6" location="'SO 101.1 - Cyklostezka_ús...'!C2" display="/"/>
    <hyperlink ref="A57" location="'SO 101.2 - Cyklostezka_ús...'!C2" display="/"/>
    <hyperlink ref="A58" location="'SO 101.3 - Cyklostezka_ús...'!C2" display="/"/>
    <hyperlink ref="A59" location="'SO 202 - Lávka přes Vitic...'!C2" display="/"/>
    <hyperlink ref="A60" location="'SO 203 - Zárubní zeď vlevo'!C2" display="/"/>
    <hyperlink ref="A61" location="'SO 204 - Tunel pro cyklos...'!C2" display="/"/>
    <hyperlink ref="A62" location="'SO 205 - Zárubní zeď vlevo'!C2" display="/"/>
    <hyperlink ref="A64" location="'SO 401.1 - Veřejné osvětl...'!C2" display="/"/>
    <hyperlink ref="A65" location="'SO 401.2 - Veřejné osvětl...'!C2" display="/"/>
    <hyperlink ref="A66" location="'SO 401.3 - Veřejné osvětl...'!C2" display="/"/>
    <hyperlink ref="A68" location="'SO 801.1 - Odstranění zeleně'!C2" display="/"/>
    <hyperlink ref="A69" location="'SO 801.2 - Náhradní výsadba'!C2" display="/"/>
    <hyperlink ref="A70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131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133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ROUND(J110,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ROUND((SUM(BE110:BE464)),  2)</f>
        <v>0</v>
      </c>
      <c r="G35" s="42"/>
      <c r="H35" s="42"/>
      <c r="I35" s="161">
        <v>0.20999999999999999</v>
      </c>
      <c r="J35" s="160">
        <f>ROUND(((SUM(BE110:BE464))*I35),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ROUND((SUM(BF110:BF464)),  2)</f>
        <v>0</v>
      </c>
      <c r="G36" s="42"/>
      <c r="H36" s="42"/>
      <c r="I36" s="161">
        <v>0.14999999999999999</v>
      </c>
      <c r="J36" s="160">
        <f>ROUND(((SUM(BF110:BF464))*I36),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ROUND((SUM(BG110:BG464)),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ROUND((SUM(BH110:BH464)),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ROUND((SUM(BI110:BI464)),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131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101.1 - Cyklostezka_úsek č. 1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J110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J112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141</v>
      </c>
      <c r="E66" s="186"/>
      <c r="F66" s="186"/>
      <c r="G66" s="186"/>
      <c r="H66" s="186"/>
      <c r="I66" s="186"/>
      <c r="J66" s="187">
        <f>J113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142</v>
      </c>
      <c r="E67" s="186"/>
      <c r="F67" s="186"/>
      <c r="G67" s="186"/>
      <c r="H67" s="186"/>
      <c r="I67" s="186"/>
      <c r="J67" s="187">
        <f>J136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143</v>
      </c>
      <c r="E68" s="186"/>
      <c r="F68" s="186"/>
      <c r="G68" s="186"/>
      <c r="H68" s="186"/>
      <c r="I68" s="186"/>
      <c r="J68" s="187">
        <f>J159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144</v>
      </c>
      <c r="E69" s="186"/>
      <c r="F69" s="186"/>
      <c r="G69" s="186"/>
      <c r="H69" s="186"/>
      <c r="I69" s="186"/>
      <c r="J69" s="187">
        <f>J171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145</v>
      </c>
      <c r="E70" s="186"/>
      <c r="F70" s="186"/>
      <c r="G70" s="186"/>
      <c r="H70" s="186"/>
      <c r="I70" s="186"/>
      <c r="J70" s="187">
        <f>J193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146</v>
      </c>
      <c r="E71" s="186"/>
      <c r="F71" s="186"/>
      <c r="G71" s="186"/>
      <c r="H71" s="186"/>
      <c r="I71" s="186"/>
      <c r="J71" s="187">
        <f>J230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147</v>
      </c>
      <c r="E72" s="186"/>
      <c r="F72" s="186"/>
      <c r="G72" s="186"/>
      <c r="H72" s="186"/>
      <c r="I72" s="186"/>
      <c r="J72" s="187">
        <f>J267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148</v>
      </c>
      <c r="E73" s="186"/>
      <c r="F73" s="186"/>
      <c r="G73" s="186"/>
      <c r="H73" s="186"/>
      <c r="I73" s="186"/>
      <c r="J73" s="187">
        <f>J268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9"/>
      <c r="D74" s="185" t="s">
        <v>149</v>
      </c>
      <c r="E74" s="186"/>
      <c r="F74" s="186"/>
      <c r="G74" s="186"/>
      <c r="H74" s="186"/>
      <c r="I74" s="186"/>
      <c r="J74" s="187">
        <f>J280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150</v>
      </c>
      <c r="E75" s="186"/>
      <c r="F75" s="186"/>
      <c r="G75" s="186"/>
      <c r="H75" s="186"/>
      <c r="I75" s="186"/>
      <c r="J75" s="187">
        <f>J281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151</v>
      </c>
      <c r="E76" s="186"/>
      <c r="F76" s="186"/>
      <c r="G76" s="186"/>
      <c r="H76" s="186"/>
      <c r="I76" s="186"/>
      <c r="J76" s="187">
        <f>J285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152</v>
      </c>
      <c r="E77" s="186"/>
      <c r="F77" s="186"/>
      <c r="G77" s="186"/>
      <c r="H77" s="186"/>
      <c r="I77" s="186"/>
      <c r="J77" s="187">
        <f>J286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153</v>
      </c>
      <c r="E78" s="186"/>
      <c r="F78" s="186"/>
      <c r="G78" s="186"/>
      <c r="H78" s="186"/>
      <c r="I78" s="186"/>
      <c r="J78" s="187">
        <f>J323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154</v>
      </c>
      <c r="E79" s="186"/>
      <c r="F79" s="186"/>
      <c r="G79" s="186"/>
      <c r="H79" s="186"/>
      <c r="I79" s="186"/>
      <c r="J79" s="187">
        <f>J373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155</v>
      </c>
      <c r="E80" s="186"/>
      <c r="F80" s="186"/>
      <c r="G80" s="186"/>
      <c r="H80" s="186"/>
      <c r="I80" s="186"/>
      <c r="J80" s="187">
        <f>J374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9"/>
      <c r="D81" s="185" t="s">
        <v>156</v>
      </c>
      <c r="E81" s="186"/>
      <c r="F81" s="186"/>
      <c r="G81" s="186"/>
      <c r="H81" s="186"/>
      <c r="I81" s="186"/>
      <c r="J81" s="187">
        <f>J401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9"/>
      <c r="D82" s="185" t="s">
        <v>157</v>
      </c>
      <c r="E82" s="186"/>
      <c r="F82" s="186"/>
      <c r="G82" s="186"/>
      <c r="H82" s="186"/>
      <c r="I82" s="186"/>
      <c r="J82" s="187">
        <f>J402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9"/>
      <c r="D83" s="185" t="s">
        <v>158</v>
      </c>
      <c r="E83" s="186"/>
      <c r="F83" s="186"/>
      <c r="G83" s="186"/>
      <c r="H83" s="186"/>
      <c r="I83" s="186"/>
      <c r="J83" s="187">
        <f>J433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4"/>
      <c r="C84" s="129"/>
      <c r="D84" s="185" t="s">
        <v>159</v>
      </c>
      <c r="E84" s="186"/>
      <c r="F84" s="186"/>
      <c r="G84" s="186"/>
      <c r="H84" s="186"/>
      <c r="I84" s="186"/>
      <c r="J84" s="187">
        <f>J434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84"/>
      <c r="C85" s="129"/>
      <c r="D85" s="185" t="s">
        <v>160</v>
      </c>
      <c r="E85" s="186"/>
      <c r="F85" s="186"/>
      <c r="G85" s="186"/>
      <c r="H85" s="186"/>
      <c r="I85" s="186"/>
      <c r="J85" s="187">
        <f>J440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8"/>
      <c r="C86" s="179"/>
      <c r="D86" s="180" t="s">
        <v>161</v>
      </c>
      <c r="E86" s="181"/>
      <c r="F86" s="181"/>
      <c r="G86" s="181"/>
      <c r="H86" s="181"/>
      <c r="I86" s="181"/>
      <c r="J86" s="182">
        <f>J443</f>
        <v>0</v>
      </c>
      <c r="K86" s="179"/>
      <c r="L86" s="18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84"/>
      <c r="C87" s="129"/>
      <c r="D87" s="185" t="s">
        <v>162</v>
      </c>
      <c r="E87" s="186"/>
      <c r="F87" s="186"/>
      <c r="G87" s="186"/>
      <c r="H87" s="186"/>
      <c r="I87" s="186"/>
      <c r="J87" s="187">
        <f>J444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9"/>
      <c r="D88" s="185" t="s">
        <v>163</v>
      </c>
      <c r="E88" s="186"/>
      <c r="F88" s="186"/>
      <c r="G88" s="186"/>
      <c r="H88" s="186"/>
      <c r="I88" s="186"/>
      <c r="J88" s="187">
        <f>J459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4" s="2" customFormat="1" ht="6.96" customHeight="1">
      <c r="A94" s="42"/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4.96" customHeight="1">
      <c r="A95" s="42"/>
      <c r="B95" s="43"/>
      <c r="C95" s="27" t="s">
        <v>164</v>
      </c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6" t="s">
        <v>16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6.5" customHeight="1">
      <c r="A98" s="42"/>
      <c r="B98" s="43"/>
      <c r="C98" s="44"/>
      <c r="D98" s="44"/>
      <c r="E98" s="173" t="str">
        <f>E7</f>
        <v>Cyklostezka Ohře – Dalovice-Všeborovice</v>
      </c>
      <c r="F98" s="36"/>
      <c r="G98" s="36"/>
      <c r="H98" s="36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" customFormat="1" ht="12" customHeight="1">
      <c r="B99" s="25"/>
      <c r="C99" s="36" t="s">
        <v>130</v>
      </c>
      <c r="D99" s="26"/>
      <c r="E99" s="26"/>
      <c r="F99" s="26"/>
      <c r="G99" s="26"/>
      <c r="H99" s="26"/>
      <c r="I99" s="26"/>
      <c r="J99" s="26"/>
      <c r="K99" s="26"/>
      <c r="L99" s="24"/>
    </row>
    <row r="100" s="2" customFormat="1" ht="16.5" customHeight="1">
      <c r="A100" s="42"/>
      <c r="B100" s="43"/>
      <c r="C100" s="44"/>
      <c r="D100" s="44"/>
      <c r="E100" s="173" t="s">
        <v>131</v>
      </c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6" t="s">
        <v>132</v>
      </c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6.5" customHeight="1">
      <c r="A102" s="42"/>
      <c r="B102" s="43"/>
      <c r="C102" s="44"/>
      <c r="D102" s="44"/>
      <c r="E102" s="73" t="str">
        <f>E11</f>
        <v>SO 101.1 - Cyklostezka_úsek č. 1</v>
      </c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2" customHeight="1">
      <c r="A104" s="42"/>
      <c r="B104" s="43"/>
      <c r="C104" s="36" t="s">
        <v>21</v>
      </c>
      <c r="D104" s="44"/>
      <c r="E104" s="44"/>
      <c r="F104" s="31" t="str">
        <f>F14</f>
        <v>Dalovice - Všeborovice</v>
      </c>
      <c r="G104" s="44"/>
      <c r="H104" s="44"/>
      <c r="I104" s="36" t="s">
        <v>23</v>
      </c>
      <c r="J104" s="76" t="str">
        <f>IF(J14="","",J14)</f>
        <v>15. 1. 2024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6.96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5.15" customHeight="1">
      <c r="A106" s="42"/>
      <c r="B106" s="43"/>
      <c r="C106" s="36" t="s">
        <v>25</v>
      </c>
      <c r="D106" s="44"/>
      <c r="E106" s="44"/>
      <c r="F106" s="31" t="str">
        <f>E17</f>
        <v>Karlovarský kraj</v>
      </c>
      <c r="G106" s="44"/>
      <c r="H106" s="44"/>
      <c r="I106" s="36" t="s">
        <v>32</v>
      </c>
      <c r="J106" s="40" t="str">
        <f>E23</f>
        <v>PONTIKA s.r.o.</v>
      </c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15.15" customHeight="1">
      <c r="A107" s="42"/>
      <c r="B107" s="43"/>
      <c r="C107" s="36" t="s">
        <v>30</v>
      </c>
      <c r="D107" s="44"/>
      <c r="E107" s="44"/>
      <c r="F107" s="31" t="str">
        <f>IF(E20="","",E20)</f>
        <v>Vyplň údaj</v>
      </c>
      <c r="G107" s="44"/>
      <c r="H107" s="44"/>
      <c r="I107" s="36" t="s">
        <v>36</v>
      </c>
      <c r="J107" s="40" t="str">
        <f>E26</f>
        <v xml:space="preserve"> </v>
      </c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0.32" customHeight="1">
      <c r="A108" s="42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11" customFormat="1" ht="29.28" customHeight="1">
      <c r="A109" s="189"/>
      <c r="B109" s="190"/>
      <c r="C109" s="191" t="s">
        <v>165</v>
      </c>
      <c r="D109" s="192" t="s">
        <v>59</v>
      </c>
      <c r="E109" s="192" t="s">
        <v>55</v>
      </c>
      <c r="F109" s="192" t="s">
        <v>56</v>
      </c>
      <c r="G109" s="192" t="s">
        <v>166</v>
      </c>
      <c r="H109" s="192" t="s">
        <v>167</v>
      </c>
      <c r="I109" s="192" t="s">
        <v>168</v>
      </c>
      <c r="J109" s="192" t="s">
        <v>137</v>
      </c>
      <c r="K109" s="193" t="s">
        <v>169</v>
      </c>
      <c r="L109" s="194"/>
      <c r="M109" s="96" t="s">
        <v>19</v>
      </c>
      <c r="N109" s="97" t="s">
        <v>44</v>
      </c>
      <c r="O109" s="97" t="s">
        <v>170</v>
      </c>
      <c r="P109" s="97" t="s">
        <v>171</v>
      </c>
      <c r="Q109" s="97" t="s">
        <v>172</v>
      </c>
      <c r="R109" s="97" t="s">
        <v>173</v>
      </c>
      <c r="S109" s="97" t="s">
        <v>174</v>
      </c>
      <c r="T109" s="98" t="s">
        <v>175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2"/>
      <c r="B110" s="43"/>
      <c r="C110" s="103" t="s">
        <v>176</v>
      </c>
      <c r="D110" s="44"/>
      <c r="E110" s="44"/>
      <c r="F110" s="44"/>
      <c r="G110" s="44"/>
      <c r="H110" s="44"/>
      <c r="I110" s="44"/>
      <c r="J110" s="195">
        <f>BK110</f>
        <v>0</v>
      </c>
      <c r="K110" s="44"/>
      <c r="L110" s="48"/>
      <c r="M110" s="99"/>
      <c r="N110" s="196"/>
      <c r="O110" s="100"/>
      <c r="P110" s="197">
        <f>P111+P443</f>
        <v>0</v>
      </c>
      <c r="Q110" s="100"/>
      <c r="R110" s="197">
        <f>R111+R443</f>
        <v>363.48250299999995</v>
      </c>
      <c r="S110" s="100"/>
      <c r="T110" s="198">
        <f>T111+T443</f>
        <v>84.570000000000007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73</v>
      </c>
      <c r="AU110" s="21" t="s">
        <v>138</v>
      </c>
      <c r="BK110" s="199">
        <f>BK111+BK443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177</v>
      </c>
      <c r="F111" s="203" t="s">
        <v>178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P112+P267+P280+P285+P373+P401</f>
        <v>0</v>
      </c>
      <c r="Q111" s="208"/>
      <c r="R111" s="209">
        <f>R112+R267+R280+R285+R373+R401</f>
        <v>363.42860299999995</v>
      </c>
      <c r="S111" s="208"/>
      <c r="T111" s="210">
        <f>T112+T267+T280+T285+T373+T401</f>
        <v>82.010000000000005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74</v>
      </c>
      <c r="AY111" s="211" t="s">
        <v>179</v>
      </c>
      <c r="BK111" s="213">
        <f>BK112+BK267+BK280+BK285+BK373+BK401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81</v>
      </c>
      <c r="F112" s="214" t="s">
        <v>180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P113+P136+P159+P171+P193+P230</f>
        <v>0</v>
      </c>
      <c r="Q112" s="208"/>
      <c r="R112" s="209">
        <f>R113+R136+R159+R171+R193+R230</f>
        <v>81.024999999999991</v>
      </c>
      <c r="S112" s="208"/>
      <c r="T112" s="210">
        <f>T113+T136+T159+T171+T193+T230</f>
        <v>81.810000000000002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73</v>
      </c>
      <c r="AU112" s="212" t="s">
        <v>81</v>
      </c>
      <c r="AY112" s="211" t="s">
        <v>179</v>
      </c>
      <c r="BK112" s="213">
        <f>BK113+BK136+BK159+BK171+BK193+BK230</f>
        <v>0</v>
      </c>
    </row>
    <row r="113" s="12" customFormat="1" ht="20.88" customHeight="1">
      <c r="A113" s="12"/>
      <c r="B113" s="200"/>
      <c r="C113" s="201"/>
      <c r="D113" s="202" t="s">
        <v>73</v>
      </c>
      <c r="E113" s="214" t="s">
        <v>181</v>
      </c>
      <c r="F113" s="214" t="s">
        <v>182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SUM(P114:P135)</f>
        <v>0</v>
      </c>
      <c r="Q113" s="208"/>
      <c r="R113" s="209">
        <f>SUM(R114:R135)</f>
        <v>0.022200000000000001</v>
      </c>
      <c r="S113" s="208"/>
      <c r="T113" s="210">
        <f>SUM(T114:T135)</f>
        <v>81.810000000000002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14</v>
      </c>
      <c r="AY113" s="211" t="s">
        <v>179</v>
      </c>
      <c r="BK113" s="213">
        <f>SUM(BK114:BK135)</f>
        <v>0</v>
      </c>
    </row>
    <row r="114" s="2" customFormat="1" ht="24.15" customHeight="1">
      <c r="A114" s="42"/>
      <c r="B114" s="43"/>
      <c r="C114" s="216" t="s">
        <v>81</v>
      </c>
      <c r="D114" s="216" t="s">
        <v>183</v>
      </c>
      <c r="E114" s="217" t="s">
        <v>184</v>
      </c>
      <c r="F114" s="218" t="s">
        <v>185</v>
      </c>
      <c r="G114" s="219" t="s">
        <v>186</v>
      </c>
      <c r="H114" s="220">
        <v>444</v>
      </c>
      <c r="I114" s="221"/>
      <c r="J114" s="222">
        <f>ROUND(I114*H114,2)</f>
        <v>0</v>
      </c>
      <c r="K114" s="218" t="s">
        <v>187</v>
      </c>
      <c r="L114" s="48"/>
      <c r="M114" s="223" t="s">
        <v>19</v>
      </c>
      <c r="N114" s="224" t="s">
        <v>45</v>
      </c>
      <c r="O114" s="88"/>
      <c r="P114" s="225">
        <f>O114*H114</f>
        <v>0</v>
      </c>
      <c r="Q114" s="225">
        <v>5.0000000000000002E-05</v>
      </c>
      <c r="R114" s="225">
        <f>Q114*H114</f>
        <v>0.022200000000000001</v>
      </c>
      <c r="S114" s="225">
        <v>0.11500000000000001</v>
      </c>
      <c r="T114" s="226">
        <f>S114*H114</f>
        <v>51.060000000000002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188</v>
      </c>
      <c r="AT114" s="227" t="s">
        <v>183</v>
      </c>
      <c r="AU114" s="227" t="s">
        <v>189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188</v>
      </c>
      <c r="BM114" s="227" t="s">
        <v>14</v>
      </c>
    </row>
    <row r="115" s="2" customFormat="1">
      <c r="A115" s="42"/>
      <c r="B115" s="43"/>
      <c r="C115" s="44"/>
      <c r="D115" s="229" t="s">
        <v>190</v>
      </c>
      <c r="E115" s="44"/>
      <c r="F115" s="230" t="s">
        <v>191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190</v>
      </c>
      <c r="AU115" s="21" t="s">
        <v>189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193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3" customFormat="1">
      <c r="A117" s="13"/>
      <c r="B117" s="234"/>
      <c r="C117" s="235"/>
      <c r="D117" s="236" t="s">
        <v>192</v>
      </c>
      <c r="E117" s="237" t="s">
        <v>19</v>
      </c>
      <c r="F117" s="238" t="s">
        <v>194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192</v>
      </c>
      <c r="AU117" s="244" t="s">
        <v>189</v>
      </c>
      <c r="AV117" s="13" t="s">
        <v>81</v>
      </c>
      <c r="AW117" s="13" t="s">
        <v>35</v>
      </c>
      <c r="AX117" s="13" t="s">
        <v>74</v>
      </c>
      <c r="AY117" s="244" t="s">
        <v>179</v>
      </c>
    </row>
    <row r="118" s="13" customFormat="1">
      <c r="A118" s="13"/>
      <c r="B118" s="234"/>
      <c r="C118" s="235"/>
      <c r="D118" s="236" t="s">
        <v>192</v>
      </c>
      <c r="E118" s="237" t="s">
        <v>19</v>
      </c>
      <c r="F118" s="238" t="s">
        <v>195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192</v>
      </c>
      <c r="AU118" s="244" t="s">
        <v>189</v>
      </c>
      <c r="AV118" s="13" t="s">
        <v>81</v>
      </c>
      <c r="AW118" s="13" t="s">
        <v>35</v>
      </c>
      <c r="AX118" s="13" t="s">
        <v>74</v>
      </c>
      <c r="AY118" s="244" t="s">
        <v>179</v>
      </c>
    </row>
    <row r="119" s="13" customFormat="1">
      <c r="A119" s="13"/>
      <c r="B119" s="234"/>
      <c r="C119" s="235"/>
      <c r="D119" s="236" t="s">
        <v>192</v>
      </c>
      <c r="E119" s="237" t="s">
        <v>19</v>
      </c>
      <c r="F119" s="238" t="s">
        <v>196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192</v>
      </c>
      <c r="AU119" s="244" t="s">
        <v>189</v>
      </c>
      <c r="AV119" s="13" t="s">
        <v>81</v>
      </c>
      <c r="AW119" s="13" t="s">
        <v>35</v>
      </c>
      <c r="AX119" s="13" t="s">
        <v>74</v>
      </c>
      <c r="AY119" s="244" t="s">
        <v>179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197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198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199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200</v>
      </c>
      <c r="G123" s="246"/>
      <c r="H123" s="249">
        <v>444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189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5" customFormat="1">
      <c r="A124" s="15"/>
      <c r="B124" s="256"/>
      <c r="C124" s="257"/>
      <c r="D124" s="236" t="s">
        <v>192</v>
      </c>
      <c r="E124" s="258" t="s">
        <v>19</v>
      </c>
      <c r="F124" s="259" t="s">
        <v>201</v>
      </c>
      <c r="G124" s="257"/>
      <c r="H124" s="260">
        <v>444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192</v>
      </c>
      <c r="AU124" s="266" t="s">
        <v>189</v>
      </c>
      <c r="AV124" s="15" t="s">
        <v>188</v>
      </c>
      <c r="AW124" s="15" t="s">
        <v>35</v>
      </c>
      <c r="AX124" s="15" t="s">
        <v>81</v>
      </c>
      <c r="AY124" s="266" t="s">
        <v>179</v>
      </c>
    </row>
    <row r="125" s="2" customFormat="1" ht="24.15" customHeight="1">
      <c r="A125" s="42"/>
      <c r="B125" s="43"/>
      <c r="C125" s="216" t="s">
        <v>14</v>
      </c>
      <c r="D125" s="216" t="s">
        <v>183</v>
      </c>
      <c r="E125" s="217" t="s">
        <v>202</v>
      </c>
      <c r="F125" s="218" t="s">
        <v>203</v>
      </c>
      <c r="G125" s="219" t="s">
        <v>204</v>
      </c>
      <c r="H125" s="220">
        <v>150</v>
      </c>
      <c r="I125" s="221"/>
      <c r="J125" s="222">
        <f>ROUND(I125*H125,2)</f>
        <v>0</v>
      </c>
      <c r="K125" s="218" t="s">
        <v>187</v>
      </c>
      <c r="L125" s="48"/>
      <c r="M125" s="223" t="s">
        <v>19</v>
      </c>
      <c r="N125" s="224" t="s">
        <v>45</v>
      </c>
      <c r="O125" s="88"/>
      <c r="P125" s="225">
        <f>O125*H125</f>
        <v>0</v>
      </c>
      <c r="Q125" s="225">
        <v>0</v>
      </c>
      <c r="R125" s="225">
        <f>Q125*H125</f>
        <v>0</v>
      </c>
      <c r="S125" s="225">
        <v>0.20499999999999999</v>
      </c>
      <c r="T125" s="226">
        <f>S125*H125</f>
        <v>30.749999999999996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188</v>
      </c>
      <c r="AT125" s="227" t="s">
        <v>183</v>
      </c>
      <c r="AU125" s="227" t="s">
        <v>189</v>
      </c>
      <c r="AY125" s="21" t="s">
        <v>179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1" t="s">
        <v>81</v>
      </c>
      <c r="BK125" s="228">
        <f>ROUND(I125*H125,2)</f>
        <v>0</v>
      </c>
      <c r="BL125" s="21" t="s">
        <v>188</v>
      </c>
      <c r="BM125" s="227" t="s">
        <v>188</v>
      </c>
    </row>
    <row r="126" s="2" customFormat="1">
      <c r="A126" s="42"/>
      <c r="B126" s="43"/>
      <c r="C126" s="44"/>
      <c r="D126" s="229" t="s">
        <v>190</v>
      </c>
      <c r="E126" s="44"/>
      <c r="F126" s="230" t="s">
        <v>205</v>
      </c>
      <c r="G126" s="44"/>
      <c r="H126" s="44"/>
      <c r="I126" s="231"/>
      <c r="J126" s="44"/>
      <c r="K126" s="44"/>
      <c r="L126" s="48"/>
      <c r="M126" s="232"/>
      <c r="N126" s="233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190</v>
      </c>
      <c r="AU126" s="21" t="s">
        <v>189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193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194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189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195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196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197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198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3" customFormat="1">
      <c r="A133" s="13"/>
      <c r="B133" s="234"/>
      <c r="C133" s="235"/>
      <c r="D133" s="236" t="s">
        <v>192</v>
      </c>
      <c r="E133" s="237" t="s">
        <v>19</v>
      </c>
      <c r="F133" s="238" t="s">
        <v>199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192</v>
      </c>
      <c r="AU133" s="244" t="s">
        <v>189</v>
      </c>
      <c r="AV133" s="13" t="s">
        <v>81</v>
      </c>
      <c r="AW133" s="13" t="s">
        <v>35</v>
      </c>
      <c r="AX133" s="13" t="s">
        <v>74</v>
      </c>
      <c r="AY133" s="244" t="s">
        <v>179</v>
      </c>
    </row>
    <row r="134" s="14" customFormat="1">
      <c r="A134" s="14"/>
      <c r="B134" s="245"/>
      <c r="C134" s="246"/>
      <c r="D134" s="236" t="s">
        <v>192</v>
      </c>
      <c r="E134" s="247" t="s">
        <v>19</v>
      </c>
      <c r="F134" s="248" t="s">
        <v>206</v>
      </c>
      <c r="G134" s="246"/>
      <c r="H134" s="249">
        <v>150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192</v>
      </c>
      <c r="AU134" s="255" t="s">
        <v>189</v>
      </c>
      <c r="AV134" s="14" t="s">
        <v>14</v>
      </c>
      <c r="AW134" s="14" t="s">
        <v>35</v>
      </c>
      <c r="AX134" s="14" t="s">
        <v>74</v>
      </c>
      <c r="AY134" s="255" t="s">
        <v>179</v>
      </c>
    </row>
    <row r="135" s="15" customFormat="1">
      <c r="A135" s="15"/>
      <c r="B135" s="256"/>
      <c r="C135" s="257"/>
      <c r="D135" s="236" t="s">
        <v>192</v>
      </c>
      <c r="E135" s="258" t="s">
        <v>19</v>
      </c>
      <c r="F135" s="259" t="s">
        <v>201</v>
      </c>
      <c r="G135" s="257"/>
      <c r="H135" s="260">
        <v>150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192</v>
      </c>
      <c r="AU135" s="266" t="s">
        <v>189</v>
      </c>
      <c r="AV135" s="15" t="s">
        <v>188</v>
      </c>
      <c r="AW135" s="15" t="s">
        <v>35</v>
      </c>
      <c r="AX135" s="15" t="s">
        <v>81</v>
      </c>
      <c r="AY135" s="266" t="s">
        <v>179</v>
      </c>
    </row>
    <row r="136" s="12" customFormat="1" ht="20.88" customHeight="1">
      <c r="A136" s="12"/>
      <c r="B136" s="200"/>
      <c r="C136" s="201"/>
      <c r="D136" s="202" t="s">
        <v>73</v>
      </c>
      <c r="E136" s="214" t="s">
        <v>207</v>
      </c>
      <c r="F136" s="214" t="s">
        <v>208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SUM(P137:P158)</f>
        <v>0</v>
      </c>
      <c r="Q136" s="208"/>
      <c r="R136" s="209">
        <f>SUM(R137:R158)</f>
        <v>0</v>
      </c>
      <c r="S136" s="208"/>
      <c r="T136" s="210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73</v>
      </c>
      <c r="AU136" s="212" t="s">
        <v>14</v>
      </c>
      <c r="AY136" s="211" t="s">
        <v>179</v>
      </c>
      <c r="BK136" s="213">
        <f>SUM(BK137:BK158)</f>
        <v>0</v>
      </c>
    </row>
    <row r="137" s="2" customFormat="1" ht="16.5" customHeight="1">
      <c r="A137" s="42"/>
      <c r="B137" s="43"/>
      <c r="C137" s="216" t="s">
        <v>189</v>
      </c>
      <c r="D137" s="216" t="s">
        <v>183</v>
      </c>
      <c r="E137" s="217" t="s">
        <v>209</v>
      </c>
      <c r="F137" s="218" t="s">
        <v>210</v>
      </c>
      <c r="G137" s="219" t="s">
        <v>186</v>
      </c>
      <c r="H137" s="220">
        <v>345.14299999999997</v>
      </c>
      <c r="I137" s="221"/>
      <c r="J137" s="222">
        <f>ROUND(I137*H137,2)</f>
        <v>0</v>
      </c>
      <c r="K137" s="218" t="s">
        <v>187</v>
      </c>
      <c r="L137" s="48"/>
      <c r="M137" s="223" t="s">
        <v>19</v>
      </c>
      <c r="N137" s="224" t="s">
        <v>45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188</v>
      </c>
      <c r="AT137" s="227" t="s">
        <v>183</v>
      </c>
      <c r="AU137" s="227" t="s">
        <v>189</v>
      </c>
      <c r="AY137" s="21" t="s">
        <v>179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1" t="s">
        <v>81</v>
      </c>
      <c r="BK137" s="228">
        <f>ROUND(I137*H137,2)</f>
        <v>0</v>
      </c>
      <c r="BL137" s="21" t="s">
        <v>188</v>
      </c>
      <c r="BM137" s="227" t="s">
        <v>211</v>
      </c>
    </row>
    <row r="138" s="2" customFormat="1">
      <c r="A138" s="42"/>
      <c r="B138" s="43"/>
      <c r="C138" s="44"/>
      <c r="D138" s="229" t="s">
        <v>190</v>
      </c>
      <c r="E138" s="44"/>
      <c r="F138" s="230" t="s">
        <v>212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190</v>
      </c>
      <c r="AU138" s="21" t="s">
        <v>189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193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189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194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3" customFormat="1">
      <c r="A141" s="13"/>
      <c r="B141" s="234"/>
      <c r="C141" s="235"/>
      <c r="D141" s="236" t="s">
        <v>192</v>
      </c>
      <c r="E141" s="237" t="s">
        <v>19</v>
      </c>
      <c r="F141" s="238" t="s">
        <v>195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192</v>
      </c>
      <c r="AU141" s="244" t="s">
        <v>189</v>
      </c>
      <c r="AV141" s="13" t="s">
        <v>81</v>
      </c>
      <c r="AW141" s="13" t="s">
        <v>35</v>
      </c>
      <c r="AX141" s="13" t="s">
        <v>74</v>
      </c>
      <c r="AY141" s="244" t="s">
        <v>179</v>
      </c>
    </row>
    <row r="142" s="13" customFormat="1">
      <c r="A142" s="13"/>
      <c r="B142" s="234"/>
      <c r="C142" s="235"/>
      <c r="D142" s="236" t="s">
        <v>192</v>
      </c>
      <c r="E142" s="237" t="s">
        <v>19</v>
      </c>
      <c r="F142" s="238" t="s">
        <v>196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192</v>
      </c>
      <c r="AU142" s="244" t="s">
        <v>189</v>
      </c>
      <c r="AV142" s="13" t="s">
        <v>81</v>
      </c>
      <c r="AW142" s="13" t="s">
        <v>35</v>
      </c>
      <c r="AX142" s="13" t="s">
        <v>74</v>
      </c>
      <c r="AY142" s="244" t="s">
        <v>179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197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189</v>
      </c>
      <c r="AV143" s="13" t="s">
        <v>81</v>
      </c>
      <c r="AW143" s="13" t="s">
        <v>35</v>
      </c>
      <c r="AX143" s="13" t="s">
        <v>74</v>
      </c>
      <c r="AY143" s="244" t="s">
        <v>179</v>
      </c>
    </row>
    <row r="144" s="13" customFormat="1">
      <c r="A144" s="13"/>
      <c r="B144" s="234"/>
      <c r="C144" s="235"/>
      <c r="D144" s="236" t="s">
        <v>192</v>
      </c>
      <c r="E144" s="237" t="s">
        <v>19</v>
      </c>
      <c r="F144" s="238" t="s">
        <v>198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192</v>
      </c>
      <c r="AU144" s="244" t="s">
        <v>189</v>
      </c>
      <c r="AV144" s="13" t="s">
        <v>81</v>
      </c>
      <c r="AW144" s="13" t="s">
        <v>35</v>
      </c>
      <c r="AX144" s="13" t="s">
        <v>74</v>
      </c>
      <c r="AY144" s="244" t="s">
        <v>179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199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213</v>
      </c>
      <c r="G146" s="246"/>
      <c r="H146" s="249">
        <v>345.14299999999997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189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345.14299999999997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189</v>
      </c>
      <c r="AV147" s="15" t="s">
        <v>188</v>
      </c>
      <c r="AW147" s="15" t="s">
        <v>35</v>
      </c>
      <c r="AX147" s="15" t="s">
        <v>81</v>
      </c>
      <c r="AY147" s="266" t="s">
        <v>179</v>
      </c>
    </row>
    <row r="148" s="2" customFormat="1" ht="21.75" customHeight="1">
      <c r="A148" s="42"/>
      <c r="B148" s="43"/>
      <c r="C148" s="216" t="s">
        <v>188</v>
      </c>
      <c r="D148" s="216" t="s">
        <v>183</v>
      </c>
      <c r="E148" s="217" t="s">
        <v>214</v>
      </c>
      <c r="F148" s="218" t="s">
        <v>215</v>
      </c>
      <c r="G148" s="219" t="s">
        <v>216</v>
      </c>
      <c r="H148" s="220">
        <v>117</v>
      </c>
      <c r="I148" s="221"/>
      <c r="J148" s="222">
        <f>ROUND(I148*H148,2)</f>
        <v>0</v>
      </c>
      <c r="K148" s="218" t="s">
        <v>187</v>
      </c>
      <c r="L148" s="48"/>
      <c r="M148" s="223" t="s">
        <v>19</v>
      </c>
      <c r="N148" s="224" t="s">
        <v>45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188</v>
      </c>
      <c r="AT148" s="227" t="s">
        <v>183</v>
      </c>
      <c r="AU148" s="227" t="s">
        <v>189</v>
      </c>
      <c r="AY148" s="21" t="s">
        <v>179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1" t="s">
        <v>81</v>
      </c>
      <c r="BK148" s="228">
        <f>ROUND(I148*H148,2)</f>
        <v>0</v>
      </c>
      <c r="BL148" s="21" t="s">
        <v>188</v>
      </c>
      <c r="BM148" s="227" t="s">
        <v>217</v>
      </c>
    </row>
    <row r="149" s="2" customFormat="1">
      <c r="A149" s="42"/>
      <c r="B149" s="43"/>
      <c r="C149" s="44"/>
      <c r="D149" s="229" t="s">
        <v>190</v>
      </c>
      <c r="E149" s="44"/>
      <c r="F149" s="230" t="s">
        <v>218</v>
      </c>
      <c r="G149" s="44"/>
      <c r="H149" s="44"/>
      <c r="I149" s="231"/>
      <c r="J149" s="44"/>
      <c r="K149" s="44"/>
      <c r="L149" s="48"/>
      <c r="M149" s="232"/>
      <c r="N149" s="233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190</v>
      </c>
      <c r="AU149" s="21" t="s">
        <v>189</v>
      </c>
    </row>
    <row r="150" s="13" customFormat="1">
      <c r="A150" s="13"/>
      <c r="B150" s="234"/>
      <c r="C150" s="235"/>
      <c r="D150" s="236" t="s">
        <v>192</v>
      </c>
      <c r="E150" s="237" t="s">
        <v>19</v>
      </c>
      <c r="F150" s="238" t="s">
        <v>193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192</v>
      </c>
      <c r="AU150" s="244" t="s">
        <v>189</v>
      </c>
      <c r="AV150" s="13" t="s">
        <v>81</v>
      </c>
      <c r="AW150" s="13" t="s">
        <v>35</v>
      </c>
      <c r="AX150" s="13" t="s">
        <v>74</v>
      </c>
      <c r="AY150" s="244" t="s">
        <v>179</v>
      </c>
    </row>
    <row r="151" s="13" customFormat="1">
      <c r="A151" s="13"/>
      <c r="B151" s="234"/>
      <c r="C151" s="235"/>
      <c r="D151" s="236" t="s">
        <v>192</v>
      </c>
      <c r="E151" s="237" t="s">
        <v>19</v>
      </c>
      <c r="F151" s="238" t="s">
        <v>194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192</v>
      </c>
      <c r="AU151" s="244" t="s">
        <v>189</v>
      </c>
      <c r="AV151" s="13" t="s">
        <v>81</v>
      </c>
      <c r="AW151" s="13" t="s">
        <v>35</v>
      </c>
      <c r="AX151" s="13" t="s">
        <v>74</v>
      </c>
      <c r="AY151" s="244" t="s">
        <v>179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195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196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189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197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198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189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199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189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219</v>
      </c>
      <c r="G157" s="246"/>
      <c r="H157" s="249">
        <v>117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189</v>
      </c>
      <c r="AV157" s="14" t="s">
        <v>14</v>
      </c>
      <c r="AW157" s="14" t="s">
        <v>35</v>
      </c>
      <c r="AX157" s="14" t="s">
        <v>74</v>
      </c>
      <c r="AY157" s="255" t="s">
        <v>179</v>
      </c>
    </row>
    <row r="158" s="15" customFormat="1">
      <c r="A158" s="15"/>
      <c r="B158" s="256"/>
      <c r="C158" s="257"/>
      <c r="D158" s="236" t="s">
        <v>192</v>
      </c>
      <c r="E158" s="258" t="s">
        <v>19</v>
      </c>
      <c r="F158" s="259" t="s">
        <v>201</v>
      </c>
      <c r="G158" s="257"/>
      <c r="H158" s="260">
        <v>117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192</v>
      </c>
      <c r="AU158" s="266" t="s">
        <v>189</v>
      </c>
      <c r="AV158" s="15" t="s">
        <v>188</v>
      </c>
      <c r="AW158" s="15" t="s">
        <v>35</v>
      </c>
      <c r="AX158" s="15" t="s">
        <v>81</v>
      </c>
      <c r="AY158" s="266" t="s">
        <v>179</v>
      </c>
    </row>
    <row r="159" s="12" customFormat="1" ht="20.88" customHeight="1">
      <c r="A159" s="12"/>
      <c r="B159" s="200"/>
      <c r="C159" s="201"/>
      <c r="D159" s="202" t="s">
        <v>73</v>
      </c>
      <c r="E159" s="214" t="s">
        <v>220</v>
      </c>
      <c r="F159" s="214" t="s">
        <v>221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SUM(P160:P170)</f>
        <v>0</v>
      </c>
      <c r="Q159" s="208"/>
      <c r="R159" s="209">
        <f>SUM(R160:R170)</f>
        <v>0</v>
      </c>
      <c r="S159" s="208"/>
      <c r="T159" s="210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81</v>
      </c>
      <c r="AT159" s="212" t="s">
        <v>73</v>
      </c>
      <c r="AU159" s="212" t="s">
        <v>14</v>
      </c>
      <c r="AY159" s="211" t="s">
        <v>179</v>
      </c>
      <c r="BK159" s="213">
        <f>SUM(BK160:BK170)</f>
        <v>0</v>
      </c>
    </row>
    <row r="160" s="2" customFormat="1" ht="16.5" customHeight="1">
      <c r="A160" s="42"/>
      <c r="B160" s="43"/>
      <c r="C160" s="216" t="s">
        <v>222</v>
      </c>
      <c r="D160" s="216" t="s">
        <v>183</v>
      </c>
      <c r="E160" s="217" t="s">
        <v>223</v>
      </c>
      <c r="F160" s="218" t="s">
        <v>224</v>
      </c>
      <c r="G160" s="219" t="s">
        <v>216</v>
      </c>
      <c r="H160" s="220">
        <v>12.15</v>
      </c>
      <c r="I160" s="221"/>
      <c r="J160" s="222">
        <f>ROUND(I160*H160,2)</f>
        <v>0</v>
      </c>
      <c r="K160" s="218" t="s">
        <v>187</v>
      </c>
      <c r="L160" s="48"/>
      <c r="M160" s="223" t="s">
        <v>19</v>
      </c>
      <c r="N160" s="224" t="s">
        <v>45</v>
      </c>
      <c r="O160" s="8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188</v>
      </c>
      <c r="AT160" s="227" t="s">
        <v>183</v>
      </c>
      <c r="AU160" s="227" t="s">
        <v>189</v>
      </c>
      <c r="AY160" s="21" t="s">
        <v>179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1" t="s">
        <v>81</v>
      </c>
      <c r="BK160" s="228">
        <f>ROUND(I160*H160,2)</f>
        <v>0</v>
      </c>
      <c r="BL160" s="21" t="s">
        <v>188</v>
      </c>
      <c r="BM160" s="227" t="s">
        <v>225</v>
      </c>
    </row>
    <row r="161" s="2" customFormat="1">
      <c r="A161" s="42"/>
      <c r="B161" s="43"/>
      <c r="C161" s="44"/>
      <c r="D161" s="229" t="s">
        <v>190</v>
      </c>
      <c r="E161" s="44"/>
      <c r="F161" s="230" t="s">
        <v>226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190</v>
      </c>
      <c r="AU161" s="21" t="s">
        <v>189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193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189</v>
      </c>
      <c r="AV162" s="13" t="s">
        <v>81</v>
      </c>
      <c r="AW162" s="13" t="s">
        <v>35</v>
      </c>
      <c r="AX162" s="13" t="s">
        <v>74</v>
      </c>
      <c r="AY162" s="244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194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3" customFormat="1">
      <c r="A164" s="13"/>
      <c r="B164" s="234"/>
      <c r="C164" s="235"/>
      <c r="D164" s="236" t="s">
        <v>192</v>
      </c>
      <c r="E164" s="237" t="s">
        <v>19</v>
      </c>
      <c r="F164" s="238" t="s">
        <v>195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192</v>
      </c>
      <c r="AU164" s="244" t="s">
        <v>189</v>
      </c>
      <c r="AV164" s="13" t="s">
        <v>81</v>
      </c>
      <c r="AW164" s="13" t="s">
        <v>35</v>
      </c>
      <c r="AX164" s="13" t="s">
        <v>74</v>
      </c>
      <c r="AY164" s="244" t="s">
        <v>179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196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189</v>
      </c>
      <c r="AV165" s="13" t="s">
        <v>81</v>
      </c>
      <c r="AW165" s="13" t="s">
        <v>35</v>
      </c>
      <c r="AX165" s="13" t="s">
        <v>74</v>
      </c>
      <c r="AY165" s="244" t="s">
        <v>179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197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189</v>
      </c>
      <c r="AV166" s="13" t="s">
        <v>81</v>
      </c>
      <c r="AW166" s="13" t="s">
        <v>35</v>
      </c>
      <c r="AX166" s="13" t="s">
        <v>74</v>
      </c>
      <c r="AY166" s="244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198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3" customFormat="1">
      <c r="A168" s="13"/>
      <c r="B168" s="234"/>
      <c r="C168" s="235"/>
      <c r="D168" s="236" t="s">
        <v>192</v>
      </c>
      <c r="E168" s="237" t="s">
        <v>19</v>
      </c>
      <c r="F168" s="238" t="s">
        <v>227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192</v>
      </c>
      <c r="AU168" s="244" t="s">
        <v>189</v>
      </c>
      <c r="AV168" s="13" t="s">
        <v>81</v>
      </c>
      <c r="AW168" s="13" t="s">
        <v>35</v>
      </c>
      <c r="AX168" s="13" t="s">
        <v>74</v>
      </c>
      <c r="AY168" s="244" t="s">
        <v>179</v>
      </c>
    </row>
    <row r="169" s="14" customFormat="1">
      <c r="A169" s="14"/>
      <c r="B169" s="245"/>
      <c r="C169" s="246"/>
      <c r="D169" s="236" t="s">
        <v>192</v>
      </c>
      <c r="E169" s="247" t="s">
        <v>19</v>
      </c>
      <c r="F169" s="248" t="s">
        <v>228</v>
      </c>
      <c r="G169" s="246"/>
      <c r="H169" s="249">
        <v>12.15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192</v>
      </c>
      <c r="AU169" s="255" t="s">
        <v>189</v>
      </c>
      <c r="AV169" s="14" t="s">
        <v>14</v>
      </c>
      <c r="AW169" s="14" t="s">
        <v>35</v>
      </c>
      <c r="AX169" s="14" t="s">
        <v>74</v>
      </c>
      <c r="AY169" s="255" t="s">
        <v>179</v>
      </c>
    </row>
    <row r="170" s="15" customFormat="1">
      <c r="A170" s="15"/>
      <c r="B170" s="256"/>
      <c r="C170" s="257"/>
      <c r="D170" s="236" t="s">
        <v>192</v>
      </c>
      <c r="E170" s="258" t="s">
        <v>19</v>
      </c>
      <c r="F170" s="259" t="s">
        <v>201</v>
      </c>
      <c r="G170" s="257"/>
      <c r="H170" s="260">
        <v>12.15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192</v>
      </c>
      <c r="AU170" s="266" t="s">
        <v>189</v>
      </c>
      <c r="AV170" s="15" t="s">
        <v>188</v>
      </c>
      <c r="AW170" s="15" t="s">
        <v>35</v>
      </c>
      <c r="AX170" s="15" t="s">
        <v>81</v>
      </c>
      <c r="AY170" s="266" t="s">
        <v>179</v>
      </c>
    </row>
    <row r="171" s="12" customFormat="1" ht="20.88" customHeight="1">
      <c r="A171" s="12"/>
      <c r="B171" s="200"/>
      <c r="C171" s="201"/>
      <c r="D171" s="202" t="s">
        <v>73</v>
      </c>
      <c r="E171" s="214" t="s">
        <v>229</v>
      </c>
      <c r="F171" s="214" t="s">
        <v>230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SUM(P172:P192)</f>
        <v>0</v>
      </c>
      <c r="Q171" s="208"/>
      <c r="R171" s="209">
        <f>SUM(R172:R192)</f>
        <v>0</v>
      </c>
      <c r="S171" s="208"/>
      <c r="T171" s="210">
        <f>SUM(T172:T192)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81</v>
      </c>
      <c r="AT171" s="212" t="s">
        <v>73</v>
      </c>
      <c r="AU171" s="212" t="s">
        <v>14</v>
      </c>
      <c r="AY171" s="211" t="s">
        <v>179</v>
      </c>
      <c r="BK171" s="213">
        <f>SUM(BK172:BK192)</f>
        <v>0</v>
      </c>
    </row>
    <row r="172" s="2" customFormat="1" ht="37.8" customHeight="1">
      <c r="A172" s="42"/>
      <c r="B172" s="43"/>
      <c r="C172" s="216" t="s">
        <v>211</v>
      </c>
      <c r="D172" s="216" t="s">
        <v>183</v>
      </c>
      <c r="E172" s="217" t="s">
        <v>231</v>
      </c>
      <c r="F172" s="218" t="s">
        <v>232</v>
      </c>
      <c r="G172" s="219" t="s">
        <v>216</v>
      </c>
      <c r="H172" s="220">
        <v>190.887</v>
      </c>
      <c r="I172" s="221"/>
      <c r="J172" s="222">
        <f>ROUND(I172*H172,2)</f>
        <v>0</v>
      </c>
      <c r="K172" s="218" t="s">
        <v>187</v>
      </c>
      <c r="L172" s="48"/>
      <c r="M172" s="223" t="s">
        <v>19</v>
      </c>
      <c r="N172" s="224" t="s">
        <v>45</v>
      </c>
      <c r="O172" s="88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7" t="s">
        <v>188</v>
      </c>
      <c r="AT172" s="227" t="s">
        <v>183</v>
      </c>
      <c r="AU172" s="227" t="s">
        <v>189</v>
      </c>
      <c r="AY172" s="21" t="s">
        <v>179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1" t="s">
        <v>81</v>
      </c>
      <c r="BK172" s="228">
        <f>ROUND(I172*H172,2)</f>
        <v>0</v>
      </c>
      <c r="BL172" s="21" t="s">
        <v>188</v>
      </c>
      <c r="BM172" s="227" t="s">
        <v>233</v>
      </c>
    </row>
    <row r="173" s="2" customFormat="1">
      <c r="A173" s="42"/>
      <c r="B173" s="43"/>
      <c r="C173" s="44"/>
      <c r="D173" s="229" t="s">
        <v>190</v>
      </c>
      <c r="E173" s="44"/>
      <c r="F173" s="230" t="s">
        <v>234</v>
      </c>
      <c r="G173" s="44"/>
      <c r="H173" s="44"/>
      <c r="I173" s="231"/>
      <c r="J173" s="44"/>
      <c r="K173" s="44"/>
      <c r="L173" s="48"/>
      <c r="M173" s="232"/>
      <c r="N173" s="233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1" t="s">
        <v>190</v>
      </c>
      <c r="AU173" s="21" t="s">
        <v>189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235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189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3" customFormat="1">
      <c r="A175" s="13"/>
      <c r="B175" s="234"/>
      <c r="C175" s="235"/>
      <c r="D175" s="236" t="s">
        <v>192</v>
      </c>
      <c r="E175" s="237" t="s">
        <v>19</v>
      </c>
      <c r="F175" s="238" t="s">
        <v>236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192</v>
      </c>
      <c r="AU175" s="244" t="s">
        <v>189</v>
      </c>
      <c r="AV175" s="13" t="s">
        <v>81</v>
      </c>
      <c r="AW175" s="13" t="s">
        <v>35</v>
      </c>
      <c r="AX175" s="13" t="s">
        <v>74</v>
      </c>
      <c r="AY175" s="244" t="s">
        <v>179</v>
      </c>
    </row>
    <row r="176" s="14" customFormat="1">
      <c r="A176" s="14"/>
      <c r="B176" s="245"/>
      <c r="C176" s="246"/>
      <c r="D176" s="236" t="s">
        <v>192</v>
      </c>
      <c r="E176" s="247" t="s">
        <v>19</v>
      </c>
      <c r="F176" s="248" t="s">
        <v>237</v>
      </c>
      <c r="G176" s="246"/>
      <c r="H176" s="249">
        <v>52.829999999999998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192</v>
      </c>
      <c r="AU176" s="255" t="s">
        <v>189</v>
      </c>
      <c r="AV176" s="14" t="s">
        <v>14</v>
      </c>
      <c r="AW176" s="14" t="s">
        <v>35</v>
      </c>
      <c r="AX176" s="14" t="s">
        <v>74</v>
      </c>
      <c r="AY176" s="255" t="s">
        <v>179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198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189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238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189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239</v>
      </c>
      <c r="G179" s="246"/>
      <c r="H179" s="249">
        <v>138.05699999999999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189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5" customFormat="1">
      <c r="A180" s="15"/>
      <c r="B180" s="256"/>
      <c r="C180" s="257"/>
      <c r="D180" s="236" t="s">
        <v>192</v>
      </c>
      <c r="E180" s="258" t="s">
        <v>19</v>
      </c>
      <c r="F180" s="259" t="s">
        <v>201</v>
      </c>
      <c r="G180" s="257"/>
      <c r="H180" s="260">
        <v>190.887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192</v>
      </c>
      <c r="AU180" s="266" t="s">
        <v>189</v>
      </c>
      <c r="AV180" s="15" t="s">
        <v>188</v>
      </c>
      <c r="AW180" s="15" t="s">
        <v>35</v>
      </c>
      <c r="AX180" s="15" t="s">
        <v>81</v>
      </c>
      <c r="AY180" s="266" t="s">
        <v>179</v>
      </c>
    </row>
    <row r="181" s="2" customFormat="1" ht="37.8" customHeight="1">
      <c r="A181" s="42"/>
      <c r="B181" s="43"/>
      <c r="C181" s="216" t="s">
        <v>240</v>
      </c>
      <c r="D181" s="216" t="s">
        <v>183</v>
      </c>
      <c r="E181" s="217" t="s">
        <v>241</v>
      </c>
      <c r="F181" s="218" t="s">
        <v>242</v>
      </c>
      <c r="G181" s="219" t="s">
        <v>216</v>
      </c>
      <c r="H181" s="220">
        <v>76.319999999999993</v>
      </c>
      <c r="I181" s="221"/>
      <c r="J181" s="222">
        <f>ROUND(I181*H181,2)</f>
        <v>0</v>
      </c>
      <c r="K181" s="218" t="s">
        <v>187</v>
      </c>
      <c r="L181" s="48"/>
      <c r="M181" s="223" t="s">
        <v>19</v>
      </c>
      <c r="N181" s="224" t="s">
        <v>45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188</v>
      </c>
      <c r="AT181" s="227" t="s">
        <v>183</v>
      </c>
      <c r="AU181" s="227" t="s">
        <v>189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188</v>
      </c>
      <c r="BM181" s="227" t="s">
        <v>243</v>
      </c>
    </row>
    <row r="182" s="2" customFormat="1">
      <c r="A182" s="42"/>
      <c r="B182" s="43"/>
      <c r="C182" s="44"/>
      <c r="D182" s="229" t="s">
        <v>190</v>
      </c>
      <c r="E182" s="44"/>
      <c r="F182" s="230" t="s">
        <v>244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190</v>
      </c>
      <c r="AU182" s="21" t="s">
        <v>189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245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189</v>
      </c>
      <c r="AV183" s="13" t="s">
        <v>81</v>
      </c>
      <c r="AW183" s="13" t="s">
        <v>35</v>
      </c>
      <c r="AX183" s="13" t="s">
        <v>74</v>
      </c>
      <c r="AY183" s="244" t="s">
        <v>179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246</v>
      </c>
      <c r="G184" s="246"/>
      <c r="H184" s="249">
        <v>76.319999999999993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189</v>
      </c>
      <c r="AV184" s="14" t="s">
        <v>14</v>
      </c>
      <c r="AW184" s="14" t="s">
        <v>35</v>
      </c>
      <c r="AX184" s="14" t="s">
        <v>74</v>
      </c>
      <c r="AY184" s="255" t="s">
        <v>179</v>
      </c>
    </row>
    <row r="185" s="15" customFormat="1">
      <c r="A185" s="15"/>
      <c r="B185" s="256"/>
      <c r="C185" s="257"/>
      <c r="D185" s="236" t="s">
        <v>192</v>
      </c>
      <c r="E185" s="258" t="s">
        <v>19</v>
      </c>
      <c r="F185" s="259" t="s">
        <v>201</v>
      </c>
      <c r="G185" s="257"/>
      <c r="H185" s="260">
        <v>76.319999999999993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192</v>
      </c>
      <c r="AU185" s="266" t="s">
        <v>189</v>
      </c>
      <c r="AV185" s="15" t="s">
        <v>188</v>
      </c>
      <c r="AW185" s="15" t="s">
        <v>35</v>
      </c>
      <c r="AX185" s="15" t="s">
        <v>81</v>
      </c>
      <c r="AY185" s="266" t="s">
        <v>179</v>
      </c>
    </row>
    <row r="186" s="2" customFormat="1" ht="24.15" customHeight="1">
      <c r="A186" s="42"/>
      <c r="B186" s="43"/>
      <c r="C186" s="216" t="s">
        <v>217</v>
      </c>
      <c r="D186" s="216" t="s">
        <v>183</v>
      </c>
      <c r="E186" s="217" t="s">
        <v>247</v>
      </c>
      <c r="F186" s="218" t="s">
        <v>248</v>
      </c>
      <c r="G186" s="219" t="s">
        <v>216</v>
      </c>
      <c r="H186" s="220">
        <v>69.028999999999996</v>
      </c>
      <c r="I186" s="221"/>
      <c r="J186" s="222">
        <f>ROUND(I186*H186,2)</f>
        <v>0</v>
      </c>
      <c r="K186" s="218" t="s">
        <v>187</v>
      </c>
      <c r="L186" s="48"/>
      <c r="M186" s="223" t="s">
        <v>19</v>
      </c>
      <c r="N186" s="224" t="s">
        <v>45</v>
      </c>
      <c r="O186" s="8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7" t="s">
        <v>188</v>
      </c>
      <c r="AT186" s="227" t="s">
        <v>183</v>
      </c>
      <c r="AU186" s="227" t="s">
        <v>189</v>
      </c>
      <c r="AY186" s="21" t="s">
        <v>179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1" t="s">
        <v>81</v>
      </c>
      <c r="BK186" s="228">
        <f>ROUND(I186*H186,2)</f>
        <v>0</v>
      </c>
      <c r="BL186" s="21" t="s">
        <v>188</v>
      </c>
      <c r="BM186" s="227" t="s">
        <v>249</v>
      </c>
    </row>
    <row r="187" s="2" customFormat="1">
      <c r="A187" s="42"/>
      <c r="B187" s="43"/>
      <c r="C187" s="44"/>
      <c r="D187" s="229" t="s">
        <v>190</v>
      </c>
      <c r="E187" s="44"/>
      <c r="F187" s="230" t="s">
        <v>250</v>
      </c>
      <c r="G187" s="44"/>
      <c r="H187" s="44"/>
      <c r="I187" s="231"/>
      <c r="J187" s="44"/>
      <c r="K187" s="44"/>
      <c r="L187" s="48"/>
      <c r="M187" s="232"/>
      <c r="N187" s="233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190</v>
      </c>
      <c r="AU187" s="21" t="s">
        <v>189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251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198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189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3" customFormat="1">
      <c r="A190" s="13"/>
      <c r="B190" s="234"/>
      <c r="C190" s="235"/>
      <c r="D190" s="236" t="s">
        <v>192</v>
      </c>
      <c r="E190" s="237" t="s">
        <v>19</v>
      </c>
      <c r="F190" s="238" t="s">
        <v>252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192</v>
      </c>
      <c r="AU190" s="244" t="s">
        <v>189</v>
      </c>
      <c r="AV190" s="13" t="s">
        <v>81</v>
      </c>
      <c r="AW190" s="13" t="s">
        <v>35</v>
      </c>
      <c r="AX190" s="13" t="s">
        <v>74</v>
      </c>
      <c r="AY190" s="244" t="s">
        <v>179</v>
      </c>
    </row>
    <row r="191" s="14" customFormat="1">
      <c r="A191" s="14"/>
      <c r="B191" s="245"/>
      <c r="C191" s="246"/>
      <c r="D191" s="236" t="s">
        <v>192</v>
      </c>
      <c r="E191" s="247" t="s">
        <v>19</v>
      </c>
      <c r="F191" s="248" t="s">
        <v>253</v>
      </c>
      <c r="G191" s="246"/>
      <c r="H191" s="249">
        <v>69.028999999999996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192</v>
      </c>
      <c r="AU191" s="255" t="s">
        <v>189</v>
      </c>
      <c r="AV191" s="14" t="s">
        <v>14</v>
      </c>
      <c r="AW191" s="14" t="s">
        <v>35</v>
      </c>
      <c r="AX191" s="14" t="s">
        <v>74</v>
      </c>
      <c r="AY191" s="255" t="s">
        <v>179</v>
      </c>
    </row>
    <row r="192" s="15" customFormat="1">
      <c r="A192" s="15"/>
      <c r="B192" s="256"/>
      <c r="C192" s="257"/>
      <c r="D192" s="236" t="s">
        <v>192</v>
      </c>
      <c r="E192" s="258" t="s">
        <v>19</v>
      </c>
      <c r="F192" s="259" t="s">
        <v>201</v>
      </c>
      <c r="G192" s="257"/>
      <c r="H192" s="260">
        <v>69.028999999999996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192</v>
      </c>
      <c r="AU192" s="266" t="s">
        <v>189</v>
      </c>
      <c r="AV192" s="15" t="s">
        <v>188</v>
      </c>
      <c r="AW192" s="15" t="s">
        <v>35</v>
      </c>
      <c r="AX192" s="15" t="s">
        <v>81</v>
      </c>
      <c r="AY192" s="266" t="s">
        <v>179</v>
      </c>
    </row>
    <row r="193" s="12" customFormat="1" ht="20.88" customHeight="1">
      <c r="A193" s="12"/>
      <c r="B193" s="200"/>
      <c r="C193" s="201"/>
      <c r="D193" s="202" t="s">
        <v>73</v>
      </c>
      <c r="E193" s="214" t="s">
        <v>254</v>
      </c>
      <c r="F193" s="214" t="s">
        <v>255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SUM(P194:P229)</f>
        <v>0</v>
      </c>
      <c r="Q193" s="208"/>
      <c r="R193" s="209">
        <f>SUM(R194:R229)</f>
        <v>81</v>
      </c>
      <c r="S193" s="208"/>
      <c r="T193" s="210">
        <f>SUM(T194:T229)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81</v>
      </c>
      <c r="AT193" s="212" t="s">
        <v>73</v>
      </c>
      <c r="AU193" s="212" t="s">
        <v>14</v>
      </c>
      <c r="AY193" s="211" t="s">
        <v>179</v>
      </c>
      <c r="BK193" s="213">
        <f>SUM(BK194:BK229)</f>
        <v>0</v>
      </c>
    </row>
    <row r="194" s="2" customFormat="1" ht="24.15" customHeight="1">
      <c r="A194" s="42"/>
      <c r="B194" s="43"/>
      <c r="C194" s="216" t="s">
        <v>256</v>
      </c>
      <c r="D194" s="216" t="s">
        <v>183</v>
      </c>
      <c r="E194" s="217" t="s">
        <v>257</v>
      </c>
      <c r="F194" s="218" t="s">
        <v>258</v>
      </c>
      <c r="G194" s="219" t="s">
        <v>216</v>
      </c>
      <c r="H194" s="220">
        <v>45</v>
      </c>
      <c r="I194" s="221"/>
      <c r="J194" s="222">
        <f>ROUND(I194*H194,2)</f>
        <v>0</v>
      </c>
      <c r="K194" s="218" t="s">
        <v>187</v>
      </c>
      <c r="L194" s="48"/>
      <c r="M194" s="223" t="s">
        <v>19</v>
      </c>
      <c r="N194" s="224" t="s">
        <v>45</v>
      </c>
      <c r="O194" s="8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7" t="s">
        <v>188</v>
      </c>
      <c r="AT194" s="227" t="s">
        <v>183</v>
      </c>
      <c r="AU194" s="227" t="s">
        <v>189</v>
      </c>
      <c r="AY194" s="21" t="s">
        <v>179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1" t="s">
        <v>81</v>
      </c>
      <c r="BK194" s="228">
        <f>ROUND(I194*H194,2)</f>
        <v>0</v>
      </c>
      <c r="BL194" s="21" t="s">
        <v>188</v>
      </c>
      <c r="BM194" s="227" t="s">
        <v>259</v>
      </c>
    </row>
    <row r="195" s="2" customFormat="1">
      <c r="A195" s="42"/>
      <c r="B195" s="43"/>
      <c r="C195" s="44"/>
      <c r="D195" s="229" t="s">
        <v>190</v>
      </c>
      <c r="E195" s="44"/>
      <c r="F195" s="230" t="s">
        <v>260</v>
      </c>
      <c r="G195" s="44"/>
      <c r="H195" s="44"/>
      <c r="I195" s="231"/>
      <c r="J195" s="44"/>
      <c r="K195" s="44"/>
      <c r="L195" s="48"/>
      <c r="M195" s="232"/>
      <c r="N195" s="233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190</v>
      </c>
      <c r="AU195" s="21" t="s">
        <v>189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193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189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3" customFormat="1">
      <c r="A197" s="13"/>
      <c r="B197" s="234"/>
      <c r="C197" s="235"/>
      <c r="D197" s="236" t="s">
        <v>192</v>
      </c>
      <c r="E197" s="237" t="s">
        <v>19</v>
      </c>
      <c r="F197" s="238" t="s">
        <v>261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192</v>
      </c>
      <c r="AU197" s="244" t="s">
        <v>189</v>
      </c>
      <c r="AV197" s="13" t="s">
        <v>81</v>
      </c>
      <c r="AW197" s="13" t="s">
        <v>35</v>
      </c>
      <c r="AX197" s="13" t="s">
        <v>74</v>
      </c>
      <c r="AY197" s="244" t="s">
        <v>179</v>
      </c>
    </row>
    <row r="198" s="13" customFormat="1">
      <c r="A198" s="13"/>
      <c r="B198" s="234"/>
      <c r="C198" s="235"/>
      <c r="D198" s="236" t="s">
        <v>192</v>
      </c>
      <c r="E198" s="237" t="s">
        <v>19</v>
      </c>
      <c r="F198" s="238" t="s">
        <v>195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192</v>
      </c>
      <c r="AU198" s="244" t="s">
        <v>189</v>
      </c>
      <c r="AV198" s="13" t="s">
        <v>81</v>
      </c>
      <c r="AW198" s="13" t="s">
        <v>35</v>
      </c>
      <c r="AX198" s="13" t="s">
        <v>74</v>
      </c>
      <c r="AY198" s="244" t="s">
        <v>179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196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189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3" customFormat="1">
      <c r="A200" s="13"/>
      <c r="B200" s="234"/>
      <c r="C200" s="235"/>
      <c r="D200" s="236" t="s">
        <v>192</v>
      </c>
      <c r="E200" s="237" t="s">
        <v>19</v>
      </c>
      <c r="F200" s="238" t="s">
        <v>197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192</v>
      </c>
      <c r="AU200" s="244" t="s">
        <v>189</v>
      </c>
      <c r="AV200" s="13" t="s">
        <v>81</v>
      </c>
      <c r="AW200" s="13" t="s">
        <v>35</v>
      </c>
      <c r="AX200" s="13" t="s">
        <v>74</v>
      </c>
      <c r="AY200" s="244" t="s">
        <v>179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262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189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263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189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198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189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3" customFormat="1">
      <c r="A204" s="13"/>
      <c r="B204" s="234"/>
      <c r="C204" s="235"/>
      <c r="D204" s="236" t="s">
        <v>192</v>
      </c>
      <c r="E204" s="237" t="s">
        <v>19</v>
      </c>
      <c r="F204" s="238" t="s">
        <v>199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192</v>
      </c>
      <c r="AU204" s="244" t="s">
        <v>189</v>
      </c>
      <c r="AV204" s="13" t="s">
        <v>81</v>
      </c>
      <c r="AW204" s="13" t="s">
        <v>35</v>
      </c>
      <c r="AX204" s="13" t="s">
        <v>74</v>
      </c>
      <c r="AY204" s="244" t="s">
        <v>179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264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189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4" customFormat="1">
      <c r="A206" s="14"/>
      <c r="B206" s="245"/>
      <c r="C206" s="246"/>
      <c r="D206" s="236" t="s">
        <v>192</v>
      </c>
      <c r="E206" s="247" t="s">
        <v>19</v>
      </c>
      <c r="F206" s="248" t="s">
        <v>265</v>
      </c>
      <c r="G206" s="246"/>
      <c r="H206" s="249">
        <v>45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192</v>
      </c>
      <c r="AU206" s="255" t="s">
        <v>189</v>
      </c>
      <c r="AV206" s="14" t="s">
        <v>14</v>
      </c>
      <c r="AW206" s="14" t="s">
        <v>35</v>
      </c>
      <c r="AX206" s="14" t="s">
        <v>74</v>
      </c>
      <c r="AY206" s="255" t="s">
        <v>179</v>
      </c>
    </row>
    <row r="207" s="15" customFormat="1">
      <c r="A207" s="15"/>
      <c r="B207" s="256"/>
      <c r="C207" s="257"/>
      <c r="D207" s="236" t="s">
        <v>192</v>
      </c>
      <c r="E207" s="258" t="s">
        <v>19</v>
      </c>
      <c r="F207" s="259" t="s">
        <v>201</v>
      </c>
      <c r="G207" s="257"/>
      <c r="H207" s="260">
        <v>45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192</v>
      </c>
      <c r="AU207" s="266" t="s">
        <v>189</v>
      </c>
      <c r="AV207" s="15" t="s">
        <v>188</v>
      </c>
      <c r="AW207" s="15" t="s">
        <v>35</v>
      </c>
      <c r="AX207" s="15" t="s">
        <v>81</v>
      </c>
      <c r="AY207" s="266" t="s">
        <v>179</v>
      </c>
    </row>
    <row r="208" s="2" customFormat="1" ht="16.5" customHeight="1">
      <c r="A208" s="42"/>
      <c r="B208" s="43"/>
      <c r="C208" s="267" t="s">
        <v>225</v>
      </c>
      <c r="D208" s="267" t="s">
        <v>266</v>
      </c>
      <c r="E208" s="268" t="s">
        <v>267</v>
      </c>
      <c r="F208" s="269" t="s">
        <v>268</v>
      </c>
      <c r="G208" s="270" t="s">
        <v>269</v>
      </c>
      <c r="H208" s="271">
        <v>81</v>
      </c>
      <c r="I208" s="272"/>
      <c r="J208" s="273">
        <f>ROUND(I208*H208,2)</f>
        <v>0</v>
      </c>
      <c r="K208" s="269" t="s">
        <v>270</v>
      </c>
      <c r="L208" s="274"/>
      <c r="M208" s="275" t="s">
        <v>19</v>
      </c>
      <c r="N208" s="276" t="s">
        <v>45</v>
      </c>
      <c r="O208" s="88"/>
      <c r="P208" s="225">
        <f>O208*H208</f>
        <v>0</v>
      </c>
      <c r="Q208" s="225">
        <v>1</v>
      </c>
      <c r="R208" s="225">
        <f>Q208*H208</f>
        <v>81</v>
      </c>
      <c r="S208" s="225">
        <v>0</v>
      </c>
      <c r="T208" s="226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7" t="s">
        <v>217</v>
      </c>
      <c r="AT208" s="227" t="s">
        <v>266</v>
      </c>
      <c r="AU208" s="227" t="s">
        <v>189</v>
      </c>
      <c r="AY208" s="21" t="s">
        <v>179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1" t="s">
        <v>81</v>
      </c>
      <c r="BK208" s="228">
        <f>ROUND(I208*H208,2)</f>
        <v>0</v>
      </c>
      <c r="BL208" s="21" t="s">
        <v>188</v>
      </c>
      <c r="BM208" s="227" t="s">
        <v>271</v>
      </c>
    </row>
    <row r="209" s="2" customFormat="1">
      <c r="A209" s="42"/>
      <c r="B209" s="43"/>
      <c r="C209" s="44"/>
      <c r="D209" s="236" t="s">
        <v>272</v>
      </c>
      <c r="E209" s="44"/>
      <c r="F209" s="277" t="s">
        <v>273</v>
      </c>
      <c r="G209" s="44"/>
      <c r="H209" s="44"/>
      <c r="I209" s="231"/>
      <c r="J209" s="44"/>
      <c r="K209" s="44"/>
      <c r="L209" s="48"/>
      <c r="M209" s="232"/>
      <c r="N209" s="233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1" t="s">
        <v>272</v>
      </c>
      <c r="AU209" s="21" t="s">
        <v>189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274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189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4" customFormat="1">
      <c r="A211" s="14"/>
      <c r="B211" s="245"/>
      <c r="C211" s="246"/>
      <c r="D211" s="236" t="s">
        <v>192</v>
      </c>
      <c r="E211" s="247" t="s">
        <v>19</v>
      </c>
      <c r="F211" s="248" t="s">
        <v>265</v>
      </c>
      <c r="G211" s="246"/>
      <c r="H211" s="249">
        <v>45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192</v>
      </c>
      <c r="AU211" s="255" t="s">
        <v>189</v>
      </c>
      <c r="AV211" s="14" t="s">
        <v>14</v>
      </c>
      <c r="AW211" s="14" t="s">
        <v>35</v>
      </c>
      <c r="AX211" s="14" t="s">
        <v>74</v>
      </c>
      <c r="AY211" s="255" t="s">
        <v>179</v>
      </c>
    </row>
    <row r="212" s="15" customFormat="1">
      <c r="A212" s="15"/>
      <c r="B212" s="256"/>
      <c r="C212" s="257"/>
      <c r="D212" s="236" t="s">
        <v>192</v>
      </c>
      <c r="E212" s="258" t="s">
        <v>19</v>
      </c>
      <c r="F212" s="259" t="s">
        <v>201</v>
      </c>
      <c r="G212" s="257"/>
      <c r="H212" s="260">
        <v>45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192</v>
      </c>
      <c r="AU212" s="266" t="s">
        <v>189</v>
      </c>
      <c r="AV212" s="15" t="s">
        <v>188</v>
      </c>
      <c r="AW212" s="15" t="s">
        <v>35</v>
      </c>
      <c r="AX212" s="15" t="s">
        <v>74</v>
      </c>
      <c r="AY212" s="266" t="s">
        <v>179</v>
      </c>
    </row>
    <row r="213" s="14" customFormat="1">
      <c r="A213" s="14"/>
      <c r="B213" s="245"/>
      <c r="C213" s="246"/>
      <c r="D213" s="236" t="s">
        <v>192</v>
      </c>
      <c r="E213" s="247" t="s">
        <v>19</v>
      </c>
      <c r="F213" s="248" t="s">
        <v>275</v>
      </c>
      <c r="G213" s="246"/>
      <c r="H213" s="249">
        <v>81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192</v>
      </c>
      <c r="AU213" s="255" t="s">
        <v>189</v>
      </c>
      <c r="AV213" s="14" t="s">
        <v>14</v>
      </c>
      <c r="AW213" s="14" t="s">
        <v>35</v>
      </c>
      <c r="AX213" s="14" t="s">
        <v>81</v>
      </c>
      <c r="AY213" s="255" t="s">
        <v>179</v>
      </c>
    </row>
    <row r="214" s="2" customFormat="1" ht="24.15" customHeight="1">
      <c r="A214" s="42"/>
      <c r="B214" s="43"/>
      <c r="C214" s="216" t="s">
        <v>181</v>
      </c>
      <c r="D214" s="216" t="s">
        <v>183</v>
      </c>
      <c r="E214" s="217" t="s">
        <v>276</v>
      </c>
      <c r="F214" s="218" t="s">
        <v>277</v>
      </c>
      <c r="G214" s="219" t="s">
        <v>216</v>
      </c>
      <c r="H214" s="220">
        <v>198.179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188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188</v>
      </c>
      <c r="BM214" s="227" t="s">
        <v>229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278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279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189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4" customFormat="1">
      <c r="A217" s="14"/>
      <c r="B217" s="245"/>
      <c r="C217" s="246"/>
      <c r="D217" s="236" t="s">
        <v>192</v>
      </c>
      <c r="E217" s="247" t="s">
        <v>19</v>
      </c>
      <c r="F217" s="248" t="s">
        <v>280</v>
      </c>
      <c r="G217" s="246"/>
      <c r="H217" s="249">
        <v>76.319999999999993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192</v>
      </c>
      <c r="AU217" s="255" t="s">
        <v>189</v>
      </c>
      <c r="AV217" s="14" t="s">
        <v>14</v>
      </c>
      <c r="AW217" s="14" t="s">
        <v>35</v>
      </c>
      <c r="AX217" s="14" t="s">
        <v>74</v>
      </c>
      <c r="AY217" s="255" t="s">
        <v>179</v>
      </c>
    </row>
    <row r="218" s="16" customFormat="1">
      <c r="A218" s="16"/>
      <c r="B218" s="278"/>
      <c r="C218" s="279"/>
      <c r="D218" s="236" t="s">
        <v>192</v>
      </c>
      <c r="E218" s="280" t="s">
        <v>19</v>
      </c>
      <c r="F218" s="281" t="s">
        <v>281</v>
      </c>
      <c r="G218" s="279"/>
      <c r="H218" s="282">
        <v>76.319999999999993</v>
      </c>
      <c r="I218" s="283"/>
      <c r="J218" s="279"/>
      <c r="K218" s="279"/>
      <c r="L218" s="284"/>
      <c r="M218" s="285"/>
      <c r="N218" s="286"/>
      <c r="O218" s="286"/>
      <c r="P218" s="286"/>
      <c r="Q218" s="286"/>
      <c r="R218" s="286"/>
      <c r="S218" s="286"/>
      <c r="T218" s="28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8" t="s">
        <v>192</v>
      </c>
      <c r="AU218" s="288" t="s">
        <v>189</v>
      </c>
      <c r="AV218" s="16" t="s">
        <v>189</v>
      </c>
      <c r="AW218" s="16" t="s">
        <v>35</v>
      </c>
      <c r="AX218" s="16" t="s">
        <v>74</v>
      </c>
      <c r="AY218" s="288" t="s">
        <v>179</v>
      </c>
    </row>
    <row r="219" s="13" customFormat="1">
      <c r="A219" s="13"/>
      <c r="B219" s="234"/>
      <c r="C219" s="235"/>
      <c r="D219" s="236" t="s">
        <v>192</v>
      </c>
      <c r="E219" s="237" t="s">
        <v>19</v>
      </c>
      <c r="F219" s="238" t="s">
        <v>282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192</v>
      </c>
      <c r="AU219" s="244" t="s">
        <v>189</v>
      </c>
      <c r="AV219" s="13" t="s">
        <v>81</v>
      </c>
      <c r="AW219" s="13" t="s">
        <v>35</v>
      </c>
      <c r="AX219" s="13" t="s">
        <v>74</v>
      </c>
      <c r="AY219" s="244" t="s">
        <v>179</v>
      </c>
    </row>
    <row r="220" s="13" customFormat="1">
      <c r="A220" s="13"/>
      <c r="B220" s="234"/>
      <c r="C220" s="235"/>
      <c r="D220" s="236" t="s">
        <v>192</v>
      </c>
      <c r="E220" s="237" t="s">
        <v>19</v>
      </c>
      <c r="F220" s="238" t="s">
        <v>283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192</v>
      </c>
      <c r="AU220" s="244" t="s">
        <v>189</v>
      </c>
      <c r="AV220" s="13" t="s">
        <v>81</v>
      </c>
      <c r="AW220" s="13" t="s">
        <v>35</v>
      </c>
      <c r="AX220" s="13" t="s">
        <v>74</v>
      </c>
      <c r="AY220" s="244" t="s">
        <v>179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284</v>
      </c>
      <c r="G221" s="246"/>
      <c r="H221" s="249">
        <v>52.829999999999998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189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285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189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4" customFormat="1">
      <c r="A223" s="14"/>
      <c r="B223" s="245"/>
      <c r="C223" s="246"/>
      <c r="D223" s="236" t="s">
        <v>192</v>
      </c>
      <c r="E223" s="247" t="s">
        <v>19</v>
      </c>
      <c r="F223" s="248" t="s">
        <v>253</v>
      </c>
      <c r="G223" s="246"/>
      <c r="H223" s="249">
        <v>69.028999999999996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189</v>
      </c>
      <c r="AV223" s="14" t="s">
        <v>14</v>
      </c>
      <c r="AW223" s="14" t="s">
        <v>35</v>
      </c>
      <c r="AX223" s="14" t="s">
        <v>74</v>
      </c>
      <c r="AY223" s="255" t="s">
        <v>179</v>
      </c>
    </row>
    <row r="224" s="16" customFormat="1">
      <c r="A224" s="16"/>
      <c r="B224" s="278"/>
      <c r="C224" s="279"/>
      <c r="D224" s="236" t="s">
        <v>192</v>
      </c>
      <c r="E224" s="280" t="s">
        <v>19</v>
      </c>
      <c r="F224" s="281" t="s">
        <v>281</v>
      </c>
      <c r="G224" s="279"/>
      <c r="H224" s="282">
        <v>121.859</v>
      </c>
      <c r="I224" s="283"/>
      <c r="J224" s="279"/>
      <c r="K224" s="279"/>
      <c r="L224" s="284"/>
      <c r="M224" s="285"/>
      <c r="N224" s="286"/>
      <c r="O224" s="286"/>
      <c r="P224" s="286"/>
      <c r="Q224" s="286"/>
      <c r="R224" s="286"/>
      <c r="S224" s="286"/>
      <c r="T224" s="287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8" t="s">
        <v>192</v>
      </c>
      <c r="AU224" s="288" t="s">
        <v>189</v>
      </c>
      <c r="AV224" s="16" t="s">
        <v>189</v>
      </c>
      <c r="AW224" s="16" t="s">
        <v>35</v>
      </c>
      <c r="AX224" s="16" t="s">
        <v>74</v>
      </c>
      <c r="AY224" s="288" t="s">
        <v>179</v>
      </c>
    </row>
    <row r="225" s="15" customFormat="1">
      <c r="A225" s="15"/>
      <c r="B225" s="256"/>
      <c r="C225" s="257"/>
      <c r="D225" s="236" t="s">
        <v>192</v>
      </c>
      <c r="E225" s="258" t="s">
        <v>19</v>
      </c>
      <c r="F225" s="259" t="s">
        <v>201</v>
      </c>
      <c r="G225" s="257"/>
      <c r="H225" s="260">
        <v>198.179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192</v>
      </c>
      <c r="AU225" s="266" t="s">
        <v>189</v>
      </c>
      <c r="AV225" s="15" t="s">
        <v>188</v>
      </c>
      <c r="AW225" s="15" t="s">
        <v>35</v>
      </c>
      <c r="AX225" s="15" t="s">
        <v>81</v>
      </c>
      <c r="AY225" s="266" t="s">
        <v>179</v>
      </c>
    </row>
    <row r="226" s="2" customFormat="1" ht="24.15" customHeight="1">
      <c r="A226" s="42"/>
      <c r="B226" s="43"/>
      <c r="C226" s="216" t="s">
        <v>207</v>
      </c>
      <c r="D226" s="216" t="s">
        <v>183</v>
      </c>
      <c r="E226" s="217" t="s">
        <v>286</v>
      </c>
      <c r="F226" s="218" t="s">
        <v>287</v>
      </c>
      <c r="G226" s="219" t="s">
        <v>269</v>
      </c>
      <c r="H226" s="220">
        <v>137.37600000000001</v>
      </c>
      <c r="I226" s="221"/>
      <c r="J226" s="222">
        <f>ROUND(I226*H226,2)</f>
        <v>0</v>
      </c>
      <c r="K226" s="218" t="s">
        <v>187</v>
      </c>
      <c r="L226" s="48"/>
      <c r="M226" s="223" t="s">
        <v>19</v>
      </c>
      <c r="N226" s="224" t="s">
        <v>45</v>
      </c>
      <c r="O226" s="88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7" t="s">
        <v>188</v>
      </c>
      <c r="AT226" s="227" t="s">
        <v>183</v>
      </c>
      <c r="AU226" s="227" t="s">
        <v>189</v>
      </c>
      <c r="AY226" s="21" t="s">
        <v>179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1" t="s">
        <v>81</v>
      </c>
      <c r="BK226" s="228">
        <f>ROUND(I226*H226,2)</f>
        <v>0</v>
      </c>
      <c r="BL226" s="21" t="s">
        <v>188</v>
      </c>
      <c r="BM226" s="227" t="s">
        <v>288</v>
      </c>
    </row>
    <row r="227" s="2" customFormat="1">
      <c r="A227" s="42"/>
      <c r="B227" s="43"/>
      <c r="C227" s="44"/>
      <c r="D227" s="229" t="s">
        <v>190</v>
      </c>
      <c r="E227" s="44"/>
      <c r="F227" s="230" t="s">
        <v>289</v>
      </c>
      <c r="G227" s="44"/>
      <c r="H227" s="44"/>
      <c r="I227" s="231"/>
      <c r="J227" s="44"/>
      <c r="K227" s="44"/>
      <c r="L227" s="48"/>
      <c r="M227" s="232"/>
      <c r="N227" s="233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1" t="s">
        <v>190</v>
      </c>
      <c r="AU227" s="21" t="s">
        <v>189</v>
      </c>
    </row>
    <row r="228" s="14" customFormat="1">
      <c r="A228" s="14"/>
      <c r="B228" s="245"/>
      <c r="C228" s="246"/>
      <c r="D228" s="236" t="s">
        <v>192</v>
      </c>
      <c r="E228" s="247" t="s">
        <v>19</v>
      </c>
      <c r="F228" s="248" t="s">
        <v>290</v>
      </c>
      <c r="G228" s="246"/>
      <c r="H228" s="249">
        <v>137.37600000000001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192</v>
      </c>
      <c r="AU228" s="255" t="s">
        <v>189</v>
      </c>
      <c r="AV228" s="14" t="s">
        <v>14</v>
      </c>
      <c r="AW228" s="14" t="s">
        <v>35</v>
      </c>
      <c r="AX228" s="14" t="s">
        <v>74</v>
      </c>
      <c r="AY228" s="255" t="s">
        <v>179</v>
      </c>
    </row>
    <row r="229" s="15" customFormat="1">
      <c r="A229" s="15"/>
      <c r="B229" s="256"/>
      <c r="C229" s="257"/>
      <c r="D229" s="236" t="s">
        <v>192</v>
      </c>
      <c r="E229" s="258" t="s">
        <v>19</v>
      </c>
      <c r="F229" s="259" t="s">
        <v>201</v>
      </c>
      <c r="G229" s="257"/>
      <c r="H229" s="260">
        <v>137.37600000000001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192</v>
      </c>
      <c r="AU229" s="266" t="s">
        <v>189</v>
      </c>
      <c r="AV229" s="15" t="s">
        <v>188</v>
      </c>
      <c r="AW229" s="15" t="s">
        <v>35</v>
      </c>
      <c r="AX229" s="15" t="s">
        <v>81</v>
      </c>
      <c r="AY229" s="266" t="s">
        <v>179</v>
      </c>
    </row>
    <row r="230" s="12" customFormat="1" ht="20.88" customHeight="1">
      <c r="A230" s="12"/>
      <c r="B230" s="200"/>
      <c r="C230" s="201"/>
      <c r="D230" s="202" t="s">
        <v>73</v>
      </c>
      <c r="E230" s="214" t="s">
        <v>288</v>
      </c>
      <c r="F230" s="214" t="s">
        <v>291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SUM(P231:P266)</f>
        <v>0</v>
      </c>
      <c r="Q230" s="208"/>
      <c r="R230" s="209">
        <f>SUM(R231:R266)</f>
        <v>0.0028</v>
      </c>
      <c r="S230" s="208"/>
      <c r="T230" s="210">
        <f>SUM(T231:T266)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81</v>
      </c>
      <c r="AT230" s="212" t="s">
        <v>73</v>
      </c>
      <c r="AU230" s="212" t="s">
        <v>14</v>
      </c>
      <c r="AY230" s="211" t="s">
        <v>179</v>
      </c>
      <c r="BK230" s="213">
        <f>SUM(BK231:BK266)</f>
        <v>0</v>
      </c>
    </row>
    <row r="231" s="2" customFormat="1" ht="21.75" customHeight="1">
      <c r="A231" s="42"/>
      <c r="B231" s="43"/>
      <c r="C231" s="216" t="s">
        <v>220</v>
      </c>
      <c r="D231" s="216" t="s">
        <v>183</v>
      </c>
      <c r="E231" s="217" t="s">
        <v>292</v>
      </c>
      <c r="F231" s="218" t="s">
        <v>293</v>
      </c>
      <c r="G231" s="219" t="s">
        <v>186</v>
      </c>
      <c r="H231" s="220">
        <v>678</v>
      </c>
      <c r="I231" s="221"/>
      <c r="J231" s="222">
        <f>ROUND(I231*H231,2)</f>
        <v>0</v>
      </c>
      <c r="K231" s="218" t="s">
        <v>187</v>
      </c>
      <c r="L231" s="48"/>
      <c r="M231" s="223" t="s">
        <v>19</v>
      </c>
      <c r="N231" s="224" t="s">
        <v>45</v>
      </c>
      <c r="O231" s="88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7" t="s">
        <v>188</v>
      </c>
      <c r="AT231" s="227" t="s">
        <v>183</v>
      </c>
      <c r="AU231" s="227" t="s">
        <v>189</v>
      </c>
      <c r="AY231" s="21" t="s">
        <v>179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1" t="s">
        <v>81</v>
      </c>
      <c r="BK231" s="228">
        <f>ROUND(I231*H231,2)</f>
        <v>0</v>
      </c>
      <c r="BL231" s="21" t="s">
        <v>188</v>
      </c>
      <c r="BM231" s="227" t="s">
        <v>294</v>
      </c>
    </row>
    <row r="232" s="2" customFormat="1">
      <c r="A232" s="42"/>
      <c r="B232" s="43"/>
      <c r="C232" s="44"/>
      <c r="D232" s="229" t="s">
        <v>190</v>
      </c>
      <c r="E232" s="44"/>
      <c r="F232" s="230" t="s">
        <v>295</v>
      </c>
      <c r="G232" s="44"/>
      <c r="H232" s="44"/>
      <c r="I232" s="231"/>
      <c r="J232" s="44"/>
      <c r="K232" s="44"/>
      <c r="L232" s="48"/>
      <c r="M232" s="232"/>
      <c r="N232" s="233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1" t="s">
        <v>190</v>
      </c>
      <c r="AU232" s="21" t="s">
        <v>189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193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3" customFormat="1">
      <c r="A234" s="13"/>
      <c r="B234" s="234"/>
      <c r="C234" s="235"/>
      <c r="D234" s="236" t="s">
        <v>192</v>
      </c>
      <c r="E234" s="237" t="s">
        <v>19</v>
      </c>
      <c r="F234" s="238" t="s">
        <v>194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192</v>
      </c>
      <c r="AU234" s="244" t="s">
        <v>189</v>
      </c>
      <c r="AV234" s="13" t="s">
        <v>81</v>
      </c>
      <c r="AW234" s="13" t="s">
        <v>35</v>
      </c>
      <c r="AX234" s="13" t="s">
        <v>74</v>
      </c>
      <c r="AY234" s="244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195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3" customFormat="1">
      <c r="A236" s="13"/>
      <c r="B236" s="234"/>
      <c r="C236" s="235"/>
      <c r="D236" s="236" t="s">
        <v>192</v>
      </c>
      <c r="E236" s="237" t="s">
        <v>19</v>
      </c>
      <c r="F236" s="238" t="s">
        <v>196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192</v>
      </c>
      <c r="AU236" s="244" t="s">
        <v>189</v>
      </c>
      <c r="AV236" s="13" t="s">
        <v>81</v>
      </c>
      <c r="AW236" s="13" t="s">
        <v>35</v>
      </c>
      <c r="AX236" s="13" t="s">
        <v>74</v>
      </c>
      <c r="AY236" s="244" t="s">
        <v>179</v>
      </c>
    </row>
    <row r="237" s="13" customFormat="1">
      <c r="A237" s="13"/>
      <c r="B237" s="234"/>
      <c r="C237" s="235"/>
      <c r="D237" s="236" t="s">
        <v>192</v>
      </c>
      <c r="E237" s="237" t="s">
        <v>19</v>
      </c>
      <c r="F237" s="238" t="s">
        <v>197</v>
      </c>
      <c r="G237" s="235"/>
      <c r="H237" s="237" t="s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192</v>
      </c>
      <c r="AU237" s="244" t="s">
        <v>189</v>
      </c>
      <c r="AV237" s="13" t="s">
        <v>81</v>
      </c>
      <c r="AW237" s="13" t="s">
        <v>35</v>
      </c>
      <c r="AX237" s="13" t="s">
        <v>74</v>
      </c>
      <c r="AY237" s="244" t="s">
        <v>179</v>
      </c>
    </row>
    <row r="238" s="13" customFormat="1">
      <c r="A238" s="13"/>
      <c r="B238" s="234"/>
      <c r="C238" s="235"/>
      <c r="D238" s="236" t="s">
        <v>192</v>
      </c>
      <c r="E238" s="237" t="s">
        <v>19</v>
      </c>
      <c r="F238" s="238" t="s">
        <v>198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192</v>
      </c>
      <c r="AU238" s="244" t="s">
        <v>189</v>
      </c>
      <c r="AV238" s="13" t="s">
        <v>81</v>
      </c>
      <c r="AW238" s="13" t="s">
        <v>35</v>
      </c>
      <c r="AX238" s="13" t="s">
        <v>74</v>
      </c>
      <c r="AY238" s="244" t="s">
        <v>179</v>
      </c>
    </row>
    <row r="239" s="13" customFormat="1">
      <c r="A239" s="13"/>
      <c r="B239" s="234"/>
      <c r="C239" s="235"/>
      <c r="D239" s="236" t="s">
        <v>192</v>
      </c>
      <c r="E239" s="237" t="s">
        <v>19</v>
      </c>
      <c r="F239" s="238" t="s">
        <v>199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192</v>
      </c>
      <c r="AU239" s="244" t="s">
        <v>189</v>
      </c>
      <c r="AV239" s="13" t="s">
        <v>81</v>
      </c>
      <c r="AW239" s="13" t="s">
        <v>35</v>
      </c>
      <c r="AX239" s="13" t="s">
        <v>74</v>
      </c>
      <c r="AY239" s="244" t="s">
        <v>179</v>
      </c>
    </row>
    <row r="240" s="14" customFormat="1">
      <c r="A240" s="14"/>
      <c r="B240" s="245"/>
      <c r="C240" s="246"/>
      <c r="D240" s="236" t="s">
        <v>192</v>
      </c>
      <c r="E240" s="247" t="s">
        <v>19</v>
      </c>
      <c r="F240" s="248" t="s">
        <v>296</v>
      </c>
      <c r="G240" s="246"/>
      <c r="H240" s="249">
        <v>678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192</v>
      </c>
      <c r="AU240" s="255" t="s">
        <v>189</v>
      </c>
      <c r="AV240" s="14" t="s">
        <v>14</v>
      </c>
      <c r="AW240" s="14" t="s">
        <v>35</v>
      </c>
      <c r="AX240" s="14" t="s">
        <v>74</v>
      </c>
      <c r="AY240" s="255" t="s">
        <v>179</v>
      </c>
    </row>
    <row r="241" s="15" customFormat="1">
      <c r="A241" s="15"/>
      <c r="B241" s="256"/>
      <c r="C241" s="257"/>
      <c r="D241" s="236" t="s">
        <v>192</v>
      </c>
      <c r="E241" s="258" t="s">
        <v>19</v>
      </c>
      <c r="F241" s="259" t="s">
        <v>201</v>
      </c>
      <c r="G241" s="257"/>
      <c r="H241" s="260">
        <v>678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192</v>
      </c>
      <c r="AU241" s="266" t="s">
        <v>189</v>
      </c>
      <c r="AV241" s="15" t="s">
        <v>188</v>
      </c>
      <c r="AW241" s="15" t="s">
        <v>35</v>
      </c>
      <c r="AX241" s="15" t="s">
        <v>81</v>
      </c>
      <c r="AY241" s="266" t="s">
        <v>179</v>
      </c>
    </row>
    <row r="242" s="2" customFormat="1" ht="24.15" customHeight="1">
      <c r="A242" s="42"/>
      <c r="B242" s="43"/>
      <c r="C242" s="216" t="s">
        <v>297</v>
      </c>
      <c r="D242" s="216" t="s">
        <v>183</v>
      </c>
      <c r="E242" s="217" t="s">
        <v>298</v>
      </c>
      <c r="F242" s="218" t="s">
        <v>299</v>
      </c>
      <c r="G242" s="219" t="s">
        <v>186</v>
      </c>
      <c r="H242" s="220">
        <v>140</v>
      </c>
      <c r="I242" s="221"/>
      <c r="J242" s="222">
        <f>ROUND(I242*H242,2)</f>
        <v>0</v>
      </c>
      <c r="K242" s="218" t="s">
        <v>187</v>
      </c>
      <c r="L242" s="48"/>
      <c r="M242" s="223" t="s">
        <v>19</v>
      </c>
      <c r="N242" s="224" t="s">
        <v>45</v>
      </c>
      <c r="O242" s="88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7" t="s">
        <v>188</v>
      </c>
      <c r="AT242" s="227" t="s">
        <v>183</v>
      </c>
      <c r="AU242" s="227" t="s">
        <v>189</v>
      </c>
      <c r="AY242" s="21" t="s">
        <v>179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1" t="s">
        <v>81</v>
      </c>
      <c r="BK242" s="228">
        <f>ROUND(I242*H242,2)</f>
        <v>0</v>
      </c>
      <c r="BL242" s="21" t="s">
        <v>188</v>
      </c>
      <c r="BM242" s="227" t="s">
        <v>300</v>
      </c>
    </row>
    <row r="243" s="2" customFormat="1">
      <c r="A243" s="42"/>
      <c r="B243" s="43"/>
      <c r="C243" s="44"/>
      <c r="D243" s="229" t="s">
        <v>190</v>
      </c>
      <c r="E243" s="44"/>
      <c r="F243" s="230" t="s">
        <v>301</v>
      </c>
      <c r="G243" s="44"/>
      <c r="H243" s="44"/>
      <c r="I243" s="231"/>
      <c r="J243" s="44"/>
      <c r="K243" s="44"/>
      <c r="L243" s="48"/>
      <c r="M243" s="232"/>
      <c r="N243" s="233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190</v>
      </c>
      <c r="AU243" s="21" t="s">
        <v>189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193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189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3" customFormat="1">
      <c r="A245" s="13"/>
      <c r="B245" s="234"/>
      <c r="C245" s="235"/>
      <c r="D245" s="236" t="s">
        <v>192</v>
      </c>
      <c r="E245" s="237" t="s">
        <v>19</v>
      </c>
      <c r="F245" s="238" t="s">
        <v>194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192</v>
      </c>
      <c r="AU245" s="244" t="s">
        <v>189</v>
      </c>
      <c r="AV245" s="13" t="s">
        <v>81</v>
      </c>
      <c r="AW245" s="13" t="s">
        <v>35</v>
      </c>
      <c r="AX245" s="13" t="s">
        <v>74</v>
      </c>
      <c r="AY245" s="244" t="s">
        <v>179</v>
      </c>
    </row>
    <row r="246" s="13" customFormat="1">
      <c r="A246" s="13"/>
      <c r="B246" s="234"/>
      <c r="C246" s="235"/>
      <c r="D246" s="236" t="s">
        <v>192</v>
      </c>
      <c r="E246" s="237" t="s">
        <v>19</v>
      </c>
      <c r="F246" s="238" t="s">
        <v>195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192</v>
      </c>
      <c r="AU246" s="244" t="s">
        <v>189</v>
      </c>
      <c r="AV246" s="13" t="s">
        <v>81</v>
      </c>
      <c r="AW246" s="13" t="s">
        <v>35</v>
      </c>
      <c r="AX246" s="13" t="s">
        <v>74</v>
      </c>
      <c r="AY246" s="244" t="s">
        <v>179</v>
      </c>
    </row>
    <row r="247" s="13" customFormat="1">
      <c r="A247" s="13"/>
      <c r="B247" s="234"/>
      <c r="C247" s="235"/>
      <c r="D247" s="236" t="s">
        <v>192</v>
      </c>
      <c r="E247" s="237" t="s">
        <v>19</v>
      </c>
      <c r="F247" s="238" t="s">
        <v>196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192</v>
      </c>
      <c r="AU247" s="244" t="s">
        <v>189</v>
      </c>
      <c r="AV247" s="13" t="s">
        <v>81</v>
      </c>
      <c r="AW247" s="13" t="s">
        <v>35</v>
      </c>
      <c r="AX247" s="13" t="s">
        <v>74</v>
      </c>
      <c r="AY247" s="244" t="s">
        <v>179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197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189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198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189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199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189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302</v>
      </c>
      <c r="G251" s="246"/>
      <c r="H251" s="249">
        <v>140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189</v>
      </c>
      <c r="AV251" s="14" t="s">
        <v>14</v>
      </c>
      <c r="AW251" s="14" t="s">
        <v>35</v>
      </c>
      <c r="AX251" s="14" t="s">
        <v>74</v>
      </c>
      <c r="AY251" s="255" t="s">
        <v>179</v>
      </c>
    </row>
    <row r="252" s="15" customFormat="1">
      <c r="A252" s="15"/>
      <c r="B252" s="256"/>
      <c r="C252" s="257"/>
      <c r="D252" s="236" t="s">
        <v>192</v>
      </c>
      <c r="E252" s="258" t="s">
        <v>19</v>
      </c>
      <c r="F252" s="259" t="s">
        <v>201</v>
      </c>
      <c r="G252" s="257"/>
      <c r="H252" s="260">
        <v>140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192</v>
      </c>
      <c r="AU252" s="266" t="s">
        <v>189</v>
      </c>
      <c r="AV252" s="15" t="s">
        <v>188</v>
      </c>
      <c r="AW252" s="15" t="s">
        <v>35</v>
      </c>
      <c r="AX252" s="15" t="s">
        <v>81</v>
      </c>
      <c r="AY252" s="266" t="s">
        <v>179</v>
      </c>
    </row>
    <row r="253" s="2" customFormat="1" ht="24.15" customHeight="1">
      <c r="A253" s="42"/>
      <c r="B253" s="43"/>
      <c r="C253" s="216" t="s">
        <v>8</v>
      </c>
      <c r="D253" s="216" t="s">
        <v>183</v>
      </c>
      <c r="E253" s="217" t="s">
        <v>303</v>
      </c>
      <c r="F253" s="218" t="s">
        <v>304</v>
      </c>
      <c r="G253" s="219" t="s">
        <v>186</v>
      </c>
      <c r="H253" s="220">
        <v>140</v>
      </c>
      <c r="I253" s="221"/>
      <c r="J253" s="222">
        <f>ROUND(I253*H253,2)</f>
        <v>0</v>
      </c>
      <c r="K253" s="218" t="s">
        <v>187</v>
      </c>
      <c r="L253" s="48"/>
      <c r="M253" s="223" t="s">
        <v>19</v>
      </c>
      <c r="N253" s="224" t="s">
        <v>45</v>
      </c>
      <c r="O253" s="8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188</v>
      </c>
      <c r="AT253" s="227" t="s">
        <v>183</v>
      </c>
      <c r="AU253" s="227" t="s">
        <v>189</v>
      </c>
      <c r="AY253" s="21" t="s">
        <v>179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1" t="s">
        <v>81</v>
      </c>
      <c r="BK253" s="228">
        <f>ROUND(I253*H253,2)</f>
        <v>0</v>
      </c>
      <c r="BL253" s="21" t="s">
        <v>188</v>
      </c>
      <c r="BM253" s="227" t="s">
        <v>305</v>
      </c>
    </row>
    <row r="254" s="2" customFormat="1">
      <c r="A254" s="42"/>
      <c r="B254" s="43"/>
      <c r="C254" s="44"/>
      <c r="D254" s="229" t="s">
        <v>190</v>
      </c>
      <c r="E254" s="44"/>
      <c r="F254" s="230" t="s">
        <v>306</v>
      </c>
      <c r="G254" s="44"/>
      <c r="H254" s="44"/>
      <c r="I254" s="231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190</v>
      </c>
      <c r="AU254" s="21" t="s">
        <v>189</v>
      </c>
    </row>
    <row r="255" s="13" customFormat="1">
      <c r="A255" s="13"/>
      <c r="B255" s="234"/>
      <c r="C255" s="235"/>
      <c r="D255" s="236" t="s">
        <v>192</v>
      </c>
      <c r="E255" s="237" t="s">
        <v>19</v>
      </c>
      <c r="F255" s="238" t="s">
        <v>193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192</v>
      </c>
      <c r="AU255" s="244" t="s">
        <v>189</v>
      </c>
      <c r="AV255" s="13" t="s">
        <v>81</v>
      </c>
      <c r="AW255" s="13" t="s">
        <v>35</v>
      </c>
      <c r="AX255" s="13" t="s">
        <v>74</v>
      </c>
      <c r="AY255" s="244" t="s">
        <v>179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194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189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195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3" customFormat="1">
      <c r="A258" s="13"/>
      <c r="B258" s="234"/>
      <c r="C258" s="235"/>
      <c r="D258" s="236" t="s">
        <v>192</v>
      </c>
      <c r="E258" s="237" t="s">
        <v>19</v>
      </c>
      <c r="F258" s="238" t="s">
        <v>196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192</v>
      </c>
      <c r="AU258" s="244" t="s">
        <v>189</v>
      </c>
      <c r="AV258" s="13" t="s">
        <v>81</v>
      </c>
      <c r="AW258" s="13" t="s">
        <v>35</v>
      </c>
      <c r="AX258" s="13" t="s">
        <v>74</v>
      </c>
      <c r="AY258" s="244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197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198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199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302</v>
      </c>
      <c r="G262" s="246"/>
      <c r="H262" s="249">
        <v>140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189</v>
      </c>
      <c r="AV262" s="14" t="s">
        <v>14</v>
      </c>
      <c r="AW262" s="14" t="s">
        <v>35</v>
      </c>
      <c r="AX262" s="14" t="s">
        <v>74</v>
      </c>
      <c r="AY262" s="255" t="s">
        <v>179</v>
      </c>
    </row>
    <row r="263" s="15" customFormat="1">
      <c r="A263" s="15"/>
      <c r="B263" s="256"/>
      <c r="C263" s="257"/>
      <c r="D263" s="236" t="s">
        <v>192</v>
      </c>
      <c r="E263" s="258" t="s">
        <v>19</v>
      </c>
      <c r="F263" s="259" t="s">
        <v>201</v>
      </c>
      <c r="G263" s="257"/>
      <c r="H263" s="260">
        <v>140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192</v>
      </c>
      <c r="AU263" s="266" t="s">
        <v>189</v>
      </c>
      <c r="AV263" s="15" t="s">
        <v>188</v>
      </c>
      <c r="AW263" s="15" t="s">
        <v>35</v>
      </c>
      <c r="AX263" s="15" t="s">
        <v>81</v>
      </c>
      <c r="AY263" s="266" t="s">
        <v>179</v>
      </c>
    </row>
    <row r="264" s="2" customFormat="1" ht="16.5" customHeight="1">
      <c r="A264" s="42"/>
      <c r="B264" s="43"/>
      <c r="C264" s="267" t="s">
        <v>229</v>
      </c>
      <c r="D264" s="267" t="s">
        <v>266</v>
      </c>
      <c r="E264" s="268" t="s">
        <v>307</v>
      </c>
      <c r="F264" s="269" t="s">
        <v>308</v>
      </c>
      <c r="G264" s="270" t="s">
        <v>309</v>
      </c>
      <c r="H264" s="271">
        <v>2.7999999999999998</v>
      </c>
      <c r="I264" s="272"/>
      <c r="J264" s="273">
        <f>ROUND(I264*H264,2)</f>
        <v>0</v>
      </c>
      <c r="K264" s="269" t="s">
        <v>187</v>
      </c>
      <c r="L264" s="274"/>
      <c r="M264" s="275" t="s">
        <v>19</v>
      </c>
      <c r="N264" s="276" t="s">
        <v>45</v>
      </c>
      <c r="O264" s="88"/>
      <c r="P264" s="225">
        <f>O264*H264</f>
        <v>0</v>
      </c>
      <c r="Q264" s="225">
        <v>0.001</v>
      </c>
      <c r="R264" s="225">
        <f>Q264*H264</f>
        <v>0.0028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217</v>
      </c>
      <c r="AT264" s="227" t="s">
        <v>266</v>
      </c>
      <c r="AU264" s="227" t="s">
        <v>189</v>
      </c>
      <c r="AY264" s="21" t="s">
        <v>179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1" t="s">
        <v>81</v>
      </c>
      <c r="BK264" s="228">
        <f>ROUND(I264*H264,2)</f>
        <v>0</v>
      </c>
      <c r="BL264" s="21" t="s">
        <v>188</v>
      </c>
      <c r="BM264" s="227" t="s">
        <v>310</v>
      </c>
    </row>
    <row r="265" s="14" customFormat="1">
      <c r="A265" s="14"/>
      <c r="B265" s="245"/>
      <c r="C265" s="246"/>
      <c r="D265" s="236" t="s">
        <v>192</v>
      </c>
      <c r="E265" s="247" t="s">
        <v>19</v>
      </c>
      <c r="F265" s="248" t="s">
        <v>311</v>
      </c>
      <c r="G265" s="246"/>
      <c r="H265" s="249">
        <v>2.7999999999999998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192</v>
      </c>
      <c r="AU265" s="255" t="s">
        <v>189</v>
      </c>
      <c r="AV265" s="14" t="s">
        <v>14</v>
      </c>
      <c r="AW265" s="14" t="s">
        <v>35</v>
      </c>
      <c r="AX265" s="14" t="s">
        <v>74</v>
      </c>
      <c r="AY265" s="255" t="s">
        <v>179</v>
      </c>
    </row>
    <row r="266" s="15" customFormat="1">
      <c r="A266" s="15"/>
      <c r="B266" s="256"/>
      <c r="C266" s="257"/>
      <c r="D266" s="236" t="s">
        <v>192</v>
      </c>
      <c r="E266" s="258" t="s">
        <v>19</v>
      </c>
      <c r="F266" s="259" t="s">
        <v>201</v>
      </c>
      <c r="G266" s="257"/>
      <c r="H266" s="260">
        <v>2.7999999999999998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192</v>
      </c>
      <c r="AU266" s="266" t="s">
        <v>189</v>
      </c>
      <c r="AV266" s="15" t="s">
        <v>188</v>
      </c>
      <c r="AW266" s="15" t="s">
        <v>35</v>
      </c>
      <c r="AX266" s="15" t="s">
        <v>81</v>
      </c>
      <c r="AY266" s="266" t="s">
        <v>179</v>
      </c>
    </row>
    <row r="267" s="12" customFormat="1" ht="22.8" customHeight="1">
      <c r="A267" s="12"/>
      <c r="B267" s="200"/>
      <c r="C267" s="201"/>
      <c r="D267" s="202" t="s">
        <v>73</v>
      </c>
      <c r="E267" s="214" t="s">
        <v>14</v>
      </c>
      <c r="F267" s="214" t="s">
        <v>312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P268</f>
        <v>0</v>
      </c>
      <c r="Q267" s="208"/>
      <c r="R267" s="209">
        <f>R268</f>
        <v>27.957393</v>
      </c>
      <c r="S267" s="208"/>
      <c r="T267" s="210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81</v>
      </c>
      <c r="AT267" s="212" t="s">
        <v>73</v>
      </c>
      <c r="AU267" s="212" t="s">
        <v>81</v>
      </c>
      <c r="AY267" s="211" t="s">
        <v>179</v>
      </c>
      <c r="BK267" s="213">
        <f>BK268</f>
        <v>0</v>
      </c>
    </row>
    <row r="268" s="12" customFormat="1" ht="20.88" customHeight="1">
      <c r="A268" s="12"/>
      <c r="B268" s="200"/>
      <c r="C268" s="201"/>
      <c r="D268" s="202" t="s">
        <v>73</v>
      </c>
      <c r="E268" s="214" t="s">
        <v>313</v>
      </c>
      <c r="F268" s="214" t="s">
        <v>314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SUM(P269:P279)</f>
        <v>0</v>
      </c>
      <c r="Q268" s="208"/>
      <c r="R268" s="209">
        <f>SUM(R269:R279)</f>
        <v>27.957393</v>
      </c>
      <c r="S268" s="208"/>
      <c r="T268" s="210">
        <f>SUM(T269:T279)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81</v>
      </c>
      <c r="AT268" s="212" t="s">
        <v>73</v>
      </c>
      <c r="AU268" s="212" t="s">
        <v>14</v>
      </c>
      <c r="AY268" s="211" t="s">
        <v>179</v>
      </c>
      <c r="BK268" s="213">
        <f>SUM(BK269:BK279)</f>
        <v>0</v>
      </c>
    </row>
    <row r="269" s="2" customFormat="1" ht="16.5" customHeight="1">
      <c r="A269" s="42"/>
      <c r="B269" s="43"/>
      <c r="C269" s="216" t="s">
        <v>254</v>
      </c>
      <c r="D269" s="216" t="s">
        <v>183</v>
      </c>
      <c r="E269" s="217" t="s">
        <v>315</v>
      </c>
      <c r="F269" s="218" t="s">
        <v>316</v>
      </c>
      <c r="G269" s="219" t="s">
        <v>216</v>
      </c>
      <c r="H269" s="220">
        <v>12.15</v>
      </c>
      <c r="I269" s="221"/>
      <c r="J269" s="222">
        <f>ROUND(I269*H269,2)</f>
        <v>0</v>
      </c>
      <c r="K269" s="218" t="s">
        <v>187</v>
      </c>
      <c r="L269" s="48"/>
      <c r="M269" s="223" t="s">
        <v>19</v>
      </c>
      <c r="N269" s="224" t="s">
        <v>45</v>
      </c>
      <c r="O269" s="88"/>
      <c r="P269" s="225">
        <f>O269*H269</f>
        <v>0</v>
      </c>
      <c r="Q269" s="225">
        <v>2.3010199999999998</v>
      </c>
      <c r="R269" s="225">
        <f>Q269*H269</f>
        <v>27.957393</v>
      </c>
      <c r="S269" s="225">
        <v>0</v>
      </c>
      <c r="T269" s="226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7" t="s">
        <v>188</v>
      </c>
      <c r="AT269" s="227" t="s">
        <v>183</v>
      </c>
      <c r="AU269" s="227" t="s">
        <v>189</v>
      </c>
      <c r="AY269" s="21" t="s">
        <v>179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1" t="s">
        <v>81</v>
      </c>
      <c r="BK269" s="228">
        <f>ROUND(I269*H269,2)</f>
        <v>0</v>
      </c>
      <c r="BL269" s="21" t="s">
        <v>188</v>
      </c>
      <c r="BM269" s="227" t="s">
        <v>317</v>
      </c>
    </row>
    <row r="270" s="2" customFormat="1">
      <c r="A270" s="42"/>
      <c r="B270" s="43"/>
      <c r="C270" s="44"/>
      <c r="D270" s="229" t="s">
        <v>190</v>
      </c>
      <c r="E270" s="44"/>
      <c r="F270" s="230" t="s">
        <v>318</v>
      </c>
      <c r="G270" s="44"/>
      <c r="H270" s="44"/>
      <c r="I270" s="231"/>
      <c r="J270" s="44"/>
      <c r="K270" s="44"/>
      <c r="L270" s="48"/>
      <c r="M270" s="232"/>
      <c r="N270" s="233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1" t="s">
        <v>190</v>
      </c>
      <c r="AU270" s="21" t="s">
        <v>189</v>
      </c>
    </row>
    <row r="271" s="13" customFormat="1">
      <c r="A271" s="13"/>
      <c r="B271" s="234"/>
      <c r="C271" s="235"/>
      <c r="D271" s="236" t="s">
        <v>192</v>
      </c>
      <c r="E271" s="237" t="s">
        <v>19</v>
      </c>
      <c r="F271" s="238" t="s">
        <v>193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192</v>
      </c>
      <c r="AU271" s="244" t="s">
        <v>189</v>
      </c>
      <c r="AV271" s="13" t="s">
        <v>81</v>
      </c>
      <c r="AW271" s="13" t="s">
        <v>35</v>
      </c>
      <c r="AX271" s="13" t="s">
        <v>74</v>
      </c>
      <c r="AY271" s="244" t="s">
        <v>179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194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3" customFormat="1">
      <c r="A273" s="13"/>
      <c r="B273" s="234"/>
      <c r="C273" s="235"/>
      <c r="D273" s="236" t="s">
        <v>192</v>
      </c>
      <c r="E273" s="237" t="s">
        <v>19</v>
      </c>
      <c r="F273" s="238" t="s">
        <v>195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192</v>
      </c>
      <c r="AU273" s="244" t="s">
        <v>189</v>
      </c>
      <c r="AV273" s="13" t="s">
        <v>81</v>
      </c>
      <c r="AW273" s="13" t="s">
        <v>35</v>
      </c>
      <c r="AX273" s="13" t="s">
        <v>74</v>
      </c>
      <c r="AY273" s="244" t="s">
        <v>179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196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189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197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189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3" customFormat="1">
      <c r="A276" s="13"/>
      <c r="B276" s="234"/>
      <c r="C276" s="235"/>
      <c r="D276" s="236" t="s">
        <v>192</v>
      </c>
      <c r="E276" s="237" t="s">
        <v>19</v>
      </c>
      <c r="F276" s="238" t="s">
        <v>198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192</v>
      </c>
      <c r="AU276" s="244" t="s">
        <v>189</v>
      </c>
      <c r="AV276" s="13" t="s">
        <v>81</v>
      </c>
      <c r="AW276" s="13" t="s">
        <v>35</v>
      </c>
      <c r="AX276" s="13" t="s">
        <v>74</v>
      </c>
      <c r="AY276" s="244" t="s">
        <v>179</v>
      </c>
    </row>
    <row r="277" s="13" customFormat="1">
      <c r="A277" s="13"/>
      <c r="B277" s="234"/>
      <c r="C277" s="235"/>
      <c r="D277" s="236" t="s">
        <v>192</v>
      </c>
      <c r="E277" s="237" t="s">
        <v>19</v>
      </c>
      <c r="F277" s="238" t="s">
        <v>227</v>
      </c>
      <c r="G277" s="235"/>
      <c r="H277" s="237" t="s">
        <v>19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192</v>
      </c>
      <c r="AU277" s="244" t="s">
        <v>189</v>
      </c>
      <c r="AV277" s="13" t="s">
        <v>81</v>
      </c>
      <c r="AW277" s="13" t="s">
        <v>35</v>
      </c>
      <c r="AX277" s="13" t="s">
        <v>74</v>
      </c>
      <c r="AY277" s="244" t="s">
        <v>179</v>
      </c>
    </row>
    <row r="278" s="14" customFormat="1">
      <c r="A278" s="14"/>
      <c r="B278" s="245"/>
      <c r="C278" s="246"/>
      <c r="D278" s="236" t="s">
        <v>192</v>
      </c>
      <c r="E278" s="247" t="s">
        <v>19</v>
      </c>
      <c r="F278" s="248" t="s">
        <v>319</v>
      </c>
      <c r="G278" s="246"/>
      <c r="H278" s="249">
        <v>12.15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189</v>
      </c>
      <c r="AV278" s="14" t="s">
        <v>14</v>
      </c>
      <c r="AW278" s="14" t="s">
        <v>35</v>
      </c>
      <c r="AX278" s="14" t="s">
        <v>74</v>
      </c>
      <c r="AY278" s="255" t="s">
        <v>179</v>
      </c>
    </row>
    <row r="279" s="15" customFormat="1">
      <c r="A279" s="15"/>
      <c r="B279" s="256"/>
      <c r="C279" s="257"/>
      <c r="D279" s="236" t="s">
        <v>192</v>
      </c>
      <c r="E279" s="258" t="s">
        <v>19</v>
      </c>
      <c r="F279" s="259" t="s">
        <v>201</v>
      </c>
      <c r="G279" s="257"/>
      <c r="H279" s="260">
        <v>12.15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192</v>
      </c>
      <c r="AU279" s="266" t="s">
        <v>189</v>
      </c>
      <c r="AV279" s="15" t="s">
        <v>188</v>
      </c>
      <c r="AW279" s="15" t="s">
        <v>35</v>
      </c>
      <c r="AX279" s="15" t="s">
        <v>81</v>
      </c>
      <c r="AY279" s="266" t="s">
        <v>179</v>
      </c>
    </row>
    <row r="280" s="12" customFormat="1" ht="22.8" customHeight="1">
      <c r="A280" s="12"/>
      <c r="B280" s="200"/>
      <c r="C280" s="201"/>
      <c r="D280" s="202" t="s">
        <v>73</v>
      </c>
      <c r="E280" s="214" t="s">
        <v>188</v>
      </c>
      <c r="F280" s="214" t="s">
        <v>320</v>
      </c>
      <c r="G280" s="201"/>
      <c r="H280" s="201"/>
      <c r="I280" s="204"/>
      <c r="J280" s="215">
        <f>BK280</f>
        <v>0</v>
      </c>
      <c r="K280" s="201"/>
      <c r="L280" s="206"/>
      <c r="M280" s="207"/>
      <c r="N280" s="208"/>
      <c r="O280" s="208"/>
      <c r="P280" s="209">
        <f>P281</f>
        <v>0</v>
      </c>
      <c r="Q280" s="208"/>
      <c r="R280" s="209">
        <f>R281</f>
        <v>0.28083999999999998</v>
      </c>
      <c r="S280" s="208"/>
      <c r="T280" s="210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1" t="s">
        <v>81</v>
      </c>
      <c r="AT280" s="212" t="s">
        <v>73</v>
      </c>
      <c r="AU280" s="212" t="s">
        <v>81</v>
      </c>
      <c r="AY280" s="211" t="s">
        <v>179</v>
      </c>
      <c r="BK280" s="213">
        <f>BK281</f>
        <v>0</v>
      </c>
    </row>
    <row r="281" s="12" customFormat="1" ht="20.88" customHeight="1">
      <c r="A281" s="12"/>
      <c r="B281" s="200"/>
      <c r="C281" s="201"/>
      <c r="D281" s="202" t="s">
        <v>73</v>
      </c>
      <c r="E281" s="214" t="s">
        <v>321</v>
      </c>
      <c r="F281" s="214" t="s">
        <v>322</v>
      </c>
      <c r="G281" s="201"/>
      <c r="H281" s="201"/>
      <c r="I281" s="204"/>
      <c r="J281" s="215">
        <f>BK281</f>
        <v>0</v>
      </c>
      <c r="K281" s="201"/>
      <c r="L281" s="206"/>
      <c r="M281" s="207"/>
      <c r="N281" s="208"/>
      <c r="O281" s="208"/>
      <c r="P281" s="209">
        <f>SUM(P282:P284)</f>
        <v>0</v>
      </c>
      <c r="Q281" s="208"/>
      <c r="R281" s="209">
        <f>SUM(R282:R284)</f>
        <v>0.28083999999999998</v>
      </c>
      <c r="S281" s="208"/>
      <c r="T281" s="210">
        <f>SUM(T282:T284)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1" t="s">
        <v>81</v>
      </c>
      <c r="AT281" s="212" t="s">
        <v>73</v>
      </c>
      <c r="AU281" s="212" t="s">
        <v>14</v>
      </c>
      <c r="AY281" s="211" t="s">
        <v>179</v>
      </c>
      <c r="BK281" s="213">
        <f>SUM(BK282:BK284)</f>
        <v>0</v>
      </c>
    </row>
    <row r="282" s="2" customFormat="1" ht="16.5" customHeight="1">
      <c r="A282" s="42"/>
      <c r="B282" s="43"/>
      <c r="C282" s="216" t="s">
        <v>288</v>
      </c>
      <c r="D282" s="216" t="s">
        <v>183</v>
      </c>
      <c r="E282" s="217" t="s">
        <v>323</v>
      </c>
      <c r="F282" s="218" t="s">
        <v>324</v>
      </c>
      <c r="G282" s="219" t="s">
        <v>325</v>
      </c>
      <c r="H282" s="220">
        <v>2</v>
      </c>
      <c r="I282" s="221"/>
      <c r="J282" s="222">
        <f>ROUND(I282*H282,2)</f>
        <v>0</v>
      </c>
      <c r="K282" s="218" t="s">
        <v>187</v>
      </c>
      <c r="L282" s="48"/>
      <c r="M282" s="223" t="s">
        <v>19</v>
      </c>
      <c r="N282" s="224" t="s">
        <v>45</v>
      </c>
      <c r="O282" s="88"/>
      <c r="P282" s="225">
        <f>O282*H282</f>
        <v>0</v>
      </c>
      <c r="Q282" s="225">
        <v>0.087419999999999998</v>
      </c>
      <c r="R282" s="225">
        <f>Q282*H282</f>
        <v>0.17484</v>
      </c>
      <c r="S282" s="225">
        <v>0</v>
      </c>
      <c r="T282" s="226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7" t="s">
        <v>188</v>
      </c>
      <c r="AT282" s="227" t="s">
        <v>183</v>
      </c>
      <c r="AU282" s="227" t="s">
        <v>189</v>
      </c>
      <c r="AY282" s="21" t="s">
        <v>179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1" t="s">
        <v>81</v>
      </c>
      <c r="BK282" s="228">
        <f>ROUND(I282*H282,2)</f>
        <v>0</v>
      </c>
      <c r="BL282" s="21" t="s">
        <v>188</v>
      </c>
      <c r="BM282" s="227" t="s">
        <v>326</v>
      </c>
    </row>
    <row r="283" s="2" customFormat="1">
      <c r="A283" s="42"/>
      <c r="B283" s="43"/>
      <c r="C283" s="44"/>
      <c r="D283" s="229" t="s">
        <v>190</v>
      </c>
      <c r="E283" s="44"/>
      <c r="F283" s="230" t="s">
        <v>327</v>
      </c>
      <c r="G283" s="44"/>
      <c r="H283" s="44"/>
      <c r="I283" s="231"/>
      <c r="J283" s="44"/>
      <c r="K283" s="44"/>
      <c r="L283" s="48"/>
      <c r="M283" s="232"/>
      <c r="N283" s="233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190</v>
      </c>
      <c r="AU283" s="21" t="s">
        <v>189</v>
      </c>
    </row>
    <row r="284" s="2" customFormat="1" ht="16.5" customHeight="1">
      <c r="A284" s="42"/>
      <c r="B284" s="43"/>
      <c r="C284" s="267" t="s">
        <v>328</v>
      </c>
      <c r="D284" s="267" t="s">
        <v>266</v>
      </c>
      <c r="E284" s="268" t="s">
        <v>329</v>
      </c>
      <c r="F284" s="269" t="s">
        <v>330</v>
      </c>
      <c r="G284" s="270" t="s">
        <v>325</v>
      </c>
      <c r="H284" s="271">
        <v>2</v>
      </c>
      <c r="I284" s="272"/>
      <c r="J284" s="273">
        <f>ROUND(I284*H284,2)</f>
        <v>0</v>
      </c>
      <c r="K284" s="269" t="s">
        <v>187</v>
      </c>
      <c r="L284" s="274"/>
      <c r="M284" s="275" t="s">
        <v>19</v>
      </c>
      <c r="N284" s="276" t="s">
        <v>45</v>
      </c>
      <c r="O284" s="88"/>
      <c r="P284" s="225">
        <f>O284*H284</f>
        <v>0</v>
      </c>
      <c r="Q284" s="225">
        <v>0.052999999999999998</v>
      </c>
      <c r="R284" s="225">
        <f>Q284*H284</f>
        <v>0.106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217</v>
      </c>
      <c r="AT284" s="227" t="s">
        <v>266</v>
      </c>
      <c r="AU284" s="227" t="s">
        <v>189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188</v>
      </c>
      <c r="BM284" s="227" t="s">
        <v>331</v>
      </c>
    </row>
    <row r="285" s="12" customFormat="1" ht="22.8" customHeight="1">
      <c r="A285" s="12"/>
      <c r="B285" s="200"/>
      <c r="C285" s="201"/>
      <c r="D285" s="202" t="s">
        <v>73</v>
      </c>
      <c r="E285" s="214" t="s">
        <v>222</v>
      </c>
      <c r="F285" s="214" t="s">
        <v>332</v>
      </c>
      <c r="G285" s="201"/>
      <c r="H285" s="201"/>
      <c r="I285" s="204"/>
      <c r="J285" s="215">
        <f>BK285</f>
        <v>0</v>
      </c>
      <c r="K285" s="201"/>
      <c r="L285" s="206"/>
      <c r="M285" s="207"/>
      <c r="N285" s="208"/>
      <c r="O285" s="208"/>
      <c r="P285" s="209">
        <f>P286+P323</f>
        <v>0</v>
      </c>
      <c r="Q285" s="208"/>
      <c r="R285" s="209">
        <f>R286+R323</f>
        <v>218.18176</v>
      </c>
      <c r="S285" s="208"/>
      <c r="T285" s="210">
        <f>T286+T323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1" t="s">
        <v>81</v>
      </c>
      <c r="AT285" s="212" t="s">
        <v>73</v>
      </c>
      <c r="AU285" s="212" t="s">
        <v>81</v>
      </c>
      <c r="AY285" s="211" t="s">
        <v>179</v>
      </c>
      <c r="BK285" s="213">
        <f>BK286+BK323</f>
        <v>0</v>
      </c>
    </row>
    <row r="286" s="12" customFormat="1" ht="20.88" customHeight="1">
      <c r="A286" s="12"/>
      <c r="B286" s="200"/>
      <c r="C286" s="201"/>
      <c r="D286" s="202" t="s">
        <v>73</v>
      </c>
      <c r="E286" s="214" t="s">
        <v>333</v>
      </c>
      <c r="F286" s="214" t="s">
        <v>334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SUM(P287:P322)</f>
        <v>0</v>
      </c>
      <c r="Q286" s="208"/>
      <c r="R286" s="209">
        <f>SUM(R287:R322)</f>
        <v>112.31999999999999</v>
      </c>
      <c r="S286" s="208"/>
      <c r="T286" s="210">
        <f>SUM(T287:T322)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81</v>
      </c>
      <c r="AT286" s="212" t="s">
        <v>73</v>
      </c>
      <c r="AU286" s="212" t="s">
        <v>14</v>
      </c>
      <c r="AY286" s="211" t="s">
        <v>179</v>
      </c>
      <c r="BK286" s="213">
        <f>SUM(BK287:BK322)</f>
        <v>0</v>
      </c>
    </row>
    <row r="287" s="2" customFormat="1" ht="33" customHeight="1">
      <c r="A287" s="42"/>
      <c r="B287" s="43"/>
      <c r="C287" s="216" t="s">
        <v>294</v>
      </c>
      <c r="D287" s="216" t="s">
        <v>183</v>
      </c>
      <c r="E287" s="217" t="s">
        <v>335</v>
      </c>
      <c r="F287" s="218" t="s">
        <v>336</v>
      </c>
      <c r="G287" s="219" t="s">
        <v>186</v>
      </c>
      <c r="H287" s="220">
        <v>234</v>
      </c>
      <c r="I287" s="221"/>
      <c r="J287" s="222">
        <f>ROUND(I287*H287,2)</f>
        <v>0</v>
      </c>
      <c r="K287" s="218" t="s">
        <v>187</v>
      </c>
      <c r="L287" s="48"/>
      <c r="M287" s="223" t="s">
        <v>19</v>
      </c>
      <c r="N287" s="224" t="s">
        <v>45</v>
      </c>
      <c r="O287" s="88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7" t="s">
        <v>188</v>
      </c>
      <c r="AT287" s="227" t="s">
        <v>183</v>
      </c>
      <c r="AU287" s="227" t="s">
        <v>189</v>
      </c>
      <c r="AY287" s="21" t="s">
        <v>179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1" t="s">
        <v>81</v>
      </c>
      <c r="BK287" s="228">
        <f>ROUND(I287*H287,2)</f>
        <v>0</v>
      </c>
      <c r="BL287" s="21" t="s">
        <v>188</v>
      </c>
      <c r="BM287" s="227" t="s">
        <v>337</v>
      </c>
    </row>
    <row r="288" s="2" customFormat="1">
      <c r="A288" s="42"/>
      <c r="B288" s="43"/>
      <c r="C288" s="44"/>
      <c r="D288" s="229" t="s">
        <v>190</v>
      </c>
      <c r="E288" s="44"/>
      <c r="F288" s="230" t="s">
        <v>338</v>
      </c>
      <c r="G288" s="44"/>
      <c r="H288" s="44"/>
      <c r="I288" s="231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190</v>
      </c>
      <c r="AU288" s="21" t="s">
        <v>189</v>
      </c>
    </row>
    <row r="289" s="13" customFormat="1">
      <c r="A289" s="13"/>
      <c r="B289" s="234"/>
      <c r="C289" s="235"/>
      <c r="D289" s="236" t="s">
        <v>192</v>
      </c>
      <c r="E289" s="237" t="s">
        <v>19</v>
      </c>
      <c r="F289" s="238" t="s">
        <v>193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192</v>
      </c>
      <c r="AU289" s="244" t="s">
        <v>189</v>
      </c>
      <c r="AV289" s="13" t="s">
        <v>81</v>
      </c>
      <c r="AW289" s="13" t="s">
        <v>35</v>
      </c>
      <c r="AX289" s="13" t="s">
        <v>74</v>
      </c>
      <c r="AY289" s="244" t="s">
        <v>179</v>
      </c>
    </row>
    <row r="290" s="13" customFormat="1">
      <c r="A290" s="13"/>
      <c r="B290" s="234"/>
      <c r="C290" s="235"/>
      <c r="D290" s="236" t="s">
        <v>192</v>
      </c>
      <c r="E290" s="237" t="s">
        <v>19</v>
      </c>
      <c r="F290" s="238" t="s">
        <v>261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192</v>
      </c>
      <c r="AU290" s="244" t="s">
        <v>189</v>
      </c>
      <c r="AV290" s="13" t="s">
        <v>81</v>
      </c>
      <c r="AW290" s="13" t="s">
        <v>35</v>
      </c>
      <c r="AX290" s="13" t="s">
        <v>74</v>
      </c>
      <c r="AY290" s="244" t="s">
        <v>179</v>
      </c>
    </row>
    <row r="291" s="13" customFormat="1">
      <c r="A291" s="13"/>
      <c r="B291" s="234"/>
      <c r="C291" s="235"/>
      <c r="D291" s="236" t="s">
        <v>192</v>
      </c>
      <c r="E291" s="237" t="s">
        <v>19</v>
      </c>
      <c r="F291" s="238" t="s">
        <v>195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192</v>
      </c>
      <c r="AU291" s="244" t="s">
        <v>189</v>
      </c>
      <c r="AV291" s="13" t="s">
        <v>81</v>
      </c>
      <c r="AW291" s="13" t="s">
        <v>35</v>
      </c>
      <c r="AX291" s="13" t="s">
        <v>74</v>
      </c>
      <c r="AY291" s="244" t="s">
        <v>179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196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189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3" customFormat="1">
      <c r="A293" s="13"/>
      <c r="B293" s="234"/>
      <c r="C293" s="235"/>
      <c r="D293" s="236" t="s">
        <v>192</v>
      </c>
      <c r="E293" s="237" t="s">
        <v>19</v>
      </c>
      <c r="F293" s="238" t="s">
        <v>197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192</v>
      </c>
      <c r="AU293" s="244" t="s">
        <v>189</v>
      </c>
      <c r="AV293" s="13" t="s">
        <v>81</v>
      </c>
      <c r="AW293" s="13" t="s">
        <v>35</v>
      </c>
      <c r="AX293" s="13" t="s">
        <v>74</v>
      </c>
      <c r="AY293" s="244" t="s">
        <v>179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198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189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199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189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339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189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340</v>
      </c>
      <c r="G297" s="246"/>
      <c r="H297" s="249">
        <v>234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189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234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189</v>
      </c>
      <c r="AV298" s="15" t="s">
        <v>188</v>
      </c>
      <c r="AW298" s="15" t="s">
        <v>35</v>
      </c>
      <c r="AX298" s="15" t="s">
        <v>81</v>
      </c>
      <c r="AY298" s="266" t="s">
        <v>179</v>
      </c>
    </row>
    <row r="299" s="2" customFormat="1" ht="16.5" customHeight="1">
      <c r="A299" s="42"/>
      <c r="B299" s="43"/>
      <c r="C299" s="267" t="s">
        <v>7</v>
      </c>
      <c r="D299" s="267" t="s">
        <v>266</v>
      </c>
      <c r="E299" s="268" t="s">
        <v>341</v>
      </c>
      <c r="F299" s="269" t="s">
        <v>342</v>
      </c>
      <c r="G299" s="270" t="s">
        <v>269</v>
      </c>
      <c r="H299" s="271">
        <v>84.239999999999995</v>
      </c>
      <c r="I299" s="272"/>
      <c r="J299" s="273">
        <f>ROUND(I299*H299,2)</f>
        <v>0</v>
      </c>
      <c r="K299" s="269" t="s">
        <v>270</v>
      </c>
      <c r="L299" s="274"/>
      <c r="M299" s="275" t="s">
        <v>19</v>
      </c>
      <c r="N299" s="276" t="s">
        <v>45</v>
      </c>
      <c r="O299" s="88"/>
      <c r="P299" s="225">
        <f>O299*H299</f>
        <v>0</v>
      </c>
      <c r="Q299" s="225">
        <v>1</v>
      </c>
      <c r="R299" s="225">
        <f>Q299*H299</f>
        <v>84.239999999999995</v>
      </c>
      <c r="S299" s="225">
        <v>0</v>
      </c>
      <c r="T299" s="226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7" t="s">
        <v>217</v>
      </c>
      <c r="AT299" s="227" t="s">
        <v>266</v>
      </c>
      <c r="AU299" s="227" t="s">
        <v>189</v>
      </c>
      <c r="AY299" s="21" t="s">
        <v>179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1" t="s">
        <v>81</v>
      </c>
      <c r="BK299" s="228">
        <f>ROUND(I299*H299,2)</f>
        <v>0</v>
      </c>
      <c r="BL299" s="21" t="s">
        <v>188</v>
      </c>
      <c r="BM299" s="227" t="s">
        <v>343</v>
      </c>
    </row>
    <row r="300" s="2" customFormat="1">
      <c r="A300" s="42"/>
      <c r="B300" s="43"/>
      <c r="C300" s="44"/>
      <c r="D300" s="236" t="s">
        <v>272</v>
      </c>
      <c r="E300" s="44"/>
      <c r="F300" s="277" t="s">
        <v>273</v>
      </c>
      <c r="G300" s="44"/>
      <c r="H300" s="44"/>
      <c r="I300" s="231"/>
      <c r="J300" s="44"/>
      <c r="K300" s="44"/>
      <c r="L300" s="48"/>
      <c r="M300" s="232"/>
      <c r="N300" s="233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272</v>
      </c>
      <c r="AU300" s="21" t="s">
        <v>189</v>
      </c>
    </row>
    <row r="301" s="13" customFormat="1">
      <c r="A301" s="13"/>
      <c r="B301" s="234"/>
      <c r="C301" s="235"/>
      <c r="D301" s="236" t="s">
        <v>192</v>
      </c>
      <c r="E301" s="237" t="s">
        <v>19</v>
      </c>
      <c r="F301" s="238" t="s">
        <v>193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192</v>
      </c>
      <c r="AU301" s="244" t="s">
        <v>189</v>
      </c>
      <c r="AV301" s="13" t="s">
        <v>81</v>
      </c>
      <c r="AW301" s="13" t="s">
        <v>35</v>
      </c>
      <c r="AX301" s="13" t="s">
        <v>74</v>
      </c>
      <c r="AY301" s="244" t="s">
        <v>179</v>
      </c>
    </row>
    <row r="302" s="13" customFormat="1">
      <c r="A302" s="13"/>
      <c r="B302" s="234"/>
      <c r="C302" s="235"/>
      <c r="D302" s="236" t="s">
        <v>192</v>
      </c>
      <c r="E302" s="237" t="s">
        <v>19</v>
      </c>
      <c r="F302" s="238" t="s">
        <v>261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192</v>
      </c>
      <c r="AU302" s="244" t="s">
        <v>189</v>
      </c>
      <c r="AV302" s="13" t="s">
        <v>81</v>
      </c>
      <c r="AW302" s="13" t="s">
        <v>35</v>
      </c>
      <c r="AX302" s="13" t="s">
        <v>74</v>
      </c>
      <c r="AY302" s="244" t="s">
        <v>179</v>
      </c>
    </row>
    <row r="303" s="13" customFormat="1">
      <c r="A303" s="13"/>
      <c r="B303" s="234"/>
      <c r="C303" s="235"/>
      <c r="D303" s="236" t="s">
        <v>192</v>
      </c>
      <c r="E303" s="237" t="s">
        <v>19</v>
      </c>
      <c r="F303" s="238" t="s">
        <v>195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192</v>
      </c>
      <c r="AU303" s="244" t="s">
        <v>189</v>
      </c>
      <c r="AV303" s="13" t="s">
        <v>81</v>
      </c>
      <c r="AW303" s="13" t="s">
        <v>35</v>
      </c>
      <c r="AX303" s="13" t="s">
        <v>74</v>
      </c>
      <c r="AY303" s="244" t="s">
        <v>179</v>
      </c>
    </row>
    <row r="304" s="13" customFormat="1">
      <c r="A304" s="13"/>
      <c r="B304" s="234"/>
      <c r="C304" s="235"/>
      <c r="D304" s="236" t="s">
        <v>192</v>
      </c>
      <c r="E304" s="237" t="s">
        <v>19</v>
      </c>
      <c r="F304" s="238" t="s">
        <v>196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192</v>
      </c>
      <c r="AU304" s="244" t="s">
        <v>189</v>
      </c>
      <c r="AV304" s="13" t="s">
        <v>81</v>
      </c>
      <c r="AW304" s="13" t="s">
        <v>35</v>
      </c>
      <c r="AX304" s="13" t="s">
        <v>74</v>
      </c>
      <c r="AY304" s="244" t="s">
        <v>179</v>
      </c>
    </row>
    <row r="305" s="13" customFormat="1">
      <c r="A305" s="13"/>
      <c r="B305" s="234"/>
      <c r="C305" s="235"/>
      <c r="D305" s="236" t="s">
        <v>192</v>
      </c>
      <c r="E305" s="237" t="s">
        <v>19</v>
      </c>
      <c r="F305" s="238" t="s">
        <v>197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192</v>
      </c>
      <c r="AU305" s="244" t="s">
        <v>189</v>
      </c>
      <c r="AV305" s="13" t="s">
        <v>81</v>
      </c>
      <c r="AW305" s="13" t="s">
        <v>35</v>
      </c>
      <c r="AX305" s="13" t="s">
        <v>74</v>
      </c>
      <c r="AY305" s="244" t="s">
        <v>179</v>
      </c>
    </row>
    <row r="306" s="13" customFormat="1">
      <c r="A306" s="13"/>
      <c r="B306" s="234"/>
      <c r="C306" s="235"/>
      <c r="D306" s="236" t="s">
        <v>192</v>
      </c>
      <c r="E306" s="237" t="s">
        <v>19</v>
      </c>
      <c r="F306" s="238" t="s">
        <v>262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192</v>
      </c>
      <c r="AU306" s="244" t="s">
        <v>189</v>
      </c>
      <c r="AV306" s="13" t="s">
        <v>81</v>
      </c>
      <c r="AW306" s="13" t="s">
        <v>35</v>
      </c>
      <c r="AX306" s="13" t="s">
        <v>74</v>
      </c>
      <c r="AY306" s="244" t="s">
        <v>179</v>
      </c>
    </row>
    <row r="307" s="13" customFormat="1">
      <c r="A307" s="13"/>
      <c r="B307" s="234"/>
      <c r="C307" s="235"/>
      <c r="D307" s="236" t="s">
        <v>192</v>
      </c>
      <c r="E307" s="237" t="s">
        <v>19</v>
      </c>
      <c r="F307" s="238" t="s">
        <v>263</v>
      </c>
      <c r="G307" s="235"/>
      <c r="H307" s="237" t="s">
        <v>19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192</v>
      </c>
      <c r="AU307" s="244" t="s">
        <v>189</v>
      </c>
      <c r="AV307" s="13" t="s">
        <v>81</v>
      </c>
      <c r="AW307" s="13" t="s">
        <v>35</v>
      </c>
      <c r="AX307" s="13" t="s">
        <v>74</v>
      </c>
      <c r="AY307" s="244" t="s">
        <v>179</v>
      </c>
    </row>
    <row r="308" s="13" customFormat="1">
      <c r="A308" s="13"/>
      <c r="B308" s="234"/>
      <c r="C308" s="235"/>
      <c r="D308" s="236" t="s">
        <v>192</v>
      </c>
      <c r="E308" s="237" t="s">
        <v>19</v>
      </c>
      <c r="F308" s="238" t="s">
        <v>198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192</v>
      </c>
      <c r="AU308" s="244" t="s">
        <v>189</v>
      </c>
      <c r="AV308" s="13" t="s">
        <v>81</v>
      </c>
      <c r="AW308" s="13" t="s">
        <v>35</v>
      </c>
      <c r="AX308" s="13" t="s">
        <v>74</v>
      </c>
      <c r="AY308" s="244" t="s">
        <v>179</v>
      </c>
    </row>
    <row r="309" s="13" customFormat="1">
      <c r="A309" s="13"/>
      <c r="B309" s="234"/>
      <c r="C309" s="235"/>
      <c r="D309" s="236" t="s">
        <v>192</v>
      </c>
      <c r="E309" s="237" t="s">
        <v>19</v>
      </c>
      <c r="F309" s="238" t="s">
        <v>339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192</v>
      </c>
      <c r="AU309" s="244" t="s">
        <v>189</v>
      </c>
      <c r="AV309" s="13" t="s">
        <v>81</v>
      </c>
      <c r="AW309" s="13" t="s">
        <v>35</v>
      </c>
      <c r="AX309" s="13" t="s">
        <v>74</v>
      </c>
      <c r="AY309" s="244" t="s">
        <v>179</v>
      </c>
    </row>
    <row r="310" s="14" customFormat="1">
      <c r="A310" s="14"/>
      <c r="B310" s="245"/>
      <c r="C310" s="246"/>
      <c r="D310" s="236" t="s">
        <v>192</v>
      </c>
      <c r="E310" s="247" t="s">
        <v>19</v>
      </c>
      <c r="F310" s="248" t="s">
        <v>344</v>
      </c>
      <c r="G310" s="246"/>
      <c r="H310" s="249">
        <v>84.239999999999995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192</v>
      </c>
      <c r="AU310" s="255" t="s">
        <v>189</v>
      </c>
      <c r="AV310" s="14" t="s">
        <v>14</v>
      </c>
      <c r="AW310" s="14" t="s">
        <v>35</v>
      </c>
      <c r="AX310" s="14" t="s">
        <v>74</v>
      </c>
      <c r="AY310" s="255" t="s">
        <v>179</v>
      </c>
    </row>
    <row r="311" s="15" customFormat="1">
      <c r="A311" s="15"/>
      <c r="B311" s="256"/>
      <c r="C311" s="257"/>
      <c r="D311" s="236" t="s">
        <v>192</v>
      </c>
      <c r="E311" s="258" t="s">
        <v>19</v>
      </c>
      <c r="F311" s="259" t="s">
        <v>201</v>
      </c>
      <c r="G311" s="257"/>
      <c r="H311" s="260">
        <v>84.239999999999995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192</v>
      </c>
      <c r="AU311" s="266" t="s">
        <v>189</v>
      </c>
      <c r="AV311" s="15" t="s">
        <v>188</v>
      </c>
      <c r="AW311" s="15" t="s">
        <v>35</v>
      </c>
      <c r="AX311" s="15" t="s">
        <v>81</v>
      </c>
      <c r="AY311" s="266" t="s">
        <v>179</v>
      </c>
    </row>
    <row r="312" s="2" customFormat="1" ht="21.75" customHeight="1">
      <c r="A312" s="42"/>
      <c r="B312" s="43"/>
      <c r="C312" s="216" t="s">
        <v>300</v>
      </c>
      <c r="D312" s="216" t="s">
        <v>183</v>
      </c>
      <c r="E312" s="217" t="s">
        <v>345</v>
      </c>
      <c r="F312" s="218" t="s">
        <v>346</v>
      </c>
      <c r="G312" s="219" t="s">
        <v>186</v>
      </c>
      <c r="H312" s="220">
        <v>234</v>
      </c>
      <c r="I312" s="221"/>
      <c r="J312" s="222">
        <f>ROUND(I312*H312,2)</f>
        <v>0</v>
      </c>
      <c r="K312" s="218" t="s">
        <v>187</v>
      </c>
      <c r="L312" s="48"/>
      <c r="M312" s="223" t="s">
        <v>19</v>
      </c>
      <c r="N312" s="224" t="s">
        <v>45</v>
      </c>
      <c r="O312" s="88"/>
      <c r="P312" s="225">
        <f>O312*H312</f>
        <v>0</v>
      </c>
      <c r="Q312" s="225">
        <v>0.12</v>
      </c>
      <c r="R312" s="225">
        <f>Q312*H312</f>
        <v>28.079999999999998</v>
      </c>
      <c r="S312" s="225">
        <v>0</v>
      </c>
      <c r="T312" s="226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7" t="s">
        <v>188</v>
      </c>
      <c r="AT312" s="227" t="s">
        <v>183</v>
      </c>
      <c r="AU312" s="227" t="s">
        <v>189</v>
      </c>
      <c r="AY312" s="21" t="s">
        <v>179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1" t="s">
        <v>81</v>
      </c>
      <c r="BK312" s="228">
        <f>ROUND(I312*H312,2)</f>
        <v>0</v>
      </c>
      <c r="BL312" s="21" t="s">
        <v>188</v>
      </c>
      <c r="BM312" s="227" t="s">
        <v>347</v>
      </c>
    </row>
    <row r="313" s="2" customFormat="1">
      <c r="A313" s="42"/>
      <c r="B313" s="43"/>
      <c r="C313" s="44"/>
      <c r="D313" s="229" t="s">
        <v>190</v>
      </c>
      <c r="E313" s="44"/>
      <c r="F313" s="230" t="s">
        <v>348</v>
      </c>
      <c r="G313" s="44"/>
      <c r="H313" s="44"/>
      <c r="I313" s="231"/>
      <c r="J313" s="44"/>
      <c r="K313" s="44"/>
      <c r="L313" s="48"/>
      <c r="M313" s="232"/>
      <c r="N313" s="233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190</v>
      </c>
      <c r="AU313" s="21" t="s">
        <v>189</v>
      </c>
    </row>
    <row r="314" s="13" customFormat="1">
      <c r="A314" s="13"/>
      <c r="B314" s="234"/>
      <c r="C314" s="235"/>
      <c r="D314" s="236" t="s">
        <v>192</v>
      </c>
      <c r="E314" s="237" t="s">
        <v>19</v>
      </c>
      <c r="F314" s="238" t="s">
        <v>193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192</v>
      </c>
      <c r="AU314" s="244" t="s">
        <v>189</v>
      </c>
      <c r="AV314" s="13" t="s">
        <v>81</v>
      </c>
      <c r="AW314" s="13" t="s">
        <v>35</v>
      </c>
      <c r="AX314" s="13" t="s">
        <v>74</v>
      </c>
      <c r="AY314" s="244" t="s">
        <v>179</v>
      </c>
    </row>
    <row r="315" s="13" customFormat="1">
      <c r="A315" s="13"/>
      <c r="B315" s="234"/>
      <c r="C315" s="235"/>
      <c r="D315" s="236" t="s">
        <v>192</v>
      </c>
      <c r="E315" s="237" t="s">
        <v>19</v>
      </c>
      <c r="F315" s="238" t="s">
        <v>194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192</v>
      </c>
      <c r="AU315" s="244" t="s">
        <v>189</v>
      </c>
      <c r="AV315" s="13" t="s">
        <v>81</v>
      </c>
      <c r="AW315" s="13" t="s">
        <v>35</v>
      </c>
      <c r="AX315" s="13" t="s">
        <v>74</v>
      </c>
      <c r="AY315" s="244" t="s">
        <v>179</v>
      </c>
    </row>
    <row r="316" s="13" customFormat="1">
      <c r="A316" s="13"/>
      <c r="B316" s="234"/>
      <c r="C316" s="235"/>
      <c r="D316" s="236" t="s">
        <v>192</v>
      </c>
      <c r="E316" s="237" t="s">
        <v>19</v>
      </c>
      <c r="F316" s="238" t="s">
        <v>195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192</v>
      </c>
      <c r="AU316" s="244" t="s">
        <v>189</v>
      </c>
      <c r="AV316" s="13" t="s">
        <v>81</v>
      </c>
      <c r="AW316" s="13" t="s">
        <v>35</v>
      </c>
      <c r="AX316" s="13" t="s">
        <v>74</v>
      </c>
      <c r="AY316" s="244" t="s">
        <v>179</v>
      </c>
    </row>
    <row r="317" s="13" customFormat="1">
      <c r="A317" s="13"/>
      <c r="B317" s="234"/>
      <c r="C317" s="235"/>
      <c r="D317" s="236" t="s">
        <v>192</v>
      </c>
      <c r="E317" s="237" t="s">
        <v>19</v>
      </c>
      <c r="F317" s="238" t="s">
        <v>196</v>
      </c>
      <c r="G317" s="235"/>
      <c r="H317" s="237" t="s">
        <v>19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192</v>
      </c>
      <c r="AU317" s="244" t="s">
        <v>189</v>
      </c>
      <c r="AV317" s="13" t="s">
        <v>81</v>
      </c>
      <c r="AW317" s="13" t="s">
        <v>35</v>
      </c>
      <c r="AX317" s="13" t="s">
        <v>74</v>
      </c>
      <c r="AY317" s="244" t="s">
        <v>179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197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189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3" customFormat="1">
      <c r="A319" s="13"/>
      <c r="B319" s="234"/>
      <c r="C319" s="235"/>
      <c r="D319" s="236" t="s">
        <v>192</v>
      </c>
      <c r="E319" s="237" t="s">
        <v>19</v>
      </c>
      <c r="F319" s="238" t="s">
        <v>198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192</v>
      </c>
      <c r="AU319" s="244" t="s">
        <v>189</v>
      </c>
      <c r="AV319" s="13" t="s">
        <v>81</v>
      </c>
      <c r="AW319" s="13" t="s">
        <v>35</v>
      </c>
      <c r="AX319" s="13" t="s">
        <v>74</v>
      </c>
      <c r="AY319" s="244" t="s">
        <v>179</v>
      </c>
    </row>
    <row r="320" s="13" customFormat="1">
      <c r="A320" s="13"/>
      <c r="B320" s="234"/>
      <c r="C320" s="235"/>
      <c r="D320" s="236" t="s">
        <v>192</v>
      </c>
      <c r="E320" s="237" t="s">
        <v>19</v>
      </c>
      <c r="F320" s="238" t="s">
        <v>199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192</v>
      </c>
      <c r="AU320" s="244" t="s">
        <v>189</v>
      </c>
      <c r="AV320" s="13" t="s">
        <v>81</v>
      </c>
      <c r="AW320" s="13" t="s">
        <v>35</v>
      </c>
      <c r="AX320" s="13" t="s">
        <v>74</v>
      </c>
      <c r="AY320" s="244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340</v>
      </c>
      <c r="G321" s="246"/>
      <c r="H321" s="249">
        <v>234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189</v>
      </c>
      <c r="AV321" s="14" t="s">
        <v>14</v>
      </c>
      <c r="AW321" s="14" t="s">
        <v>35</v>
      </c>
      <c r="AX321" s="14" t="s">
        <v>74</v>
      </c>
      <c r="AY321" s="255" t="s">
        <v>179</v>
      </c>
    </row>
    <row r="322" s="15" customFormat="1">
      <c r="A322" s="15"/>
      <c r="B322" s="256"/>
      <c r="C322" s="257"/>
      <c r="D322" s="236" t="s">
        <v>192</v>
      </c>
      <c r="E322" s="258" t="s">
        <v>19</v>
      </c>
      <c r="F322" s="259" t="s">
        <v>201</v>
      </c>
      <c r="G322" s="257"/>
      <c r="H322" s="260">
        <v>234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192</v>
      </c>
      <c r="AU322" s="266" t="s">
        <v>189</v>
      </c>
      <c r="AV322" s="15" t="s">
        <v>188</v>
      </c>
      <c r="AW322" s="15" t="s">
        <v>35</v>
      </c>
      <c r="AX322" s="15" t="s">
        <v>81</v>
      </c>
      <c r="AY322" s="266" t="s">
        <v>179</v>
      </c>
    </row>
    <row r="323" s="12" customFormat="1" ht="20.88" customHeight="1">
      <c r="A323" s="12"/>
      <c r="B323" s="200"/>
      <c r="C323" s="201"/>
      <c r="D323" s="202" t="s">
        <v>73</v>
      </c>
      <c r="E323" s="214" t="s">
        <v>349</v>
      </c>
      <c r="F323" s="214" t="s">
        <v>350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SUM(P324:P372)</f>
        <v>0</v>
      </c>
      <c r="Q323" s="208"/>
      <c r="R323" s="209">
        <f>SUM(R324:R372)</f>
        <v>105.86176</v>
      </c>
      <c r="S323" s="208"/>
      <c r="T323" s="210">
        <f>SUM(T324:T372)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81</v>
      </c>
      <c r="AT323" s="212" t="s">
        <v>73</v>
      </c>
      <c r="AU323" s="212" t="s">
        <v>14</v>
      </c>
      <c r="AY323" s="211" t="s">
        <v>179</v>
      </c>
      <c r="BK323" s="213">
        <f>SUM(BK324:BK372)</f>
        <v>0</v>
      </c>
    </row>
    <row r="324" s="2" customFormat="1" ht="16.5" customHeight="1">
      <c r="A324" s="42"/>
      <c r="B324" s="43"/>
      <c r="C324" s="216" t="s">
        <v>351</v>
      </c>
      <c r="D324" s="216" t="s">
        <v>183</v>
      </c>
      <c r="E324" s="217" t="s">
        <v>352</v>
      </c>
      <c r="F324" s="218" t="s">
        <v>353</v>
      </c>
      <c r="G324" s="219" t="s">
        <v>186</v>
      </c>
      <c r="H324" s="220">
        <v>678</v>
      </c>
      <c r="I324" s="221"/>
      <c r="J324" s="222">
        <f>ROUND(I324*H324,2)</f>
        <v>0</v>
      </c>
      <c r="K324" s="218" t="s">
        <v>187</v>
      </c>
      <c r="L324" s="48"/>
      <c r="M324" s="223" t="s">
        <v>19</v>
      </c>
      <c r="N324" s="224" t="s">
        <v>45</v>
      </c>
      <c r="O324" s="88"/>
      <c r="P324" s="225">
        <f>O324*H324</f>
        <v>0</v>
      </c>
      <c r="Q324" s="225">
        <v>0.0075300000000000002</v>
      </c>
      <c r="R324" s="225">
        <f>Q324*H324</f>
        <v>5.10534</v>
      </c>
      <c r="S324" s="225">
        <v>0</v>
      </c>
      <c r="T324" s="226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7" t="s">
        <v>188</v>
      </c>
      <c r="AT324" s="227" t="s">
        <v>183</v>
      </c>
      <c r="AU324" s="227" t="s">
        <v>189</v>
      </c>
      <c r="AY324" s="21" t="s">
        <v>179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1" t="s">
        <v>81</v>
      </c>
      <c r="BK324" s="228">
        <f>ROUND(I324*H324,2)</f>
        <v>0</v>
      </c>
      <c r="BL324" s="21" t="s">
        <v>188</v>
      </c>
      <c r="BM324" s="227" t="s">
        <v>354</v>
      </c>
    </row>
    <row r="325" s="2" customFormat="1">
      <c r="A325" s="42"/>
      <c r="B325" s="43"/>
      <c r="C325" s="44"/>
      <c r="D325" s="229" t="s">
        <v>190</v>
      </c>
      <c r="E325" s="44"/>
      <c r="F325" s="230" t="s">
        <v>355</v>
      </c>
      <c r="G325" s="44"/>
      <c r="H325" s="44"/>
      <c r="I325" s="231"/>
      <c r="J325" s="44"/>
      <c r="K325" s="44"/>
      <c r="L325" s="48"/>
      <c r="M325" s="232"/>
      <c r="N325" s="233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190</v>
      </c>
      <c r="AU325" s="21" t="s">
        <v>189</v>
      </c>
    </row>
    <row r="326" s="13" customFormat="1">
      <c r="A326" s="13"/>
      <c r="B326" s="234"/>
      <c r="C326" s="235"/>
      <c r="D326" s="236" t="s">
        <v>192</v>
      </c>
      <c r="E326" s="237" t="s">
        <v>19</v>
      </c>
      <c r="F326" s="238" t="s">
        <v>193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192</v>
      </c>
      <c r="AU326" s="244" t="s">
        <v>189</v>
      </c>
      <c r="AV326" s="13" t="s">
        <v>81</v>
      </c>
      <c r="AW326" s="13" t="s">
        <v>35</v>
      </c>
      <c r="AX326" s="13" t="s">
        <v>74</v>
      </c>
      <c r="AY326" s="244" t="s">
        <v>179</v>
      </c>
    </row>
    <row r="327" s="13" customFormat="1">
      <c r="A327" s="13"/>
      <c r="B327" s="234"/>
      <c r="C327" s="235"/>
      <c r="D327" s="236" t="s">
        <v>192</v>
      </c>
      <c r="E327" s="237" t="s">
        <v>19</v>
      </c>
      <c r="F327" s="238" t="s">
        <v>194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192</v>
      </c>
      <c r="AU327" s="244" t="s">
        <v>189</v>
      </c>
      <c r="AV327" s="13" t="s">
        <v>81</v>
      </c>
      <c r="AW327" s="13" t="s">
        <v>35</v>
      </c>
      <c r="AX327" s="13" t="s">
        <v>74</v>
      </c>
      <c r="AY327" s="244" t="s">
        <v>179</v>
      </c>
    </row>
    <row r="328" s="13" customFormat="1">
      <c r="A328" s="13"/>
      <c r="B328" s="234"/>
      <c r="C328" s="235"/>
      <c r="D328" s="236" t="s">
        <v>192</v>
      </c>
      <c r="E328" s="237" t="s">
        <v>19</v>
      </c>
      <c r="F328" s="238" t="s">
        <v>195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192</v>
      </c>
      <c r="AU328" s="244" t="s">
        <v>189</v>
      </c>
      <c r="AV328" s="13" t="s">
        <v>81</v>
      </c>
      <c r="AW328" s="13" t="s">
        <v>35</v>
      </c>
      <c r="AX328" s="13" t="s">
        <v>74</v>
      </c>
      <c r="AY328" s="244" t="s">
        <v>179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196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189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3" customFormat="1">
      <c r="A330" s="13"/>
      <c r="B330" s="234"/>
      <c r="C330" s="235"/>
      <c r="D330" s="236" t="s">
        <v>192</v>
      </c>
      <c r="E330" s="237" t="s">
        <v>19</v>
      </c>
      <c r="F330" s="238" t="s">
        <v>197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192</v>
      </c>
      <c r="AU330" s="244" t="s">
        <v>189</v>
      </c>
      <c r="AV330" s="13" t="s">
        <v>81</v>
      </c>
      <c r="AW330" s="13" t="s">
        <v>35</v>
      </c>
      <c r="AX330" s="13" t="s">
        <v>74</v>
      </c>
      <c r="AY330" s="244" t="s">
        <v>179</v>
      </c>
    </row>
    <row r="331" s="13" customFormat="1">
      <c r="A331" s="13"/>
      <c r="B331" s="234"/>
      <c r="C331" s="235"/>
      <c r="D331" s="236" t="s">
        <v>192</v>
      </c>
      <c r="E331" s="237" t="s">
        <v>19</v>
      </c>
      <c r="F331" s="238" t="s">
        <v>198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192</v>
      </c>
      <c r="AU331" s="244" t="s">
        <v>189</v>
      </c>
      <c r="AV331" s="13" t="s">
        <v>81</v>
      </c>
      <c r="AW331" s="13" t="s">
        <v>35</v>
      </c>
      <c r="AX331" s="13" t="s">
        <v>74</v>
      </c>
      <c r="AY331" s="244" t="s">
        <v>179</v>
      </c>
    </row>
    <row r="332" s="13" customFormat="1">
      <c r="A332" s="13"/>
      <c r="B332" s="234"/>
      <c r="C332" s="235"/>
      <c r="D332" s="236" t="s">
        <v>192</v>
      </c>
      <c r="E332" s="237" t="s">
        <v>19</v>
      </c>
      <c r="F332" s="238" t="s">
        <v>199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192</v>
      </c>
      <c r="AU332" s="244" t="s">
        <v>189</v>
      </c>
      <c r="AV332" s="13" t="s">
        <v>81</v>
      </c>
      <c r="AW332" s="13" t="s">
        <v>35</v>
      </c>
      <c r="AX332" s="13" t="s">
        <v>74</v>
      </c>
      <c r="AY332" s="244" t="s">
        <v>179</v>
      </c>
    </row>
    <row r="333" s="14" customFormat="1">
      <c r="A333" s="14"/>
      <c r="B333" s="245"/>
      <c r="C333" s="246"/>
      <c r="D333" s="236" t="s">
        <v>192</v>
      </c>
      <c r="E333" s="247" t="s">
        <v>19</v>
      </c>
      <c r="F333" s="248" t="s">
        <v>296</v>
      </c>
      <c r="G333" s="246"/>
      <c r="H333" s="249">
        <v>678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192</v>
      </c>
      <c r="AU333" s="255" t="s">
        <v>189</v>
      </c>
      <c r="AV333" s="14" t="s">
        <v>14</v>
      </c>
      <c r="AW333" s="14" t="s">
        <v>35</v>
      </c>
      <c r="AX333" s="14" t="s">
        <v>74</v>
      </c>
      <c r="AY333" s="255" t="s">
        <v>179</v>
      </c>
    </row>
    <row r="334" s="15" customFormat="1">
      <c r="A334" s="15"/>
      <c r="B334" s="256"/>
      <c r="C334" s="257"/>
      <c r="D334" s="236" t="s">
        <v>192</v>
      </c>
      <c r="E334" s="258" t="s">
        <v>19</v>
      </c>
      <c r="F334" s="259" t="s">
        <v>201</v>
      </c>
      <c r="G334" s="257"/>
      <c r="H334" s="260">
        <v>678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192</v>
      </c>
      <c r="AU334" s="266" t="s">
        <v>189</v>
      </c>
      <c r="AV334" s="15" t="s">
        <v>188</v>
      </c>
      <c r="AW334" s="15" t="s">
        <v>35</v>
      </c>
      <c r="AX334" s="15" t="s">
        <v>81</v>
      </c>
      <c r="AY334" s="266" t="s">
        <v>179</v>
      </c>
    </row>
    <row r="335" s="2" customFormat="1" ht="16.5" customHeight="1">
      <c r="A335" s="42"/>
      <c r="B335" s="43"/>
      <c r="C335" s="216" t="s">
        <v>305</v>
      </c>
      <c r="D335" s="216" t="s">
        <v>183</v>
      </c>
      <c r="E335" s="217" t="s">
        <v>356</v>
      </c>
      <c r="F335" s="218" t="s">
        <v>357</v>
      </c>
      <c r="G335" s="219" t="s">
        <v>186</v>
      </c>
      <c r="H335" s="220">
        <v>234</v>
      </c>
      <c r="I335" s="221"/>
      <c r="J335" s="222">
        <f>ROUND(I335*H335,2)</f>
        <v>0</v>
      </c>
      <c r="K335" s="218" t="s">
        <v>187</v>
      </c>
      <c r="L335" s="48"/>
      <c r="M335" s="223" t="s">
        <v>19</v>
      </c>
      <c r="N335" s="224" t="s">
        <v>45</v>
      </c>
      <c r="O335" s="88"/>
      <c r="P335" s="225">
        <f>O335*H335</f>
        <v>0</v>
      </c>
      <c r="Q335" s="225">
        <v>0.00071000000000000002</v>
      </c>
      <c r="R335" s="225">
        <f>Q335*H335</f>
        <v>0.16614000000000001</v>
      </c>
      <c r="S335" s="225">
        <v>0</v>
      </c>
      <c r="T335" s="226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7" t="s">
        <v>188</v>
      </c>
      <c r="AT335" s="227" t="s">
        <v>183</v>
      </c>
      <c r="AU335" s="227" t="s">
        <v>189</v>
      </c>
      <c r="AY335" s="21" t="s">
        <v>179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1" t="s">
        <v>81</v>
      </c>
      <c r="BK335" s="228">
        <f>ROUND(I335*H335,2)</f>
        <v>0</v>
      </c>
      <c r="BL335" s="21" t="s">
        <v>188</v>
      </c>
      <c r="BM335" s="227" t="s">
        <v>358</v>
      </c>
    </row>
    <row r="336" s="2" customFormat="1">
      <c r="A336" s="42"/>
      <c r="B336" s="43"/>
      <c r="C336" s="44"/>
      <c r="D336" s="229" t="s">
        <v>190</v>
      </c>
      <c r="E336" s="44"/>
      <c r="F336" s="230" t="s">
        <v>359</v>
      </c>
      <c r="G336" s="44"/>
      <c r="H336" s="44"/>
      <c r="I336" s="231"/>
      <c r="J336" s="44"/>
      <c r="K336" s="44"/>
      <c r="L336" s="48"/>
      <c r="M336" s="232"/>
      <c r="N336" s="233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1" t="s">
        <v>190</v>
      </c>
      <c r="AU336" s="21" t="s">
        <v>189</v>
      </c>
    </row>
    <row r="337" s="13" customFormat="1">
      <c r="A337" s="13"/>
      <c r="B337" s="234"/>
      <c r="C337" s="235"/>
      <c r="D337" s="236" t="s">
        <v>192</v>
      </c>
      <c r="E337" s="237" t="s">
        <v>19</v>
      </c>
      <c r="F337" s="238" t="s">
        <v>193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192</v>
      </c>
      <c r="AU337" s="244" t="s">
        <v>189</v>
      </c>
      <c r="AV337" s="13" t="s">
        <v>81</v>
      </c>
      <c r="AW337" s="13" t="s">
        <v>35</v>
      </c>
      <c r="AX337" s="13" t="s">
        <v>74</v>
      </c>
      <c r="AY337" s="244" t="s">
        <v>179</v>
      </c>
    </row>
    <row r="338" s="13" customFormat="1">
      <c r="A338" s="13"/>
      <c r="B338" s="234"/>
      <c r="C338" s="235"/>
      <c r="D338" s="236" t="s">
        <v>192</v>
      </c>
      <c r="E338" s="237" t="s">
        <v>19</v>
      </c>
      <c r="F338" s="238" t="s">
        <v>194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192</v>
      </c>
      <c r="AU338" s="244" t="s">
        <v>189</v>
      </c>
      <c r="AV338" s="13" t="s">
        <v>81</v>
      </c>
      <c r="AW338" s="13" t="s">
        <v>35</v>
      </c>
      <c r="AX338" s="13" t="s">
        <v>74</v>
      </c>
      <c r="AY338" s="244" t="s">
        <v>179</v>
      </c>
    </row>
    <row r="339" s="13" customFormat="1">
      <c r="A339" s="13"/>
      <c r="B339" s="234"/>
      <c r="C339" s="235"/>
      <c r="D339" s="236" t="s">
        <v>192</v>
      </c>
      <c r="E339" s="237" t="s">
        <v>19</v>
      </c>
      <c r="F339" s="238" t="s">
        <v>195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192</v>
      </c>
      <c r="AU339" s="244" t="s">
        <v>189</v>
      </c>
      <c r="AV339" s="13" t="s">
        <v>81</v>
      </c>
      <c r="AW339" s="13" t="s">
        <v>35</v>
      </c>
      <c r="AX339" s="13" t="s">
        <v>74</v>
      </c>
      <c r="AY339" s="244" t="s">
        <v>179</v>
      </c>
    </row>
    <row r="340" s="13" customFormat="1">
      <c r="A340" s="13"/>
      <c r="B340" s="234"/>
      <c r="C340" s="235"/>
      <c r="D340" s="236" t="s">
        <v>192</v>
      </c>
      <c r="E340" s="237" t="s">
        <v>19</v>
      </c>
      <c r="F340" s="238" t="s">
        <v>196</v>
      </c>
      <c r="G340" s="235"/>
      <c r="H340" s="237" t="s">
        <v>19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192</v>
      </c>
      <c r="AU340" s="244" t="s">
        <v>189</v>
      </c>
      <c r="AV340" s="13" t="s">
        <v>81</v>
      </c>
      <c r="AW340" s="13" t="s">
        <v>35</v>
      </c>
      <c r="AX340" s="13" t="s">
        <v>74</v>
      </c>
      <c r="AY340" s="244" t="s">
        <v>179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197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189</v>
      </c>
      <c r="AV341" s="13" t="s">
        <v>81</v>
      </c>
      <c r="AW341" s="13" t="s">
        <v>35</v>
      </c>
      <c r="AX341" s="13" t="s">
        <v>74</v>
      </c>
      <c r="AY341" s="244" t="s">
        <v>179</v>
      </c>
    </row>
    <row r="342" s="13" customFormat="1">
      <c r="A342" s="13"/>
      <c r="B342" s="234"/>
      <c r="C342" s="235"/>
      <c r="D342" s="236" t="s">
        <v>192</v>
      </c>
      <c r="E342" s="237" t="s">
        <v>19</v>
      </c>
      <c r="F342" s="238" t="s">
        <v>198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192</v>
      </c>
      <c r="AU342" s="244" t="s">
        <v>189</v>
      </c>
      <c r="AV342" s="13" t="s">
        <v>81</v>
      </c>
      <c r="AW342" s="13" t="s">
        <v>35</v>
      </c>
      <c r="AX342" s="13" t="s">
        <v>74</v>
      </c>
      <c r="AY342" s="244" t="s">
        <v>179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199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189</v>
      </c>
      <c r="AV343" s="13" t="s">
        <v>81</v>
      </c>
      <c r="AW343" s="13" t="s">
        <v>35</v>
      </c>
      <c r="AX343" s="13" t="s">
        <v>74</v>
      </c>
      <c r="AY343" s="244" t="s">
        <v>179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340</v>
      </c>
      <c r="G344" s="246"/>
      <c r="H344" s="249">
        <v>234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189</v>
      </c>
      <c r="AV344" s="14" t="s">
        <v>14</v>
      </c>
      <c r="AW344" s="14" t="s">
        <v>35</v>
      </c>
      <c r="AX344" s="14" t="s">
        <v>74</v>
      </c>
      <c r="AY344" s="255" t="s">
        <v>179</v>
      </c>
    </row>
    <row r="345" s="15" customFormat="1">
      <c r="A345" s="15"/>
      <c r="B345" s="256"/>
      <c r="C345" s="257"/>
      <c r="D345" s="236" t="s">
        <v>192</v>
      </c>
      <c r="E345" s="258" t="s">
        <v>19</v>
      </c>
      <c r="F345" s="259" t="s">
        <v>201</v>
      </c>
      <c r="G345" s="257"/>
      <c r="H345" s="260">
        <v>234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192</v>
      </c>
      <c r="AU345" s="266" t="s">
        <v>189</v>
      </c>
      <c r="AV345" s="15" t="s">
        <v>188</v>
      </c>
      <c r="AW345" s="15" t="s">
        <v>35</v>
      </c>
      <c r="AX345" s="15" t="s">
        <v>81</v>
      </c>
      <c r="AY345" s="266" t="s">
        <v>179</v>
      </c>
    </row>
    <row r="346" s="2" customFormat="1" ht="24.15" customHeight="1">
      <c r="A346" s="42"/>
      <c r="B346" s="43"/>
      <c r="C346" s="216" t="s">
        <v>360</v>
      </c>
      <c r="D346" s="216" t="s">
        <v>183</v>
      </c>
      <c r="E346" s="217" t="s">
        <v>361</v>
      </c>
      <c r="F346" s="218" t="s">
        <v>362</v>
      </c>
      <c r="G346" s="219" t="s">
        <v>186</v>
      </c>
      <c r="H346" s="220">
        <v>678</v>
      </c>
      <c r="I346" s="221"/>
      <c r="J346" s="222">
        <f>ROUND(I346*H346,2)</f>
        <v>0</v>
      </c>
      <c r="K346" s="218" t="s">
        <v>187</v>
      </c>
      <c r="L346" s="48"/>
      <c r="M346" s="223" t="s">
        <v>19</v>
      </c>
      <c r="N346" s="224" t="s">
        <v>45</v>
      </c>
      <c r="O346" s="88"/>
      <c r="P346" s="225">
        <f>O346*H346</f>
        <v>0</v>
      </c>
      <c r="Q346" s="225">
        <v>0.12966</v>
      </c>
      <c r="R346" s="225">
        <f>Q346*H346</f>
        <v>87.909480000000002</v>
      </c>
      <c r="S346" s="225">
        <v>0</v>
      </c>
      <c r="T346" s="226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7" t="s">
        <v>188</v>
      </c>
      <c r="AT346" s="227" t="s">
        <v>183</v>
      </c>
      <c r="AU346" s="227" t="s">
        <v>189</v>
      </c>
      <c r="AY346" s="21" t="s">
        <v>179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1" t="s">
        <v>81</v>
      </c>
      <c r="BK346" s="228">
        <f>ROUND(I346*H346,2)</f>
        <v>0</v>
      </c>
      <c r="BL346" s="21" t="s">
        <v>188</v>
      </c>
      <c r="BM346" s="227" t="s">
        <v>363</v>
      </c>
    </row>
    <row r="347" s="2" customFormat="1">
      <c r="A347" s="42"/>
      <c r="B347" s="43"/>
      <c r="C347" s="44"/>
      <c r="D347" s="229" t="s">
        <v>190</v>
      </c>
      <c r="E347" s="44"/>
      <c r="F347" s="230" t="s">
        <v>364</v>
      </c>
      <c r="G347" s="44"/>
      <c r="H347" s="44"/>
      <c r="I347" s="231"/>
      <c r="J347" s="44"/>
      <c r="K347" s="44"/>
      <c r="L347" s="48"/>
      <c r="M347" s="232"/>
      <c r="N347" s="233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1" t="s">
        <v>190</v>
      </c>
      <c r="AU347" s="21" t="s">
        <v>189</v>
      </c>
    </row>
    <row r="348" s="13" customFormat="1">
      <c r="A348" s="13"/>
      <c r="B348" s="234"/>
      <c r="C348" s="235"/>
      <c r="D348" s="236" t="s">
        <v>192</v>
      </c>
      <c r="E348" s="237" t="s">
        <v>19</v>
      </c>
      <c r="F348" s="238" t="s">
        <v>193</v>
      </c>
      <c r="G348" s="235"/>
      <c r="H348" s="237" t="s">
        <v>19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192</v>
      </c>
      <c r="AU348" s="244" t="s">
        <v>189</v>
      </c>
      <c r="AV348" s="13" t="s">
        <v>81</v>
      </c>
      <c r="AW348" s="13" t="s">
        <v>35</v>
      </c>
      <c r="AX348" s="13" t="s">
        <v>74</v>
      </c>
      <c r="AY348" s="244" t="s">
        <v>179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194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189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3" customFormat="1">
      <c r="A350" s="13"/>
      <c r="B350" s="234"/>
      <c r="C350" s="235"/>
      <c r="D350" s="236" t="s">
        <v>192</v>
      </c>
      <c r="E350" s="237" t="s">
        <v>19</v>
      </c>
      <c r="F350" s="238" t="s">
        <v>195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192</v>
      </c>
      <c r="AU350" s="244" t="s">
        <v>189</v>
      </c>
      <c r="AV350" s="13" t="s">
        <v>81</v>
      </c>
      <c r="AW350" s="13" t="s">
        <v>35</v>
      </c>
      <c r="AX350" s="13" t="s">
        <v>74</v>
      </c>
      <c r="AY350" s="244" t="s">
        <v>179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196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189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3" customFormat="1">
      <c r="A352" s="13"/>
      <c r="B352" s="234"/>
      <c r="C352" s="235"/>
      <c r="D352" s="236" t="s">
        <v>192</v>
      </c>
      <c r="E352" s="237" t="s">
        <v>19</v>
      </c>
      <c r="F352" s="238" t="s">
        <v>197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192</v>
      </c>
      <c r="AU352" s="244" t="s">
        <v>189</v>
      </c>
      <c r="AV352" s="13" t="s">
        <v>81</v>
      </c>
      <c r="AW352" s="13" t="s">
        <v>35</v>
      </c>
      <c r="AX352" s="13" t="s">
        <v>74</v>
      </c>
      <c r="AY352" s="244" t="s">
        <v>179</v>
      </c>
    </row>
    <row r="353" s="13" customFormat="1">
      <c r="A353" s="13"/>
      <c r="B353" s="234"/>
      <c r="C353" s="235"/>
      <c r="D353" s="236" t="s">
        <v>192</v>
      </c>
      <c r="E353" s="237" t="s">
        <v>19</v>
      </c>
      <c r="F353" s="238" t="s">
        <v>198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192</v>
      </c>
      <c r="AU353" s="244" t="s">
        <v>189</v>
      </c>
      <c r="AV353" s="13" t="s">
        <v>81</v>
      </c>
      <c r="AW353" s="13" t="s">
        <v>35</v>
      </c>
      <c r="AX353" s="13" t="s">
        <v>74</v>
      </c>
      <c r="AY353" s="244" t="s">
        <v>179</v>
      </c>
    </row>
    <row r="354" s="13" customFormat="1">
      <c r="A354" s="13"/>
      <c r="B354" s="234"/>
      <c r="C354" s="235"/>
      <c r="D354" s="236" t="s">
        <v>192</v>
      </c>
      <c r="E354" s="237" t="s">
        <v>19</v>
      </c>
      <c r="F354" s="238" t="s">
        <v>199</v>
      </c>
      <c r="G354" s="235"/>
      <c r="H354" s="237" t="s">
        <v>19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192</v>
      </c>
      <c r="AU354" s="244" t="s">
        <v>189</v>
      </c>
      <c r="AV354" s="13" t="s">
        <v>81</v>
      </c>
      <c r="AW354" s="13" t="s">
        <v>35</v>
      </c>
      <c r="AX354" s="13" t="s">
        <v>74</v>
      </c>
      <c r="AY354" s="244" t="s">
        <v>179</v>
      </c>
    </row>
    <row r="355" s="14" customFormat="1">
      <c r="A355" s="14"/>
      <c r="B355" s="245"/>
      <c r="C355" s="246"/>
      <c r="D355" s="236" t="s">
        <v>192</v>
      </c>
      <c r="E355" s="247" t="s">
        <v>19</v>
      </c>
      <c r="F355" s="248" t="s">
        <v>296</v>
      </c>
      <c r="G355" s="246"/>
      <c r="H355" s="249">
        <v>678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192</v>
      </c>
      <c r="AU355" s="255" t="s">
        <v>189</v>
      </c>
      <c r="AV355" s="14" t="s">
        <v>14</v>
      </c>
      <c r="AW355" s="14" t="s">
        <v>35</v>
      </c>
      <c r="AX355" s="14" t="s">
        <v>74</v>
      </c>
      <c r="AY355" s="255" t="s">
        <v>179</v>
      </c>
    </row>
    <row r="356" s="15" customFormat="1">
      <c r="A356" s="15"/>
      <c r="B356" s="256"/>
      <c r="C356" s="257"/>
      <c r="D356" s="236" t="s">
        <v>192</v>
      </c>
      <c r="E356" s="258" t="s">
        <v>19</v>
      </c>
      <c r="F356" s="259" t="s">
        <v>201</v>
      </c>
      <c r="G356" s="257"/>
      <c r="H356" s="260">
        <v>678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192</v>
      </c>
      <c r="AU356" s="266" t="s">
        <v>189</v>
      </c>
      <c r="AV356" s="15" t="s">
        <v>188</v>
      </c>
      <c r="AW356" s="15" t="s">
        <v>35</v>
      </c>
      <c r="AX356" s="15" t="s">
        <v>81</v>
      </c>
      <c r="AY356" s="266" t="s">
        <v>179</v>
      </c>
    </row>
    <row r="357" s="2" customFormat="1" ht="24.15" customHeight="1">
      <c r="A357" s="42"/>
      <c r="B357" s="43"/>
      <c r="C357" s="216" t="s">
        <v>310</v>
      </c>
      <c r="D357" s="216" t="s">
        <v>183</v>
      </c>
      <c r="E357" s="217" t="s">
        <v>365</v>
      </c>
      <c r="F357" s="218" t="s">
        <v>366</v>
      </c>
      <c r="G357" s="219" t="s">
        <v>186</v>
      </c>
      <c r="H357" s="220">
        <v>20</v>
      </c>
      <c r="I357" s="221"/>
      <c r="J357" s="222">
        <f>ROUND(I357*H357,2)</f>
        <v>0</v>
      </c>
      <c r="K357" s="218" t="s">
        <v>187</v>
      </c>
      <c r="L357" s="48"/>
      <c r="M357" s="223" t="s">
        <v>19</v>
      </c>
      <c r="N357" s="224" t="s">
        <v>45</v>
      </c>
      <c r="O357" s="88"/>
      <c r="P357" s="225">
        <f>O357*H357</f>
        <v>0</v>
      </c>
      <c r="Q357" s="225">
        <v>0.13403999999999999</v>
      </c>
      <c r="R357" s="225">
        <f>Q357*H357</f>
        <v>2.6807999999999996</v>
      </c>
      <c r="S357" s="225">
        <v>0</v>
      </c>
      <c r="T357" s="226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7" t="s">
        <v>188</v>
      </c>
      <c r="AT357" s="227" t="s">
        <v>183</v>
      </c>
      <c r="AU357" s="227" t="s">
        <v>189</v>
      </c>
      <c r="AY357" s="21" t="s">
        <v>179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1" t="s">
        <v>81</v>
      </c>
      <c r="BK357" s="228">
        <f>ROUND(I357*H357,2)</f>
        <v>0</v>
      </c>
      <c r="BL357" s="21" t="s">
        <v>188</v>
      </c>
      <c r="BM357" s="227" t="s">
        <v>333</v>
      </c>
    </row>
    <row r="358" s="2" customFormat="1">
      <c r="A358" s="42"/>
      <c r="B358" s="43"/>
      <c r="C358" s="44"/>
      <c r="D358" s="229" t="s">
        <v>190</v>
      </c>
      <c r="E358" s="44"/>
      <c r="F358" s="230" t="s">
        <v>367</v>
      </c>
      <c r="G358" s="44"/>
      <c r="H358" s="44"/>
      <c r="I358" s="231"/>
      <c r="J358" s="44"/>
      <c r="K358" s="44"/>
      <c r="L358" s="48"/>
      <c r="M358" s="232"/>
      <c r="N358" s="233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1" t="s">
        <v>190</v>
      </c>
      <c r="AU358" s="21" t="s">
        <v>189</v>
      </c>
    </row>
    <row r="359" s="13" customFormat="1">
      <c r="A359" s="13"/>
      <c r="B359" s="234"/>
      <c r="C359" s="235"/>
      <c r="D359" s="236" t="s">
        <v>192</v>
      </c>
      <c r="E359" s="237" t="s">
        <v>19</v>
      </c>
      <c r="F359" s="238" t="s">
        <v>193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192</v>
      </c>
      <c r="AU359" s="244" t="s">
        <v>189</v>
      </c>
      <c r="AV359" s="13" t="s">
        <v>81</v>
      </c>
      <c r="AW359" s="13" t="s">
        <v>35</v>
      </c>
      <c r="AX359" s="13" t="s">
        <v>74</v>
      </c>
      <c r="AY359" s="244" t="s">
        <v>179</v>
      </c>
    </row>
    <row r="360" s="13" customFormat="1">
      <c r="A360" s="13"/>
      <c r="B360" s="234"/>
      <c r="C360" s="235"/>
      <c r="D360" s="236" t="s">
        <v>192</v>
      </c>
      <c r="E360" s="237" t="s">
        <v>19</v>
      </c>
      <c r="F360" s="238" t="s">
        <v>194</v>
      </c>
      <c r="G360" s="235"/>
      <c r="H360" s="237" t="s">
        <v>19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192</v>
      </c>
      <c r="AU360" s="244" t="s">
        <v>189</v>
      </c>
      <c r="AV360" s="13" t="s">
        <v>81</v>
      </c>
      <c r="AW360" s="13" t="s">
        <v>35</v>
      </c>
      <c r="AX360" s="13" t="s">
        <v>74</v>
      </c>
      <c r="AY360" s="244" t="s">
        <v>179</v>
      </c>
    </row>
    <row r="361" s="13" customFormat="1">
      <c r="A361" s="13"/>
      <c r="B361" s="234"/>
      <c r="C361" s="235"/>
      <c r="D361" s="236" t="s">
        <v>192</v>
      </c>
      <c r="E361" s="237" t="s">
        <v>19</v>
      </c>
      <c r="F361" s="238" t="s">
        <v>195</v>
      </c>
      <c r="G361" s="235"/>
      <c r="H361" s="237" t="s">
        <v>19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192</v>
      </c>
      <c r="AU361" s="244" t="s">
        <v>189</v>
      </c>
      <c r="AV361" s="13" t="s">
        <v>81</v>
      </c>
      <c r="AW361" s="13" t="s">
        <v>35</v>
      </c>
      <c r="AX361" s="13" t="s">
        <v>74</v>
      </c>
      <c r="AY361" s="244" t="s">
        <v>179</v>
      </c>
    </row>
    <row r="362" s="13" customFormat="1">
      <c r="A362" s="13"/>
      <c r="B362" s="234"/>
      <c r="C362" s="235"/>
      <c r="D362" s="236" t="s">
        <v>192</v>
      </c>
      <c r="E362" s="237" t="s">
        <v>19</v>
      </c>
      <c r="F362" s="238" t="s">
        <v>196</v>
      </c>
      <c r="G362" s="235"/>
      <c r="H362" s="237" t="s">
        <v>19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192</v>
      </c>
      <c r="AU362" s="244" t="s">
        <v>189</v>
      </c>
      <c r="AV362" s="13" t="s">
        <v>81</v>
      </c>
      <c r="AW362" s="13" t="s">
        <v>35</v>
      </c>
      <c r="AX362" s="13" t="s">
        <v>74</v>
      </c>
      <c r="AY362" s="244" t="s">
        <v>179</v>
      </c>
    </row>
    <row r="363" s="13" customFormat="1">
      <c r="A363" s="13"/>
      <c r="B363" s="234"/>
      <c r="C363" s="235"/>
      <c r="D363" s="236" t="s">
        <v>192</v>
      </c>
      <c r="E363" s="237" t="s">
        <v>19</v>
      </c>
      <c r="F363" s="238" t="s">
        <v>197</v>
      </c>
      <c r="G363" s="235"/>
      <c r="H363" s="237" t="s">
        <v>19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192</v>
      </c>
      <c r="AU363" s="244" t="s">
        <v>189</v>
      </c>
      <c r="AV363" s="13" t="s">
        <v>81</v>
      </c>
      <c r="AW363" s="13" t="s">
        <v>35</v>
      </c>
      <c r="AX363" s="13" t="s">
        <v>74</v>
      </c>
      <c r="AY363" s="244" t="s">
        <v>179</v>
      </c>
    </row>
    <row r="364" s="13" customFormat="1">
      <c r="A364" s="13"/>
      <c r="B364" s="234"/>
      <c r="C364" s="235"/>
      <c r="D364" s="236" t="s">
        <v>192</v>
      </c>
      <c r="E364" s="237" t="s">
        <v>19</v>
      </c>
      <c r="F364" s="238" t="s">
        <v>198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192</v>
      </c>
      <c r="AU364" s="244" t="s">
        <v>189</v>
      </c>
      <c r="AV364" s="13" t="s">
        <v>81</v>
      </c>
      <c r="AW364" s="13" t="s">
        <v>35</v>
      </c>
      <c r="AX364" s="13" t="s">
        <v>74</v>
      </c>
      <c r="AY364" s="244" t="s">
        <v>179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199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189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4" customFormat="1">
      <c r="A366" s="14"/>
      <c r="B366" s="245"/>
      <c r="C366" s="246"/>
      <c r="D366" s="236" t="s">
        <v>192</v>
      </c>
      <c r="E366" s="247" t="s">
        <v>19</v>
      </c>
      <c r="F366" s="248" t="s">
        <v>368</v>
      </c>
      <c r="G366" s="246"/>
      <c r="H366" s="249">
        <v>20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192</v>
      </c>
      <c r="AU366" s="255" t="s">
        <v>189</v>
      </c>
      <c r="AV366" s="14" t="s">
        <v>14</v>
      </c>
      <c r="AW366" s="14" t="s">
        <v>35</v>
      </c>
      <c r="AX366" s="14" t="s">
        <v>74</v>
      </c>
      <c r="AY366" s="255" t="s">
        <v>179</v>
      </c>
    </row>
    <row r="367" s="15" customFormat="1">
      <c r="A367" s="15"/>
      <c r="B367" s="256"/>
      <c r="C367" s="257"/>
      <c r="D367" s="236" t="s">
        <v>192</v>
      </c>
      <c r="E367" s="258" t="s">
        <v>19</v>
      </c>
      <c r="F367" s="259" t="s">
        <v>201</v>
      </c>
      <c r="G367" s="257"/>
      <c r="H367" s="260">
        <v>20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192</v>
      </c>
      <c r="AU367" s="266" t="s">
        <v>189</v>
      </c>
      <c r="AV367" s="15" t="s">
        <v>188</v>
      </c>
      <c r="AW367" s="15" t="s">
        <v>35</v>
      </c>
      <c r="AX367" s="15" t="s">
        <v>81</v>
      </c>
      <c r="AY367" s="266" t="s">
        <v>179</v>
      </c>
    </row>
    <row r="368" s="2" customFormat="1" ht="16.5" customHeight="1">
      <c r="A368" s="42"/>
      <c r="B368" s="43"/>
      <c r="C368" s="267" t="s">
        <v>313</v>
      </c>
      <c r="D368" s="267" t="s">
        <v>266</v>
      </c>
      <c r="E368" s="268" t="s">
        <v>369</v>
      </c>
      <c r="F368" s="269" t="s">
        <v>370</v>
      </c>
      <c r="G368" s="270" t="s">
        <v>269</v>
      </c>
      <c r="H368" s="271">
        <v>10</v>
      </c>
      <c r="I368" s="272"/>
      <c r="J368" s="273">
        <f>ROUND(I368*H368,2)</f>
        <v>0</v>
      </c>
      <c r="K368" s="269" t="s">
        <v>187</v>
      </c>
      <c r="L368" s="274"/>
      <c r="M368" s="275" t="s">
        <v>19</v>
      </c>
      <c r="N368" s="276" t="s">
        <v>45</v>
      </c>
      <c r="O368" s="88"/>
      <c r="P368" s="225">
        <f>O368*H368</f>
        <v>0</v>
      </c>
      <c r="Q368" s="225">
        <v>1</v>
      </c>
      <c r="R368" s="225">
        <f>Q368*H368</f>
        <v>10</v>
      </c>
      <c r="S368" s="225">
        <v>0</v>
      </c>
      <c r="T368" s="226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27" t="s">
        <v>217</v>
      </c>
      <c r="AT368" s="227" t="s">
        <v>266</v>
      </c>
      <c r="AU368" s="227" t="s">
        <v>189</v>
      </c>
      <c r="AY368" s="21" t="s">
        <v>179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1" t="s">
        <v>81</v>
      </c>
      <c r="BK368" s="228">
        <f>ROUND(I368*H368,2)</f>
        <v>0</v>
      </c>
      <c r="BL368" s="21" t="s">
        <v>188</v>
      </c>
      <c r="BM368" s="227" t="s">
        <v>371</v>
      </c>
    </row>
    <row r="369" s="2" customFormat="1">
      <c r="A369" s="42"/>
      <c r="B369" s="43"/>
      <c r="C369" s="44"/>
      <c r="D369" s="236" t="s">
        <v>272</v>
      </c>
      <c r="E369" s="44"/>
      <c r="F369" s="277" t="s">
        <v>273</v>
      </c>
      <c r="G369" s="44"/>
      <c r="H369" s="44"/>
      <c r="I369" s="231"/>
      <c r="J369" s="44"/>
      <c r="K369" s="44"/>
      <c r="L369" s="48"/>
      <c r="M369" s="232"/>
      <c r="N369" s="233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1" t="s">
        <v>272</v>
      </c>
      <c r="AU369" s="21" t="s">
        <v>189</v>
      </c>
    </row>
    <row r="370" s="14" customFormat="1">
      <c r="A370" s="14"/>
      <c r="B370" s="245"/>
      <c r="C370" s="246"/>
      <c r="D370" s="236" t="s">
        <v>192</v>
      </c>
      <c r="E370" s="247" t="s">
        <v>19</v>
      </c>
      <c r="F370" s="248" t="s">
        <v>372</v>
      </c>
      <c r="G370" s="246"/>
      <c r="H370" s="249">
        <v>5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192</v>
      </c>
      <c r="AU370" s="255" t="s">
        <v>189</v>
      </c>
      <c r="AV370" s="14" t="s">
        <v>14</v>
      </c>
      <c r="AW370" s="14" t="s">
        <v>35</v>
      </c>
      <c r="AX370" s="14" t="s">
        <v>74</v>
      </c>
      <c r="AY370" s="255" t="s">
        <v>179</v>
      </c>
    </row>
    <row r="371" s="15" customFormat="1">
      <c r="A371" s="15"/>
      <c r="B371" s="256"/>
      <c r="C371" s="257"/>
      <c r="D371" s="236" t="s">
        <v>192</v>
      </c>
      <c r="E371" s="258" t="s">
        <v>19</v>
      </c>
      <c r="F371" s="259" t="s">
        <v>201</v>
      </c>
      <c r="G371" s="257"/>
      <c r="H371" s="260">
        <v>5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192</v>
      </c>
      <c r="AU371" s="266" t="s">
        <v>189</v>
      </c>
      <c r="AV371" s="15" t="s">
        <v>188</v>
      </c>
      <c r="AW371" s="15" t="s">
        <v>35</v>
      </c>
      <c r="AX371" s="15" t="s">
        <v>74</v>
      </c>
      <c r="AY371" s="266" t="s">
        <v>179</v>
      </c>
    </row>
    <row r="372" s="14" customFormat="1">
      <c r="A372" s="14"/>
      <c r="B372" s="245"/>
      <c r="C372" s="246"/>
      <c r="D372" s="236" t="s">
        <v>192</v>
      </c>
      <c r="E372" s="247" t="s">
        <v>19</v>
      </c>
      <c r="F372" s="248" t="s">
        <v>373</v>
      </c>
      <c r="G372" s="246"/>
      <c r="H372" s="249">
        <v>10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192</v>
      </c>
      <c r="AU372" s="255" t="s">
        <v>189</v>
      </c>
      <c r="AV372" s="14" t="s">
        <v>14</v>
      </c>
      <c r="AW372" s="14" t="s">
        <v>35</v>
      </c>
      <c r="AX372" s="14" t="s">
        <v>81</v>
      </c>
      <c r="AY372" s="255" t="s">
        <v>179</v>
      </c>
    </row>
    <row r="373" s="12" customFormat="1" ht="22.8" customHeight="1">
      <c r="A373" s="12"/>
      <c r="B373" s="200"/>
      <c r="C373" s="201"/>
      <c r="D373" s="202" t="s">
        <v>73</v>
      </c>
      <c r="E373" s="214" t="s">
        <v>217</v>
      </c>
      <c r="F373" s="214" t="s">
        <v>374</v>
      </c>
      <c r="G373" s="201"/>
      <c r="H373" s="201"/>
      <c r="I373" s="204"/>
      <c r="J373" s="215">
        <f>BK373</f>
        <v>0</v>
      </c>
      <c r="K373" s="201"/>
      <c r="L373" s="206"/>
      <c r="M373" s="207"/>
      <c r="N373" s="208"/>
      <c r="O373" s="208"/>
      <c r="P373" s="209">
        <f>P374</f>
        <v>0</v>
      </c>
      <c r="Q373" s="208"/>
      <c r="R373" s="209">
        <f>R374</f>
        <v>0.70467999999999997</v>
      </c>
      <c r="S373" s="208"/>
      <c r="T373" s="210">
        <f>T374</f>
        <v>0.20000000000000001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1" t="s">
        <v>81</v>
      </c>
      <c r="AT373" s="212" t="s">
        <v>73</v>
      </c>
      <c r="AU373" s="212" t="s">
        <v>81</v>
      </c>
      <c r="AY373" s="211" t="s">
        <v>179</v>
      </c>
      <c r="BK373" s="213">
        <f>BK374</f>
        <v>0</v>
      </c>
    </row>
    <row r="374" s="12" customFormat="1" ht="20.88" customHeight="1">
      <c r="A374" s="12"/>
      <c r="B374" s="200"/>
      <c r="C374" s="201"/>
      <c r="D374" s="202" t="s">
        <v>73</v>
      </c>
      <c r="E374" s="214" t="s">
        <v>375</v>
      </c>
      <c r="F374" s="214" t="s">
        <v>376</v>
      </c>
      <c r="G374" s="201"/>
      <c r="H374" s="201"/>
      <c r="I374" s="204"/>
      <c r="J374" s="215">
        <f>BK374</f>
        <v>0</v>
      </c>
      <c r="K374" s="201"/>
      <c r="L374" s="206"/>
      <c r="M374" s="207"/>
      <c r="N374" s="208"/>
      <c r="O374" s="208"/>
      <c r="P374" s="209">
        <f>SUM(P375:P400)</f>
        <v>0</v>
      </c>
      <c r="Q374" s="208"/>
      <c r="R374" s="209">
        <f>SUM(R375:R400)</f>
        <v>0.70467999999999997</v>
      </c>
      <c r="S374" s="208"/>
      <c r="T374" s="210">
        <f>SUM(T375:T400)</f>
        <v>0.20000000000000001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1" t="s">
        <v>81</v>
      </c>
      <c r="AT374" s="212" t="s">
        <v>73</v>
      </c>
      <c r="AU374" s="212" t="s">
        <v>14</v>
      </c>
      <c r="AY374" s="211" t="s">
        <v>179</v>
      </c>
      <c r="BK374" s="213">
        <f>SUM(BK375:BK400)</f>
        <v>0</v>
      </c>
    </row>
    <row r="375" s="2" customFormat="1" ht="21.75" customHeight="1">
      <c r="A375" s="42"/>
      <c r="B375" s="43"/>
      <c r="C375" s="216" t="s">
        <v>377</v>
      </c>
      <c r="D375" s="216" t="s">
        <v>183</v>
      </c>
      <c r="E375" s="217" t="s">
        <v>378</v>
      </c>
      <c r="F375" s="218" t="s">
        <v>379</v>
      </c>
      <c r="G375" s="219" t="s">
        <v>325</v>
      </c>
      <c r="H375" s="220">
        <v>2</v>
      </c>
      <c r="I375" s="221"/>
      <c r="J375" s="222">
        <f>ROUND(I375*H375,2)</f>
        <v>0</v>
      </c>
      <c r="K375" s="218" t="s">
        <v>187</v>
      </c>
      <c r="L375" s="48"/>
      <c r="M375" s="223" t="s">
        <v>19</v>
      </c>
      <c r="N375" s="224" t="s">
        <v>45</v>
      </c>
      <c r="O375" s="88"/>
      <c r="P375" s="225">
        <f>O375*H375</f>
        <v>0</v>
      </c>
      <c r="Q375" s="225">
        <v>0.089999999999999997</v>
      </c>
      <c r="R375" s="225">
        <f>Q375*H375</f>
        <v>0.17999999999999999</v>
      </c>
      <c r="S375" s="225">
        <v>0</v>
      </c>
      <c r="T375" s="226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7" t="s">
        <v>188</v>
      </c>
      <c r="AT375" s="227" t="s">
        <v>183</v>
      </c>
      <c r="AU375" s="227" t="s">
        <v>189</v>
      </c>
      <c r="AY375" s="21" t="s">
        <v>179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1" t="s">
        <v>81</v>
      </c>
      <c r="BK375" s="228">
        <f>ROUND(I375*H375,2)</f>
        <v>0</v>
      </c>
      <c r="BL375" s="21" t="s">
        <v>188</v>
      </c>
      <c r="BM375" s="227" t="s">
        <v>380</v>
      </c>
    </row>
    <row r="376" s="2" customFormat="1">
      <c r="A376" s="42"/>
      <c r="B376" s="43"/>
      <c r="C376" s="44"/>
      <c r="D376" s="229" t="s">
        <v>190</v>
      </c>
      <c r="E376" s="44"/>
      <c r="F376" s="230" t="s">
        <v>381</v>
      </c>
      <c r="G376" s="44"/>
      <c r="H376" s="44"/>
      <c r="I376" s="231"/>
      <c r="J376" s="44"/>
      <c r="K376" s="44"/>
      <c r="L376" s="48"/>
      <c r="M376" s="232"/>
      <c r="N376" s="233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1" t="s">
        <v>190</v>
      </c>
      <c r="AU376" s="21" t="s">
        <v>189</v>
      </c>
    </row>
    <row r="377" s="14" customFormat="1">
      <c r="A377" s="14"/>
      <c r="B377" s="245"/>
      <c r="C377" s="246"/>
      <c r="D377" s="236" t="s">
        <v>192</v>
      </c>
      <c r="E377" s="247" t="s">
        <v>19</v>
      </c>
      <c r="F377" s="248" t="s">
        <v>382</v>
      </c>
      <c r="G377" s="246"/>
      <c r="H377" s="249">
        <v>2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192</v>
      </c>
      <c r="AU377" s="255" t="s">
        <v>189</v>
      </c>
      <c r="AV377" s="14" t="s">
        <v>14</v>
      </c>
      <c r="AW377" s="14" t="s">
        <v>35</v>
      </c>
      <c r="AX377" s="14" t="s">
        <v>74</v>
      </c>
      <c r="AY377" s="255" t="s">
        <v>179</v>
      </c>
    </row>
    <row r="378" s="15" customFormat="1">
      <c r="A378" s="15"/>
      <c r="B378" s="256"/>
      <c r="C378" s="257"/>
      <c r="D378" s="236" t="s">
        <v>192</v>
      </c>
      <c r="E378" s="258" t="s">
        <v>19</v>
      </c>
      <c r="F378" s="259" t="s">
        <v>201</v>
      </c>
      <c r="G378" s="257"/>
      <c r="H378" s="260">
        <v>2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192</v>
      </c>
      <c r="AU378" s="266" t="s">
        <v>189</v>
      </c>
      <c r="AV378" s="15" t="s">
        <v>188</v>
      </c>
      <c r="AW378" s="15" t="s">
        <v>35</v>
      </c>
      <c r="AX378" s="15" t="s">
        <v>81</v>
      </c>
      <c r="AY378" s="266" t="s">
        <v>179</v>
      </c>
    </row>
    <row r="379" s="2" customFormat="1" ht="16.5" customHeight="1">
      <c r="A379" s="42"/>
      <c r="B379" s="43"/>
      <c r="C379" s="216" t="s">
        <v>383</v>
      </c>
      <c r="D379" s="216" t="s">
        <v>183</v>
      </c>
      <c r="E379" s="217" t="s">
        <v>384</v>
      </c>
      <c r="F379" s="218" t="s">
        <v>385</v>
      </c>
      <c r="G379" s="219" t="s">
        <v>325</v>
      </c>
      <c r="H379" s="220">
        <v>2</v>
      </c>
      <c r="I379" s="221"/>
      <c r="J379" s="222">
        <f>ROUND(I379*H379,2)</f>
        <v>0</v>
      </c>
      <c r="K379" s="218" t="s">
        <v>187</v>
      </c>
      <c r="L379" s="48"/>
      <c r="M379" s="223" t="s">
        <v>19</v>
      </c>
      <c r="N379" s="224" t="s">
        <v>45</v>
      </c>
      <c r="O379" s="88"/>
      <c r="P379" s="225">
        <f>O379*H379</f>
        <v>0</v>
      </c>
      <c r="Q379" s="225">
        <v>0</v>
      </c>
      <c r="R379" s="225">
        <f>Q379*H379</f>
        <v>0</v>
      </c>
      <c r="S379" s="225">
        <v>0.050000000000000003</v>
      </c>
      <c r="T379" s="226">
        <f>S379*H379</f>
        <v>0.10000000000000001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7" t="s">
        <v>188</v>
      </c>
      <c r="AT379" s="227" t="s">
        <v>183</v>
      </c>
      <c r="AU379" s="227" t="s">
        <v>189</v>
      </c>
      <c r="AY379" s="21" t="s">
        <v>179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1" t="s">
        <v>81</v>
      </c>
      <c r="BK379" s="228">
        <f>ROUND(I379*H379,2)</f>
        <v>0</v>
      </c>
      <c r="BL379" s="21" t="s">
        <v>188</v>
      </c>
      <c r="BM379" s="227" t="s">
        <v>386</v>
      </c>
    </row>
    <row r="380" s="2" customFormat="1">
      <c r="A380" s="42"/>
      <c r="B380" s="43"/>
      <c r="C380" s="44"/>
      <c r="D380" s="229" t="s">
        <v>190</v>
      </c>
      <c r="E380" s="44"/>
      <c r="F380" s="230" t="s">
        <v>387</v>
      </c>
      <c r="G380" s="44"/>
      <c r="H380" s="44"/>
      <c r="I380" s="231"/>
      <c r="J380" s="44"/>
      <c r="K380" s="44"/>
      <c r="L380" s="48"/>
      <c r="M380" s="232"/>
      <c r="N380" s="233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190</v>
      </c>
      <c r="AU380" s="21" t="s">
        <v>189</v>
      </c>
    </row>
    <row r="381" s="14" customFormat="1">
      <c r="A381" s="14"/>
      <c r="B381" s="245"/>
      <c r="C381" s="246"/>
      <c r="D381" s="236" t="s">
        <v>192</v>
      </c>
      <c r="E381" s="247" t="s">
        <v>19</v>
      </c>
      <c r="F381" s="248" t="s">
        <v>388</v>
      </c>
      <c r="G381" s="246"/>
      <c r="H381" s="249">
        <v>2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192</v>
      </c>
      <c r="AU381" s="255" t="s">
        <v>189</v>
      </c>
      <c r="AV381" s="14" t="s">
        <v>14</v>
      </c>
      <c r="AW381" s="14" t="s">
        <v>35</v>
      </c>
      <c r="AX381" s="14" t="s">
        <v>74</v>
      </c>
      <c r="AY381" s="255" t="s">
        <v>179</v>
      </c>
    </row>
    <row r="382" s="15" customFormat="1">
      <c r="A382" s="15"/>
      <c r="B382" s="256"/>
      <c r="C382" s="257"/>
      <c r="D382" s="236" t="s">
        <v>192</v>
      </c>
      <c r="E382" s="258" t="s">
        <v>19</v>
      </c>
      <c r="F382" s="259" t="s">
        <v>201</v>
      </c>
      <c r="G382" s="257"/>
      <c r="H382" s="260">
        <v>2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192</v>
      </c>
      <c r="AU382" s="266" t="s">
        <v>189</v>
      </c>
      <c r="AV382" s="15" t="s">
        <v>188</v>
      </c>
      <c r="AW382" s="15" t="s">
        <v>35</v>
      </c>
      <c r="AX382" s="15" t="s">
        <v>81</v>
      </c>
      <c r="AY382" s="266" t="s">
        <v>179</v>
      </c>
    </row>
    <row r="383" s="2" customFormat="1" ht="16.5" customHeight="1">
      <c r="A383" s="42"/>
      <c r="B383" s="43"/>
      <c r="C383" s="216" t="s">
        <v>389</v>
      </c>
      <c r="D383" s="216" t="s">
        <v>183</v>
      </c>
      <c r="E383" s="217" t="s">
        <v>390</v>
      </c>
      <c r="F383" s="218" t="s">
        <v>391</v>
      </c>
      <c r="G383" s="219" t="s">
        <v>325</v>
      </c>
      <c r="H383" s="220">
        <v>2</v>
      </c>
      <c r="I383" s="221"/>
      <c r="J383" s="222">
        <f>ROUND(I383*H383,2)</f>
        <v>0</v>
      </c>
      <c r="K383" s="218" t="s">
        <v>187</v>
      </c>
      <c r="L383" s="48"/>
      <c r="M383" s="223" t="s">
        <v>19</v>
      </c>
      <c r="N383" s="224" t="s">
        <v>45</v>
      </c>
      <c r="O383" s="88"/>
      <c r="P383" s="225">
        <f>O383*H383</f>
        <v>0</v>
      </c>
      <c r="Q383" s="225">
        <v>0.21734000000000001</v>
      </c>
      <c r="R383" s="225">
        <f>Q383*H383</f>
        <v>0.43468000000000001</v>
      </c>
      <c r="S383" s="225">
        <v>0</v>
      </c>
      <c r="T383" s="226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7" t="s">
        <v>188</v>
      </c>
      <c r="AT383" s="227" t="s">
        <v>183</v>
      </c>
      <c r="AU383" s="227" t="s">
        <v>189</v>
      </c>
      <c r="AY383" s="21" t="s">
        <v>179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1" t="s">
        <v>81</v>
      </c>
      <c r="BK383" s="228">
        <f>ROUND(I383*H383,2)</f>
        <v>0</v>
      </c>
      <c r="BL383" s="21" t="s">
        <v>188</v>
      </c>
      <c r="BM383" s="227" t="s">
        <v>392</v>
      </c>
    </row>
    <row r="384" s="2" customFormat="1">
      <c r="A384" s="42"/>
      <c r="B384" s="43"/>
      <c r="C384" s="44"/>
      <c r="D384" s="229" t="s">
        <v>190</v>
      </c>
      <c r="E384" s="44"/>
      <c r="F384" s="230" t="s">
        <v>393</v>
      </c>
      <c r="G384" s="44"/>
      <c r="H384" s="44"/>
      <c r="I384" s="231"/>
      <c r="J384" s="44"/>
      <c r="K384" s="44"/>
      <c r="L384" s="48"/>
      <c r="M384" s="232"/>
      <c r="N384" s="233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1" t="s">
        <v>190</v>
      </c>
      <c r="AU384" s="21" t="s">
        <v>189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394</v>
      </c>
      <c r="G385" s="246"/>
      <c r="H385" s="249">
        <v>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189</v>
      </c>
      <c r="AV385" s="14" t="s">
        <v>14</v>
      </c>
      <c r="AW385" s="14" t="s">
        <v>35</v>
      </c>
      <c r="AX385" s="14" t="s">
        <v>74</v>
      </c>
      <c r="AY385" s="255" t="s">
        <v>179</v>
      </c>
    </row>
    <row r="386" s="15" customFormat="1">
      <c r="A386" s="15"/>
      <c r="B386" s="256"/>
      <c r="C386" s="257"/>
      <c r="D386" s="236" t="s">
        <v>192</v>
      </c>
      <c r="E386" s="258" t="s">
        <v>19</v>
      </c>
      <c r="F386" s="259" t="s">
        <v>201</v>
      </c>
      <c r="G386" s="257"/>
      <c r="H386" s="260">
        <v>2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192</v>
      </c>
      <c r="AU386" s="266" t="s">
        <v>189</v>
      </c>
      <c r="AV386" s="15" t="s">
        <v>188</v>
      </c>
      <c r="AW386" s="15" t="s">
        <v>35</v>
      </c>
      <c r="AX386" s="15" t="s">
        <v>81</v>
      </c>
      <c r="AY386" s="266" t="s">
        <v>179</v>
      </c>
    </row>
    <row r="387" s="2" customFormat="1" ht="16.5" customHeight="1">
      <c r="A387" s="42"/>
      <c r="B387" s="43"/>
      <c r="C387" s="216" t="s">
        <v>395</v>
      </c>
      <c r="D387" s="216" t="s">
        <v>183</v>
      </c>
      <c r="E387" s="217" t="s">
        <v>396</v>
      </c>
      <c r="F387" s="218" t="s">
        <v>397</v>
      </c>
      <c r="G387" s="219" t="s">
        <v>325</v>
      </c>
      <c r="H387" s="220">
        <v>2</v>
      </c>
      <c r="I387" s="221"/>
      <c r="J387" s="222">
        <f>ROUND(I387*H387,2)</f>
        <v>0</v>
      </c>
      <c r="K387" s="218" t="s">
        <v>187</v>
      </c>
      <c r="L387" s="48"/>
      <c r="M387" s="223" t="s">
        <v>19</v>
      </c>
      <c r="N387" s="224" t="s">
        <v>45</v>
      </c>
      <c r="O387" s="88"/>
      <c r="P387" s="225">
        <f>O387*H387</f>
        <v>0</v>
      </c>
      <c r="Q387" s="225">
        <v>0</v>
      </c>
      <c r="R387" s="225">
        <f>Q387*H387</f>
        <v>0</v>
      </c>
      <c r="S387" s="225">
        <v>0.050000000000000003</v>
      </c>
      <c r="T387" s="226">
        <f>S387*H387</f>
        <v>0.10000000000000001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7" t="s">
        <v>188</v>
      </c>
      <c r="AT387" s="227" t="s">
        <v>183</v>
      </c>
      <c r="AU387" s="227" t="s">
        <v>189</v>
      </c>
      <c r="AY387" s="21" t="s">
        <v>179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1" t="s">
        <v>81</v>
      </c>
      <c r="BK387" s="228">
        <f>ROUND(I387*H387,2)</f>
        <v>0</v>
      </c>
      <c r="BL387" s="21" t="s">
        <v>188</v>
      </c>
      <c r="BM387" s="227" t="s">
        <v>398</v>
      </c>
    </row>
    <row r="388" s="2" customFormat="1">
      <c r="A388" s="42"/>
      <c r="B388" s="43"/>
      <c r="C388" s="44"/>
      <c r="D388" s="229" t="s">
        <v>190</v>
      </c>
      <c r="E388" s="44"/>
      <c r="F388" s="230" t="s">
        <v>399</v>
      </c>
      <c r="G388" s="44"/>
      <c r="H388" s="44"/>
      <c r="I388" s="231"/>
      <c r="J388" s="44"/>
      <c r="K388" s="44"/>
      <c r="L388" s="48"/>
      <c r="M388" s="232"/>
      <c r="N388" s="233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1" t="s">
        <v>190</v>
      </c>
      <c r="AU388" s="21" t="s">
        <v>189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400</v>
      </c>
      <c r="G389" s="246"/>
      <c r="H389" s="249">
        <v>2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189</v>
      </c>
      <c r="AV389" s="14" t="s">
        <v>14</v>
      </c>
      <c r="AW389" s="14" t="s">
        <v>35</v>
      </c>
      <c r="AX389" s="14" t="s">
        <v>74</v>
      </c>
      <c r="AY389" s="255" t="s">
        <v>179</v>
      </c>
    </row>
    <row r="390" s="15" customFormat="1">
      <c r="A390" s="15"/>
      <c r="B390" s="256"/>
      <c r="C390" s="257"/>
      <c r="D390" s="236" t="s">
        <v>192</v>
      </c>
      <c r="E390" s="258" t="s">
        <v>19</v>
      </c>
      <c r="F390" s="259" t="s">
        <v>201</v>
      </c>
      <c r="G390" s="257"/>
      <c r="H390" s="260">
        <v>2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192</v>
      </c>
      <c r="AU390" s="266" t="s">
        <v>189</v>
      </c>
      <c r="AV390" s="15" t="s">
        <v>188</v>
      </c>
      <c r="AW390" s="15" t="s">
        <v>35</v>
      </c>
      <c r="AX390" s="15" t="s">
        <v>81</v>
      </c>
      <c r="AY390" s="266" t="s">
        <v>179</v>
      </c>
    </row>
    <row r="391" s="2" customFormat="1" ht="16.5" customHeight="1">
      <c r="A391" s="42"/>
      <c r="B391" s="43"/>
      <c r="C391" s="216" t="s">
        <v>401</v>
      </c>
      <c r="D391" s="216" t="s">
        <v>183</v>
      </c>
      <c r="E391" s="217" t="s">
        <v>402</v>
      </c>
      <c r="F391" s="218" t="s">
        <v>403</v>
      </c>
      <c r="G391" s="219" t="s">
        <v>325</v>
      </c>
      <c r="H391" s="220">
        <v>1</v>
      </c>
      <c r="I391" s="221"/>
      <c r="J391" s="222">
        <f>ROUND(I391*H391,2)</f>
        <v>0</v>
      </c>
      <c r="K391" s="218" t="s">
        <v>187</v>
      </c>
      <c r="L391" s="48"/>
      <c r="M391" s="223" t="s">
        <v>19</v>
      </c>
      <c r="N391" s="224" t="s">
        <v>45</v>
      </c>
      <c r="O391" s="88"/>
      <c r="P391" s="225">
        <f>O391*H391</f>
        <v>0</v>
      </c>
      <c r="Q391" s="225">
        <v>0.040000000000000001</v>
      </c>
      <c r="R391" s="225">
        <f>Q391*H391</f>
        <v>0.040000000000000001</v>
      </c>
      <c r="S391" s="225">
        <v>0</v>
      </c>
      <c r="T391" s="226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7" t="s">
        <v>188</v>
      </c>
      <c r="AT391" s="227" t="s">
        <v>183</v>
      </c>
      <c r="AU391" s="227" t="s">
        <v>189</v>
      </c>
      <c r="AY391" s="21" t="s">
        <v>179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1" t="s">
        <v>81</v>
      </c>
      <c r="BK391" s="228">
        <f>ROUND(I391*H391,2)</f>
        <v>0</v>
      </c>
      <c r="BL391" s="21" t="s">
        <v>188</v>
      </c>
      <c r="BM391" s="227" t="s">
        <v>404</v>
      </c>
    </row>
    <row r="392" s="2" customFormat="1">
      <c r="A392" s="42"/>
      <c r="B392" s="43"/>
      <c r="C392" s="44"/>
      <c r="D392" s="229" t="s">
        <v>190</v>
      </c>
      <c r="E392" s="44"/>
      <c r="F392" s="230" t="s">
        <v>405</v>
      </c>
      <c r="G392" s="44"/>
      <c r="H392" s="44"/>
      <c r="I392" s="231"/>
      <c r="J392" s="44"/>
      <c r="K392" s="44"/>
      <c r="L392" s="48"/>
      <c r="M392" s="232"/>
      <c r="N392" s="233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1" t="s">
        <v>190</v>
      </c>
      <c r="AU392" s="21" t="s">
        <v>189</v>
      </c>
    </row>
    <row r="393" s="2" customFormat="1">
      <c r="A393" s="42"/>
      <c r="B393" s="43"/>
      <c r="C393" s="44"/>
      <c r="D393" s="236" t="s">
        <v>272</v>
      </c>
      <c r="E393" s="44"/>
      <c r="F393" s="277" t="s">
        <v>406</v>
      </c>
      <c r="G393" s="44"/>
      <c r="H393" s="44"/>
      <c r="I393" s="231"/>
      <c r="J393" s="44"/>
      <c r="K393" s="44"/>
      <c r="L393" s="48"/>
      <c r="M393" s="232"/>
      <c r="N393" s="233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1" t="s">
        <v>272</v>
      </c>
      <c r="AU393" s="21" t="s">
        <v>189</v>
      </c>
    </row>
    <row r="394" s="14" customFormat="1">
      <c r="A394" s="14"/>
      <c r="B394" s="245"/>
      <c r="C394" s="246"/>
      <c r="D394" s="236" t="s">
        <v>192</v>
      </c>
      <c r="E394" s="247" t="s">
        <v>19</v>
      </c>
      <c r="F394" s="248" t="s">
        <v>407</v>
      </c>
      <c r="G394" s="246"/>
      <c r="H394" s="249">
        <v>1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192</v>
      </c>
      <c r="AU394" s="255" t="s">
        <v>189</v>
      </c>
      <c r="AV394" s="14" t="s">
        <v>14</v>
      </c>
      <c r="AW394" s="14" t="s">
        <v>35</v>
      </c>
      <c r="AX394" s="14" t="s">
        <v>74</v>
      </c>
      <c r="AY394" s="255" t="s">
        <v>179</v>
      </c>
    </row>
    <row r="395" s="15" customFormat="1">
      <c r="A395" s="15"/>
      <c r="B395" s="256"/>
      <c r="C395" s="257"/>
      <c r="D395" s="236" t="s">
        <v>192</v>
      </c>
      <c r="E395" s="258" t="s">
        <v>19</v>
      </c>
      <c r="F395" s="259" t="s">
        <v>201</v>
      </c>
      <c r="G395" s="257"/>
      <c r="H395" s="260">
        <v>1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192</v>
      </c>
      <c r="AU395" s="266" t="s">
        <v>189</v>
      </c>
      <c r="AV395" s="15" t="s">
        <v>188</v>
      </c>
      <c r="AW395" s="15" t="s">
        <v>35</v>
      </c>
      <c r="AX395" s="15" t="s">
        <v>81</v>
      </c>
      <c r="AY395" s="266" t="s">
        <v>179</v>
      </c>
    </row>
    <row r="396" s="2" customFormat="1" ht="16.5" customHeight="1">
      <c r="A396" s="42"/>
      <c r="B396" s="43"/>
      <c r="C396" s="216" t="s">
        <v>408</v>
      </c>
      <c r="D396" s="216" t="s">
        <v>183</v>
      </c>
      <c r="E396" s="217" t="s">
        <v>409</v>
      </c>
      <c r="F396" s="218" t="s">
        <v>410</v>
      </c>
      <c r="G396" s="219" t="s">
        <v>325</v>
      </c>
      <c r="H396" s="220">
        <v>1</v>
      </c>
      <c r="I396" s="221"/>
      <c r="J396" s="222">
        <f>ROUND(I396*H396,2)</f>
        <v>0</v>
      </c>
      <c r="K396" s="218" t="s">
        <v>187</v>
      </c>
      <c r="L396" s="48"/>
      <c r="M396" s="223" t="s">
        <v>19</v>
      </c>
      <c r="N396" s="224" t="s">
        <v>45</v>
      </c>
      <c r="O396" s="88"/>
      <c r="P396" s="225">
        <f>O396*H396</f>
        <v>0</v>
      </c>
      <c r="Q396" s="225">
        <v>0.050000000000000003</v>
      </c>
      <c r="R396" s="225">
        <f>Q396*H396</f>
        <v>0.050000000000000003</v>
      </c>
      <c r="S396" s="225">
        <v>0</v>
      </c>
      <c r="T396" s="226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7" t="s">
        <v>188</v>
      </c>
      <c r="AT396" s="227" t="s">
        <v>183</v>
      </c>
      <c r="AU396" s="227" t="s">
        <v>189</v>
      </c>
      <c r="AY396" s="21" t="s">
        <v>179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1" t="s">
        <v>81</v>
      </c>
      <c r="BK396" s="228">
        <f>ROUND(I396*H396,2)</f>
        <v>0</v>
      </c>
      <c r="BL396" s="21" t="s">
        <v>188</v>
      </c>
      <c r="BM396" s="227" t="s">
        <v>411</v>
      </c>
    </row>
    <row r="397" s="2" customFormat="1">
      <c r="A397" s="42"/>
      <c r="B397" s="43"/>
      <c r="C397" s="44"/>
      <c r="D397" s="229" t="s">
        <v>190</v>
      </c>
      <c r="E397" s="44"/>
      <c r="F397" s="230" t="s">
        <v>412</v>
      </c>
      <c r="G397" s="44"/>
      <c r="H397" s="44"/>
      <c r="I397" s="231"/>
      <c r="J397" s="44"/>
      <c r="K397" s="44"/>
      <c r="L397" s="48"/>
      <c r="M397" s="232"/>
      <c r="N397" s="233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1" t="s">
        <v>190</v>
      </c>
      <c r="AU397" s="21" t="s">
        <v>189</v>
      </c>
    </row>
    <row r="398" s="2" customFormat="1">
      <c r="A398" s="42"/>
      <c r="B398" s="43"/>
      <c r="C398" s="44"/>
      <c r="D398" s="236" t="s">
        <v>272</v>
      </c>
      <c r="E398" s="44"/>
      <c r="F398" s="277" t="s">
        <v>406</v>
      </c>
      <c r="G398" s="44"/>
      <c r="H398" s="44"/>
      <c r="I398" s="231"/>
      <c r="J398" s="44"/>
      <c r="K398" s="44"/>
      <c r="L398" s="48"/>
      <c r="M398" s="232"/>
      <c r="N398" s="233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272</v>
      </c>
      <c r="AU398" s="21" t="s">
        <v>189</v>
      </c>
    </row>
    <row r="399" s="14" customFormat="1">
      <c r="A399" s="14"/>
      <c r="B399" s="245"/>
      <c r="C399" s="246"/>
      <c r="D399" s="236" t="s">
        <v>192</v>
      </c>
      <c r="E399" s="247" t="s">
        <v>19</v>
      </c>
      <c r="F399" s="248" t="s">
        <v>413</v>
      </c>
      <c r="G399" s="246"/>
      <c r="H399" s="249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192</v>
      </c>
      <c r="AU399" s="255" t="s">
        <v>189</v>
      </c>
      <c r="AV399" s="14" t="s">
        <v>14</v>
      </c>
      <c r="AW399" s="14" t="s">
        <v>35</v>
      </c>
      <c r="AX399" s="14" t="s">
        <v>74</v>
      </c>
      <c r="AY399" s="255" t="s">
        <v>179</v>
      </c>
    </row>
    <row r="400" s="15" customFormat="1">
      <c r="A400" s="15"/>
      <c r="B400" s="256"/>
      <c r="C400" s="257"/>
      <c r="D400" s="236" t="s">
        <v>192</v>
      </c>
      <c r="E400" s="258" t="s">
        <v>19</v>
      </c>
      <c r="F400" s="259" t="s">
        <v>201</v>
      </c>
      <c r="G400" s="257"/>
      <c r="H400" s="260">
        <v>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192</v>
      </c>
      <c r="AU400" s="266" t="s">
        <v>189</v>
      </c>
      <c r="AV400" s="15" t="s">
        <v>188</v>
      </c>
      <c r="AW400" s="15" t="s">
        <v>35</v>
      </c>
      <c r="AX400" s="15" t="s">
        <v>81</v>
      </c>
      <c r="AY400" s="266" t="s">
        <v>179</v>
      </c>
    </row>
    <row r="401" s="12" customFormat="1" ht="22.8" customHeight="1">
      <c r="A401" s="12"/>
      <c r="B401" s="200"/>
      <c r="C401" s="201"/>
      <c r="D401" s="202" t="s">
        <v>73</v>
      </c>
      <c r="E401" s="214" t="s">
        <v>256</v>
      </c>
      <c r="F401" s="214" t="s">
        <v>414</v>
      </c>
      <c r="G401" s="201"/>
      <c r="H401" s="201"/>
      <c r="I401" s="204"/>
      <c r="J401" s="215">
        <f>BK401</f>
        <v>0</v>
      </c>
      <c r="K401" s="201"/>
      <c r="L401" s="206"/>
      <c r="M401" s="207"/>
      <c r="N401" s="208"/>
      <c r="O401" s="208"/>
      <c r="P401" s="209">
        <f>P402+P433</f>
        <v>0</v>
      </c>
      <c r="Q401" s="208"/>
      <c r="R401" s="209">
        <f>R402+R433</f>
        <v>35.278930000000003</v>
      </c>
      <c r="S401" s="208"/>
      <c r="T401" s="210">
        <f>T402+T433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1" t="s">
        <v>81</v>
      </c>
      <c r="AT401" s="212" t="s">
        <v>73</v>
      </c>
      <c r="AU401" s="212" t="s">
        <v>81</v>
      </c>
      <c r="AY401" s="211" t="s">
        <v>179</v>
      </c>
      <c r="BK401" s="213">
        <f>BK402+BK433</f>
        <v>0</v>
      </c>
    </row>
    <row r="402" s="12" customFormat="1" ht="20.88" customHeight="1">
      <c r="A402" s="12"/>
      <c r="B402" s="200"/>
      <c r="C402" s="201"/>
      <c r="D402" s="202" t="s">
        <v>73</v>
      </c>
      <c r="E402" s="214" t="s">
        <v>415</v>
      </c>
      <c r="F402" s="214" t="s">
        <v>416</v>
      </c>
      <c r="G402" s="201"/>
      <c r="H402" s="201"/>
      <c r="I402" s="204"/>
      <c r="J402" s="215">
        <f>BK402</f>
        <v>0</v>
      </c>
      <c r="K402" s="201"/>
      <c r="L402" s="206"/>
      <c r="M402" s="207"/>
      <c r="N402" s="208"/>
      <c r="O402" s="208"/>
      <c r="P402" s="209">
        <f>SUM(P403:P432)</f>
        <v>0</v>
      </c>
      <c r="Q402" s="208"/>
      <c r="R402" s="209">
        <f>SUM(R403:R432)</f>
        <v>35.278930000000003</v>
      </c>
      <c r="S402" s="208"/>
      <c r="T402" s="210">
        <f>SUM(T403:T432)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1" t="s">
        <v>81</v>
      </c>
      <c r="AT402" s="212" t="s">
        <v>73</v>
      </c>
      <c r="AU402" s="212" t="s">
        <v>14</v>
      </c>
      <c r="AY402" s="211" t="s">
        <v>179</v>
      </c>
      <c r="BK402" s="213">
        <f>SUM(BK403:BK432)</f>
        <v>0</v>
      </c>
    </row>
    <row r="403" s="2" customFormat="1" ht="16.5" customHeight="1">
      <c r="A403" s="42"/>
      <c r="B403" s="43"/>
      <c r="C403" s="216" t="s">
        <v>417</v>
      </c>
      <c r="D403" s="216" t="s">
        <v>183</v>
      </c>
      <c r="E403" s="217" t="s">
        <v>418</v>
      </c>
      <c r="F403" s="218" t="s">
        <v>419</v>
      </c>
      <c r="G403" s="219" t="s">
        <v>204</v>
      </c>
      <c r="H403" s="220">
        <v>160</v>
      </c>
      <c r="I403" s="221"/>
      <c r="J403" s="222">
        <f>ROUND(I403*H403,2)</f>
        <v>0</v>
      </c>
      <c r="K403" s="218" t="s">
        <v>187</v>
      </c>
      <c r="L403" s="48"/>
      <c r="M403" s="223" t="s">
        <v>19</v>
      </c>
      <c r="N403" s="224" t="s">
        <v>45</v>
      </c>
      <c r="O403" s="88"/>
      <c r="P403" s="225">
        <f>O403*H403</f>
        <v>0</v>
      </c>
      <c r="Q403" s="225">
        <v>0.040079999999999998</v>
      </c>
      <c r="R403" s="225">
        <f>Q403*H403</f>
        <v>6.4127999999999998</v>
      </c>
      <c r="S403" s="225">
        <v>0</v>
      </c>
      <c r="T403" s="226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7" t="s">
        <v>188</v>
      </c>
      <c r="AT403" s="227" t="s">
        <v>183</v>
      </c>
      <c r="AU403" s="227" t="s">
        <v>189</v>
      </c>
      <c r="AY403" s="21" t="s">
        <v>179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1" t="s">
        <v>81</v>
      </c>
      <c r="BK403" s="228">
        <f>ROUND(I403*H403,2)</f>
        <v>0</v>
      </c>
      <c r="BL403" s="21" t="s">
        <v>188</v>
      </c>
      <c r="BM403" s="227" t="s">
        <v>420</v>
      </c>
    </row>
    <row r="404" s="2" customFormat="1">
      <c r="A404" s="42"/>
      <c r="B404" s="43"/>
      <c r="C404" s="44"/>
      <c r="D404" s="229" t="s">
        <v>190</v>
      </c>
      <c r="E404" s="44"/>
      <c r="F404" s="230" t="s">
        <v>421</v>
      </c>
      <c r="G404" s="44"/>
      <c r="H404" s="44"/>
      <c r="I404" s="231"/>
      <c r="J404" s="44"/>
      <c r="K404" s="44"/>
      <c r="L404" s="48"/>
      <c r="M404" s="232"/>
      <c r="N404" s="233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1" t="s">
        <v>190</v>
      </c>
      <c r="AU404" s="21" t="s">
        <v>189</v>
      </c>
    </row>
    <row r="405" s="13" customFormat="1">
      <c r="A405" s="13"/>
      <c r="B405" s="234"/>
      <c r="C405" s="235"/>
      <c r="D405" s="236" t="s">
        <v>192</v>
      </c>
      <c r="E405" s="237" t="s">
        <v>19</v>
      </c>
      <c r="F405" s="238" t="s">
        <v>422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192</v>
      </c>
      <c r="AU405" s="244" t="s">
        <v>189</v>
      </c>
      <c r="AV405" s="13" t="s">
        <v>81</v>
      </c>
      <c r="AW405" s="13" t="s">
        <v>35</v>
      </c>
      <c r="AX405" s="13" t="s">
        <v>74</v>
      </c>
      <c r="AY405" s="244" t="s">
        <v>179</v>
      </c>
    </row>
    <row r="406" s="14" customFormat="1">
      <c r="A406" s="14"/>
      <c r="B406" s="245"/>
      <c r="C406" s="246"/>
      <c r="D406" s="236" t="s">
        <v>192</v>
      </c>
      <c r="E406" s="247" t="s">
        <v>19</v>
      </c>
      <c r="F406" s="248" t="s">
        <v>423</v>
      </c>
      <c r="G406" s="246"/>
      <c r="H406" s="249">
        <v>160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192</v>
      </c>
      <c r="AU406" s="255" t="s">
        <v>189</v>
      </c>
      <c r="AV406" s="14" t="s">
        <v>14</v>
      </c>
      <c r="AW406" s="14" t="s">
        <v>35</v>
      </c>
      <c r="AX406" s="14" t="s">
        <v>74</v>
      </c>
      <c r="AY406" s="255" t="s">
        <v>179</v>
      </c>
    </row>
    <row r="407" s="15" customFormat="1">
      <c r="A407" s="15"/>
      <c r="B407" s="256"/>
      <c r="C407" s="257"/>
      <c r="D407" s="236" t="s">
        <v>192</v>
      </c>
      <c r="E407" s="258" t="s">
        <v>19</v>
      </c>
      <c r="F407" s="259" t="s">
        <v>201</v>
      </c>
      <c r="G407" s="257"/>
      <c r="H407" s="260">
        <v>160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192</v>
      </c>
      <c r="AU407" s="266" t="s">
        <v>189</v>
      </c>
      <c r="AV407" s="15" t="s">
        <v>188</v>
      </c>
      <c r="AW407" s="15" t="s">
        <v>35</v>
      </c>
      <c r="AX407" s="15" t="s">
        <v>81</v>
      </c>
      <c r="AY407" s="266" t="s">
        <v>179</v>
      </c>
    </row>
    <row r="408" s="2" customFormat="1" ht="16.5" customHeight="1">
      <c r="A408" s="42"/>
      <c r="B408" s="43"/>
      <c r="C408" s="216" t="s">
        <v>424</v>
      </c>
      <c r="D408" s="216" t="s">
        <v>183</v>
      </c>
      <c r="E408" s="217" t="s">
        <v>425</v>
      </c>
      <c r="F408" s="218" t="s">
        <v>426</v>
      </c>
      <c r="G408" s="219" t="s">
        <v>204</v>
      </c>
      <c r="H408" s="220">
        <v>10</v>
      </c>
      <c r="I408" s="221"/>
      <c r="J408" s="222">
        <f>ROUND(I408*H408,2)</f>
        <v>0</v>
      </c>
      <c r="K408" s="218" t="s">
        <v>187</v>
      </c>
      <c r="L408" s="48"/>
      <c r="M408" s="223" t="s">
        <v>19</v>
      </c>
      <c r="N408" s="224" t="s">
        <v>45</v>
      </c>
      <c r="O408" s="88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7" t="s">
        <v>188</v>
      </c>
      <c r="AT408" s="227" t="s">
        <v>183</v>
      </c>
      <c r="AU408" s="227" t="s">
        <v>189</v>
      </c>
      <c r="AY408" s="21" t="s">
        <v>179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1" t="s">
        <v>81</v>
      </c>
      <c r="BK408" s="228">
        <f>ROUND(I408*H408,2)</f>
        <v>0</v>
      </c>
      <c r="BL408" s="21" t="s">
        <v>188</v>
      </c>
      <c r="BM408" s="227" t="s">
        <v>427</v>
      </c>
    </row>
    <row r="409" s="2" customFormat="1">
      <c r="A409" s="42"/>
      <c r="B409" s="43"/>
      <c r="C409" s="44"/>
      <c r="D409" s="229" t="s">
        <v>190</v>
      </c>
      <c r="E409" s="44"/>
      <c r="F409" s="230" t="s">
        <v>428</v>
      </c>
      <c r="G409" s="44"/>
      <c r="H409" s="44"/>
      <c r="I409" s="231"/>
      <c r="J409" s="44"/>
      <c r="K409" s="44"/>
      <c r="L409" s="48"/>
      <c r="M409" s="232"/>
      <c r="N409" s="233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1" t="s">
        <v>190</v>
      </c>
      <c r="AU409" s="21" t="s">
        <v>189</v>
      </c>
    </row>
    <row r="410" s="2" customFormat="1" ht="24.15" customHeight="1">
      <c r="A410" s="42"/>
      <c r="B410" s="43"/>
      <c r="C410" s="216" t="s">
        <v>429</v>
      </c>
      <c r="D410" s="216" t="s">
        <v>183</v>
      </c>
      <c r="E410" s="217" t="s">
        <v>430</v>
      </c>
      <c r="F410" s="218" t="s">
        <v>431</v>
      </c>
      <c r="G410" s="219" t="s">
        <v>204</v>
      </c>
      <c r="H410" s="220">
        <v>150</v>
      </c>
      <c r="I410" s="221"/>
      <c r="J410" s="222">
        <f>ROUND(I410*H410,2)</f>
        <v>0</v>
      </c>
      <c r="K410" s="218" t="s">
        <v>187</v>
      </c>
      <c r="L410" s="48"/>
      <c r="M410" s="223" t="s">
        <v>19</v>
      </c>
      <c r="N410" s="224" t="s">
        <v>45</v>
      </c>
      <c r="O410" s="88"/>
      <c r="P410" s="225">
        <f>O410*H410</f>
        <v>0</v>
      </c>
      <c r="Q410" s="225">
        <v>0.1295</v>
      </c>
      <c r="R410" s="225">
        <f>Q410*H410</f>
        <v>19.425000000000001</v>
      </c>
      <c r="S410" s="225">
        <v>0</v>
      </c>
      <c r="T410" s="226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27" t="s">
        <v>188</v>
      </c>
      <c r="AT410" s="227" t="s">
        <v>183</v>
      </c>
      <c r="AU410" s="227" t="s">
        <v>189</v>
      </c>
      <c r="AY410" s="21" t="s">
        <v>179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1" t="s">
        <v>81</v>
      </c>
      <c r="BK410" s="228">
        <f>ROUND(I410*H410,2)</f>
        <v>0</v>
      </c>
      <c r="BL410" s="21" t="s">
        <v>188</v>
      </c>
      <c r="BM410" s="227" t="s">
        <v>432</v>
      </c>
    </row>
    <row r="411" s="2" customFormat="1">
      <c r="A411" s="42"/>
      <c r="B411" s="43"/>
      <c r="C411" s="44"/>
      <c r="D411" s="229" t="s">
        <v>190</v>
      </c>
      <c r="E411" s="44"/>
      <c r="F411" s="230" t="s">
        <v>433</v>
      </c>
      <c r="G411" s="44"/>
      <c r="H411" s="44"/>
      <c r="I411" s="231"/>
      <c r="J411" s="44"/>
      <c r="K411" s="44"/>
      <c r="L411" s="48"/>
      <c r="M411" s="232"/>
      <c r="N411" s="233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1" t="s">
        <v>190</v>
      </c>
      <c r="AU411" s="21" t="s">
        <v>189</v>
      </c>
    </row>
    <row r="412" s="2" customFormat="1" ht="16.5" customHeight="1">
      <c r="A412" s="42"/>
      <c r="B412" s="43"/>
      <c r="C412" s="267" t="s">
        <v>434</v>
      </c>
      <c r="D412" s="267" t="s">
        <v>266</v>
      </c>
      <c r="E412" s="268" t="s">
        <v>435</v>
      </c>
      <c r="F412" s="269" t="s">
        <v>436</v>
      </c>
      <c r="G412" s="270" t="s">
        <v>204</v>
      </c>
      <c r="H412" s="271">
        <v>153</v>
      </c>
      <c r="I412" s="272"/>
      <c r="J412" s="273">
        <f>ROUND(I412*H412,2)</f>
        <v>0</v>
      </c>
      <c r="K412" s="269" t="s">
        <v>187</v>
      </c>
      <c r="L412" s="274"/>
      <c r="M412" s="275" t="s">
        <v>19</v>
      </c>
      <c r="N412" s="276" t="s">
        <v>45</v>
      </c>
      <c r="O412" s="88"/>
      <c r="P412" s="225">
        <f>O412*H412</f>
        <v>0</v>
      </c>
      <c r="Q412" s="225">
        <v>0.056120000000000003</v>
      </c>
      <c r="R412" s="225">
        <f>Q412*H412</f>
        <v>8.5863600000000009</v>
      </c>
      <c r="S412" s="225">
        <v>0</v>
      </c>
      <c r="T412" s="226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7" t="s">
        <v>217</v>
      </c>
      <c r="AT412" s="227" t="s">
        <v>266</v>
      </c>
      <c r="AU412" s="227" t="s">
        <v>189</v>
      </c>
      <c r="AY412" s="21" t="s">
        <v>179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1" t="s">
        <v>81</v>
      </c>
      <c r="BK412" s="228">
        <f>ROUND(I412*H412,2)</f>
        <v>0</v>
      </c>
      <c r="BL412" s="21" t="s">
        <v>188</v>
      </c>
      <c r="BM412" s="227" t="s">
        <v>437</v>
      </c>
    </row>
    <row r="413" s="14" customFormat="1">
      <c r="A413" s="14"/>
      <c r="B413" s="245"/>
      <c r="C413" s="246"/>
      <c r="D413" s="236" t="s">
        <v>192</v>
      </c>
      <c r="E413" s="247" t="s">
        <v>19</v>
      </c>
      <c r="F413" s="248" t="s">
        <v>438</v>
      </c>
      <c r="G413" s="246"/>
      <c r="H413" s="249">
        <v>150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192</v>
      </c>
      <c r="AU413" s="255" t="s">
        <v>189</v>
      </c>
      <c r="AV413" s="14" t="s">
        <v>14</v>
      </c>
      <c r="AW413" s="14" t="s">
        <v>35</v>
      </c>
      <c r="AX413" s="14" t="s">
        <v>74</v>
      </c>
      <c r="AY413" s="255" t="s">
        <v>179</v>
      </c>
    </row>
    <row r="414" s="15" customFormat="1">
      <c r="A414" s="15"/>
      <c r="B414" s="256"/>
      <c r="C414" s="257"/>
      <c r="D414" s="236" t="s">
        <v>192</v>
      </c>
      <c r="E414" s="258" t="s">
        <v>19</v>
      </c>
      <c r="F414" s="259" t="s">
        <v>201</v>
      </c>
      <c r="G414" s="257"/>
      <c r="H414" s="260">
        <v>150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192</v>
      </c>
      <c r="AU414" s="266" t="s">
        <v>189</v>
      </c>
      <c r="AV414" s="15" t="s">
        <v>188</v>
      </c>
      <c r="AW414" s="15" t="s">
        <v>35</v>
      </c>
      <c r="AX414" s="15" t="s">
        <v>74</v>
      </c>
      <c r="AY414" s="266" t="s">
        <v>179</v>
      </c>
    </row>
    <row r="415" s="14" customFormat="1">
      <c r="A415" s="14"/>
      <c r="B415" s="245"/>
      <c r="C415" s="246"/>
      <c r="D415" s="236" t="s">
        <v>192</v>
      </c>
      <c r="E415" s="247" t="s">
        <v>19</v>
      </c>
      <c r="F415" s="248" t="s">
        <v>439</v>
      </c>
      <c r="G415" s="246"/>
      <c r="H415" s="249">
        <v>153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192</v>
      </c>
      <c r="AU415" s="255" t="s">
        <v>189</v>
      </c>
      <c r="AV415" s="14" t="s">
        <v>14</v>
      </c>
      <c r="AW415" s="14" t="s">
        <v>35</v>
      </c>
      <c r="AX415" s="14" t="s">
        <v>81</v>
      </c>
      <c r="AY415" s="255" t="s">
        <v>179</v>
      </c>
    </row>
    <row r="416" s="2" customFormat="1" ht="16.5" customHeight="1">
      <c r="A416" s="42"/>
      <c r="B416" s="43"/>
      <c r="C416" s="216" t="s">
        <v>317</v>
      </c>
      <c r="D416" s="216" t="s">
        <v>183</v>
      </c>
      <c r="E416" s="217" t="s">
        <v>440</v>
      </c>
      <c r="F416" s="218" t="s">
        <v>441</v>
      </c>
      <c r="G416" s="219" t="s">
        <v>325</v>
      </c>
      <c r="H416" s="220">
        <v>11</v>
      </c>
      <c r="I416" s="221"/>
      <c r="J416" s="222">
        <f>ROUND(I416*H416,2)</f>
        <v>0</v>
      </c>
      <c r="K416" s="218" t="s">
        <v>187</v>
      </c>
      <c r="L416" s="48"/>
      <c r="M416" s="223" t="s">
        <v>19</v>
      </c>
      <c r="N416" s="224" t="s">
        <v>45</v>
      </c>
      <c r="O416" s="88"/>
      <c r="P416" s="225">
        <f>O416*H416</f>
        <v>0</v>
      </c>
      <c r="Q416" s="225">
        <v>0.00069999999999999999</v>
      </c>
      <c r="R416" s="225">
        <f>Q416*H416</f>
        <v>0.0077000000000000002</v>
      </c>
      <c r="S416" s="225">
        <v>0</v>
      </c>
      <c r="T416" s="226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7" t="s">
        <v>188</v>
      </c>
      <c r="AT416" s="227" t="s">
        <v>183</v>
      </c>
      <c r="AU416" s="227" t="s">
        <v>189</v>
      </c>
      <c r="AY416" s="21" t="s">
        <v>179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1" t="s">
        <v>81</v>
      </c>
      <c r="BK416" s="228">
        <f>ROUND(I416*H416,2)</f>
        <v>0</v>
      </c>
      <c r="BL416" s="21" t="s">
        <v>188</v>
      </c>
      <c r="BM416" s="227" t="s">
        <v>442</v>
      </c>
    </row>
    <row r="417" s="2" customFormat="1">
      <c r="A417" s="42"/>
      <c r="B417" s="43"/>
      <c r="C417" s="44"/>
      <c r="D417" s="229" t="s">
        <v>190</v>
      </c>
      <c r="E417" s="44"/>
      <c r="F417" s="230" t="s">
        <v>443</v>
      </c>
      <c r="G417" s="44"/>
      <c r="H417" s="44"/>
      <c r="I417" s="231"/>
      <c r="J417" s="44"/>
      <c r="K417" s="44"/>
      <c r="L417" s="48"/>
      <c r="M417" s="232"/>
      <c r="N417" s="233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1" t="s">
        <v>190</v>
      </c>
      <c r="AU417" s="21" t="s">
        <v>189</v>
      </c>
    </row>
    <row r="418" s="2" customFormat="1" ht="16.5" customHeight="1">
      <c r="A418" s="42"/>
      <c r="B418" s="43"/>
      <c r="C418" s="267" t="s">
        <v>444</v>
      </c>
      <c r="D418" s="267" t="s">
        <v>266</v>
      </c>
      <c r="E418" s="268" t="s">
        <v>445</v>
      </c>
      <c r="F418" s="269" t="s">
        <v>446</v>
      </c>
      <c r="G418" s="270" t="s">
        <v>325</v>
      </c>
      <c r="H418" s="271">
        <v>6</v>
      </c>
      <c r="I418" s="272"/>
      <c r="J418" s="273">
        <f>ROUND(I418*H418,2)</f>
        <v>0</v>
      </c>
      <c r="K418" s="269" t="s">
        <v>187</v>
      </c>
      <c r="L418" s="274"/>
      <c r="M418" s="275" t="s">
        <v>19</v>
      </c>
      <c r="N418" s="276" t="s">
        <v>45</v>
      </c>
      <c r="O418" s="88"/>
      <c r="P418" s="225">
        <f>O418*H418</f>
        <v>0</v>
      </c>
      <c r="Q418" s="225">
        <v>0.0025000000000000001</v>
      </c>
      <c r="R418" s="225">
        <f>Q418*H418</f>
        <v>0.014999999999999999</v>
      </c>
      <c r="S418" s="225">
        <v>0</v>
      </c>
      <c r="T418" s="226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7" t="s">
        <v>217</v>
      </c>
      <c r="AT418" s="227" t="s">
        <v>266</v>
      </c>
      <c r="AU418" s="227" t="s">
        <v>189</v>
      </c>
      <c r="AY418" s="21" t="s">
        <v>179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21" t="s">
        <v>81</v>
      </c>
      <c r="BK418" s="228">
        <f>ROUND(I418*H418,2)</f>
        <v>0</v>
      </c>
      <c r="BL418" s="21" t="s">
        <v>188</v>
      </c>
      <c r="BM418" s="227" t="s">
        <v>447</v>
      </c>
    </row>
    <row r="419" s="13" customFormat="1">
      <c r="A419" s="13"/>
      <c r="B419" s="234"/>
      <c r="C419" s="235"/>
      <c r="D419" s="236" t="s">
        <v>192</v>
      </c>
      <c r="E419" s="237" t="s">
        <v>19</v>
      </c>
      <c r="F419" s="238" t="s">
        <v>448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192</v>
      </c>
      <c r="AU419" s="244" t="s">
        <v>189</v>
      </c>
      <c r="AV419" s="13" t="s">
        <v>81</v>
      </c>
      <c r="AW419" s="13" t="s">
        <v>35</v>
      </c>
      <c r="AX419" s="13" t="s">
        <v>74</v>
      </c>
      <c r="AY419" s="244" t="s">
        <v>179</v>
      </c>
    </row>
    <row r="420" s="14" customFormat="1">
      <c r="A420" s="14"/>
      <c r="B420" s="245"/>
      <c r="C420" s="246"/>
      <c r="D420" s="236" t="s">
        <v>192</v>
      </c>
      <c r="E420" s="247" t="s">
        <v>19</v>
      </c>
      <c r="F420" s="248" t="s">
        <v>449</v>
      </c>
      <c r="G420" s="246"/>
      <c r="H420" s="249">
        <v>3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192</v>
      </c>
      <c r="AU420" s="255" t="s">
        <v>189</v>
      </c>
      <c r="AV420" s="14" t="s">
        <v>14</v>
      </c>
      <c r="AW420" s="14" t="s">
        <v>35</v>
      </c>
      <c r="AX420" s="14" t="s">
        <v>74</v>
      </c>
      <c r="AY420" s="255" t="s">
        <v>179</v>
      </c>
    </row>
    <row r="421" s="13" customFormat="1">
      <c r="A421" s="13"/>
      <c r="B421" s="234"/>
      <c r="C421" s="235"/>
      <c r="D421" s="236" t="s">
        <v>192</v>
      </c>
      <c r="E421" s="237" t="s">
        <v>19</v>
      </c>
      <c r="F421" s="238" t="s">
        <v>450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192</v>
      </c>
      <c r="AU421" s="244" t="s">
        <v>189</v>
      </c>
      <c r="AV421" s="13" t="s">
        <v>81</v>
      </c>
      <c r="AW421" s="13" t="s">
        <v>35</v>
      </c>
      <c r="AX421" s="13" t="s">
        <v>74</v>
      </c>
      <c r="AY421" s="244" t="s">
        <v>179</v>
      </c>
    </row>
    <row r="422" s="14" customFormat="1">
      <c r="A422" s="14"/>
      <c r="B422" s="245"/>
      <c r="C422" s="246"/>
      <c r="D422" s="236" t="s">
        <v>192</v>
      </c>
      <c r="E422" s="247" t="s">
        <v>19</v>
      </c>
      <c r="F422" s="248" t="s">
        <v>449</v>
      </c>
      <c r="G422" s="246"/>
      <c r="H422" s="249">
        <v>3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192</v>
      </c>
      <c r="AU422" s="255" t="s">
        <v>189</v>
      </c>
      <c r="AV422" s="14" t="s">
        <v>14</v>
      </c>
      <c r="AW422" s="14" t="s">
        <v>35</v>
      </c>
      <c r="AX422" s="14" t="s">
        <v>74</v>
      </c>
      <c r="AY422" s="255" t="s">
        <v>179</v>
      </c>
    </row>
    <row r="423" s="15" customFormat="1">
      <c r="A423" s="15"/>
      <c r="B423" s="256"/>
      <c r="C423" s="257"/>
      <c r="D423" s="236" t="s">
        <v>192</v>
      </c>
      <c r="E423" s="258" t="s">
        <v>19</v>
      </c>
      <c r="F423" s="259" t="s">
        <v>201</v>
      </c>
      <c r="G423" s="257"/>
      <c r="H423" s="260">
        <v>6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192</v>
      </c>
      <c r="AU423" s="266" t="s">
        <v>189</v>
      </c>
      <c r="AV423" s="15" t="s">
        <v>188</v>
      </c>
      <c r="AW423" s="15" t="s">
        <v>35</v>
      </c>
      <c r="AX423" s="15" t="s">
        <v>81</v>
      </c>
      <c r="AY423" s="266" t="s">
        <v>179</v>
      </c>
    </row>
    <row r="424" s="2" customFormat="1" ht="16.5" customHeight="1">
      <c r="A424" s="42"/>
      <c r="B424" s="43"/>
      <c r="C424" s="267" t="s">
        <v>326</v>
      </c>
      <c r="D424" s="267" t="s">
        <v>266</v>
      </c>
      <c r="E424" s="268" t="s">
        <v>451</v>
      </c>
      <c r="F424" s="269" t="s">
        <v>452</v>
      </c>
      <c r="G424" s="270" t="s">
        <v>325</v>
      </c>
      <c r="H424" s="271">
        <v>5</v>
      </c>
      <c r="I424" s="272"/>
      <c r="J424" s="273">
        <f>ROUND(I424*H424,2)</f>
        <v>0</v>
      </c>
      <c r="K424" s="269" t="s">
        <v>187</v>
      </c>
      <c r="L424" s="274"/>
      <c r="M424" s="275" t="s">
        <v>19</v>
      </c>
      <c r="N424" s="276" t="s">
        <v>45</v>
      </c>
      <c r="O424" s="88"/>
      <c r="P424" s="225">
        <f>O424*H424</f>
        <v>0</v>
      </c>
      <c r="Q424" s="225">
        <v>0.00050000000000000001</v>
      </c>
      <c r="R424" s="225">
        <f>Q424*H424</f>
        <v>0.0025000000000000001</v>
      </c>
      <c r="S424" s="225">
        <v>0</v>
      </c>
      <c r="T424" s="226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27" t="s">
        <v>217</v>
      </c>
      <c r="AT424" s="227" t="s">
        <v>266</v>
      </c>
      <c r="AU424" s="227" t="s">
        <v>189</v>
      </c>
      <c r="AY424" s="21" t="s">
        <v>179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21" t="s">
        <v>81</v>
      </c>
      <c r="BK424" s="228">
        <f>ROUND(I424*H424,2)</f>
        <v>0</v>
      </c>
      <c r="BL424" s="21" t="s">
        <v>188</v>
      </c>
      <c r="BM424" s="227" t="s">
        <v>453</v>
      </c>
    </row>
    <row r="425" s="13" customFormat="1">
      <c r="A425" s="13"/>
      <c r="B425" s="234"/>
      <c r="C425" s="235"/>
      <c r="D425" s="236" t="s">
        <v>192</v>
      </c>
      <c r="E425" s="237" t="s">
        <v>19</v>
      </c>
      <c r="F425" s="238" t="s">
        <v>454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192</v>
      </c>
      <c r="AU425" s="244" t="s">
        <v>189</v>
      </c>
      <c r="AV425" s="13" t="s">
        <v>81</v>
      </c>
      <c r="AW425" s="13" t="s">
        <v>35</v>
      </c>
      <c r="AX425" s="13" t="s">
        <v>74</v>
      </c>
      <c r="AY425" s="244" t="s">
        <v>179</v>
      </c>
    </row>
    <row r="426" s="14" customFormat="1">
      <c r="A426" s="14"/>
      <c r="B426" s="245"/>
      <c r="C426" s="246"/>
      <c r="D426" s="236" t="s">
        <v>192</v>
      </c>
      <c r="E426" s="247" t="s">
        <v>19</v>
      </c>
      <c r="F426" s="248" t="s">
        <v>455</v>
      </c>
      <c r="G426" s="246"/>
      <c r="H426" s="249">
        <v>4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192</v>
      </c>
      <c r="AU426" s="255" t="s">
        <v>189</v>
      </c>
      <c r="AV426" s="14" t="s">
        <v>14</v>
      </c>
      <c r="AW426" s="14" t="s">
        <v>35</v>
      </c>
      <c r="AX426" s="14" t="s">
        <v>74</v>
      </c>
      <c r="AY426" s="255" t="s">
        <v>179</v>
      </c>
    </row>
    <row r="427" s="13" customFormat="1">
      <c r="A427" s="13"/>
      <c r="B427" s="234"/>
      <c r="C427" s="235"/>
      <c r="D427" s="236" t="s">
        <v>192</v>
      </c>
      <c r="E427" s="237" t="s">
        <v>19</v>
      </c>
      <c r="F427" s="238" t="s">
        <v>456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192</v>
      </c>
      <c r="AU427" s="244" t="s">
        <v>189</v>
      </c>
      <c r="AV427" s="13" t="s">
        <v>81</v>
      </c>
      <c r="AW427" s="13" t="s">
        <v>35</v>
      </c>
      <c r="AX427" s="13" t="s">
        <v>74</v>
      </c>
      <c r="AY427" s="244" t="s">
        <v>179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457</v>
      </c>
      <c r="G428" s="246"/>
      <c r="H428" s="249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189</v>
      </c>
      <c r="AV428" s="14" t="s">
        <v>14</v>
      </c>
      <c r="AW428" s="14" t="s">
        <v>35</v>
      </c>
      <c r="AX428" s="14" t="s">
        <v>74</v>
      </c>
      <c r="AY428" s="255" t="s">
        <v>179</v>
      </c>
    </row>
    <row r="429" s="15" customFormat="1">
      <c r="A429" s="15"/>
      <c r="B429" s="256"/>
      <c r="C429" s="257"/>
      <c r="D429" s="236" t="s">
        <v>192</v>
      </c>
      <c r="E429" s="258" t="s">
        <v>19</v>
      </c>
      <c r="F429" s="259" t="s">
        <v>201</v>
      </c>
      <c r="G429" s="257"/>
      <c r="H429" s="260">
        <v>5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192</v>
      </c>
      <c r="AU429" s="266" t="s">
        <v>189</v>
      </c>
      <c r="AV429" s="15" t="s">
        <v>188</v>
      </c>
      <c r="AW429" s="15" t="s">
        <v>35</v>
      </c>
      <c r="AX429" s="15" t="s">
        <v>81</v>
      </c>
      <c r="AY429" s="266" t="s">
        <v>179</v>
      </c>
    </row>
    <row r="430" s="2" customFormat="1" ht="16.5" customHeight="1">
      <c r="A430" s="42"/>
      <c r="B430" s="43"/>
      <c r="C430" s="216" t="s">
        <v>458</v>
      </c>
      <c r="D430" s="216" t="s">
        <v>183</v>
      </c>
      <c r="E430" s="217" t="s">
        <v>459</v>
      </c>
      <c r="F430" s="218" t="s">
        <v>460</v>
      </c>
      <c r="G430" s="219" t="s">
        <v>325</v>
      </c>
      <c r="H430" s="220">
        <v>7</v>
      </c>
      <c r="I430" s="221"/>
      <c r="J430" s="222">
        <f>ROUND(I430*H430,2)</f>
        <v>0</v>
      </c>
      <c r="K430" s="218" t="s">
        <v>187</v>
      </c>
      <c r="L430" s="48"/>
      <c r="M430" s="223" t="s">
        <v>19</v>
      </c>
      <c r="N430" s="224" t="s">
        <v>45</v>
      </c>
      <c r="O430" s="88"/>
      <c r="P430" s="225">
        <f>O430*H430</f>
        <v>0</v>
      </c>
      <c r="Q430" s="225">
        <v>0.11241</v>
      </c>
      <c r="R430" s="225">
        <f>Q430*H430</f>
        <v>0.78686999999999996</v>
      </c>
      <c r="S430" s="225">
        <v>0</v>
      </c>
      <c r="T430" s="226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7" t="s">
        <v>188</v>
      </c>
      <c r="AT430" s="227" t="s">
        <v>183</v>
      </c>
      <c r="AU430" s="227" t="s">
        <v>189</v>
      </c>
      <c r="AY430" s="21" t="s">
        <v>179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1" t="s">
        <v>81</v>
      </c>
      <c r="BK430" s="228">
        <f>ROUND(I430*H430,2)</f>
        <v>0</v>
      </c>
      <c r="BL430" s="21" t="s">
        <v>188</v>
      </c>
      <c r="BM430" s="227" t="s">
        <v>461</v>
      </c>
    </row>
    <row r="431" s="2" customFormat="1">
      <c r="A431" s="42"/>
      <c r="B431" s="43"/>
      <c r="C431" s="44"/>
      <c r="D431" s="229" t="s">
        <v>190</v>
      </c>
      <c r="E431" s="44"/>
      <c r="F431" s="230" t="s">
        <v>462</v>
      </c>
      <c r="G431" s="44"/>
      <c r="H431" s="44"/>
      <c r="I431" s="231"/>
      <c r="J431" s="44"/>
      <c r="K431" s="44"/>
      <c r="L431" s="48"/>
      <c r="M431" s="232"/>
      <c r="N431" s="233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1" t="s">
        <v>190</v>
      </c>
      <c r="AU431" s="21" t="s">
        <v>189</v>
      </c>
    </row>
    <row r="432" s="2" customFormat="1" ht="16.5" customHeight="1">
      <c r="A432" s="42"/>
      <c r="B432" s="43"/>
      <c r="C432" s="267" t="s">
        <v>331</v>
      </c>
      <c r="D432" s="267" t="s">
        <v>266</v>
      </c>
      <c r="E432" s="268" t="s">
        <v>463</v>
      </c>
      <c r="F432" s="269" t="s">
        <v>464</v>
      </c>
      <c r="G432" s="270" t="s">
        <v>325</v>
      </c>
      <c r="H432" s="271">
        <v>7</v>
      </c>
      <c r="I432" s="272"/>
      <c r="J432" s="273">
        <f>ROUND(I432*H432,2)</f>
        <v>0</v>
      </c>
      <c r="K432" s="269" t="s">
        <v>187</v>
      </c>
      <c r="L432" s="274"/>
      <c r="M432" s="275" t="s">
        <v>19</v>
      </c>
      <c r="N432" s="276" t="s">
        <v>45</v>
      </c>
      <c r="O432" s="88"/>
      <c r="P432" s="225">
        <f>O432*H432</f>
        <v>0</v>
      </c>
      <c r="Q432" s="225">
        <v>0.0061000000000000004</v>
      </c>
      <c r="R432" s="225">
        <f>Q432*H432</f>
        <v>0.042700000000000002</v>
      </c>
      <c r="S432" s="225">
        <v>0</v>
      </c>
      <c r="T432" s="226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27" t="s">
        <v>217</v>
      </c>
      <c r="AT432" s="227" t="s">
        <v>266</v>
      </c>
      <c r="AU432" s="227" t="s">
        <v>189</v>
      </c>
      <c r="AY432" s="21" t="s">
        <v>179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21" t="s">
        <v>81</v>
      </c>
      <c r="BK432" s="228">
        <f>ROUND(I432*H432,2)</f>
        <v>0</v>
      </c>
      <c r="BL432" s="21" t="s">
        <v>188</v>
      </c>
      <c r="BM432" s="227" t="s">
        <v>465</v>
      </c>
    </row>
    <row r="433" s="12" customFormat="1" ht="20.88" customHeight="1">
      <c r="A433" s="12"/>
      <c r="B433" s="200"/>
      <c r="C433" s="201"/>
      <c r="D433" s="202" t="s">
        <v>73</v>
      </c>
      <c r="E433" s="214" t="s">
        <v>466</v>
      </c>
      <c r="F433" s="214" t="s">
        <v>467</v>
      </c>
      <c r="G433" s="201"/>
      <c r="H433" s="201"/>
      <c r="I433" s="204"/>
      <c r="J433" s="215">
        <f>BK433</f>
        <v>0</v>
      </c>
      <c r="K433" s="201"/>
      <c r="L433" s="206"/>
      <c r="M433" s="207"/>
      <c r="N433" s="208"/>
      <c r="O433" s="208"/>
      <c r="P433" s="209">
        <f>P434+P440</f>
        <v>0</v>
      </c>
      <c r="Q433" s="208"/>
      <c r="R433" s="209">
        <f>R434+R440</f>
        <v>0</v>
      </c>
      <c r="S433" s="208"/>
      <c r="T433" s="210">
        <f>T434+T440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1" t="s">
        <v>81</v>
      </c>
      <c r="AT433" s="212" t="s">
        <v>73</v>
      </c>
      <c r="AU433" s="212" t="s">
        <v>14</v>
      </c>
      <c r="AY433" s="211" t="s">
        <v>179</v>
      </c>
      <c r="BK433" s="213">
        <f>BK434+BK440</f>
        <v>0</v>
      </c>
    </row>
    <row r="434" s="17" customFormat="1" ht="20.88" customHeight="1">
      <c r="A434" s="17"/>
      <c r="B434" s="289"/>
      <c r="C434" s="290"/>
      <c r="D434" s="291" t="s">
        <v>73</v>
      </c>
      <c r="E434" s="291" t="s">
        <v>468</v>
      </c>
      <c r="F434" s="291" t="s">
        <v>469</v>
      </c>
      <c r="G434" s="290"/>
      <c r="H434" s="290"/>
      <c r="I434" s="292"/>
      <c r="J434" s="293">
        <f>BK434</f>
        <v>0</v>
      </c>
      <c r="K434" s="290"/>
      <c r="L434" s="294"/>
      <c r="M434" s="295"/>
      <c r="N434" s="296"/>
      <c r="O434" s="296"/>
      <c r="P434" s="297">
        <f>SUM(P435:P439)</f>
        <v>0</v>
      </c>
      <c r="Q434" s="296"/>
      <c r="R434" s="297">
        <f>SUM(R435:R439)</f>
        <v>0</v>
      </c>
      <c r="S434" s="296"/>
      <c r="T434" s="298">
        <f>SUM(T435:T439)</f>
        <v>0</v>
      </c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R434" s="299" t="s">
        <v>81</v>
      </c>
      <c r="AT434" s="300" t="s">
        <v>73</v>
      </c>
      <c r="AU434" s="300" t="s">
        <v>189</v>
      </c>
      <c r="AY434" s="299" t="s">
        <v>179</v>
      </c>
      <c r="BK434" s="301">
        <f>SUM(BK435:BK439)</f>
        <v>0</v>
      </c>
    </row>
    <row r="435" s="2" customFormat="1" ht="24.15" customHeight="1">
      <c r="A435" s="42"/>
      <c r="B435" s="43"/>
      <c r="C435" s="216" t="s">
        <v>470</v>
      </c>
      <c r="D435" s="216" t="s">
        <v>183</v>
      </c>
      <c r="E435" s="217" t="s">
        <v>471</v>
      </c>
      <c r="F435" s="218" t="s">
        <v>472</v>
      </c>
      <c r="G435" s="219" t="s">
        <v>269</v>
      </c>
      <c r="H435" s="220">
        <v>82.010000000000005</v>
      </c>
      <c r="I435" s="221"/>
      <c r="J435" s="222">
        <f>ROUND(I435*H435,2)</f>
        <v>0</v>
      </c>
      <c r="K435" s="218" t="s">
        <v>187</v>
      </c>
      <c r="L435" s="48"/>
      <c r="M435" s="223" t="s">
        <v>19</v>
      </c>
      <c r="N435" s="224" t="s">
        <v>45</v>
      </c>
      <c r="O435" s="88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7" t="s">
        <v>188</v>
      </c>
      <c r="AT435" s="227" t="s">
        <v>183</v>
      </c>
      <c r="AU435" s="227" t="s">
        <v>188</v>
      </c>
      <c r="AY435" s="21" t="s">
        <v>179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1" t="s">
        <v>81</v>
      </c>
      <c r="BK435" s="228">
        <f>ROUND(I435*H435,2)</f>
        <v>0</v>
      </c>
      <c r="BL435" s="21" t="s">
        <v>188</v>
      </c>
      <c r="BM435" s="227" t="s">
        <v>473</v>
      </c>
    </row>
    <row r="436" s="2" customFormat="1">
      <c r="A436" s="42"/>
      <c r="B436" s="43"/>
      <c r="C436" s="44"/>
      <c r="D436" s="229" t="s">
        <v>190</v>
      </c>
      <c r="E436" s="44"/>
      <c r="F436" s="230" t="s">
        <v>474</v>
      </c>
      <c r="G436" s="44"/>
      <c r="H436" s="44"/>
      <c r="I436" s="231"/>
      <c r="J436" s="44"/>
      <c r="K436" s="44"/>
      <c r="L436" s="48"/>
      <c r="M436" s="232"/>
      <c r="N436" s="233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1" t="s">
        <v>190</v>
      </c>
      <c r="AU436" s="21" t="s">
        <v>188</v>
      </c>
    </row>
    <row r="437" s="13" customFormat="1">
      <c r="A437" s="13"/>
      <c r="B437" s="234"/>
      <c r="C437" s="235"/>
      <c r="D437" s="236" t="s">
        <v>192</v>
      </c>
      <c r="E437" s="237" t="s">
        <v>19</v>
      </c>
      <c r="F437" s="238" t="s">
        <v>475</v>
      </c>
      <c r="G437" s="235"/>
      <c r="H437" s="237" t="s">
        <v>19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192</v>
      </c>
      <c r="AU437" s="244" t="s">
        <v>188</v>
      </c>
      <c r="AV437" s="13" t="s">
        <v>81</v>
      </c>
      <c r="AW437" s="13" t="s">
        <v>35</v>
      </c>
      <c r="AX437" s="13" t="s">
        <v>74</v>
      </c>
      <c r="AY437" s="244" t="s">
        <v>179</v>
      </c>
    </row>
    <row r="438" s="14" customFormat="1">
      <c r="A438" s="14"/>
      <c r="B438" s="245"/>
      <c r="C438" s="246"/>
      <c r="D438" s="236" t="s">
        <v>192</v>
      </c>
      <c r="E438" s="247" t="s">
        <v>19</v>
      </c>
      <c r="F438" s="248" t="s">
        <v>476</v>
      </c>
      <c r="G438" s="246"/>
      <c r="H438" s="249">
        <v>82.010000000000005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192</v>
      </c>
      <c r="AU438" s="255" t="s">
        <v>188</v>
      </c>
      <c r="AV438" s="14" t="s">
        <v>14</v>
      </c>
      <c r="AW438" s="14" t="s">
        <v>35</v>
      </c>
      <c r="AX438" s="14" t="s">
        <v>74</v>
      </c>
      <c r="AY438" s="255" t="s">
        <v>179</v>
      </c>
    </row>
    <row r="439" s="15" customFormat="1">
      <c r="A439" s="15"/>
      <c r="B439" s="256"/>
      <c r="C439" s="257"/>
      <c r="D439" s="236" t="s">
        <v>192</v>
      </c>
      <c r="E439" s="258" t="s">
        <v>19</v>
      </c>
      <c r="F439" s="259" t="s">
        <v>201</v>
      </c>
      <c r="G439" s="257"/>
      <c r="H439" s="260">
        <v>82.010000000000005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192</v>
      </c>
      <c r="AU439" s="266" t="s">
        <v>188</v>
      </c>
      <c r="AV439" s="15" t="s">
        <v>188</v>
      </c>
      <c r="AW439" s="15" t="s">
        <v>35</v>
      </c>
      <c r="AX439" s="15" t="s">
        <v>81</v>
      </c>
      <c r="AY439" s="266" t="s">
        <v>179</v>
      </c>
    </row>
    <row r="440" s="17" customFormat="1" ht="20.88" customHeight="1">
      <c r="A440" s="17"/>
      <c r="B440" s="289"/>
      <c r="C440" s="290"/>
      <c r="D440" s="291" t="s">
        <v>73</v>
      </c>
      <c r="E440" s="291" t="s">
        <v>477</v>
      </c>
      <c r="F440" s="291" t="s">
        <v>478</v>
      </c>
      <c r="G440" s="290"/>
      <c r="H440" s="290"/>
      <c r="I440" s="292"/>
      <c r="J440" s="293">
        <f>BK440</f>
        <v>0</v>
      </c>
      <c r="K440" s="290"/>
      <c r="L440" s="294"/>
      <c r="M440" s="295"/>
      <c r="N440" s="296"/>
      <c r="O440" s="296"/>
      <c r="P440" s="297">
        <f>SUM(P441:P442)</f>
        <v>0</v>
      </c>
      <c r="Q440" s="296"/>
      <c r="R440" s="297">
        <f>SUM(R441:R442)</f>
        <v>0</v>
      </c>
      <c r="S440" s="296"/>
      <c r="T440" s="298">
        <f>SUM(T441:T442)</f>
        <v>0</v>
      </c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R440" s="299" t="s">
        <v>81</v>
      </c>
      <c r="AT440" s="300" t="s">
        <v>73</v>
      </c>
      <c r="AU440" s="300" t="s">
        <v>189</v>
      </c>
      <c r="AY440" s="299" t="s">
        <v>179</v>
      </c>
      <c r="BK440" s="301">
        <f>SUM(BK441:BK442)</f>
        <v>0</v>
      </c>
    </row>
    <row r="441" s="2" customFormat="1" ht="24.15" customHeight="1">
      <c r="A441" s="42"/>
      <c r="B441" s="43"/>
      <c r="C441" s="216" t="s">
        <v>479</v>
      </c>
      <c r="D441" s="216" t="s">
        <v>183</v>
      </c>
      <c r="E441" s="217" t="s">
        <v>480</v>
      </c>
      <c r="F441" s="218" t="s">
        <v>481</v>
      </c>
      <c r="G441" s="219" t="s">
        <v>269</v>
      </c>
      <c r="H441" s="220">
        <v>363.42899999999997</v>
      </c>
      <c r="I441" s="221"/>
      <c r="J441" s="222">
        <f>ROUND(I441*H441,2)</f>
        <v>0</v>
      </c>
      <c r="K441" s="218" t="s">
        <v>187</v>
      </c>
      <c r="L441" s="48"/>
      <c r="M441" s="223" t="s">
        <v>19</v>
      </c>
      <c r="N441" s="224" t="s">
        <v>45</v>
      </c>
      <c r="O441" s="88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7" t="s">
        <v>188</v>
      </c>
      <c r="AT441" s="227" t="s">
        <v>183</v>
      </c>
      <c r="AU441" s="227" t="s">
        <v>188</v>
      </c>
      <c r="AY441" s="21" t="s">
        <v>179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1" t="s">
        <v>81</v>
      </c>
      <c r="BK441" s="228">
        <f>ROUND(I441*H441,2)</f>
        <v>0</v>
      </c>
      <c r="BL441" s="21" t="s">
        <v>188</v>
      </c>
      <c r="BM441" s="227" t="s">
        <v>482</v>
      </c>
    </row>
    <row r="442" s="2" customFormat="1">
      <c r="A442" s="42"/>
      <c r="B442" s="43"/>
      <c r="C442" s="44"/>
      <c r="D442" s="229" t="s">
        <v>190</v>
      </c>
      <c r="E442" s="44"/>
      <c r="F442" s="230" t="s">
        <v>483</v>
      </c>
      <c r="G442" s="44"/>
      <c r="H442" s="44"/>
      <c r="I442" s="231"/>
      <c r="J442" s="44"/>
      <c r="K442" s="44"/>
      <c r="L442" s="48"/>
      <c r="M442" s="232"/>
      <c r="N442" s="233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1" t="s">
        <v>190</v>
      </c>
      <c r="AU442" s="21" t="s">
        <v>188</v>
      </c>
    </row>
    <row r="443" s="12" customFormat="1" ht="25.92" customHeight="1">
      <c r="A443" s="12"/>
      <c r="B443" s="200"/>
      <c r="C443" s="201"/>
      <c r="D443" s="202" t="s">
        <v>73</v>
      </c>
      <c r="E443" s="203" t="s">
        <v>484</v>
      </c>
      <c r="F443" s="203" t="s">
        <v>485</v>
      </c>
      <c r="G443" s="201"/>
      <c r="H443" s="201"/>
      <c r="I443" s="204"/>
      <c r="J443" s="205">
        <f>BK443</f>
        <v>0</v>
      </c>
      <c r="K443" s="201"/>
      <c r="L443" s="206"/>
      <c r="M443" s="207"/>
      <c r="N443" s="208"/>
      <c r="O443" s="208"/>
      <c r="P443" s="209">
        <f>P444+P459</f>
        <v>0</v>
      </c>
      <c r="Q443" s="208"/>
      <c r="R443" s="209">
        <f>R444+R459</f>
        <v>0.053899999999999997</v>
      </c>
      <c r="S443" s="208"/>
      <c r="T443" s="210">
        <f>T444+T459</f>
        <v>2.5600000000000001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1" t="s">
        <v>14</v>
      </c>
      <c r="AT443" s="212" t="s">
        <v>73</v>
      </c>
      <c r="AU443" s="212" t="s">
        <v>74</v>
      </c>
      <c r="AY443" s="211" t="s">
        <v>179</v>
      </c>
      <c r="BK443" s="213">
        <f>BK444+BK459</f>
        <v>0</v>
      </c>
    </row>
    <row r="444" s="12" customFormat="1" ht="22.8" customHeight="1">
      <c r="A444" s="12"/>
      <c r="B444" s="200"/>
      <c r="C444" s="201"/>
      <c r="D444" s="202" t="s">
        <v>73</v>
      </c>
      <c r="E444" s="214" t="s">
        <v>486</v>
      </c>
      <c r="F444" s="214" t="s">
        <v>487</v>
      </c>
      <c r="G444" s="201"/>
      <c r="H444" s="201"/>
      <c r="I444" s="204"/>
      <c r="J444" s="215">
        <f>BK444</f>
        <v>0</v>
      </c>
      <c r="K444" s="201"/>
      <c r="L444" s="206"/>
      <c r="M444" s="207"/>
      <c r="N444" s="208"/>
      <c r="O444" s="208"/>
      <c r="P444" s="209">
        <f>SUM(P445:P458)</f>
        <v>0</v>
      </c>
      <c r="Q444" s="208"/>
      <c r="R444" s="209">
        <f>SUM(R445:R458)</f>
        <v>0</v>
      </c>
      <c r="S444" s="208"/>
      <c r="T444" s="210">
        <f>SUM(T445:T458)</f>
        <v>2.5600000000000001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1" t="s">
        <v>14</v>
      </c>
      <c r="AT444" s="212" t="s">
        <v>73</v>
      </c>
      <c r="AU444" s="212" t="s">
        <v>81</v>
      </c>
      <c r="AY444" s="211" t="s">
        <v>179</v>
      </c>
      <c r="BK444" s="213">
        <f>SUM(BK445:BK458)</f>
        <v>0</v>
      </c>
    </row>
    <row r="445" s="2" customFormat="1" ht="16.5" customHeight="1">
      <c r="A445" s="42"/>
      <c r="B445" s="43"/>
      <c r="C445" s="216" t="s">
        <v>321</v>
      </c>
      <c r="D445" s="216" t="s">
        <v>183</v>
      </c>
      <c r="E445" s="217" t="s">
        <v>488</v>
      </c>
      <c r="F445" s="218" t="s">
        <v>489</v>
      </c>
      <c r="G445" s="219" t="s">
        <v>204</v>
      </c>
      <c r="H445" s="220">
        <v>160</v>
      </c>
      <c r="I445" s="221"/>
      <c r="J445" s="222">
        <f>ROUND(I445*H445,2)</f>
        <v>0</v>
      </c>
      <c r="K445" s="218" t="s">
        <v>187</v>
      </c>
      <c r="L445" s="48"/>
      <c r="M445" s="223" t="s">
        <v>19</v>
      </c>
      <c r="N445" s="224" t="s">
        <v>45</v>
      </c>
      <c r="O445" s="88"/>
      <c r="P445" s="225">
        <f>O445*H445</f>
        <v>0</v>
      </c>
      <c r="Q445" s="225">
        <v>0</v>
      </c>
      <c r="R445" s="225">
        <f>Q445*H445</f>
        <v>0</v>
      </c>
      <c r="S445" s="225">
        <v>0.016</v>
      </c>
      <c r="T445" s="226">
        <f>S445*H445</f>
        <v>2.5600000000000001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7" t="s">
        <v>229</v>
      </c>
      <c r="AT445" s="227" t="s">
        <v>183</v>
      </c>
      <c r="AU445" s="227" t="s">
        <v>14</v>
      </c>
      <c r="AY445" s="21" t="s">
        <v>179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1" t="s">
        <v>81</v>
      </c>
      <c r="BK445" s="228">
        <f>ROUND(I445*H445,2)</f>
        <v>0</v>
      </c>
      <c r="BL445" s="21" t="s">
        <v>229</v>
      </c>
      <c r="BM445" s="227" t="s">
        <v>490</v>
      </c>
    </row>
    <row r="446" s="2" customFormat="1">
      <c r="A446" s="42"/>
      <c r="B446" s="43"/>
      <c r="C446" s="44"/>
      <c r="D446" s="229" t="s">
        <v>190</v>
      </c>
      <c r="E446" s="44"/>
      <c r="F446" s="230" t="s">
        <v>491</v>
      </c>
      <c r="G446" s="44"/>
      <c r="H446" s="44"/>
      <c r="I446" s="231"/>
      <c r="J446" s="44"/>
      <c r="K446" s="44"/>
      <c r="L446" s="48"/>
      <c r="M446" s="232"/>
      <c r="N446" s="233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1" t="s">
        <v>190</v>
      </c>
      <c r="AU446" s="21" t="s">
        <v>14</v>
      </c>
    </row>
    <row r="447" s="2" customFormat="1">
      <c r="A447" s="42"/>
      <c r="B447" s="43"/>
      <c r="C447" s="44"/>
      <c r="D447" s="236" t="s">
        <v>272</v>
      </c>
      <c r="E447" s="44"/>
      <c r="F447" s="277" t="s">
        <v>492</v>
      </c>
      <c r="G447" s="44"/>
      <c r="H447" s="44"/>
      <c r="I447" s="231"/>
      <c r="J447" s="44"/>
      <c r="K447" s="44"/>
      <c r="L447" s="48"/>
      <c r="M447" s="232"/>
      <c r="N447" s="233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1" t="s">
        <v>272</v>
      </c>
      <c r="AU447" s="21" t="s">
        <v>14</v>
      </c>
    </row>
    <row r="448" s="13" customFormat="1">
      <c r="A448" s="13"/>
      <c r="B448" s="234"/>
      <c r="C448" s="235"/>
      <c r="D448" s="236" t="s">
        <v>192</v>
      </c>
      <c r="E448" s="237" t="s">
        <v>19</v>
      </c>
      <c r="F448" s="238" t="s">
        <v>193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192</v>
      </c>
      <c r="AU448" s="244" t="s">
        <v>14</v>
      </c>
      <c r="AV448" s="13" t="s">
        <v>81</v>
      </c>
      <c r="AW448" s="13" t="s">
        <v>35</v>
      </c>
      <c r="AX448" s="13" t="s">
        <v>74</v>
      </c>
      <c r="AY448" s="244" t="s">
        <v>179</v>
      </c>
    </row>
    <row r="449" s="13" customFormat="1">
      <c r="A449" s="13"/>
      <c r="B449" s="234"/>
      <c r="C449" s="235"/>
      <c r="D449" s="236" t="s">
        <v>192</v>
      </c>
      <c r="E449" s="237" t="s">
        <v>19</v>
      </c>
      <c r="F449" s="238" t="s">
        <v>194</v>
      </c>
      <c r="G449" s="235"/>
      <c r="H449" s="237" t="s">
        <v>19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192</v>
      </c>
      <c r="AU449" s="244" t="s">
        <v>14</v>
      </c>
      <c r="AV449" s="13" t="s">
        <v>81</v>
      </c>
      <c r="AW449" s="13" t="s">
        <v>35</v>
      </c>
      <c r="AX449" s="13" t="s">
        <v>74</v>
      </c>
      <c r="AY449" s="244" t="s">
        <v>179</v>
      </c>
    </row>
    <row r="450" s="13" customFormat="1">
      <c r="A450" s="13"/>
      <c r="B450" s="234"/>
      <c r="C450" s="235"/>
      <c r="D450" s="236" t="s">
        <v>192</v>
      </c>
      <c r="E450" s="237" t="s">
        <v>19</v>
      </c>
      <c r="F450" s="238" t="s">
        <v>195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192</v>
      </c>
      <c r="AU450" s="244" t="s">
        <v>14</v>
      </c>
      <c r="AV450" s="13" t="s">
        <v>81</v>
      </c>
      <c r="AW450" s="13" t="s">
        <v>35</v>
      </c>
      <c r="AX450" s="13" t="s">
        <v>74</v>
      </c>
      <c r="AY450" s="244" t="s">
        <v>179</v>
      </c>
    </row>
    <row r="451" s="13" customFormat="1">
      <c r="A451" s="13"/>
      <c r="B451" s="234"/>
      <c r="C451" s="235"/>
      <c r="D451" s="236" t="s">
        <v>192</v>
      </c>
      <c r="E451" s="237" t="s">
        <v>19</v>
      </c>
      <c r="F451" s="238" t="s">
        <v>196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192</v>
      </c>
      <c r="AU451" s="244" t="s">
        <v>14</v>
      </c>
      <c r="AV451" s="13" t="s">
        <v>81</v>
      </c>
      <c r="AW451" s="13" t="s">
        <v>35</v>
      </c>
      <c r="AX451" s="13" t="s">
        <v>74</v>
      </c>
      <c r="AY451" s="244" t="s">
        <v>179</v>
      </c>
    </row>
    <row r="452" s="13" customFormat="1">
      <c r="A452" s="13"/>
      <c r="B452" s="234"/>
      <c r="C452" s="235"/>
      <c r="D452" s="236" t="s">
        <v>192</v>
      </c>
      <c r="E452" s="237" t="s">
        <v>19</v>
      </c>
      <c r="F452" s="238" t="s">
        <v>197</v>
      </c>
      <c r="G452" s="235"/>
      <c r="H452" s="237" t="s">
        <v>19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192</v>
      </c>
      <c r="AU452" s="244" t="s">
        <v>14</v>
      </c>
      <c r="AV452" s="13" t="s">
        <v>81</v>
      </c>
      <c r="AW452" s="13" t="s">
        <v>35</v>
      </c>
      <c r="AX452" s="13" t="s">
        <v>74</v>
      </c>
      <c r="AY452" s="244" t="s">
        <v>179</v>
      </c>
    </row>
    <row r="453" s="13" customFormat="1">
      <c r="A453" s="13"/>
      <c r="B453" s="234"/>
      <c r="C453" s="235"/>
      <c r="D453" s="236" t="s">
        <v>192</v>
      </c>
      <c r="E453" s="237" t="s">
        <v>19</v>
      </c>
      <c r="F453" s="238" t="s">
        <v>198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192</v>
      </c>
      <c r="AU453" s="244" t="s">
        <v>14</v>
      </c>
      <c r="AV453" s="13" t="s">
        <v>81</v>
      </c>
      <c r="AW453" s="13" t="s">
        <v>35</v>
      </c>
      <c r="AX453" s="13" t="s">
        <v>74</v>
      </c>
      <c r="AY453" s="244" t="s">
        <v>179</v>
      </c>
    </row>
    <row r="454" s="13" customFormat="1">
      <c r="A454" s="13"/>
      <c r="B454" s="234"/>
      <c r="C454" s="235"/>
      <c r="D454" s="236" t="s">
        <v>192</v>
      </c>
      <c r="E454" s="237" t="s">
        <v>19</v>
      </c>
      <c r="F454" s="238" t="s">
        <v>199</v>
      </c>
      <c r="G454" s="235"/>
      <c r="H454" s="237" t="s">
        <v>19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192</v>
      </c>
      <c r="AU454" s="244" t="s">
        <v>14</v>
      </c>
      <c r="AV454" s="13" t="s">
        <v>81</v>
      </c>
      <c r="AW454" s="13" t="s">
        <v>35</v>
      </c>
      <c r="AX454" s="13" t="s">
        <v>74</v>
      </c>
      <c r="AY454" s="244" t="s">
        <v>179</v>
      </c>
    </row>
    <row r="455" s="13" customFormat="1">
      <c r="A455" s="13"/>
      <c r="B455" s="234"/>
      <c r="C455" s="235"/>
      <c r="D455" s="236" t="s">
        <v>192</v>
      </c>
      <c r="E455" s="237" t="s">
        <v>19</v>
      </c>
      <c r="F455" s="238" t="s">
        <v>198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192</v>
      </c>
      <c r="AU455" s="244" t="s">
        <v>14</v>
      </c>
      <c r="AV455" s="13" t="s">
        <v>81</v>
      </c>
      <c r="AW455" s="13" t="s">
        <v>35</v>
      </c>
      <c r="AX455" s="13" t="s">
        <v>74</v>
      </c>
      <c r="AY455" s="244" t="s">
        <v>179</v>
      </c>
    </row>
    <row r="456" s="13" customFormat="1">
      <c r="A456" s="13"/>
      <c r="B456" s="234"/>
      <c r="C456" s="235"/>
      <c r="D456" s="236" t="s">
        <v>192</v>
      </c>
      <c r="E456" s="237" t="s">
        <v>19</v>
      </c>
      <c r="F456" s="238" t="s">
        <v>493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192</v>
      </c>
      <c r="AU456" s="244" t="s">
        <v>14</v>
      </c>
      <c r="AV456" s="13" t="s">
        <v>81</v>
      </c>
      <c r="AW456" s="13" t="s">
        <v>35</v>
      </c>
      <c r="AX456" s="13" t="s">
        <v>74</v>
      </c>
      <c r="AY456" s="244" t="s">
        <v>179</v>
      </c>
    </row>
    <row r="457" s="14" customFormat="1">
      <c r="A457" s="14"/>
      <c r="B457" s="245"/>
      <c r="C457" s="246"/>
      <c r="D457" s="236" t="s">
        <v>192</v>
      </c>
      <c r="E457" s="247" t="s">
        <v>19</v>
      </c>
      <c r="F457" s="248" t="s">
        <v>494</v>
      </c>
      <c r="G457" s="246"/>
      <c r="H457" s="249">
        <v>160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192</v>
      </c>
      <c r="AU457" s="255" t="s">
        <v>14</v>
      </c>
      <c r="AV457" s="14" t="s">
        <v>14</v>
      </c>
      <c r="AW457" s="14" t="s">
        <v>35</v>
      </c>
      <c r="AX457" s="14" t="s">
        <v>74</v>
      </c>
      <c r="AY457" s="255" t="s">
        <v>179</v>
      </c>
    </row>
    <row r="458" s="15" customFormat="1">
      <c r="A458" s="15"/>
      <c r="B458" s="256"/>
      <c r="C458" s="257"/>
      <c r="D458" s="236" t="s">
        <v>192</v>
      </c>
      <c r="E458" s="258" t="s">
        <v>19</v>
      </c>
      <c r="F458" s="259" t="s">
        <v>201</v>
      </c>
      <c r="G458" s="257"/>
      <c r="H458" s="260">
        <v>160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192</v>
      </c>
      <c r="AU458" s="266" t="s">
        <v>14</v>
      </c>
      <c r="AV458" s="15" t="s">
        <v>188</v>
      </c>
      <c r="AW458" s="15" t="s">
        <v>35</v>
      </c>
      <c r="AX458" s="15" t="s">
        <v>81</v>
      </c>
      <c r="AY458" s="266" t="s">
        <v>179</v>
      </c>
    </row>
    <row r="459" s="12" customFormat="1" ht="22.8" customHeight="1">
      <c r="A459" s="12"/>
      <c r="B459" s="200"/>
      <c r="C459" s="201"/>
      <c r="D459" s="202" t="s">
        <v>73</v>
      </c>
      <c r="E459" s="214" t="s">
        <v>495</v>
      </c>
      <c r="F459" s="214" t="s">
        <v>496</v>
      </c>
      <c r="G459" s="201"/>
      <c r="H459" s="201"/>
      <c r="I459" s="204"/>
      <c r="J459" s="215">
        <f>BK459</f>
        <v>0</v>
      </c>
      <c r="K459" s="201"/>
      <c r="L459" s="206"/>
      <c r="M459" s="207"/>
      <c r="N459" s="208"/>
      <c r="O459" s="208"/>
      <c r="P459" s="209">
        <f>SUM(P460:P464)</f>
        <v>0</v>
      </c>
      <c r="Q459" s="208"/>
      <c r="R459" s="209">
        <f>SUM(R460:R464)</f>
        <v>0.053899999999999997</v>
      </c>
      <c r="S459" s="208"/>
      <c r="T459" s="210">
        <f>SUM(T460:T464)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1" t="s">
        <v>14</v>
      </c>
      <c r="AT459" s="212" t="s">
        <v>73</v>
      </c>
      <c r="AU459" s="212" t="s">
        <v>81</v>
      </c>
      <c r="AY459" s="211" t="s">
        <v>179</v>
      </c>
      <c r="BK459" s="213">
        <f>SUM(BK460:BK464)</f>
        <v>0</v>
      </c>
    </row>
    <row r="460" s="2" customFormat="1" ht="16.5" customHeight="1">
      <c r="A460" s="42"/>
      <c r="B460" s="43"/>
      <c r="C460" s="216" t="s">
        <v>497</v>
      </c>
      <c r="D460" s="216" t="s">
        <v>183</v>
      </c>
      <c r="E460" s="217" t="s">
        <v>498</v>
      </c>
      <c r="F460" s="218" t="s">
        <v>499</v>
      </c>
      <c r="G460" s="219" t="s">
        <v>186</v>
      </c>
      <c r="H460" s="220">
        <v>154</v>
      </c>
      <c r="I460" s="221"/>
      <c r="J460" s="222">
        <f>ROUND(I460*H460,2)</f>
        <v>0</v>
      </c>
      <c r="K460" s="218" t="s">
        <v>187</v>
      </c>
      <c r="L460" s="48"/>
      <c r="M460" s="223" t="s">
        <v>19</v>
      </c>
      <c r="N460" s="224" t="s">
        <v>45</v>
      </c>
      <c r="O460" s="88"/>
      <c r="P460" s="225">
        <f>O460*H460</f>
        <v>0</v>
      </c>
      <c r="Q460" s="225">
        <v>0.00035</v>
      </c>
      <c r="R460" s="225">
        <f>Q460*H460</f>
        <v>0.053899999999999997</v>
      </c>
      <c r="S460" s="225">
        <v>0</v>
      </c>
      <c r="T460" s="226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7" t="s">
        <v>229</v>
      </c>
      <c r="AT460" s="227" t="s">
        <v>183</v>
      </c>
      <c r="AU460" s="227" t="s">
        <v>14</v>
      </c>
      <c r="AY460" s="21" t="s">
        <v>179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1" t="s">
        <v>81</v>
      </c>
      <c r="BK460" s="228">
        <f>ROUND(I460*H460,2)</f>
        <v>0</v>
      </c>
      <c r="BL460" s="21" t="s">
        <v>229</v>
      </c>
      <c r="BM460" s="227" t="s">
        <v>500</v>
      </c>
    </row>
    <row r="461" s="2" customFormat="1">
      <c r="A461" s="42"/>
      <c r="B461" s="43"/>
      <c r="C461" s="44"/>
      <c r="D461" s="229" t="s">
        <v>190</v>
      </c>
      <c r="E461" s="44"/>
      <c r="F461" s="230" t="s">
        <v>501</v>
      </c>
      <c r="G461" s="44"/>
      <c r="H461" s="44"/>
      <c r="I461" s="231"/>
      <c r="J461" s="44"/>
      <c r="K461" s="44"/>
      <c r="L461" s="48"/>
      <c r="M461" s="232"/>
      <c r="N461" s="233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190</v>
      </c>
      <c r="AU461" s="21" t="s">
        <v>14</v>
      </c>
    </row>
    <row r="462" s="13" customFormat="1">
      <c r="A462" s="13"/>
      <c r="B462" s="234"/>
      <c r="C462" s="235"/>
      <c r="D462" s="236" t="s">
        <v>192</v>
      </c>
      <c r="E462" s="237" t="s">
        <v>19</v>
      </c>
      <c r="F462" s="238" t="s">
        <v>502</v>
      </c>
      <c r="G462" s="235"/>
      <c r="H462" s="237" t="s">
        <v>19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192</v>
      </c>
      <c r="AU462" s="244" t="s">
        <v>14</v>
      </c>
      <c r="AV462" s="13" t="s">
        <v>81</v>
      </c>
      <c r="AW462" s="13" t="s">
        <v>35</v>
      </c>
      <c r="AX462" s="13" t="s">
        <v>74</v>
      </c>
      <c r="AY462" s="244" t="s">
        <v>179</v>
      </c>
    </row>
    <row r="463" s="14" customFormat="1">
      <c r="A463" s="14"/>
      <c r="B463" s="245"/>
      <c r="C463" s="246"/>
      <c r="D463" s="236" t="s">
        <v>192</v>
      </c>
      <c r="E463" s="247" t="s">
        <v>19</v>
      </c>
      <c r="F463" s="248" t="s">
        <v>503</v>
      </c>
      <c r="G463" s="246"/>
      <c r="H463" s="249">
        <v>154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192</v>
      </c>
      <c r="AU463" s="255" t="s">
        <v>14</v>
      </c>
      <c r="AV463" s="14" t="s">
        <v>14</v>
      </c>
      <c r="AW463" s="14" t="s">
        <v>35</v>
      </c>
      <c r="AX463" s="14" t="s">
        <v>74</v>
      </c>
      <c r="AY463" s="255" t="s">
        <v>179</v>
      </c>
    </row>
    <row r="464" s="15" customFormat="1">
      <c r="A464" s="15"/>
      <c r="B464" s="256"/>
      <c r="C464" s="257"/>
      <c r="D464" s="236" t="s">
        <v>192</v>
      </c>
      <c r="E464" s="258" t="s">
        <v>19</v>
      </c>
      <c r="F464" s="259" t="s">
        <v>201</v>
      </c>
      <c r="G464" s="257"/>
      <c r="H464" s="260">
        <v>154</v>
      </c>
      <c r="I464" s="261"/>
      <c r="J464" s="257"/>
      <c r="K464" s="257"/>
      <c r="L464" s="262"/>
      <c r="M464" s="302"/>
      <c r="N464" s="303"/>
      <c r="O464" s="303"/>
      <c r="P464" s="303"/>
      <c r="Q464" s="303"/>
      <c r="R464" s="303"/>
      <c r="S464" s="303"/>
      <c r="T464" s="30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192</v>
      </c>
      <c r="AU464" s="266" t="s">
        <v>14</v>
      </c>
      <c r="AV464" s="15" t="s">
        <v>188</v>
      </c>
      <c r="AW464" s="15" t="s">
        <v>35</v>
      </c>
      <c r="AX464" s="15" t="s">
        <v>81</v>
      </c>
      <c r="AY464" s="266" t="s">
        <v>179</v>
      </c>
    </row>
    <row r="465" s="2" customFormat="1" ht="6.96" customHeight="1">
      <c r="A465" s="42"/>
      <c r="B465" s="63"/>
      <c r="C465" s="64"/>
      <c r="D465" s="64"/>
      <c r="E465" s="64"/>
      <c r="F465" s="64"/>
      <c r="G465" s="64"/>
      <c r="H465" s="64"/>
      <c r="I465" s="64"/>
      <c r="J465" s="64"/>
      <c r="K465" s="64"/>
      <c r="L465" s="48"/>
      <c r="M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</row>
  </sheetData>
  <sheetProtection sheet="1" autoFilter="0" formatColumns="0" formatRows="0" objects="1" scenarios="1" spinCount="100000" saltValue="NYoEtF4YgXgI0bOySIt19mrYU0ZLL+gP8h9zWx7i57S10Fcmdgtd6emYhSN+80KItsEnMjLIA2ADd4NjXoL9ug==" hashValue="KyQKnyYM+RCvEmPCJhgPG3RPti0jMLQwFV/4ndnGqnDUoAI4e00Nz92A3PwUYf/ModbKQ0CoTQAwwZzWhLWzKA==" algorithmName="SHA-512" password="CC35"/>
  <autoFilter ref="C109:K4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hyperlinks>
    <hyperlink ref="F115" r:id="rId1" display="https://podminky.urs.cz/item/CS_URS_2023_02/113154123"/>
    <hyperlink ref="F126" r:id="rId2" display="https://podminky.urs.cz/item/CS_URS_2023_02/113202111"/>
    <hyperlink ref="F138" r:id="rId3" display="https://podminky.urs.cz/item/CS_URS_2023_02/121151113"/>
    <hyperlink ref="F149" r:id="rId4" display="https://podminky.urs.cz/item/CS_URS_2023_02/122251104"/>
    <hyperlink ref="F161" r:id="rId5" display="https://podminky.urs.cz/item/CS_URS_2023_02/133251101"/>
    <hyperlink ref="F173" r:id="rId6" display="https://podminky.urs.cz/item/CS_URS_2023_02/162351103"/>
    <hyperlink ref="F182" r:id="rId7" display="https://podminky.urs.cz/item/CS_URS_2023_02/162551108"/>
    <hyperlink ref="F187" r:id="rId8" display="https://podminky.urs.cz/item/CS_URS_2023_02/167151111"/>
    <hyperlink ref="F195" r:id="rId9" display="https://podminky.urs.cz/item/CS_URS_2023_02/171151103"/>
    <hyperlink ref="F215" r:id="rId10" display="https://podminky.urs.cz/item/CS_URS_2023_02/171251201"/>
    <hyperlink ref="F227" r:id="rId11" display="https://podminky.urs.cz/item/CS_URS_2023_02/171201231"/>
    <hyperlink ref="F232" r:id="rId12" display="https://podminky.urs.cz/item/CS_URS_2023_02/181951112"/>
    <hyperlink ref="F243" r:id="rId13" display="https://podminky.urs.cz/item/CS_URS_2023_02/181351104"/>
    <hyperlink ref="F254" r:id="rId14" display="https://podminky.urs.cz/item/CS_URS_2023_02/181411131"/>
    <hyperlink ref="F270" r:id="rId15" display="https://podminky.urs.cz/item/CS_URS_2023_02/275313611"/>
    <hyperlink ref="F283" r:id="rId16" display="https://podminky.urs.cz/item/CS_URS_2023_02/452112112"/>
    <hyperlink ref="F288" r:id="rId17" display="https://podminky.urs.cz/item/CS_URS_2023_02/561121112"/>
    <hyperlink ref="F313" r:id="rId18" display="https://podminky.urs.cz/item/CS_URS_2023_02/564911511"/>
    <hyperlink ref="F325" r:id="rId19" display="https://podminky.urs.cz/item/CS_URS_2023_02/573111115"/>
    <hyperlink ref="F336" r:id="rId20" display="https://podminky.urs.cz/item/CS_URS_2023_02/573211112"/>
    <hyperlink ref="F347" r:id="rId21" display="https://podminky.urs.cz/item/CS_URS_2023_02/577143121"/>
    <hyperlink ref="F358" r:id="rId22" display="https://podminky.urs.cz/item/CS_URS_2023_02/594511112"/>
    <hyperlink ref="F376" r:id="rId23" display="https://podminky.urs.cz/item/CS_URS_2023_02/899102112"/>
    <hyperlink ref="F380" r:id="rId24" display="https://podminky.urs.cz/item/CS_URS_2023_02/899201211"/>
    <hyperlink ref="F384" r:id="rId25" display="https://podminky.urs.cz/item/CS_URS_2023_02/899202112"/>
    <hyperlink ref="F388" r:id="rId26" display="https://podminky.urs.cz/item/CS_URS_2023_02/899301811"/>
    <hyperlink ref="F392" r:id="rId27" display="https://podminky.urs.cz/item/CS_URS_2023_02/899401112"/>
    <hyperlink ref="F397" r:id="rId28" display="https://podminky.urs.cz/item/CS_URS_2023_02/899401113"/>
    <hyperlink ref="F404" r:id="rId29" display="https://podminky.urs.cz/item/CS_URS_2023_02/911111111"/>
    <hyperlink ref="F409" r:id="rId30" display="https://podminky.urs.cz/item/CS_URS_2023_02/919735112"/>
    <hyperlink ref="F411" r:id="rId31" display="https://podminky.urs.cz/item/CS_URS_2023_02/916231213"/>
    <hyperlink ref="F417" r:id="rId32" display="https://podminky.urs.cz/item/CS_URS_2023_02/914111111"/>
    <hyperlink ref="F431" r:id="rId33" display="https://podminky.urs.cz/item/CS_URS_2023_02/914511112"/>
    <hyperlink ref="F436" r:id="rId34" display="https://podminky.urs.cz/item/CS_URS_2023_02/997221551"/>
    <hyperlink ref="F442" r:id="rId35" display="https://podminky.urs.cz/item/CS_URS_2023_02/998225111"/>
    <hyperlink ref="F446" r:id="rId36" display="https://podminky.urs.cz/item/CS_URS_2023_02/767161811"/>
    <hyperlink ref="F461" r:id="rId37" display="https://podminky.urs.cz/item/CS_URS_2023_02/789327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131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504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ROUND(J112,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ROUND((SUM(BE112:BE546)),  2)</f>
        <v>0</v>
      </c>
      <c r="G35" s="42"/>
      <c r="H35" s="42"/>
      <c r="I35" s="161">
        <v>0.20999999999999999</v>
      </c>
      <c r="J35" s="160">
        <f>ROUND(((SUM(BE112:BE546))*I35),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ROUND((SUM(BF112:BF546)),  2)</f>
        <v>0</v>
      </c>
      <c r="G36" s="42"/>
      <c r="H36" s="42"/>
      <c r="I36" s="161">
        <v>0.14999999999999999</v>
      </c>
      <c r="J36" s="160">
        <f>ROUND(((SUM(BF112:BF546))*I36),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ROUND((SUM(BG112:BG546)),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ROUND((SUM(BH112:BH546)),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ROUND((SUM(BI112:BI546)),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131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101.2 - Cyklostezka_úsek č. 2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J112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J113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J114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142</v>
      </c>
      <c r="E66" s="186"/>
      <c r="F66" s="186"/>
      <c r="G66" s="186"/>
      <c r="H66" s="186"/>
      <c r="I66" s="186"/>
      <c r="J66" s="187">
        <f>J115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143</v>
      </c>
      <c r="E67" s="186"/>
      <c r="F67" s="186"/>
      <c r="G67" s="186"/>
      <c r="H67" s="186"/>
      <c r="I67" s="186"/>
      <c r="J67" s="187">
        <f>J143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144</v>
      </c>
      <c r="E68" s="186"/>
      <c r="F68" s="186"/>
      <c r="G68" s="186"/>
      <c r="H68" s="186"/>
      <c r="I68" s="186"/>
      <c r="J68" s="187">
        <f>J157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145</v>
      </c>
      <c r="E69" s="186"/>
      <c r="F69" s="186"/>
      <c r="G69" s="186"/>
      <c r="H69" s="186"/>
      <c r="I69" s="186"/>
      <c r="J69" s="187">
        <f>J192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146</v>
      </c>
      <c r="E70" s="186"/>
      <c r="F70" s="186"/>
      <c r="G70" s="186"/>
      <c r="H70" s="186"/>
      <c r="I70" s="186"/>
      <c r="J70" s="187">
        <f>J226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9"/>
      <c r="D71" s="185" t="s">
        <v>147</v>
      </c>
      <c r="E71" s="186"/>
      <c r="F71" s="186"/>
      <c r="G71" s="186"/>
      <c r="H71" s="186"/>
      <c r="I71" s="186"/>
      <c r="J71" s="187">
        <f>J266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9"/>
      <c r="D72" s="185" t="s">
        <v>148</v>
      </c>
      <c r="E72" s="186"/>
      <c r="F72" s="186"/>
      <c r="G72" s="186"/>
      <c r="H72" s="186"/>
      <c r="I72" s="186"/>
      <c r="J72" s="187">
        <f>J267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505</v>
      </c>
      <c r="E73" s="186"/>
      <c r="F73" s="186"/>
      <c r="G73" s="186"/>
      <c r="H73" s="186"/>
      <c r="I73" s="186"/>
      <c r="J73" s="187">
        <f>J282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506</v>
      </c>
      <c r="E74" s="186"/>
      <c r="F74" s="186"/>
      <c r="G74" s="186"/>
      <c r="H74" s="186"/>
      <c r="I74" s="186"/>
      <c r="J74" s="187">
        <f>J283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507</v>
      </c>
      <c r="E75" s="186"/>
      <c r="F75" s="186"/>
      <c r="G75" s="186"/>
      <c r="H75" s="186"/>
      <c r="I75" s="186"/>
      <c r="J75" s="187">
        <f>J291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149</v>
      </c>
      <c r="E76" s="186"/>
      <c r="F76" s="186"/>
      <c r="G76" s="186"/>
      <c r="H76" s="186"/>
      <c r="I76" s="186"/>
      <c r="J76" s="187">
        <f>J300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150</v>
      </c>
      <c r="E77" s="186"/>
      <c r="F77" s="186"/>
      <c r="G77" s="186"/>
      <c r="H77" s="186"/>
      <c r="I77" s="186"/>
      <c r="J77" s="187">
        <f>J301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508</v>
      </c>
      <c r="E78" s="186"/>
      <c r="F78" s="186"/>
      <c r="G78" s="186"/>
      <c r="H78" s="186"/>
      <c r="I78" s="186"/>
      <c r="J78" s="187">
        <f>J307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151</v>
      </c>
      <c r="E79" s="186"/>
      <c r="F79" s="186"/>
      <c r="G79" s="186"/>
      <c r="H79" s="186"/>
      <c r="I79" s="186"/>
      <c r="J79" s="187">
        <f>J321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152</v>
      </c>
      <c r="E80" s="186"/>
      <c r="F80" s="186"/>
      <c r="G80" s="186"/>
      <c r="H80" s="186"/>
      <c r="I80" s="186"/>
      <c r="J80" s="187">
        <f>J322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509</v>
      </c>
      <c r="E81" s="186"/>
      <c r="F81" s="186"/>
      <c r="G81" s="186"/>
      <c r="H81" s="186"/>
      <c r="I81" s="186"/>
      <c r="J81" s="187">
        <f>J373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9"/>
      <c r="D82" s="185" t="s">
        <v>156</v>
      </c>
      <c r="E82" s="186"/>
      <c r="F82" s="186"/>
      <c r="G82" s="186"/>
      <c r="H82" s="186"/>
      <c r="I82" s="186"/>
      <c r="J82" s="187">
        <f>J382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9"/>
      <c r="D83" s="185" t="s">
        <v>157</v>
      </c>
      <c r="E83" s="186"/>
      <c r="F83" s="186"/>
      <c r="G83" s="186"/>
      <c r="H83" s="186"/>
      <c r="I83" s="186"/>
      <c r="J83" s="187">
        <f>J383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4"/>
      <c r="C84" s="129"/>
      <c r="D84" s="185" t="s">
        <v>510</v>
      </c>
      <c r="E84" s="186"/>
      <c r="F84" s="186"/>
      <c r="G84" s="186"/>
      <c r="H84" s="186"/>
      <c r="I84" s="186"/>
      <c r="J84" s="187">
        <f>J484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4"/>
      <c r="C85" s="129"/>
      <c r="D85" s="185" t="s">
        <v>158</v>
      </c>
      <c r="E85" s="186"/>
      <c r="F85" s="186"/>
      <c r="G85" s="186"/>
      <c r="H85" s="186"/>
      <c r="I85" s="186"/>
      <c r="J85" s="187">
        <f>J487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84"/>
      <c r="C86" s="129"/>
      <c r="D86" s="185" t="s">
        <v>159</v>
      </c>
      <c r="E86" s="186"/>
      <c r="F86" s="186"/>
      <c r="G86" s="186"/>
      <c r="H86" s="186"/>
      <c r="I86" s="186"/>
      <c r="J86" s="187">
        <f>J488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4"/>
      <c r="C87" s="129"/>
      <c r="D87" s="185" t="s">
        <v>160</v>
      </c>
      <c r="E87" s="186"/>
      <c r="F87" s="186"/>
      <c r="G87" s="186"/>
      <c r="H87" s="186"/>
      <c r="I87" s="186"/>
      <c r="J87" s="187">
        <f>J497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161</v>
      </c>
      <c r="E88" s="181"/>
      <c r="F88" s="181"/>
      <c r="G88" s="181"/>
      <c r="H88" s="181"/>
      <c r="I88" s="181"/>
      <c r="J88" s="182">
        <f>J500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9"/>
      <c r="D89" s="185" t="s">
        <v>162</v>
      </c>
      <c r="E89" s="186"/>
      <c r="F89" s="186"/>
      <c r="G89" s="186"/>
      <c r="H89" s="186"/>
      <c r="I89" s="186"/>
      <c r="J89" s="187">
        <f>J501</f>
        <v>0</v>
      </c>
      <c r="K89" s="129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9"/>
      <c r="D90" s="185" t="s">
        <v>163</v>
      </c>
      <c r="E90" s="186"/>
      <c r="F90" s="186"/>
      <c r="G90" s="186"/>
      <c r="H90" s="186"/>
      <c r="I90" s="186"/>
      <c r="J90" s="187">
        <f>J507</f>
        <v>0</v>
      </c>
      <c r="K90" s="129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6" s="2" customFormat="1" ht="6.96" customHeight="1">
      <c r="A96" s="42"/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4.96" customHeight="1">
      <c r="A97" s="42"/>
      <c r="B97" s="43"/>
      <c r="C97" s="27" t="s">
        <v>164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6" t="s">
        <v>16</v>
      </c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6.5" customHeight="1">
      <c r="A100" s="42"/>
      <c r="B100" s="43"/>
      <c r="C100" s="44"/>
      <c r="D100" s="44"/>
      <c r="E100" s="173" t="str">
        <f>E7</f>
        <v>Cyklostezka Ohře – Dalovice-Všeborovice</v>
      </c>
      <c r="F100" s="36"/>
      <c r="G100" s="36"/>
      <c r="H100" s="36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1" customFormat="1" ht="12" customHeight="1">
      <c r="B101" s="25"/>
      <c r="C101" s="36" t="s">
        <v>130</v>
      </c>
      <c r="D101" s="26"/>
      <c r="E101" s="26"/>
      <c r="F101" s="26"/>
      <c r="G101" s="26"/>
      <c r="H101" s="26"/>
      <c r="I101" s="26"/>
      <c r="J101" s="26"/>
      <c r="K101" s="26"/>
      <c r="L101" s="24"/>
    </row>
    <row r="102" s="2" customFormat="1" ht="16.5" customHeight="1">
      <c r="A102" s="42"/>
      <c r="B102" s="43"/>
      <c r="C102" s="44"/>
      <c r="D102" s="44"/>
      <c r="E102" s="173" t="s">
        <v>131</v>
      </c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2" customHeight="1">
      <c r="A103" s="42"/>
      <c r="B103" s="43"/>
      <c r="C103" s="36" t="s">
        <v>132</v>
      </c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6.5" customHeight="1">
      <c r="A104" s="42"/>
      <c r="B104" s="43"/>
      <c r="C104" s="44"/>
      <c r="D104" s="44"/>
      <c r="E104" s="73" t="str">
        <f>E11</f>
        <v>SO 101.2 - Cyklostezka_úsek č. 2</v>
      </c>
      <c r="F104" s="44"/>
      <c r="G104" s="44"/>
      <c r="H104" s="44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6.96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2" customHeight="1">
      <c r="A106" s="42"/>
      <c r="B106" s="43"/>
      <c r="C106" s="36" t="s">
        <v>21</v>
      </c>
      <c r="D106" s="44"/>
      <c r="E106" s="44"/>
      <c r="F106" s="31" t="str">
        <f>F14</f>
        <v>Dalovice - Všeborovice</v>
      </c>
      <c r="G106" s="44"/>
      <c r="H106" s="44"/>
      <c r="I106" s="36" t="s">
        <v>23</v>
      </c>
      <c r="J106" s="76" t="str">
        <f>IF(J14="","",J14)</f>
        <v>15. 1. 2024</v>
      </c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6.96" customHeight="1">
      <c r="A107" s="42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5.15" customHeight="1">
      <c r="A108" s="42"/>
      <c r="B108" s="43"/>
      <c r="C108" s="36" t="s">
        <v>25</v>
      </c>
      <c r="D108" s="44"/>
      <c r="E108" s="44"/>
      <c r="F108" s="31" t="str">
        <f>E17</f>
        <v>Karlovarský kraj</v>
      </c>
      <c r="G108" s="44"/>
      <c r="H108" s="44"/>
      <c r="I108" s="36" t="s">
        <v>32</v>
      </c>
      <c r="J108" s="40" t="str">
        <f>E23</f>
        <v>PONTIKA s.r.o.</v>
      </c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15.15" customHeight="1">
      <c r="A109" s="42"/>
      <c r="B109" s="43"/>
      <c r="C109" s="36" t="s">
        <v>30</v>
      </c>
      <c r="D109" s="44"/>
      <c r="E109" s="44"/>
      <c r="F109" s="31" t="str">
        <f>IF(E20="","",E20)</f>
        <v>Vyplň údaj</v>
      </c>
      <c r="G109" s="44"/>
      <c r="H109" s="44"/>
      <c r="I109" s="36" t="s">
        <v>36</v>
      </c>
      <c r="J109" s="40" t="str">
        <f>E26</f>
        <v xml:space="preserve"> </v>
      </c>
      <c r="K109" s="44"/>
      <c r="L109" s="148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0.32" customHeight="1">
      <c r="A110" s="42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148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11" customFormat="1" ht="29.28" customHeight="1">
      <c r="A111" s="189"/>
      <c r="B111" s="190"/>
      <c r="C111" s="191" t="s">
        <v>165</v>
      </c>
      <c r="D111" s="192" t="s">
        <v>59</v>
      </c>
      <c r="E111" s="192" t="s">
        <v>55</v>
      </c>
      <c r="F111" s="192" t="s">
        <v>56</v>
      </c>
      <c r="G111" s="192" t="s">
        <v>166</v>
      </c>
      <c r="H111" s="192" t="s">
        <v>167</v>
      </c>
      <c r="I111" s="192" t="s">
        <v>168</v>
      </c>
      <c r="J111" s="192" t="s">
        <v>137</v>
      </c>
      <c r="K111" s="193" t="s">
        <v>169</v>
      </c>
      <c r="L111" s="194"/>
      <c r="M111" s="96" t="s">
        <v>19</v>
      </c>
      <c r="N111" s="97" t="s">
        <v>44</v>
      </c>
      <c r="O111" s="97" t="s">
        <v>170</v>
      </c>
      <c r="P111" s="97" t="s">
        <v>171</v>
      </c>
      <c r="Q111" s="97" t="s">
        <v>172</v>
      </c>
      <c r="R111" s="97" t="s">
        <v>173</v>
      </c>
      <c r="S111" s="97" t="s">
        <v>174</v>
      </c>
      <c r="T111" s="98" t="s">
        <v>175</v>
      </c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</row>
    <row r="112" s="2" customFormat="1" ht="22.8" customHeight="1">
      <c r="A112" s="42"/>
      <c r="B112" s="43"/>
      <c r="C112" s="103" t="s">
        <v>176</v>
      </c>
      <c r="D112" s="44"/>
      <c r="E112" s="44"/>
      <c r="F112" s="44"/>
      <c r="G112" s="44"/>
      <c r="H112" s="44"/>
      <c r="I112" s="44"/>
      <c r="J112" s="195">
        <f>BK112</f>
        <v>0</v>
      </c>
      <c r="K112" s="44"/>
      <c r="L112" s="48"/>
      <c r="M112" s="99"/>
      <c r="N112" s="196"/>
      <c r="O112" s="100"/>
      <c r="P112" s="197">
        <f>P113+P500</f>
        <v>0</v>
      </c>
      <c r="Q112" s="100"/>
      <c r="R112" s="197">
        <f>R113+R500</f>
        <v>1819.9307520699997</v>
      </c>
      <c r="S112" s="100"/>
      <c r="T112" s="198">
        <f>T113+T500</f>
        <v>5.0043999999999995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73</v>
      </c>
      <c r="AU112" s="21" t="s">
        <v>138</v>
      </c>
      <c r="BK112" s="199">
        <f>BK113+BK500</f>
        <v>0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177</v>
      </c>
      <c r="F113" s="203" t="s">
        <v>178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P114+P266+P282+P300+P321+P382</f>
        <v>0</v>
      </c>
      <c r="Q113" s="208"/>
      <c r="R113" s="209">
        <f>R114+R266+R282+R300+R321+R382</f>
        <v>1816.3183200699998</v>
      </c>
      <c r="S113" s="208"/>
      <c r="T113" s="210">
        <f>T114+T266+T282+T300+T321+T382</f>
        <v>0.074399999999999994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74</v>
      </c>
      <c r="AY113" s="211" t="s">
        <v>179</v>
      </c>
      <c r="BK113" s="213">
        <f>BK114+BK266+BK282+BK300+BK321+BK382</f>
        <v>0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81</v>
      </c>
      <c r="F114" s="214" t="s">
        <v>180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P115+P143+P157+P192+P226</f>
        <v>0</v>
      </c>
      <c r="Q114" s="208"/>
      <c r="R114" s="209">
        <f>R115+R143+R157+R192+R226</f>
        <v>297.32890000000003</v>
      </c>
      <c r="S114" s="208"/>
      <c r="T114" s="210">
        <f>T115+T143+T157+T192+T226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179</v>
      </c>
      <c r="BK114" s="213">
        <f>BK115+BK143+BK157+BK192+BK226</f>
        <v>0</v>
      </c>
    </row>
    <row r="115" s="12" customFormat="1" ht="20.88" customHeight="1">
      <c r="A115" s="12"/>
      <c r="B115" s="200"/>
      <c r="C115" s="201"/>
      <c r="D115" s="202" t="s">
        <v>73</v>
      </c>
      <c r="E115" s="214" t="s">
        <v>207</v>
      </c>
      <c r="F115" s="214" t="s">
        <v>208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SUM(P116:P142)</f>
        <v>0</v>
      </c>
      <c r="Q115" s="208"/>
      <c r="R115" s="209">
        <f>SUM(R116:R142)</f>
        <v>0</v>
      </c>
      <c r="S115" s="208"/>
      <c r="T115" s="210">
        <f>SUM(T116:T142)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14</v>
      </c>
      <c r="AY115" s="211" t="s">
        <v>179</v>
      </c>
      <c r="BK115" s="213">
        <f>SUM(BK116:BK142)</f>
        <v>0</v>
      </c>
    </row>
    <row r="116" s="2" customFormat="1" ht="16.5" customHeight="1">
      <c r="A116" s="42"/>
      <c r="B116" s="43"/>
      <c r="C116" s="216" t="s">
        <v>81</v>
      </c>
      <c r="D116" s="216" t="s">
        <v>183</v>
      </c>
      <c r="E116" s="217" t="s">
        <v>511</v>
      </c>
      <c r="F116" s="218" t="s">
        <v>512</v>
      </c>
      <c r="G116" s="219" t="s">
        <v>186</v>
      </c>
      <c r="H116" s="220">
        <v>985</v>
      </c>
      <c r="I116" s="221"/>
      <c r="J116" s="222">
        <f>ROUND(I116*H116,2)</f>
        <v>0</v>
      </c>
      <c r="K116" s="218" t="s">
        <v>187</v>
      </c>
      <c r="L116" s="48"/>
      <c r="M116" s="223" t="s">
        <v>19</v>
      </c>
      <c r="N116" s="224" t="s">
        <v>45</v>
      </c>
      <c r="O116" s="8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7" t="s">
        <v>188</v>
      </c>
      <c r="AT116" s="227" t="s">
        <v>183</v>
      </c>
      <c r="AU116" s="227" t="s">
        <v>189</v>
      </c>
      <c r="AY116" s="21" t="s">
        <v>179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1" t="s">
        <v>81</v>
      </c>
      <c r="BK116" s="228">
        <f>ROUND(I116*H116,2)</f>
        <v>0</v>
      </c>
      <c r="BL116" s="21" t="s">
        <v>188</v>
      </c>
      <c r="BM116" s="227" t="s">
        <v>188</v>
      </c>
    </row>
    <row r="117" s="2" customFormat="1">
      <c r="A117" s="42"/>
      <c r="B117" s="43"/>
      <c r="C117" s="44"/>
      <c r="D117" s="229" t="s">
        <v>190</v>
      </c>
      <c r="E117" s="44"/>
      <c r="F117" s="230" t="s">
        <v>513</v>
      </c>
      <c r="G117" s="44"/>
      <c r="H117" s="44"/>
      <c r="I117" s="231"/>
      <c r="J117" s="44"/>
      <c r="K117" s="44"/>
      <c r="L117" s="48"/>
      <c r="M117" s="232"/>
      <c r="N117" s="233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190</v>
      </c>
      <c r="AU117" s="21" t="s">
        <v>189</v>
      </c>
    </row>
    <row r="118" s="13" customFormat="1">
      <c r="A118" s="13"/>
      <c r="B118" s="234"/>
      <c r="C118" s="235"/>
      <c r="D118" s="236" t="s">
        <v>192</v>
      </c>
      <c r="E118" s="237" t="s">
        <v>19</v>
      </c>
      <c r="F118" s="238" t="s">
        <v>193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192</v>
      </c>
      <c r="AU118" s="244" t="s">
        <v>189</v>
      </c>
      <c r="AV118" s="13" t="s">
        <v>81</v>
      </c>
      <c r="AW118" s="13" t="s">
        <v>35</v>
      </c>
      <c r="AX118" s="13" t="s">
        <v>74</v>
      </c>
      <c r="AY118" s="244" t="s">
        <v>179</v>
      </c>
    </row>
    <row r="119" s="13" customFormat="1">
      <c r="A119" s="13"/>
      <c r="B119" s="234"/>
      <c r="C119" s="235"/>
      <c r="D119" s="236" t="s">
        <v>192</v>
      </c>
      <c r="E119" s="237" t="s">
        <v>19</v>
      </c>
      <c r="F119" s="238" t="s">
        <v>514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192</v>
      </c>
      <c r="AU119" s="244" t="s">
        <v>189</v>
      </c>
      <c r="AV119" s="13" t="s">
        <v>81</v>
      </c>
      <c r="AW119" s="13" t="s">
        <v>35</v>
      </c>
      <c r="AX119" s="13" t="s">
        <v>74</v>
      </c>
      <c r="AY119" s="244" t="s">
        <v>179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195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196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197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263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198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199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189</v>
      </c>
      <c r="AV125" s="13" t="s">
        <v>81</v>
      </c>
      <c r="AW125" s="13" t="s">
        <v>35</v>
      </c>
      <c r="AX125" s="13" t="s">
        <v>74</v>
      </c>
      <c r="AY125" s="244" t="s">
        <v>179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515</v>
      </c>
      <c r="G126" s="246"/>
      <c r="H126" s="249">
        <v>985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189</v>
      </c>
      <c r="AV126" s="14" t="s">
        <v>14</v>
      </c>
      <c r="AW126" s="14" t="s">
        <v>35</v>
      </c>
      <c r="AX126" s="14" t="s">
        <v>74</v>
      </c>
      <c r="AY126" s="255" t="s">
        <v>179</v>
      </c>
    </row>
    <row r="127" s="15" customFormat="1">
      <c r="A127" s="15"/>
      <c r="B127" s="256"/>
      <c r="C127" s="257"/>
      <c r="D127" s="236" t="s">
        <v>192</v>
      </c>
      <c r="E127" s="258" t="s">
        <v>19</v>
      </c>
      <c r="F127" s="259" t="s">
        <v>201</v>
      </c>
      <c r="G127" s="257"/>
      <c r="H127" s="260">
        <v>985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192</v>
      </c>
      <c r="AU127" s="266" t="s">
        <v>189</v>
      </c>
      <c r="AV127" s="15" t="s">
        <v>188</v>
      </c>
      <c r="AW127" s="15" t="s">
        <v>35</v>
      </c>
      <c r="AX127" s="15" t="s">
        <v>81</v>
      </c>
      <c r="AY127" s="266" t="s">
        <v>179</v>
      </c>
    </row>
    <row r="128" s="2" customFormat="1" ht="21.75" customHeight="1">
      <c r="A128" s="42"/>
      <c r="B128" s="43"/>
      <c r="C128" s="216" t="s">
        <v>14</v>
      </c>
      <c r="D128" s="216" t="s">
        <v>183</v>
      </c>
      <c r="E128" s="217" t="s">
        <v>214</v>
      </c>
      <c r="F128" s="218" t="s">
        <v>215</v>
      </c>
      <c r="G128" s="219" t="s">
        <v>216</v>
      </c>
      <c r="H128" s="220">
        <v>416.02999999999997</v>
      </c>
      <c r="I128" s="221"/>
      <c r="J128" s="222">
        <f>ROUND(I128*H128,2)</f>
        <v>0</v>
      </c>
      <c r="K128" s="218" t="s">
        <v>187</v>
      </c>
      <c r="L128" s="48"/>
      <c r="M128" s="223" t="s">
        <v>19</v>
      </c>
      <c r="N128" s="224" t="s">
        <v>45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188</v>
      </c>
      <c r="AT128" s="227" t="s">
        <v>183</v>
      </c>
      <c r="AU128" s="227" t="s">
        <v>189</v>
      </c>
      <c r="AY128" s="21" t="s">
        <v>179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1" t="s">
        <v>81</v>
      </c>
      <c r="BK128" s="228">
        <f>ROUND(I128*H128,2)</f>
        <v>0</v>
      </c>
      <c r="BL128" s="21" t="s">
        <v>188</v>
      </c>
      <c r="BM128" s="227" t="s">
        <v>211</v>
      </c>
    </row>
    <row r="129" s="2" customFormat="1">
      <c r="A129" s="42"/>
      <c r="B129" s="43"/>
      <c r="C129" s="44"/>
      <c r="D129" s="229" t="s">
        <v>190</v>
      </c>
      <c r="E129" s="44"/>
      <c r="F129" s="230" t="s">
        <v>218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190</v>
      </c>
      <c r="AU129" s="21" t="s">
        <v>189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193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514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195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3" customFormat="1">
      <c r="A133" s="13"/>
      <c r="B133" s="234"/>
      <c r="C133" s="235"/>
      <c r="D133" s="236" t="s">
        <v>192</v>
      </c>
      <c r="E133" s="237" t="s">
        <v>19</v>
      </c>
      <c r="F133" s="238" t="s">
        <v>196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192</v>
      </c>
      <c r="AU133" s="244" t="s">
        <v>189</v>
      </c>
      <c r="AV133" s="13" t="s">
        <v>81</v>
      </c>
      <c r="AW133" s="13" t="s">
        <v>35</v>
      </c>
      <c r="AX133" s="13" t="s">
        <v>74</v>
      </c>
      <c r="AY133" s="244" t="s">
        <v>179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197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189</v>
      </c>
      <c r="AV134" s="13" t="s">
        <v>81</v>
      </c>
      <c r="AW134" s="13" t="s">
        <v>35</v>
      </c>
      <c r="AX134" s="13" t="s">
        <v>74</v>
      </c>
      <c r="AY134" s="244" t="s">
        <v>179</v>
      </c>
    </row>
    <row r="135" s="13" customFormat="1">
      <c r="A135" s="13"/>
      <c r="B135" s="234"/>
      <c r="C135" s="235"/>
      <c r="D135" s="236" t="s">
        <v>192</v>
      </c>
      <c r="E135" s="237" t="s">
        <v>19</v>
      </c>
      <c r="F135" s="238" t="s">
        <v>263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192</v>
      </c>
      <c r="AU135" s="244" t="s">
        <v>189</v>
      </c>
      <c r="AV135" s="13" t="s">
        <v>81</v>
      </c>
      <c r="AW135" s="13" t="s">
        <v>35</v>
      </c>
      <c r="AX135" s="13" t="s">
        <v>74</v>
      </c>
      <c r="AY135" s="244" t="s">
        <v>179</v>
      </c>
    </row>
    <row r="136" s="13" customFormat="1">
      <c r="A136" s="13"/>
      <c r="B136" s="234"/>
      <c r="C136" s="235"/>
      <c r="D136" s="236" t="s">
        <v>192</v>
      </c>
      <c r="E136" s="237" t="s">
        <v>19</v>
      </c>
      <c r="F136" s="238" t="s">
        <v>198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192</v>
      </c>
      <c r="AU136" s="244" t="s">
        <v>189</v>
      </c>
      <c r="AV136" s="13" t="s">
        <v>81</v>
      </c>
      <c r="AW136" s="13" t="s">
        <v>35</v>
      </c>
      <c r="AX136" s="13" t="s">
        <v>74</v>
      </c>
      <c r="AY136" s="244" t="s">
        <v>179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199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516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517</v>
      </c>
      <c r="G139" s="246"/>
      <c r="H139" s="249">
        <v>397.55000000000001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189</v>
      </c>
      <c r="AV139" s="14" t="s">
        <v>14</v>
      </c>
      <c r="AW139" s="14" t="s">
        <v>35</v>
      </c>
      <c r="AX139" s="14" t="s">
        <v>74</v>
      </c>
      <c r="AY139" s="255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518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519</v>
      </c>
      <c r="G141" s="246"/>
      <c r="H141" s="249">
        <v>18.48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189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5" customFormat="1">
      <c r="A142" s="15"/>
      <c r="B142" s="256"/>
      <c r="C142" s="257"/>
      <c r="D142" s="236" t="s">
        <v>192</v>
      </c>
      <c r="E142" s="258" t="s">
        <v>19</v>
      </c>
      <c r="F142" s="259" t="s">
        <v>201</v>
      </c>
      <c r="G142" s="257"/>
      <c r="H142" s="260">
        <v>416.02999999999997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192</v>
      </c>
      <c r="AU142" s="266" t="s">
        <v>189</v>
      </c>
      <c r="AV142" s="15" t="s">
        <v>188</v>
      </c>
      <c r="AW142" s="15" t="s">
        <v>35</v>
      </c>
      <c r="AX142" s="15" t="s">
        <v>81</v>
      </c>
      <c r="AY142" s="266" t="s">
        <v>179</v>
      </c>
    </row>
    <row r="143" s="12" customFormat="1" ht="20.88" customHeight="1">
      <c r="A143" s="12"/>
      <c r="B143" s="200"/>
      <c r="C143" s="201"/>
      <c r="D143" s="202" t="s">
        <v>73</v>
      </c>
      <c r="E143" s="214" t="s">
        <v>220</v>
      </c>
      <c r="F143" s="214" t="s">
        <v>221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SUM(P144:P156)</f>
        <v>0</v>
      </c>
      <c r="Q143" s="208"/>
      <c r="R143" s="209">
        <f>SUM(R144:R156)</f>
        <v>0</v>
      </c>
      <c r="S143" s="208"/>
      <c r="T143" s="210">
        <f>SUM(T144:T156)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81</v>
      </c>
      <c r="AT143" s="212" t="s">
        <v>73</v>
      </c>
      <c r="AU143" s="212" t="s">
        <v>14</v>
      </c>
      <c r="AY143" s="211" t="s">
        <v>179</v>
      </c>
      <c r="BK143" s="213">
        <f>SUM(BK144:BK156)</f>
        <v>0</v>
      </c>
    </row>
    <row r="144" s="2" customFormat="1" ht="16.5" customHeight="1">
      <c r="A144" s="42"/>
      <c r="B144" s="43"/>
      <c r="C144" s="216" t="s">
        <v>189</v>
      </c>
      <c r="D144" s="216" t="s">
        <v>183</v>
      </c>
      <c r="E144" s="217" t="s">
        <v>520</v>
      </c>
      <c r="F144" s="218" t="s">
        <v>521</v>
      </c>
      <c r="G144" s="219" t="s">
        <v>204</v>
      </c>
      <c r="H144" s="220">
        <v>8</v>
      </c>
      <c r="I144" s="221"/>
      <c r="J144" s="222">
        <f>ROUND(I144*H144,2)</f>
        <v>0</v>
      </c>
      <c r="K144" s="218" t="s">
        <v>187</v>
      </c>
      <c r="L144" s="48"/>
      <c r="M144" s="223" t="s">
        <v>19</v>
      </c>
      <c r="N144" s="224" t="s">
        <v>45</v>
      </c>
      <c r="O144" s="8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7" t="s">
        <v>188</v>
      </c>
      <c r="AT144" s="227" t="s">
        <v>183</v>
      </c>
      <c r="AU144" s="227" t="s">
        <v>189</v>
      </c>
      <c r="AY144" s="21" t="s">
        <v>179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1" t="s">
        <v>81</v>
      </c>
      <c r="BK144" s="228">
        <f>ROUND(I144*H144,2)</f>
        <v>0</v>
      </c>
      <c r="BL144" s="21" t="s">
        <v>188</v>
      </c>
      <c r="BM144" s="227" t="s">
        <v>522</v>
      </c>
    </row>
    <row r="145" s="2" customFormat="1">
      <c r="A145" s="42"/>
      <c r="B145" s="43"/>
      <c r="C145" s="44"/>
      <c r="D145" s="229" t="s">
        <v>190</v>
      </c>
      <c r="E145" s="44"/>
      <c r="F145" s="230" t="s">
        <v>523</v>
      </c>
      <c r="G145" s="44"/>
      <c r="H145" s="44"/>
      <c r="I145" s="231"/>
      <c r="J145" s="44"/>
      <c r="K145" s="44"/>
      <c r="L145" s="48"/>
      <c r="M145" s="232"/>
      <c r="N145" s="233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190</v>
      </c>
      <c r="AU145" s="21" t="s">
        <v>189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524</v>
      </c>
      <c r="G146" s="246"/>
      <c r="H146" s="249">
        <v>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189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189</v>
      </c>
      <c r="AV147" s="15" t="s">
        <v>188</v>
      </c>
      <c r="AW147" s="15" t="s">
        <v>35</v>
      </c>
      <c r="AX147" s="15" t="s">
        <v>81</v>
      </c>
      <c r="AY147" s="266" t="s">
        <v>179</v>
      </c>
    </row>
    <row r="148" s="2" customFormat="1" ht="24.15" customHeight="1">
      <c r="A148" s="42"/>
      <c r="B148" s="43"/>
      <c r="C148" s="216" t="s">
        <v>188</v>
      </c>
      <c r="D148" s="216" t="s">
        <v>183</v>
      </c>
      <c r="E148" s="217" t="s">
        <v>525</v>
      </c>
      <c r="F148" s="218" t="s">
        <v>526</v>
      </c>
      <c r="G148" s="219" t="s">
        <v>216</v>
      </c>
      <c r="H148" s="220">
        <v>4.2000000000000002</v>
      </c>
      <c r="I148" s="221"/>
      <c r="J148" s="222">
        <f>ROUND(I148*H148,2)</f>
        <v>0</v>
      </c>
      <c r="K148" s="218" t="s">
        <v>187</v>
      </c>
      <c r="L148" s="48"/>
      <c r="M148" s="223" t="s">
        <v>19</v>
      </c>
      <c r="N148" s="224" t="s">
        <v>45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188</v>
      </c>
      <c r="AT148" s="227" t="s">
        <v>183</v>
      </c>
      <c r="AU148" s="227" t="s">
        <v>189</v>
      </c>
      <c r="AY148" s="21" t="s">
        <v>179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1" t="s">
        <v>81</v>
      </c>
      <c r="BK148" s="228">
        <f>ROUND(I148*H148,2)</f>
        <v>0</v>
      </c>
      <c r="BL148" s="21" t="s">
        <v>188</v>
      </c>
      <c r="BM148" s="227" t="s">
        <v>527</v>
      </c>
    </row>
    <row r="149" s="2" customFormat="1">
      <c r="A149" s="42"/>
      <c r="B149" s="43"/>
      <c r="C149" s="44"/>
      <c r="D149" s="229" t="s">
        <v>190</v>
      </c>
      <c r="E149" s="44"/>
      <c r="F149" s="230" t="s">
        <v>528</v>
      </c>
      <c r="G149" s="44"/>
      <c r="H149" s="44"/>
      <c r="I149" s="231"/>
      <c r="J149" s="44"/>
      <c r="K149" s="44"/>
      <c r="L149" s="48"/>
      <c r="M149" s="232"/>
      <c r="N149" s="233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190</v>
      </c>
      <c r="AU149" s="21" t="s">
        <v>189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529</v>
      </c>
      <c r="G150" s="246"/>
      <c r="H150" s="249">
        <v>4.2000000000000002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189</v>
      </c>
      <c r="AV150" s="14" t="s">
        <v>14</v>
      </c>
      <c r="AW150" s="14" t="s">
        <v>35</v>
      </c>
      <c r="AX150" s="14" t="s">
        <v>74</v>
      </c>
      <c r="AY150" s="255" t="s">
        <v>179</v>
      </c>
    </row>
    <row r="151" s="15" customFormat="1">
      <c r="A151" s="15"/>
      <c r="B151" s="256"/>
      <c r="C151" s="257"/>
      <c r="D151" s="236" t="s">
        <v>192</v>
      </c>
      <c r="E151" s="258" t="s">
        <v>19</v>
      </c>
      <c r="F151" s="259" t="s">
        <v>201</v>
      </c>
      <c r="G151" s="257"/>
      <c r="H151" s="260">
        <v>4.2000000000000002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192</v>
      </c>
      <c r="AU151" s="266" t="s">
        <v>189</v>
      </c>
      <c r="AV151" s="15" t="s">
        <v>188</v>
      </c>
      <c r="AW151" s="15" t="s">
        <v>35</v>
      </c>
      <c r="AX151" s="15" t="s">
        <v>81</v>
      </c>
      <c r="AY151" s="266" t="s">
        <v>179</v>
      </c>
    </row>
    <row r="152" s="2" customFormat="1" ht="16.5" customHeight="1">
      <c r="A152" s="42"/>
      <c r="B152" s="43"/>
      <c r="C152" s="216" t="s">
        <v>222</v>
      </c>
      <c r="D152" s="216" t="s">
        <v>183</v>
      </c>
      <c r="E152" s="217" t="s">
        <v>223</v>
      </c>
      <c r="F152" s="218" t="s">
        <v>224</v>
      </c>
      <c r="G152" s="219" t="s">
        <v>216</v>
      </c>
      <c r="H152" s="220">
        <v>11.699999999999999</v>
      </c>
      <c r="I152" s="221"/>
      <c r="J152" s="222">
        <f>ROUND(I152*H152,2)</f>
        <v>0</v>
      </c>
      <c r="K152" s="218" t="s">
        <v>187</v>
      </c>
      <c r="L152" s="48"/>
      <c r="M152" s="223" t="s">
        <v>19</v>
      </c>
      <c r="N152" s="224" t="s">
        <v>45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188</v>
      </c>
      <c r="AT152" s="227" t="s">
        <v>183</v>
      </c>
      <c r="AU152" s="227" t="s">
        <v>189</v>
      </c>
      <c r="AY152" s="21" t="s">
        <v>179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1" t="s">
        <v>81</v>
      </c>
      <c r="BK152" s="228">
        <f>ROUND(I152*H152,2)</f>
        <v>0</v>
      </c>
      <c r="BL152" s="21" t="s">
        <v>188</v>
      </c>
      <c r="BM152" s="227" t="s">
        <v>217</v>
      </c>
    </row>
    <row r="153" s="2" customFormat="1">
      <c r="A153" s="42"/>
      <c r="B153" s="43"/>
      <c r="C153" s="44"/>
      <c r="D153" s="229" t="s">
        <v>190</v>
      </c>
      <c r="E153" s="44"/>
      <c r="F153" s="230" t="s">
        <v>226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190</v>
      </c>
      <c r="AU153" s="21" t="s">
        <v>189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227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4" customFormat="1">
      <c r="A155" s="14"/>
      <c r="B155" s="245"/>
      <c r="C155" s="246"/>
      <c r="D155" s="236" t="s">
        <v>192</v>
      </c>
      <c r="E155" s="247" t="s">
        <v>19</v>
      </c>
      <c r="F155" s="248" t="s">
        <v>530</v>
      </c>
      <c r="G155" s="246"/>
      <c r="H155" s="249">
        <v>11.699999999999999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192</v>
      </c>
      <c r="AU155" s="255" t="s">
        <v>189</v>
      </c>
      <c r="AV155" s="14" t="s">
        <v>14</v>
      </c>
      <c r="AW155" s="14" t="s">
        <v>35</v>
      </c>
      <c r="AX155" s="14" t="s">
        <v>74</v>
      </c>
      <c r="AY155" s="255" t="s">
        <v>179</v>
      </c>
    </row>
    <row r="156" s="15" customFormat="1">
      <c r="A156" s="15"/>
      <c r="B156" s="256"/>
      <c r="C156" s="257"/>
      <c r="D156" s="236" t="s">
        <v>192</v>
      </c>
      <c r="E156" s="258" t="s">
        <v>19</v>
      </c>
      <c r="F156" s="259" t="s">
        <v>201</v>
      </c>
      <c r="G156" s="257"/>
      <c r="H156" s="260">
        <v>11.699999999999999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192</v>
      </c>
      <c r="AU156" s="266" t="s">
        <v>189</v>
      </c>
      <c r="AV156" s="15" t="s">
        <v>188</v>
      </c>
      <c r="AW156" s="15" t="s">
        <v>35</v>
      </c>
      <c r="AX156" s="15" t="s">
        <v>81</v>
      </c>
      <c r="AY156" s="266" t="s">
        <v>179</v>
      </c>
    </row>
    <row r="157" s="12" customFormat="1" ht="20.88" customHeight="1">
      <c r="A157" s="12"/>
      <c r="B157" s="200"/>
      <c r="C157" s="201"/>
      <c r="D157" s="202" t="s">
        <v>73</v>
      </c>
      <c r="E157" s="214" t="s">
        <v>229</v>
      </c>
      <c r="F157" s="214" t="s">
        <v>230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SUM(P158:P191)</f>
        <v>0</v>
      </c>
      <c r="Q157" s="208"/>
      <c r="R157" s="209">
        <f>SUM(R158:R191)</f>
        <v>0</v>
      </c>
      <c r="S157" s="208"/>
      <c r="T157" s="210">
        <f>SUM(T158:T191)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81</v>
      </c>
      <c r="AT157" s="212" t="s">
        <v>73</v>
      </c>
      <c r="AU157" s="212" t="s">
        <v>14</v>
      </c>
      <c r="AY157" s="211" t="s">
        <v>179</v>
      </c>
      <c r="BK157" s="213">
        <f>SUM(BK158:BK191)</f>
        <v>0</v>
      </c>
    </row>
    <row r="158" s="2" customFormat="1" ht="37.8" customHeight="1">
      <c r="A158" s="42"/>
      <c r="B158" s="43"/>
      <c r="C158" s="216" t="s">
        <v>211</v>
      </c>
      <c r="D158" s="216" t="s">
        <v>183</v>
      </c>
      <c r="E158" s="217" t="s">
        <v>231</v>
      </c>
      <c r="F158" s="218" t="s">
        <v>232</v>
      </c>
      <c r="G158" s="219" t="s">
        <v>216</v>
      </c>
      <c r="H158" s="220">
        <v>969.41999999999996</v>
      </c>
      <c r="I158" s="221"/>
      <c r="J158" s="222">
        <f>ROUND(I158*H158,2)</f>
        <v>0</v>
      </c>
      <c r="K158" s="218" t="s">
        <v>187</v>
      </c>
      <c r="L158" s="48"/>
      <c r="M158" s="223" t="s">
        <v>19</v>
      </c>
      <c r="N158" s="224" t="s">
        <v>45</v>
      </c>
      <c r="O158" s="88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7" t="s">
        <v>188</v>
      </c>
      <c r="AT158" s="227" t="s">
        <v>183</v>
      </c>
      <c r="AU158" s="227" t="s">
        <v>189</v>
      </c>
      <c r="AY158" s="21" t="s">
        <v>179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1" t="s">
        <v>81</v>
      </c>
      <c r="BK158" s="228">
        <f>ROUND(I158*H158,2)</f>
        <v>0</v>
      </c>
      <c r="BL158" s="21" t="s">
        <v>188</v>
      </c>
      <c r="BM158" s="227" t="s">
        <v>531</v>
      </c>
    </row>
    <row r="159" s="2" customFormat="1">
      <c r="A159" s="42"/>
      <c r="B159" s="43"/>
      <c r="C159" s="44"/>
      <c r="D159" s="229" t="s">
        <v>190</v>
      </c>
      <c r="E159" s="44"/>
      <c r="F159" s="230" t="s">
        <v>234</v>
      </c>
      <c r="G159" s="44"/>
      <c r="H159" s="44"/>
      <c r="I159" s="231"/>
      <c r="J159" s="44"/>
      <c r="K159" s="44"/>
      <c r="L159" s="48"/>
      <c r="M159" s="232"/>
      <c r="N159" s="233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190</v>
      </c>
      <c r="AU159" s="21" t="s">
        <v>189</v>
      </c>
    </row>
    <row r="160" s="13" customFormat="1">
      <c r="A160" s="13"/>
      <c r="B160" s="234"/>
      <c r="C160" s="235"/>
      <c r="D160" s="236" t="s">
        <v>192</v>
      </c>
      <c r="E160" s="237" t="s">
        <v>19</v>
      </c>
      <c r="F160" s="238" t="s">
        <v>532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192</v>
      </c>
      <c r="AU160" s="244" t="s">
        <v>189</v>
      </c>
      <c r="AV160" s="13" t="s">
        <v>81</v>
      </c>
      <c r="AW160" s="13" t="s">
        <v>35</v>
      </c>
      <c r="AX160" s="13" t="s">
        <v>74</v>
      </c>
      <c r="AY160" s="244" t="s">
        <v>179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533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189</v>
      </c>
      <c r="AV161" s="13" t="s">
        <v>81</v>
      </c>
      <c r="AW161" s="13" t="s">
        <v>35</v>
      </c>
      <c r="AX161" s="13" t="s">
        <v>74</v>
      </c>
      <c r="AY161" s="244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534</v>
      </c>
      <c r="G162" s="246"/>
      <c r="H162" s="249">
        <v>575.41999999999996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189</v>
      </c>
      <c r="AV162" s="14" t="s">
        <v>14</v>
      </c>
      <c r="AW162" s="14" t="s">
        <v>35</v>
      </c>
      <c r="AX162" s="14" t="s">
        <v>74</v>
      </c>
      <c r="AY162" s="255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238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535</v>
      </c>
      <c r="G164" s="246"/>
      <c r="H164" s="249">
        <v>394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189</v>
      </c>
      <c r="AV164" s="14" t="s">
        <v>14</v>
      </c>
      <c r="AW164" s="14" t="s">
        <v>35</v>
      </c>
      <c r="AX164" s="14" t="s">
        <v>74</v>
      </c>
      <c r="AY164" s="255" t="s">
        <v>179</v>
      </c>
    </row>
    <row r="165" s="15" customFormat="1">
      <c r="A165" s="15"/>
      <c r="B165" s="256"/>
      <c r="C165" s="257"/>
      <c r="D165" s="236" t="s">
        <v>192</v>
      </c>
      <c r="E165" s="258" t="s">
        <v>19</v>
      </c>
      <c r="F165" s="259" t="s">
        <v>201</v>
      </c>
      <c r="G165" s="257"/>
      <c r="H165" s="260">
        <v>969.41999999999996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192</v>
      </c>
      <c r="AU165" s="266" t="s">
        <v>189</v>
      </c>
      <c r="AV165" s="15" t="s">
        <v>188</v>
      </c>
      <c r="AW165" s="15" t="s">
        <v>35</v>
      </c>
      <c r="AX165" s="15" t="s">
        <v>81</v>
      </c>
      <c r="AY165" s="266" t="s">
        <v>179</v>
      </c>
    </row>
    <row r="166" s="2" customFormat="1" ht="37.8" customHeight="1">
      <c r="A166" s="42"/>
      <c r="B166" s="43"/>
      <c r="C166" s="216" t="s">
        <v>240</v>
      </c>
      <c r="D166" s="216" t="s">
        <v>183</v>
      </c>
      <c r="E166" s="217" t="s">
        <v>536</v>
      </c>
      <c r="F166" s="218" t="s">
        <v>537</v>
      </c>
      <c r="G166" s="219" t="s">
        <v>216</v>
      </c>
      <c r="H166" s="220">
        <v>134.93000000000001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188</v>
      </c>
      <c r="AT166" s="227" t="s">
        <v>183</v>
      </c>
      <c r="AU166" s="227" t="s">
        <v>189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188</v>
      </c>
      <c r="BM166" s="227" t="s">
        <v>538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539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189</v>
      </c>
    </row>
    <row r="168" s="13" customFormat="1">
      <c r="A168" s="13"/>
      <c r="B168" s="234"/>
      <c r="C168" s="235"/>
      <c r="D168" s="236" t="s">
        <v>192</v>
      </c>
      <c r="E168" s="237" t="s">
        <v>19</v>
      </c>
      <c r="F168" s="238" t="s">
        <v>540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192</v>
      </c>
      <c r="AU168" s="244" t="s">
        <v>189</v>
      </c>
      <c r="AV168" s="13" t="s">
        <v>81</v>
      </c>
      <c r="AW168" s="13" t="s">
        <v>35</v>
      </c>
      <c r="AX168" s="13" t="s">
        <v>74</v>
      </c>
      <c r="AY168" s="244" t="s">
        <v>179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541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189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284</v>
      </c>
      <c r="G170" s="246"/>
      <c r="H170" s="249">
        <v>52.829999999999998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189</v>
      </c>
      <c r="AV170" s="14" t="s">
        <v>14</v>
      </c>
      <c r="AW170" s="14" t="s">
        <v>35</v>
      </c>
      <c r="AX170" s="14" t="s">
        <v>74</v>
      </c>
      <c r="AY170" s="255" t="s">
        <v>179</v>
      </c>
    </row>
    <row r="171" s="13" customFormat="1">
      <c r="A171" s="13"/>
      <c r="B171" s="234"/>
      <c r="C171" s="235"/>
      <c r="D171" s="236" t="s">
        <v>192</v>
      </c>
      <c r="E171" s="237" t="s">
        <v>19</v>
      </c>
      <c r="F171" s="238" t="s">
        <v>542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192</v>
      </c>
      <c r="AU171" s="244" t="s">
        <v>189</v>
      </c>
      <c r="AV171" s="13" t="s">
        <v>81</v>
      </c>
      <c r="AW171" s="13" t="s">
        <v>35</v>
      </c>
      <c r="AX171" s="13" t="s">
        <v>74</v>
      </c>
      <c r="AY171" s="244" t="s">
        <v>179</v>
      </c>
    </row>
    <row r="172" s="14" customFormat="1">
      <c r="A172" s="14"/>
      <c r="B172" s="245"/>
      <c r="C172" s="246"/>
      <c r="D172" s="236" t="s">
        <v>192</v>
      </c>
      <c r="E172" s="247" t="s">
        <v>19</v>
      </c>
      <c r="F172" s="248" t="s">
        <v>543</v>
      </c>
      <c r="G172" s="246"/>
      <c r="H172" s="249">
        <v>82.099999999999994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192</v>
      </c>
      <c r="AU172" s="255" t="s">
        <v>189</v>
      </c>
      <c r="AV172" s="14" t="s">
        <v>14</v>
      </c>
      <c r="AW172" s="14" t="s">
        <v>35</v>
      </c>
      <c r="AX172" s="14" t="s">
        <v>74</v>
      </c>
      <c r="AY172" s="255" t="s">
        <v>179</v>
      </c>
    </row>
    <row r="173" s="15" customFormat="1">
      <c r="A173" s="15"/>
      <c r="B173" s="256"/>
      <c r="C173" s="257"/>
      <c r="D173" s="236" t="s">
        <v>192</v>
      </c>
      <c r="E173" s="258" t="s">
        <v>19</v>
      </c>
      <c r="F173" s="259" t="s">
        <v>201</v>
      </c>
      <c r="G173" s="257"/>
      <c r="H173" s="260">
        <v>134.93000000000001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192</v>
      </c>
      <c r="AU173" s="266" t="s">
        <v>189</v>
      </c>
      <c r="AV173" s="15" t="s">
        <v>188</v>
      </c>
      <c r="AW173" s="15" t="s">
        <v>35</v>
      </c>
      <c r="AX173" s="15" t="s">
        <v>81</v>
      </c>
      <c r="AY173" s="266" t="s">
        <v>179</v>
      </c>
    </row>
    <row r="174" s="2" customFormat="1" ht="37.8" customHeight="1">
      <c r="A174" s="42"/>
      <c r="B174" s="43"/>
      <c r="C174" s="216" t="s">
        <v>217</v>
      </c>
      <c r="D174" s="216" t="s">
        <v>183</v>
      </c>
      <c r="E174" s="217" t="s">
        <v>241</v>
      </c>
      <c r="F174" s="218" t="s">
        <v>242</v>
      </c>
      <c r="G174" s="219" t="s">
        <v>216</v>
      </c>
      <c r="H174" s="220">
        <v>144.22</v>
      </c>
      <c r="I174" s="221"/>
      <c r="J174" s="222">
        <f>ROUND(I174*H174,2)</f>
        <v>0</v>
      </c>
      <c r="K174" s="218" t="s">
        <v>187</v>
      </c>
      <c r="L174" s="48"/>
      <c r="M174" s="223" t="s">
        <v>19</v>
      </c>
      <c r="N174" s="224" t="s">
        <v>45</v>
      </c>
      <c r="O174" s="8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7" t="s">
        <v>188</v>
      </c>
      <c r="AT174" s="227" t="s">
        <v>183</v>
      </c>
      <c r="AU174" s="227" t="s">
        <v>189</v>
      </c>
      <c r="AY174" s="21" t="s">
        <v>179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1" t="s">
        <v>81</v>
      </c>
      <c r="BK174" s="228">
        <f>ROUND(I174*H174,2)</f>
        <v>0</v>
      </c>
      <c r="BL174" s="21" t="s">
        <v>188</v>
      </c>
      <c r="BM174" s="227" t="s">
        <v>544</v>
      </c>
    </row>
    <row r="175" s="2" customFormat="1">
      <c r="A175" s="42"/>
      <c r="B175" s="43"/>
      <c r="C175" s="44"/>
      <c r="D175" s="229" t="s">
        <v>190</v>
      </c>
      <c r="E175" s="44"/>
      <c r="F175" s="230" t="s">
        <v>244</v>
      </c>
      <c r="G175" s="44"/>
      <c r="H175" s="44"/>
      <c r="I175" s="231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190</v>
      </c>
      <c r="AU175" s="21" t="s">
        <v>189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245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545</v>
      </c>
      <c r="G177" s="246"/>
      <c r="H177" s="249">
        <v>144.22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189</v>
      </c>
      <c r="AV177" s="14" t="s">
        <v>14</v>
      </c>
      <c r="AW177" s="14" t="s">
        <v>35</v>
      </c>
      <c r="AX177" s="14" t="s">
        <v>74</v>
      </c>
      <c r="AY177" s="255" t="s">
        <v>179</v>
      </c>
    </row>
    <row r="178" s="15" customFormat="1">
      <c r="A178" s="15"/>
      <c r="B178" s="256"/>
      <c r="C178" s="257"/>
      <c r="D178" s="236" t="s">
        <v>192</v>
      </c>
      <c r="E178" s="258" t="s">
        <v>19</v>
      </c>
      <c r="F178" s="259" t="s">
        <v>201</v>
      </c>
      <c r="G178" s="257"/>
      <c r="H178" s="260">
        <v>144.22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192</v>
      </c>
      <c r="AU178" s="266" t="s">
        <v>189</v>
      </c>
      <c r="AV178" s="15" t="s">
        <v>188</v>
      </c>
      <c r="AW178" s="15" t="s">
        <v>35</v>
      </c>
      <c r="AX178" s="15" t="s">
        <v>81</v>
      </c>
      <c r="AY178" s="266" t="s">
        <v>179</v>
      </c>
    </row>
    <row r="179" s="2" customFormat="1" ht="24.15" customHeight="1">
      <c r="A179" s="42"/>
      <c r="B179" s="43"/>
      <c r="C179" s="216" t="s">
        <v>256</v>
      </c>
      <c r="D179" s="216" t="s">
        <v>183</v>
      </c>
      <c r="E179" s="217" t="s">
        <v>247</v>
      </c>
      <c r="F179" s="218" t="s">
        <v>248</v>
      </c>
      <c r="G179" s="219" t="s">
        <v>216</v>
      </c>
      <c r="H179" s="220">
        <v>619.54999999999995</v>
      </c>
      <c r="I179" s="221"/>
      <c r="J179" s="222">
        <f>ROUND(I179*H179,2)</f>
        <v>0</v>
      </c>
      <c r="K179" s="218" t="s">
        <v>187</v>
      </c>
      <c r="L179" s="48"/>
      <c r="M179" s="223" t="s">
        <v>19</v>
      </c>
      <c r="N179" s="224" t="s">
        <v>45</v>
      </c>
      <c r="O179" s="8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188</v>
      </c>
      <c r="AT179" s="227" t="s">
        <v>183</v>
      </c>
      <c r="AU179" s="227" t="s">
        <v>189</v>
      </c>
      <c r="AY179" s="21" t="s">
        <v>179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1" t="s">
        <v>81</v>
      </c>
      <c r="BK179" s="228">
        <f>ROUND(I179*H179,2)</f>
        <v>0</v>
      </c>
      <c r="BL179" s="21" t="s">
        <v>188</v>
      </c>
      <c r="BM179" s="227" t="s">
        <v>546</v>
      </c>
    </row>
    <row r="180" s="2" customFormat="1">
      <c r="A180" s="42"/>
      <c r="B180" s="43"/>
      <c r="C180" s="44"/>
      <c r="D180" s="229" t="s">
        <v>190</v>
      </c>
      <c r="E180" s="44"/>
      <c r="F180" s="230" t="s">
        <v>250</v>
      </c>
      <c r="G180" s="44"/>
      <c r="H180" s="44"/>
      <c r="I180" s="231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190</v>
      </c>
      <c r="AU180" s="21" t="s">
        <v>189</v>
      </c>
    </row>
    <row r="181" s="13" customFormat="1">
      <c r="A181" s="13"/>
      <c r="B181" s="234"/>
      <c r="C181" s="235"/>
      <c r="D181" s="236" t="s">
        <v>192</v>
      </c>
      <c r="E181" s="237" t="s">
        <v>19</v>
      </c>
      <c r="F181" s="238" t="s">
        <v>547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192</v>
      </c>
      <c r="AU181" s="244" t="s">
        <v>189</v>
      </c>
      <c r="AV181" s="13" t="s">
        <v>81</v>
      </c>
      <c r="AW181" s="13" t="s">
        <v>35</v>
      </c>
      <c r="AX181" s="13" t="s">
        <v>74</v>
      </c>
      <c r="AY181" s="244" t="s">
        <v>179</v>
      </c>
    </row>
    <row r="182" s="13" customFormat="1">
      <c r="A182" s="13"/>
      <c r="B182" s="234"/>
      <c r="C182" s="235"/>
      <c r="D182" s="236" t="s">
        <v>192</v>
      </c>
      <c r="E182" s="237" t="s">
        <v>19</v>
      </c>
      <c r="F182" s="238" t="s">
        <v>198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192</v>
      </c>
      <c r="AU182" s="244" t="s">
        <v>189</v>
      </c>
      <c r="AV182" s="13" t="s">
        <v>81</v>
      </c>
      <c r="AW182" s="13" t="s">
        <v>35</v>
      </c>
      <c r="AX182" s="13" t="s">
        <v>74</v>
      </c>
      <c r="AY182" s="244" t="s">
        <v>179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548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189</v>
      </c>
      <c r="AV183" s="13" t="s">
        <v>81</v>
      </c>
      <c r="AW183" s="13" t="s">
        <v>35</v>
      </c>
      <c r="AX183" s="13" t="s">
        <v>74</v>
      </c>
      <c r="AY183" s="244" t="s">
        <v>179</v>
      </c>
    </row>
    <row r="184" s="13" customFormat="1">
      <c r="A184" s="13"/>
      <c r="B184" s="234"/>
      <c r="C184" s="235"/>
      <c r="D184" s="236" t="s">
        <v>192</v>
      </c>
      <c r="E184" s="237" t="s">
        <v>19</v>
      </c>
      <c r="F184" s="238" t="s">
        <v>549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192</v>
      </c>
      <c r="AU184" s="244" t="s">
        <v>189</v>
      </c>
      <c r="AV184" s="13" t="s">
        <v>81</v>
      </c>
      <c r="AW184" s="13" t="s">
        <v>35</v>
      </c>
      <c r="AX184" s="13" t="s">
        <v>74</v>
      </c>
      <c r="AY184" s="244" t="s">
        <v>179</v>
      </c>
    </row>
    <row r="185" s="14" customFormat="1">
      <c r="A185" s="14"/>
      <c r="B185" s="245"/>
      <c r="C185" s="246"/>
      <c r="D185" s="236" t="s">
        <v>192</v>
      </c>
      <c r="E185" s="247" t="s">
        <v>19</v>
      </c>
      <c r="F185" s="248" t="s">
        <v>550</v>
      </c>
      <c r="G185" s="246"/>
      <c r="H185" s="249">
        <v>287.70999999999998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192</v>
      </c>
      <c r="AU185" s="255" t="s">
        <v>189</v>
      </c>
      <c r="AV185" s="14" t="s">
        <v>14</v>
      </c>
      <c r="AW185" s="14" t="s">
        <v>35</v>
      </c>
      <c r="AX185" s="14" t="s">
        <v>74</v>
      </c>
      <c r="AY185" s="255" t="s">
        <v>179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551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3" customFormat="1">
      <c r="A187" s="13"/>
      <c r="B187" s="234"/>
      <c r="C187" s="235"/>
      <c r="D187" s="236" t="s">
        <v>192</v>
      </c>
      <c r="E187" s="237" t="s">
        <v>19</v>
      </c>
      <c r="F187" s="238" t="s">
        <v>552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192</v>
      </c>
      <c r="AU187" s="244" t="s">
        <v>189</v>
      </c>
      <c r="AV187" s="13" t="s">
        <v>81</v>
      </c>
      <c r="AW187" s="13" t="s">
        <v>35</v>
      </c>
      <c r="AX187" s="13" t="s">
        <v>74</v>
      </c>
      <c r="AY187" s="244" t="s">
        <v>179</v>
      </c>
    </row>
    <row r="188" s="14" customFormat="1">
      <c r="A188" s="14"/>
      <c r="B188" s="245"/>
      <c r="C188" s="246"/>
      <c r="D188" s="236" t="s">
        <v>192</v>
      </c>
      <c r="E188" s="247" t="s">
        <v>19</v>
      </c>
      <c r="F188" s="248" t="s">
        <v>553</v>
      </c>
      <c r="G188" s="246"/>
      <c r="H188" s="249">
        <v>134.84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192</v>
      </c>
      <c r="AU188" s="255" t="s">
        <v>189</v>
      </c>
      <c r="AV188" s="14" t="s">
        <v>14</v>
      </c>
      <c r="AW188" s="14" t="s">
        <v>35</v>
      </c>
      <c r="AX188" s="14" t="s">
        <v>74</v>
      </c>
      <c r="AY188" s="255" t="s">
        <v>179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554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189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4" customFormat="1">
      <c r="A190" s="14"/>
      <c r="B190" s="245"/>
      <c r="C190" s="246"/>
      <c r="D190" s="236" t="s">
        <v>192</v>
      </c>
      <c r="E190" s="247" t="s">
        <v>19</v>
      </c>
      <c r="F190" s="248" t="s">
        <v>555</v>
      </c>
      <c r="G190" s="246"/>
      <c r="H190" s="249">
        <v>197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192</v>
      </c>
      <c r="AU190" s="255" t="s">
        <v>189</v>
      </c>
      <c r="AV190" s="14" t="s">
        <v>14</v>
      </c>
      <c r="AW190" s="14" t="s">
        <v>35</v>
      </c>
      <c r="AX190" s="14" t="s">
        <v>74</v>
      </c>
      <c r="AY190" s="255" t="s">
        <v>179</v>
      </c>
    </row>
    <row r="191" s="15" customFormat="1">
      <c r="A191" s="15"/>
      <c r="B191" s="256"/>
      <c r="C191" s="257"/>
      <c r="D191" s="236" t="s">
        <v>192</v>
      </c>
      <c r="E191" s="258" t="s">
        <v>19</v>
      </c>
      <c r="F191" s="259" t="s">
        <v>201</v>
      </c>
      <c r="G191" s="257"/>
      <c r="H191" s="260">
        <v>619.54999999999995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192</v>
      </c>
      <c r="AU191" s="266" t="s">
        <v>189</v>
      </c>
      <c r="AV191" s="15" t="s">
        <v>188</v>
      </c>
      <c r="AW191" s="15" t="s">
        <v>35</v>
      </c>
      <c r="AX191" s="15" t="s">
        <v>81</v>
      </c>
      <c r="AY191" s="266" t="s">
        <v>179</v>
      </c>
    </row>
    <row r="192" s="12" customFormat="1" ht="20.88" customHeight="1">
      <c r="A192" s="12"/>
      <c r="B192" s="200"/>
      <c r="C192" s="201"/>
      <c r="D192" s="202" t="s">
        <v>73</v>
      </c>
      <c r="E192" s="214" t="s">
        <v>254</v>
      </c>
      <c r="F192" s="214" t="s">
        <v>255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SUM(P193:P225)</f>
        <v>0</v>
      </c>
      <c r="Q192" s="208"/>
      <c r="R192" s="209">
        <f>SUM(R193:R225)</f>
        <v>297.32400000000001</v>
      </c>
      <c r="S192" s="208"/>
      <c r="T192" s="210">
        <f>SUM(T193:T225)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81</v>
      </c>
      <c r="AT192" s="212" t="s">
        <v>73</v>
      </c>
      <c r="AU192" s="212" t="s">
        <v>14</v>
      </c>
      <c r="AY192" s="211" t="s">
        <v>179</v>
      </c>
      <c r="BK192" s="213">
        <f>SUM(BK193:BK225)</f>
        <v>0</v>
      </c>
    </row>
    <row r="193" s="2" customFormat="1" ht="24.15" customHeight="1">
      <c r="A193" s="42"/>
      <c r="B193" s="43"/>
      <c r="C193" s="216" t="s">
        <v>225</v>
      </c>
      <c r="D193" s="216" t="s">
        <v>183</v>
      </c>
      <c r="E193" s="217" t="s">
        <v>257</v>
      </c>
      <c r="F193" s="218" t="s">
        <v>258</v>
      </c>
      <c r="G193" s="219" t="s">
        <v>216</v>
      </c>
      <c r="H193" s="220">
        <v>621.33000000000004</v>
      </c>
      <c r="I193" s="221"/>
      <c r="J193" s="222">
        <f>ROUND(I193*H193,2)</f>
        <v>0</v>
      </c>
      <c r="K193" s="218" t="s">
        <v>187</v>
      </c>
      <c r="L193" s="48"/>
      <c r="M193" s="223" t="s">
        <v>19</v>
      </c>
      <c r="N193" s="224" t="s">
        <v>45</v>
      </c>
      <c r="O193" s="8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188</v>
      </c>
      <c r="AT193" s="227" t="s">
        <v>183</v>
      </c>
      <c r="AU193" s="227" t="s">
        <v>189</v>
      </c>
      <c r="AY193" s="21" t="s">
        <v>179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1" t="s">
        <v>81</v>
      </c>
      <c r="BK193" s="228">
        <f>ROUND(I193*H193,2)</f>
        <v>0</v>
      </c>
      <c r="BL193" s="21" t="s">
        <v>188</v>
      </c>
      <c r="BM193" s="227" t="s">
        <v>556</v>
      </c>
    </row>
    <row r="194" s="2" customFormat="1">
      <c r="A194" s="42"/>
      <c r="B194" s="43"/>
      <c r="C194" s="44"/>
      <c r="D194" s="229" t="s">
        <v>190</v>
      </c>
      <c r="E194" s="44"/>
      <c r="F194" s="230" t="s">
        <v>260</v>
      </c>
      <c r="G194" s="44"/>
      <c r="H194" s="44"/>
      <c r="I194" s="231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190</v>
      </c>
      <c r="AU194" s="21" t="s">
        <v>189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557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189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558</v>
      </c>
      <c r="G196" s="246"/>
      <c r="H196" s="249">
        <v>422.55000000000001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189</v>
      </c>
      <c r="AV196" s="14" t="s">
        <v>14</v>
      </c>
      <c r="AW196" s="14" t="s">
        <v>35</v>
      </c>
      <c r="AX196" s="14" t="s">
        <v>74</v>
      </c>
      <c r="AY196" s="255" t="s">
        <v>179</v>
      </c>
    </row>
    <row r="197" s="13" customFormat="1">
      <c r="A197" s="13"/>
      <c r="B197" s="234"/>
      <c r="C197" s="235"/>
      <c r="D197" s="236" t="s">
        <v>192</v>
      </c>
      <c r="E197" s="237" t="s">
        <v>19</v>
      </c>
      <c r="F197" s="238" t="s">
        <v>559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192</v>
      </c>
      <c r="AU197" s="244" t="s">
        <v>189</v>
      </c>
      <c r="AV197" s="13" t="s">
        <v>81</v>
      </c>
      <c r="AW197" s="13" t="s">
        <v>35</v>
      </c>
      <c r="AX197" s="13" t="s">
        <v>74</v>
      </c>
      <c r="AY197" s="244" t="s">
        <v>179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560</v>
      </c>
      <c r="G198" s="246"/>
      <c r="H198" s="249">
        <v>11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189</v>
      </c>
      <c r="AV198" s="14" t="s">
        <v>14</v>
      </c>
      <c r="AW198" s="14" t="s">
        <v>35</v>
      </c>
      <c r="AX198" s="14" t="s">
        <v>74</v>
      </c>
      <c r="AY198" s="255" t="s">
        <v>179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561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189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4" customFormat="1">
      <c r="A200" s="14"/>
      <c r="B200" s="245"/>
      <c r="C200" s="246"/>
      <c r="D200" s="236" t="s">
        <v>192</v>
      </c>
      <c r="E200" s="247" t="s">
        <v>19</v>
      </c>
      <c r="F200" s="248" t="s">
        <v>562</v>
      </c>
      <c r="G200" s="246"/>
      <c r="H200" s="249">
        <v>22.600000000000001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192</v>
      </c>
      <c r="AU200" s="255" t="s">
        <v>189</v>
      </c>
      <c r="AV200" s="14" t="s">
        <v>14</v>
      </c>
      <c r="AW200" s="14" t="s">
        <v>35</v>
      </c>
      <c r="AX200" s="14" t="s">
        <v>74</v>
      </c>
      <c r="AY200" s="255" t="s">
        <v>179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563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189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4" customFormat="1">
      <c r="A202" s="14"/>
      <c r="B202" s="245"/>
      <c r="C202" s="246"/>
      <c r="D202" s="236" t="s">
        <v>192</v>
      </c>
      <c r="E202" s="247" t="s">
        <v>19</v>
      </c>
      <c r="F202" s="248" t="s">
        <v>564</v>
      </c>
      <c r="G202" s="246"/>
      <c r="H202" s="249">
        <v>165.18000000000001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192</v>
      </c>
      <c r="AU202" s="255" t="s">
        <v>189</v>
      </c>
      <c r="AV202" s="14" t="s">
        <v>14</v>
      </c>
      <c r="AW202" s="14" t="s">
        <v>35</v>
      </c>
      <c r="AX202" s="14" t="s">
        <v>74</v>
      </c>
      <c r="AY202" s="255" t="s">
        <v>179</v>
      </c>
    </row>
    <row r="203" s="15" customFormat="1">
      <c r="A203" s="15"/>
      <c r="B203" s="256"/>
      <c r="C203" s="257"/>
      <c r="D203" s="236" t="s">
        <v>192</v>
      </c>
      <c r="E203" s="258" t="s">
        <v>19</v>
      </c>
      <c r="F203" s="259" t="s">
        <v>201</v>
      </c>
      <c r="G203" s="257"/>
      <c r="H203" s="260">
        <v>621.33000000000004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192</v>
      </c>
      <c r="AU203" s="266" t="s">
        <v>189</v>
      </c>
      <c r="AV203" s="15" t="s">
        <v>188</v>
      </c>
      <c r="AW203" s="15" t="s">
        <v>35</v>
      </c>
      <c r="AX203" s="15" t="s">
        <v>81</v>
      </c>
      <c r="AY203" s="266" t="s">
        <v>179</v>
      </c>
    </row>
    <row r="204" s="2" customFormat="1" ht="16.5" customHeight="1">
      <c r="A204" s="42"/>
      <c r="B204" s="43"/>
      <c r="C204" s="267" t="s">
        <v>181</v>
      </c>
      <c r="D204" s="267" t="s">
        <v>266</v>
      </c>
      <c r="E204" s="268" t="s">
        <v>267</v>
      </c>
      <c r="F204" s="269" t="s">
        <v>268</v>
      </c>
      <c r="G204" s="270" t="s">
        <v>269</v>
      </c>
      <c r="H204" s="271">
        <v>297.32400000000001</v>
      </c>
      <c r="I204" s="272"/>
      <c r="J204" s="273">
        <f>ROUND(I204*H204,2)</f>
        <v>0</v>
      </c>
      <c r="K204" s="269" t="s">
        <v>270</v>
      </c>
      <c r="L204" s="274"/>
      <c r="M204" s="275" t="s">
        <v>19</v>
      </c>
      <c r="N204" s="276" t="s">
        <v>45</v>
      </c>
      <c r="O204" s="88"/>
      <c r="P204" s="225">
        <f>O204*H204</f>
        <v>0</v>
      </c>
      <c r="Q204" s="225">
        <v>1</v>
      </c>
      <c r="R204" s="225">
        <f>Q204*H204</f>
        <v>297.32400000000001</v>
      </c>
      <c r="S204" s="225">
        <v>0</v>
      </c>
      <c r="T204" s="226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7" t="s">
        <v>217</v>
      </c>
      <c r="AT204" s="227" t="s">
        <v>266</v>
      </c>
      <c r="AU204" s="227" t="s">
        <v>189</v>
      </c>
      <c r="AY204" s="21" t="s">
        <v>179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1" t="s">
        <v>81</v>
      </c>
      <c r="BK204" s="228">
        <f>ROUND(I204*H204,2)</f>
        <v>0</v>
      </c>
      <c r="BL204" s="21" t="s">
        <v>188</v>
      </c>
      <c r="BM204" s="227" t="s">
        <v>565</v>
      </c>
    </row>
    <row r="205" s="2" customFormat="1">
      <c r="A205" s="42"/>
      <c r="B205" s="43"/>
      <c r="C205" s="44"/>
      <c r="D205" s="236" t="s">
        <v>272</v>
      </c>
      <c r="E205" s="44"/>
      <c r="F205" s="277" t="s">
        <v>273</v>
      </c>
      <c r="G205" s="44"/>
      <c r="H205" s="44"/>
      <c r="I205" s="231"/>
      <c r="J205" s="44"/>
      <c r="K205" s="44"/>
      <c r="L205" s="48"/>
      <c r="M205" s="232"/>
      <c r="N205" s="233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272</v>
      </c>
      <c r="AU205" s="21" t="s">
        <v>189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566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189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564</v>
      </c>
      <c r="G207" s="246"/>
      <c r="H207" s="249">
        <v>165.18000000000001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189</v>
      </c>
      <c r="AV207" s="14" t="s">
        <v>14</v>
      </c>
      <c r="AW207" s="14" t="s">
        <v>35</v>
      </c>
      <c r="AX207" s="14" t="s">
        <v>74</v>
      </c>
      <c r="AY207" s="255" t="s">
        <v>179</v>
      </c>
    </row>
    <row r="208" s="15" customFormat="1">
      <c r="A208" s="15"/>
      <c r="B208" s="256"/>
      <c r="C208" s="257"/>
      <c r="D208" s="236" t="s">
        <v>192</v>
      </c>
      <c r="E208" s="258" t="s">
        <v>19</v>
      </c>
      <c r="F208" s="259" t="s">
        <v>201</v>
      </c>
      <c r="G208" s="257"/>
      <c r="H208" s="260">
        <v>165.18000000000001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192</v>
      </c>
      <c r="AU208" s="266" t="s">
        <v>189</v>
      </c>
      <c r="AV208" s="15" t="s">
        <v>188</v>
      </c>
      <c r="AW208" s="15" t="s">
        <v>35</v>
      </c>
      <c r="AX208" s="15" t="s">
        <v>74</v>
      </c>
      <c r="AY208" s="266" t="s">
        <v>179</v>
      </c>
    </row>
    <row r="209" s="14" customFormat="1">
      <c r="A209" s="14"/>
      <c r="B209" s="245"/>
      <c r="C209" s="246"/>
      <c r="D209" s="236" t="s">
        <v>192</v>
      </c>
      <c r="E209" s="247" t="s">
        <v>19</v>
      </c>
      <c r="F209" s="248" t="s">
        <v>567</v>
      </c>
      <c r="G209" s="246"/>
      <c r="H209" s="249">
        <v>297.32400000000001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192</v>
      </c>
      <c r="AU209" s="255" t="s">
        <v>189</v>
      </c>
      <c r="AV209" s="14" t="s">
        <v>14</v>
      </c>
      <c r="AW209" s="14" t="s">
        <v>35</v>
      </c>
      <c r="AX209" s="14" t="s">
        <v>81</v>
      </c>
      <c r="AY209" s="255" t="s">
        <v>179</v>
      </c>
    </row>
    <row r="210" s="2" customFormat="1" ht="24.15" customHeight="1">
      <c r="A210" s="42"/>
      <c r="B210" s="43"/>
      <c r="C210" s="216" t="s">
        <v>207</v>
      </c>
      <c r="D210" s="216" t="s">
        <v>183</v>
      </c>
      <c r="E210" s="217" t="s">
        <v>276</v>
      </c>
      <c r="F210" s="218" t="s">
        <v>277</v>
      </c>
      <c r="G210" s="219" t="s">
        <v>216</v>
      </c>
      <c r="H210" s="220">
        <v>628.92999999999995</v>
      </c>
      <c r="I210" s="221"/>
      <c r="J210" s="222">
        <f>ROUND(I210*H210,2)</f>
        <v>0</v>
      </c>
      <c r="K210" s="218" t="s">
        <v>187</v>
      </c>
      <c r="L210" s="48"/>
      <c r="M210" s="223" t="s">
        <v>19</v>
      </c>
      <c r="N210" s="224" t="s">
        <v>45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188</v>
      </c>
      <c r="AT210" s="227" t="s">
        <v>183</v>
      </c>
      <c r="AU210" s="227" t="s">
        <v>189</v>
      </c>
      <c r="AY210" s="21" t="s">
        <v>179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1" t="s">
        <v>81</v>
      </c>
      <c r="BK210" s="228">
        <f>ROUND(I210*H210,2)</f>
        <v>0</v>
      </c>
      <c r="BL210" s="21" t="s">
        <v>188</v>
      </c>
      <c r="BM210" s="227" t="s">
        <v>297</v>
      </c>
    </row>
    <row r="211" s="2" customFormat="1">
      <c r="A211" s="42"/>
      <c r="B211" s="43"/>
      <c r="C211" s="44"/>
      <c r="D211" s="229" t="s">
        <v>190</v>
      </c>
      <c r="E211" s="44"/>
      <c r="F211" s="230" t="s">
        <v>278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190</v>
      </c>
      <c r="AU211" s="21" t="s">
        <v>189</v>
      </c>
    </row>
    <row r="212" s="13" customFormat="1">
      <c r="A212" s="13"/>
      <c r="B212" s="234"/>
      <c r="C212" s="235"/>
      <c r="D212" s="236" t="s">
        <v>192</v>
      </c>
      <c r="E212" s="237" t="s">
        <v>19</v>
      </c>
      <c r="F212" s="238" t="s">
        <v>279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192</v>
      </c>
      <c r="AU212" s="244" t="s">
        <v>189</v>
      </c>
      <c r="AV212" s="13" t="s">
        <v>81</v>
      </c>
      <c r="AW212" s="13" t="s">
        <v>35</v>
      </c>
      <c r="AX212" s="13" t="s">
        <v>74</v>
      </c>
      <c r="AY212" s="244" t="s">
        <v>179</v>
      </c>
    </row>
    <row r="213" s="14" customFormat="1">
      <c r="A213" s="14"/>
      <c r="B213" s="245"/>
      <c r="C213" s="246"/>
      <c r="D213" s="236" t="s">
        <v>192</v>
      </c>
      <c r="E213" s="247" t="s">
        <v>19</v>
      </c>
      <c r="F213" s="248" t="s">
        <v>568</v>
      </c>
      <c r="G213" s="246"/>
      <c r="H213" s="249">
        <v>144.22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192</v>
      </c>
      <c r="AU213" s="255" t="s">
        <v>189</v>
      </c>
      <c r="AV213" s="14" t="s">
        <v>14</v>
      </c>
      <c r="AW213" s="14" t="s">
        <v>35</v>
      </c>
      <c r="AX213" s="14" t="s">
        <v>74</v>
      </c>
      <c r="AY213" s="255" t="s">
        <v>179</v>
      </c>
    </row>
    <row r="214" s="16" customFormat="1">
      <c r="A214" s="16"/>
      <c r="B214" s="278"/>
      <c r="C214" s="279"/>
      <c r="D214" s="236" t="s">
        <v>192</v>
      </c>
      <c r="E214" s="280" t="s">
        <v>19</v>
      </c>
      <c r="F214" s="281" t="s">
        <v>281</v>
      </c>
      <c r="G214" s="279"/>
      <c r="H214" s="282">
        <v>144.22</v>
      </c>
      <c r="I214" s="283"/>
      <c r="J214" s="279"/>
      <c r="K214" s="279"/>
      <c r="L214" s="284"/>
      <c r="M214" s="285"/>
      <c r="N214" s="286"/>
      <c r="O214" s="286"/>
      <c r="P214" s="286"/>
      <c r="Q214" s="286"/>
      <c r="R214" s="286"/>
      <c r="S214" s="286"/>
      <c r="T214" s="287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8" t="s">
        <v>192</v>
      </c>
      <c r="AU214" s="288" t="s">
        <v>189</v>
      </c>
      <c r="AV214" s="16" t="s">
        <v>189</v>
      </c>
      <c r="AW214" s="16" t="s">
        <v>35</v>
      </c>
      <c r="AX214" s="16" t="s">
        <v>74</v>
      </c>
      <c r="AY214" s="288" t="s">
        <v>179</v>
      </c>
    </row>
    <row r="215" s="13" customFormat="1">
      <c r="A215" s="13"/>
      <c r="B215" s="234"/>
      <c r="C215" s="235"/>
      <c r="D215" s="236" t="s">
        <v>192</v>
      </c>
      <c r="E215" s="237" t="s">
        <v>19</v>
      </c>
      <c r="F215" s="238" t="s">
        <v>282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192</v>
      </c>
      <c r="AU215" s="244" t="s">
        <v>189</v>
      </c>
      <c r="AV215" s="13" t="s">
        <v>81</v>
      </c>
      <c r="AW215" s="13" t="s">
        <v>35</v>
      </c>
      <c r="AX215" s="13" t="s">
        <v>74</v>
      </c>
      <c r="AY215" s="244" t="s">
        <v>179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283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189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4" customFormat="1">
      <c r="A217" s="14"/>
      <c r="B217" s="245"/>
      <c r="C217" s="246"/>
      <c r="D217" s="236" t="s">
        <v>192</v>
      </c>
      <c r="E217" s="247" t="s">
        <v>19</v>
      </c>
      <c r="F217" s="248" t="s">
        <v>550</v>
      </c>
      <c r="G217" s="246"/>
      <c r="H217" s="249">
        <v>287.70999999999998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192</v>
      </c>
      <c r="AU217" s="255" t="s">
        <v>189</v>
      </c>
      <c r="AV217" s="14" t="s">
        <v>14</v>
      </c>
      <c r="AW217" s="14" t="s">
        <v>35</v>
      </c>
      <c r="AX217" s="14" t="s">
        <v>74</v>
      </c>
      <c r="AY217" s="255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285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555</v>
      </c>
      <c r="G219" s="246"/>
      <c r="H219" s="249">
        <v>197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189</v>
      </c>
      <c r="AV219" s="14" t="s">
        <v>14</v>
      </c>
      <c r="AW219" s="14" t="s">
        <v>35</v>
      </c>
      <c r="AX219" s="14" t="s">
        <v>74</v>
      </c>
      <c r="AY219" s="255" t="s">
        <v>179</v>
      </c>
    </row>
    <row r="220" s="16" customFormat="1">
      <c r="A220" s="16"/>
      <c r="B220" s="278"/>
      <c r="C220" s="279"/>
      <c r="D220" s="236" t="s">
        <v>192</v>
      </c>
      <c r="E220" s="280" t="s">
        <v>19</v>
      </c>
      <c r="F220" s="281" t="s">
        <v>281</v>
      </c>
      <c r="G220" s="279"/>
      <c r="H220" s="282">
        <v>484.70999999999998</v>
      </c>
      <c r="I220" s="283"/>
      <c r="J220" s="279"/>
      <c r="K220" s="279"/>
      <c r="L220" s="284"/>
      <c r="M220" s="285"/>
      <c r="N220" s="286"/>
      <c r="O220" s="286"/>
      <c r="P220" s="286"/>
      <c r="Q220" s="286"/>
      <c r="R220" s="286"/>
      <c r="S220" s="286"/>
      <c r="T220" s="287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8" t="s">
        <v>192</v>
      </c>
      <c r="AU220" s="288" t="s">
        <v>189</v>
      </c>
      <c r="AV220" s="16" t="s">
        <v>189</v>
      </c>
      <c r="AW220" s="16" t="s">
        <v>35</v>
      </c>
      <c r="AX220" s="16" t="s">
        <v>74</v>
      </c>
      <c r="AY220" s="288" t="s">
        <v>179</v>
      </c>
    </row>
    <row r="221" s="15" customFormat="1">
      <c r="A221" s="15"/>
      <c r="B221" s="256"/>
      <c r="C221" s="257"/>
      <c r="D221" s="236" t="s">
        <v>192</v>
      </c>
      <c r="E221" s="258" t="s">
        <v>19</v>
      </c>
      <c r="F221" s="259" t="s">
        <v>201</v>
      </c>
      <c r="G221" s="257"/>
      <c r="H221" s="260">
        <v>628.92999999999995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192</v>
      </c>
      <c r="AU221" s="266" t="s">
        <v>189</v>
      </c>
      <c r="AV221" s="15" t="s">
        <v>188</v>
      </c>
      <c r="AW221" s="15" t="s">
        <v>35</v>
      </c>
      <c r="AX221" s="15" t="s">
        <v>81</v>
      </c>
      <c r="AY221" s="266" t="s">
        <v>179</v>
      </c>
    </row>
    <row r="222" s="2" customFormat="1" ht="24.15" customHeight="1">
      <c r="A222" s="42"/>
      <c r="B222" s="43"/>
      <c r="C222" s="216" t="s">
        <v>220</v>
      </c>
      <c r="D222" s="216" t="s">
        <v>183</v>
      </c>
      <c r="E222" s="217" t="s">
        <v>286</v>
      </c>
      <c r="F222" s="218" t="s">
        <v>287</v>
      </c>
      <c r="G222" s="219" t="s">
        <v>269</v>
      </c>
      <c r="H222" s="220">
        <v>259.596</v>
      </c>
      <c r="I222" s="221"/>
      <c r="J222" s="222">
        <f>ROUND(I222*H222,2)</f>
        <v>0</v>
      </c>
      <c r="K222" s="218" t="s">
        <v>187</v>
      </c>
      <c r="L222" s="48"/>
      <c r="M222" s="223" t="s">
        <v>19</v>
      </c>
      <c r="N222" s="224" t="s">
        <v>45</v>
      </c>
      <c r="O222" s="8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188</v>
      </c>
      <c r="AT222" s="227" t="s">
        <v>183</v>
      </c>
      <c r="AU222" s="227" t="s">
        <v>189</v>
      </c>
      <c r="AY222" s="21" t="s">
        <v>179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1" t="s">
        <v>81</v>
      </c>
      <c r="BK222" s="228">
        <f>ROUND(I222*H222,2)</f>
        <v>0</v>
      </c>
      <c r="BL222" s="21" t="s">
        <v>188</v>
      </c>
      <c r="BM222" s="227" t="s">
        <v>229</v>
      </c>
    </row>
    <row r="223" s="2" customFormat="1">
      <c r="A223" s="42"/>
      <c r="B223" s="43"/>
      <c r="C223" s="44"/>
      <c r="D223" s="229" t="s">
        <v>190</v>
      </c>
      <c r="E223" s="44"/>
      <c r="F223" s="230" t="s">
        <v>289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190</v>
      </c>
      <c r="AU223" s="21" t="s">
        <v>189</v>
      </c>
    </row>
    <row r="224" s="14" customFormat="1">
      <c r="A224" s="14"/>
      <c r="B224" s="245"/>
      <c r="C224" s="246"/>
      <c r="D224" s="236" t="s">
        <v>192</v>
      </c>
      <c r="E224" s="247" t="s">
        <v>19</v>
      </c>
      <c r="F224" s="248" t="s">
        <v>569</v>
      </c>
      <c r="G224" s="246"/>
      <c r="H224" s="249">
        <v>259.596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192</v>
      </c>
      <c r="AU224" s="255" t="s">
        <v>189</v>
      </c>
      <c r="AV224" s="14" t="s">
        <v>14</v>
      </c>
      <c r="AW224" s="14" t="s">
        <v>35</v>
      </c>
      <c r="AX224" s="14" t="s">
        <v>74</v>
      </c>
      <c r="AY224" s="255" t="s">
        <v>179</v>
      </c>
    </row>
    <row r="225" s="15" customFormat="1">
      <c r="A225" s="15"/>
      <c r="B225" s="256"/>
      <c r="C225" s="257"/>
      <c r="D225" s="236" t="s">
        <v>192</v>
      </c>
      <c r="E225" s="258" t="s">
        <v>19</v>
      </c>
      <c r="F225" s="259" t="s">
        <v>201</v>
      </c>
      <c r="G225" s="257"/>
      <c r="H225" s="260">
        <v>259.596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192</v>
      </c>
      <c r="AU225" s="266" t="s">
        <v>189</v>
      </c>
      <c r="AV225" s="15" t="s">
        <v>188</v>
      </c>
      <c r="AW225" s="15" t="s">
        <v>35</v>
      </c>
      <c r="AX225" s="15" t="s">
        <v>81</v>
      </c>
      <c r="AY225" s="266" t="s">
        <v>179</v>
      </c>
    </row>
    <row r="226" s="12" customFormat="1" ht="20.88" customHeight="1">
      <c r="A226" s="12"/>
      <c r="B226" s="200"/>
      <c r="C226" s="201"/>
      <c r="D226" s="202" t="s">
        <v>73</v>
      </c>
      <c r="E226" s="214" t="s">
        <v>288</v>
      </c>
      <c r="F226" s="214" t="s">
        <v>291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SUM(P227:P265)</f>
        <v>0</v>
      </c>
      <c r="Q226" s="208"/>
      <c r="R226" s="209">
        <f>SUM(R227:R265)</f>
        <v>0.0049000000000000007</v>
      </c>
      <c r="S226" s="208"/>
      <c r="T226" s="210">
        <f>SUM(T227:T265)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81</v>
      </c>
      <c r="AT226" s="212" t="s">
        <v>73</v>
      </c>
      <c r="AU226" s="212" t="s">
        <v>14</v>
      </c>
      <c r="AY226" s="211" t="s">
        <v>179</v>
      </c>
      <c r="BK226" s="213">
        <f>SUM(BK227:BK265)</f>
        <v>0</v>
      </c>
    </row>
    <row r="227" s="2" customFormat="1" ht="24.15" customHeight="1">
      <c r="A227" s="42"/>
      <c r="B227" s="43"/>
      <c r="C227" s="216" t="s">
        <v>297</v>
      </c>
      <c r="D227" s="216" t="s">
        <v>183</v>
      </c>
      <c r="E227" s="217" t="s">
        <v>570</v>
      </c>
      <c r="F227" s="218" t="s">
        <v>571</v>
      </c>
      <c r="G227" s="219" t="s">
        <v>186</v>
      </c>
      <c r="H227" s="220">
        <v>245</v>
      </c>
      <c r="I227" s="221"/>
      <c r="J227" s="222">
        <f>ROUND(I227*H227,2)</f>
        <v>0</v>
      </c>
      <c r="K227" s="218" t="s">
        <v>187</v>
      </c>
      <c r="L227" s="48"/>
      <c r="M227" s="223" t="s">
        <v>19</v>
      </c>
      <c r="N227" s="224" t="s">
        <v>45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188</v>
      </c>
      <c r="AT227" s="227" t="s">
        <v>183</v>
      </c>
      <c r="AU227" s="227" t="s">
        <v>189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188</v>
      </c>
      <c r="BM227" s="227" t="s">
        <v>305</v>
      </c>
    </row>
    <row r="228" s="2" customFormat="1">
      <c r="A228" s="42"/>
      <c r="B228" s="43"/>
      <c r="C228" s="44"/>
      <c r="D228" s="229" t="s">
        <v>190</v>
      </c>
      <c r="E228" s="44"/>
      <c r="F228" s="230" t="s">
        <v>572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190</v>
      </c>
      <c r="AU228" s="21" t="s">
        <v>189</v>
      </c>
    </row>
    <row r="229" s="13" customFormat="1">
      <c r="A229" s="13"/>
      <c r="B229" s="234"/>
      <c r="C229" s="235"/>
      <c r="D229" s="236" t="s">
        <v>192</v>
      </c>
      <c r="E229" s="237" t="s">
        <v>19</v>
      </c>
      <c r="F229" s="238" t="s">
        <v>193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192</v>
      </c>
      <c r="AU229" s="244" t="s">
        <v>189</v>
      </c>
      <c r="AV229" s="13" t="s">
        <v>81</v>
      </c>
      <c r="AW229" s="13" t="s">
        <v>35</v>
      </c>
      <c r="AX229" s="13" t="s">
        <v>74</v>
      </c>
      <c r="AY229" s="244" t="s">
        <v>179</v>
      </c>
    </row>
    <row r="230" s="13" customFormat="1">
      <c r="A230" s="13"/>
      <c r="B230" s="234"/>
      <c r="C230" s="235"/>
      <c r="D230" s="236" t="s">
        <v>192</v>
      </c>
      <c r="E230" s="237" t="s">
        <v>19</v>
      </c>
      <c r="F230" s="238" t="s">
        <v>514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192</v>
      </c>
      <c r="AU230" s="244" t="s">
        <v>189</v>
      </c>
      <c r="AV230" s="13" t="s">
        <v>81</v>
      </c>
      <c r="AW230" s="13" t="s">
        <v>35</v>
      </c>
      <c r="AX230" s="13" t="s">
        <v>74</v>
      </c>
      <c r="AY230" s="244" t="s">
        <v>179</v>
      </c>
    </row>
    <row r="231" s="13" customFormat="1">
      <c r="A231" s="13"/>
      <c r="B231" s="234"/>
      <c r="C231" s="235"/>
      <c r="D231" s="236" t="s">
        <v>192</v>
      </c>
      <c r="E231" s="237" t="s">
        <v>19</v>
      </c>
      <c r="F231" s="238" t="s">
        <v>195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192</v>
      </c>
      <c r="AU231" s="244" t="s">
        <v>189</v>
      </c>
      <c r="AV231" s="13" t="s">
        <v>81</v>
      </c>
      <c r="AW231" s="13" t="s">
        <v>35</v>
      </c>
      <c r="AX231" s="13" t="s">
        <v>74</v>
      </c>
      <c r="AY231" s="244" t="s">
        <v>179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196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197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3" customFormat="1">
      <c r="A234" s="13"/>
      <c r="B234" s="234"/>
      <c r="C234" s="235"/>
      <c r="D234" s="236" t="s">
        <v>192</v>
      </c>
      <c r="E234" s="237" t="s">
        <v>19</v>
      </c>
      <c r="F234" s="238" t="s">
        <v>263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192</v>
      </c>
      <c r="AU234" s="244" t="s">
        <v>189</v>
      </c>
      <c r="AV234" s="13" t="s">
        <v>81</v>
      </c>
      <c r="AW234" s="13" t="s">
        <v>35</v>
      </c>
      <c r="AX234" s="13" t="s">
        <v>74</v>
      </c>
      <c r="AY234" s="244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198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3" customFormat="1">
      <c r="A236" s="13"/>
      <c r="B236" s="234"/>
      <c r="C236" s="235"/>
      <c r="D236" s="236" t="s">
        <v>192</v>
      </c>
      <c r="E236" s="237" t="s">
        <v>19</v>
      </c>
      <c r="F236" s="238" t="s">
        <v>199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192</v>
      </c>
      <c r="AU236" s="244" t="s">
        <v>189</v>
      </c>
      <c r="AV236" s="13" t="s">
        <v>81</v>
      </c>
      <c r="AW236" s="13" t="s">
        <v>35</v>
      </c>
      <c r="AX236" s="13" t="s">
        <v>74</v>
      </c>
      <c r="AY236" s="244" t="s">
        <v>179</v>
      </c>
    </row>
    <row r="237" s="14" customFormat="1">
      <c r="A237" s="14"/>
      <c r="B237" s="245"/>
      <c r="C237" s="246"/>
      <c r="D237" s="236" t="s">
        <v>192</v>
      </c>
      <c r="E237" s="247" t="s">
        <v>19</v>
      </c>
      <c r="F237" s="248" t="s">
        <v>573</v>
      </c>
      <c r="G237" s="246"/>
      <c r="H237" s="249">
        <v>245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192</v>
      </c>
      <c r="AU237" s="255" t="s">
        <v>189</v>
      </c>
      <c r="AV237" s="14" t="s">
        <v>14</v>
      </c>
      <c r="AW237" s="14" t="s">
        <v>35</v>
      </c>
      <c r="AX237" s="14" t="s">
        <v>74</v>
      </c>
      <c r="AY237" s="255" t="s">
        <v>179</v>
      </c>
    </row>
    <row r="238" s="15" customFormat="1">
      <c r="A238" s="15"/>
      <c r="B238" s="256"/>
      <c r="C238" s="257"/>
      <c r="D238" s="236" t="s">
        <v>192</v>
      </c>
      <c r="E238" s="258" t="s">
        <v>19</v>
      </c>
      <c r="F238" s="259" t="s">
        <v>201</v>
      </c>
      <c r="G238" s="257"/>
      <c r="H238" s="260">
        <v>245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192</v>
      </c>
      <c r="AU238" s="266" t="s">
        <v>189</v>
      </c>
      <c r="AV238" s="15" t="s">
        <v>188</v>
      </c>
      <c r="AW238" s="15" t="s">
        <v>35</v>
      </c>
      <c r="AX238" s="15" t="s">
        <v>81</v>
      </c>
      <c r="AY238" s="266" t="s">
        <v>179</v>
      </c>
    </row>
    <row r="239" s="2" customFormat="1" ht="24.15" customHeight="1">
      <c r="A239" s="42"/>
      <c r="B239" s="43"/>
      <c r="C239" s="216" t="s">
        <v>8</v>
      </c>
      <c r="D239" s="216" t="s">
        <v>183</v>
      </c>
      <c r="E239" s="217" t="s">
        <v>303</v>
      </c>
      <c r="F239" s="218" t="s">
        <v>304</v>
      </c>
      <c r="G239" s="219" t="s">
        <v>186</v>
      </c>
      <c r="H239" s="220">
        <v>245</v>
      </c>
      <c r="I239" s="221"/>
      <c r="J239" s="222">
        <f>ROUND(I239*H239,2)</f>
        <v>0</v>
      </c>
      <c r="K239" s="218" t="s">
        <v>187</v>
      </c>
      <c r="L239" s="48"/>
      <c r="M239" s="223" t="s">
        <v>19</v>
      </c>
      <c r="N239" s="224" t="s">
        <v>45</v>
      </c>
      <c r="O239" s="8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188</v>
      </c>
      <c r="AT239" s="227" t="s">
        <v>183</v>
      </c>
      <c r="AU239" s="227" t="s">
        <v>189</v>
      </c>
      <c r="AY239" s="21" t="s">
        <v>179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1" t="s">
        <v>81</v>
      </c>
      <c r="BK239" s="228">
        <f>ROUND(I239*H239,2)</f>
        <v>0</v>
      </c>
      <c r="BL239" s="21" t="s">
        <v>188</v>
      </c>
      <c r="BM239" s="227" t="s">
        <v>310</v>
      </c>
    </row>
    <row r="240" s="2" customFormat="1">
      <c r="A240" s="42"/>
      <c r="B240" s="43"/>
      <c r="C240" s="44"/>
      <c r="D240" s="229" t="s">
        <v>190</v>
      </c>
      <c r="E240" s="44"/>
      <c r="F240" s="230" t="s">
        <v>306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190</v>
      </c>
      <c r="AU240" s="21" t="s">
        <v>189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193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189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514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189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195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189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196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189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3" customFormat="1">
      <c r="A245" s="13"/>
      <c r="B245" s="234"/>
      <c r="C245" s="235"/>
      <c r="D245" s="236" t="s">
        <v>192</v>
      </c>
      <c r="E245" s="237" t="s">
        <v>19</v>
      </c>
      <c r="F245" s="238" t="s">
        <v>197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192</v>
      </c>
      <c r="AU245" s="244" t="s">
        <v>189</v>
      </c>
      <c r="AV245" s="13" t="s">
        <v>81</v>
      </c>
      <c r="AW245" s="13" t="s">
        <v>35</v>
      </c>
      <c r="AX245" s="13" t="s">
        <v>74</v>
      </c>
      <c r="AY245" s="244" t="s">
        <v>179</v>
      </c>
    </row>
    <row r="246" s="13" customFormat="1">
      <c r="A246" s="13"/>
      <c r="B246" s="234"/>
      <c r="C246" s="235"/>
      <c r="D246" s="236" t="s">
        <v>192</v>
      </c>
      <c r="E246" s="237" t="s">
        <v>19</v>
      </c>
      <c r="F246" s="238" t="s">
        <v>263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192</v>
      </c>
      <c r="AU246" s="244" t="s">
        <v>189</v>
      </c>
      <c r="AV246" s="13" t="s">
        <v>81</v>
      </c>
      <c r="AW246" s="13" t="s">
        <v>35</v>
      </c>
      <c r="AX246" s="13" t="s">
        <v>74</v>
      </c>
      <c r="AY246" s="244" t="s">
        <v>179</v>
      </c>
    </row>
    <row r="247" s="13" customFormat="1">
      <c r="A247" s="13"/>
      <c r="B247" s="234"/>
      <c r="C247" s="235"/>
      <c r="D247" s="236" t="s">
        <v>192</v>
      </c>
      <c r="E247" s="237" t="s">
        <v>19</v>
      </c>
      <c r="F247" s="238" t="s">
        <v>198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192</v>
      </c>
      <c r="AU247" s="244" t="s">
        <v>189</v>
      </c>
      <c r="AV247" s="13" t="s">
        <v>81</v>
      </c>
      <c r="AW247" s="13" t="s">
        <v>35</v>
      </c>
      <c r="AX247" s="13" t="s">
        <v>74</v>
      </c>
      <c r="AY247" s="244" t="s">
        <v>179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199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189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4" customFormat="1">
      <c r="A249" s="14"/>
      <c r="B249" s="245"/>
      <c r="C249" s="246"/>
      <c r="D249" s="236" t="s">
        <v>192</v>
      </c>
      <c r="E249" s="247" t="s">
        <v>19</v>
      </c>
      <c r="F249" s="248" t="s">
        <v>573</v>
      </c>
      <c r="G249" s="246"/>
      <c r="H249" s="249">
        <v>245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192</v>
      </c>
      <c r="AU249" s="255" t="s">
        <v>189</v>
      </c>
      <c r="AV249" s="14" t="s">
        <v>14</v>
      </c>
      <c r="AW249" s="14" t="s">
        <v>35</v>
      </c>
      <c r="AX249" s="14" t="s">
        <v>74</v>
      </c>
      <c r="AY249" s="255" t="s">
        <v>179</v>
      </c>
    </row>
    <row r="250" s="15" customFormat="1">
      <c r="A250" s="15"/>
      <c r="B250" s="256"/>
      <c r="C250" s="257"/>
      <c r="D250" s="236" t="s">
        <v>192</v>
      </c>
      <c r="E250" s="258" t="s">
        <v>19</v>
      </c>
      <c r="F250" s="259" t="s">
        <v>201</v>
      </c>
      <c r="G250" s="257"/>
      <c r="H250" s="260">
        <v>245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192</v>
      </c>
      <c r="AU250" s="266" t="s">
        <v>189</v>
      </c>
      <c r="AV250" s="15" t="s">
        <v>188</v>
      </c>
      <c r="AW250" s="15" t="s">
        <v>35</v>
      </c>
      <c r="AX250" s="15" t="s">
        <v>81</v>
      </c>
      <c r="AY250" s="266" t="s">
        <v>179</v>
      </c>
    </row>
    <row r="251" s="2" customFormat="1" ht="16.5" customHeight="1">
      <c r="A251" s="42"/>
      <c r="B251" s="43"/>
      <c r="C251" s="267" t="s">
        <v>229</v>
      </c>
      <c r="D251" s="267" t="s">
        <v>266</v>
      </c>
      <c r="E251" s="268" t="s">
        <v>307</v>
      </c>
      <c r="F251" s="269" t="s">
        <v>308</v>
      </c>
      <c r="G251" s="270" t="s">
        <v>309</v>
      </c>
      <c r="H251" s="271">
        <v>4.9000000000000004</v>
      </c>
      <c r="I251" s="272"/>
      <c r="J251" s="273">
        <f>ROUND(I251*H251,2)</f>
        <v>0</v>
      </c>
      <c r="K251" s="269" t="s">
        <v>187</v>
      </c>
      <c r="L251" s="274"/>
      <c r="M251" s="275" t="s">
        <v>19</v>
      </c>
      <c r="N251" s="276" t="s">
        <v>45</v>
      </c>
      <c r="O251" s="88"/>
      <c r="P251" s="225">
        <f>O251*H251</f>
        <v>0</v>
      </c>
      <c r="Q251" s="225">
        <v>0.001</v>
      </c>
      <c r="R251" s="225">
        <f>Q251*H251</f>
        <v>0.0049000000000000007</v>
      </c>
      <c r="S251" s="225">
        <v>0</v>
      </c>
      <c r="T251" s="226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7" t="s">
        <v>217</v>
      </c>
      <c r="AT251" s="227" t="s">
        <v>266</v>
      </c>
      <c r="AU251" s="227" t="s">
        <v>189</v>
      </c>
      <c r="AY251" s="21" t="s">
        <v>179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1" t="s">
        <v>81</v>
      </c>
      <c r="BK251" s="228">
        <f>ROUND(I251*H251,2)</f>
        <v>0</v>
      </c>
      <c r="BL251" s="21" t="s">
        <v>188</v>
      </c>
      <c r="BM251" s="227" t="s">
        <v>377</v>
      </c>
    </row>
    <row r="252" s="14" customFormat="1">
      <c r="A252" s="14"/>
      <c r="B252" s="245"/>
      <c r="C252" s="246"/>
      <c r="D252" s="236" t="s">
        <v>192</v>
      </c>
      <c r="E252" s="247" t="s">
        <v>19</v>
      </c>
      <c r="F252" s="248" t="s">
        <v>574</v>
      </c>
      <c r="G252" s="246"/>
      <c r="H252" s="249">
        <v>4.9000000000000004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192</v>
      </c>
      <c r="AU252" s="255" t="s">
        <v>189</v>
      </c>
      <c r="AV252" s="14" t="s">
        <v>14</v>
      </c>
      <c r="AW252" s="14" t="s">
        <v>35</v>
      </c>
      <c r="AX252" s="14" t="s">
        <v>74</v>
      </c>
      <c r="AY252" s="255" t="s">
        <v>179</v>
      </c>
    </row>
    <row r="253" s="15" customFormat="1">
      <c r="A253" s="15"/>
      <c r="B253" s="256"/>
      <c r="C253" s="257"/>
      <c r="D253" s="236" t="s">
        <v>192</v>
      </c>
      <c r="E253" s="258" t="s">
        <v>19</v>
      </c>
      <c r="F253" s="259" t="s">
        <v>201</v>
      </c>
      <c r="G253" s="257"/>
      <c r="H253" s="260">
        <v>4.9000000000000004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192</v>
      </c>
      <c r="AU253" s="266" t="s">
        <v>189</v>
      </c>
      <c r="AV253" s="15" t="s">
        <v>188</v>
      </c>
      <c r="AW253" s="15" t="s">
        <v>35</v>
      </c>
      <c r="AX253" s="15" t="s">
        <v>81</v>
      </c>
      <c r="AY253" s="266" t="s">
        <v>179</v>
      </c>
    </row>
    <row r="254" s="2" customFormat="1" ht="21.75" customHeight="1">
      <c r="A254" s="42"/>
      <c r="B254" s="43"/>
      <c r="C254" s="216" t="s">
        <v>254</v>
      </c>
      <c r="D254" s="216" t="s">
        <v>183</v>
      </c>
      <c r="E254" s="217" t="s">
        <v>292</v>
      </c>
      <c r="F254" s="218" t="s">
        <v>293</v>
      </c>
      <c r="G254" s="219" t="s">
        <v>186</v>
      </c>
      <c r="H254" s="220">
        <v>616</v>
      </c>
      <c r="I254" s="221"/>
      <c r="J254" s="222">
        <f>ROUND(I254*H254,2)</f>
        <v>0</v>
      </c>
      <c r="K254" s="218" t="s">
        <v>187</v>
      </c>
      <c r="L254" s="48"/>
      <c r="M254" s="223" t="s">
        <v>19</v>
      </c>
      <c r="N254" s="224" t="s">
        <v>45</v>
      </c>
      <c r="O254" s="88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7" t="s">
        <v>188</v>
      </c>
      <c r="AT254" s="227" t="s">
        <v>183</v>
      </c>
      <c r="AU254" s="227" t="s">
        <v>189</v>
      </c>
      <c r="AY254" s="21" t="s">
        <v>179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1" t="s">
        <v>81</v>
      </c>
      <c r="BK254" s="228">
        <f>ROUND(I254*H254,2)</f>
        <v>0</v>
      </c>
      <c r="BL254" s="21" t="s">
        <v>188</v>
      </c>
      <c r="BM254" s="227" t="s">
        <v>288</v>
      </c>
    </row>
    <row r="255" s="2" customFormat="1">
      <c r="A255" s="42"/>
      <c r="B255" s="43"/>
      <c r="C255" s="44"/>
      <c r="D255" s="229" t="s">
        <v>190</v>
      </c>
      <c r="E255" s="44"/>
      <c r="F255" s="230" t="s">
        <v>295</v>
      </c>
      <c r="G255" s="44"/>
      <c r="H255" s="44"/>
      <c r="I255" s="231"/>
      <c r="J255" s="44"/>
      <c r="K255" s="44"/>
      <c r="L255" s="48"/>
      <c r="M255" s="232"/>
      <c r="N255" s="233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190</v>
      </c>
      <c r="AU255" s="21" t="s">
        <v>189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193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189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514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3" customFormat="1">
      <c r="A258" s="13"/>
      <c r="B258" s="234"/>
      <c r="C258" s="235"/>
      <c r="D258" s="236" t="s">
        <v>192</v>
      </c>
      <c r="E258" s="237" t="s">
        <v>19</v>
      </c>
      <c r="F258" s="238" t="s">
        <v>195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192</v>
      </c>
      <c r="AU258" s="244" t="s">
        <v>189</v>
      </c>
      <c r="AV258" s="13" t="s">
        <v>81</v>
      </c>
      <c r="AW258" s="13" t="s">
        <v>35</v>
      </c>
      <c r="AX258" s="13" t="s">
        <v>74</v>
      </c>
      <c r="AY258" s="244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196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197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263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3" customFormat="1">
      <c r="A262" s="13"/>
      <c r="B262" s="234"/>
      <c r="C262" s="235"/>
      <c r="D262" s="236" t="s">
        <v>192</v>
      </c>
      <c r="E262" s="237" t="s">
        <v>19</v>
      </c>
      <c r="F262" s="238" t="s">
        <v>198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192</v>
      </c>
      <c r="AU262" s="244" t="s">
        <v>189</v>
      </c>
      <c r="AV262" s="13" t="s">
        <v>81</v>
      </c>
      <c r="AW262" s="13" t="s">
        <v>35</v>
      </c>
      <c r="AX262" s="13" t="s">
        <v>74</v>
      </c>
      <c r="AY262" s="244" t="s">
        <v>179</v>
      </c>
    </row>
    <row r="263" s="13" customFormat="1">
      <c r="A263" s="13"/>
      <c r="B263" s="234"/>
      <c r="C263" s="235"/>
      <c r="D263" s="236" t="s">
        <v>192</v>
      </c>
      <c r="E263" s="237" t="s">
        <v>19</v>
      </c>
      <c r="F263" s="238" t="s">
        <v>199</v>
      </c>
      <c r="G263" s="235"/>
      <c r="H263" s="237" t="s">
        <v>19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192</v>
      </c>
      <c r="AU263" s="244" t="s">
        <v>189</v>
      </c>
      <c r="AV263" s="13" t="s">
        <v>81</v>
      </c>
      <c r="AW263" s="13" t="s">
        <v>35</v>
      </c>
      <c r="AX263" s="13" t="s">
        <v>74</v>
      </c>
      <c r="AY263" s="244" t="s">
        <v>179</v>
      </c>
    </row>
    <row r="264" s="14" customFormat="1">
      <c r="A264" s="14"/>
      <c r="B264" s="245"/>
      <c r="C264" s="246"/>
      <c r="D264" s="236" t="s">
        <v>192</v>
      </c>
      <c r="E264" s="247" t="s">
        <v>19</v>
      </c>
      <c r="F264" s="248" t="s">
        <v>575</v>
      </c>
      <c r="G264" s="246"/>
      <c r="H264" s="249">
        <v>616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192</v>
      </c>
      <c r="AU264" s="255" t="s">
        <v>189</v>
      </c>
      <c r="AV264" s="14" t="s">
        <v>14</v>
      </c>
      <c r="AW264" s="14" t="s">
        <v>35</v>
      </c>
      <c r="AX264" s="14" t="s">
        <v>74</v>
      </c>
      <c r="AY264" s="255" t="s">
        <v>179</v>
      </c>
    </row>
    <row r="265" s="15" customFormat="1">
      <c r="A265" s="15"/>
      <c r="B265" s="256"/>
      <c r="C265" s="257"/>
      <c r="D265" s="236" t="s">
        <v>192</v>
      </c>
      <c r="E265" s="258" t="s">
        <v>19</v>
      </c>
      <c r="F265" s="259" t="s">
        <v>201</v>
      </c>
      <c r="G265" s="257"/>
      <c r="H265" s="260">
        <v>616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192</v>
      </c>
      <c r="AU265" s="266" t="s">
        <v>189</v>
      </c>
      <c r="AV265" s="15" t="s">
        <v>188</v>
      </c>
      <c r="AW265" s="15" t="s">
        <v>35</v>
      </c>
      <c r="AX265" s="15" t="s">
        <v>81</v>
      </c>
      <c r="AY265" s="266" t="s">
        <v>179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14</v>
      </c>
      <c r="F266" s="214" t="s">
        <v>312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P267</f>
        <v>0</v>
      </c>
      <c r="Q266" s="208"/>
      <c r="R266" s="209">
        <f>R267</f>
        <v>36.586217999999995</v>
      </c>
      <c r="S266" s="208"/>
      <c r="T266" s="210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81</v>
      </c>
      <c r="AT266" s="212" t="s">
        <v>73</v>
      </c>
      <c r="AU266" s="212" t="s">
        <v>81</v>
      </c>
      <c r="AY266" s="211" t="s">
        <v>179</v>
      </c>
      <c r="BK266" s="213">
        <f>BK267</f>
        <v>0</v>
      </c>
    </row>
    <row r="267" s="12" customFormat="1" ht="20.88" customHeight="1">
      <c r="A267" s="12"/>
      <c r="B267" s="200"/>
      <c r="C267" s="201"/>
      <c r="D267" s="202" t="s">
        <v>73</v>
      </c>
      <c r="E267" s="214" t="s">
        <v>313</v>
      </c>
      <c r="F267" s="214" t="s">
        <v>314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SUM(P268:P281)</f>
        <v>0</v>
      </c>
      <c r="Q267" s="208"/>
      <c r="R267" s="209">
        <f>SUM(R268:R281)</f>
        <v>36.586217999999995</v>
      </c>
      <c r="S267" s="208"/>
      <c r="T267" s="210">
        <f>SUM(T268:T281)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81</v>
      </c>
      <c r="AT267" s="212" t="s">
        <v>73</v>
      </c>
      <c r="AU267" s="212" t="s">
        <v>14</v>
      </c>
      <c r="AY267" s="211" t="s">
        <v>179</v>
      </c>
      <c r="BK267" s="213">
        <f>SUM(BK268:BK281)</f>
        <v>0</v>
      </c>
    </row>
    <row r="268" s="2" customFormat="1" ht="16.5" customHeight="1">
      <c r="A268" s="42"/>
      <c r="B268" s="43"/>
      <c r="C268" s="216" t="s">
        <v>288</v>
      </c>
      <c r="D268" s="216" t="s">
        <v>183</v>
      </c>
      <c r="E268" s="217" t="s">
        <v>315</v>
      </c>
      <c r="F268" s="218" t="s">
        <v>316</v>
      </c>
      <c r="G268" s="219" t="s">
        <v>216</v>
      </c>
      <c r="H268" s="220">
        <v>15.9</v>
      </c>
      <c r="I268" s="221"/>
      <c r="J268" s="222">
        <f>ROUND(I268*H268,2)</f>
        <v>0</v>
      </c>
      <c r="K268" s="218" t="s">
        <v>187</v>
      </c>
      <c r="L268" s="48"/>
      <c r="M268" s="223" t="s">
        <v>19</v>
      </c>
      <c r="N268" s="224" t="s">
        <v>45</v>
      </c>
      <c r="O268" s="88"/>
      <c r="P268" s="225">
        <f>O268*H268</f>
        <v>0</v>
      </c>
      <c r="Q268" s="225">
        <v>2.3010199999999998</v>
      </c>
      <c r="R268" s="225">
        <f>Q268*H268</f>
        <v>36.586217999999995</v>
      </c>
      <c r="S268" s="225">
        <v>0</v>
      </c>
      <c r="T268" s="226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7" t="s">
        <v>188</v>
      </c>
      <c r="AT268" s="227" t="s">
        <v>183</v>
      </c>
      <c r="AU268" s="227" t="s">
        <v>189</v>
      </c>
      <c r="AY268" s="21" t="s">
        <v>179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1" t="s">
        <v>81</v>
      </c>
      <c r="BK268" s="228">
        <f>ROUND(I268*H268,2)</f>
        <v>0</v>
      </c>
      <c r="BL268" s="21" t="s">
        <v>188</v>
      </c>
      <c r="BM268" s="227" t="s">
        <v>331</v>
      </c>
    </row>
    <row r="269" s="2" customFormat="1">
      <c r="A269" s="42"/>
      <c r="B269" s="43"/>
      <c r="C269" s="44"/>
      <c r="D269" s="229" t="s">
        <v>190</v>
      </c>
      <c r="E269" s="44"/>
      <c r="F269" s="230" t="s">
        <v>318</v>
      </c>
      <c r="G269" s="44"/>
      <c r="H269" s="44"/>
      <c r="I269" s="231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190</v>
      </c>
      <c r="AU269" s="21" t="s">
        <v>189</v>
      </c>
    </row>
    <row r="270" s="13" customFormat="1">
      <c r="A270" s="13"/>
      <c r="B270" s="234"/>
      <c r="C270" s="235"/>
      <c r="D270" s="236" t="s">
        <v>192</v>
      </c>
      <c r="E270" s="237" t="s">
        <v>19</v>
      </c>
      <c r="F270" s="238" t="s">
        <v>193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192</v>
      </c>
      <c r="AU270" s="244" t="s">
        <v>189</v>
      </c>
      <c r="AV270" s="13" t="s">
        <v>81</v>
      </c>
      <c r="AW270" s="13" t="s">
        <v>35</v>
      </c>
      <c r="AX270" s="13" t="s">
        <v>74</v>
      </c>
      <c r="AY270" s="244" t="s">
        <v>179</v>
      </c>
    </row>
    <row r="271" s="13" customFormat="1">
      <c r="A271" s="13"/>
      <c r="B271" s="234"/>
      <c r="C271" s="235"/>
      <c r="D271" s="236" t="s">
        <v>192</v>
      </c>
      <c r="E271" s="237" t="s">
        <v>19</v>
      </c>
      <c r="F271" s="238" t="s">
        <v>514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192</v>
      </c>
      <c r="AU271" s="244" t="s">
        <v>189</v>
      </c>
      <c r="AV271" s="13" t="s">
        <v>81</v>
      </c>
      <c r="AW271" s="13" t="s">
        <v>35</v>
      </c>
      <c r="AX271" s="13" t="s">
        <v>74</v>
      </c>
      <c r="AY271" s="244" t="s">
        <v>179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195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3" customFormat="1">
      <c r="A273" s="13"/>
      <c r="B273" s="234"/>
      <c r="C273" s="235"/>
      <c r="D273" s="236" t="s">
        <v>192</v>
      </c>
      <c r="E273" s="237" t="s">
        <v>19</v>
      </c>
      <c r="F273" s="238" t="s">
        <v>196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192</v>
      </c>
      <c r="AU273" s="244" t="s">
        <v>189</v>
      </c>
      <c r="AV273" s="13" t="s">
        <v>81</v>
      </c>
      <c r="AW273" s="13" t="s">
        <v>35</v>
      </c>
      <c r="AX273" s="13" t="s">
        <v>74</v>
      </c>
      <c r="AY273" s="244" t="s">
        <v>179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197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189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263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189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3" customFormat="1">
      <c r="A276" s="13"/>
      <c r="B276" s="234"/>
      <c r="C276" s="235"/>
      <c r="D276" s="236" t="s">
        <v>192</v>
      </c>
      <c r="E276" s="237" t="s">
        <v>19</v>
      </c>
      <c r="F276" s="238" t="s">
        <v>198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192</v>
      </c>
      <c r="AU276" s="244" t="s">
        <v>189</v>
      </c>
      <c r="AV276" s="13" t="s">
        <v>81</v>
      </c>
      <c r="AW276" s="13" t="s">
        <v>35</v>
      </c>
      <c r="AX276" s="13" t="s">
        <v>74</v>
      </c>
      <c r="AY276" s="244" t="s">
        <v>179</v>
      </c>
    </row>
    <row r="277" s="13" customFormat="1">
      <c r="A277" s="13"/>
      <c r="B277" s="234"/>
      <c r="C277" s="235"/>
      <c r="D277" s="236" t="s">
        <v>192</v>
      </c>
      <c r="E277" s="237" t="s">
        <v>19</v>
      </c>
      <c r="F277" s="238" t="s">
        <v>576</v>
      </c>
      <c r="G277" s="235"/>
      <c r="H277" s="237" t="s">
        <v>19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192</v>
      </c>
      <c r="AU277" s="244" t="s">
        <v>189</v>
      </c>
      <c r="AV277" s="13" t="s">
        <v>81</v>
      </c>
      <c r="AW277" s="13" t="s">
        <v>35</v>
      </c>
      <c r="AX277" s="13" t="s">
        <v>74</v>
      </c>
      <c r="AY277" s="244" t="s">
        <v>179</v>
      </c>
    </row>
    <row r="278" s="14" customFormat="1">
      <c r="A278" s="14"/>
      <c r="B278" s="245"/>
      <c r="C278" s="246"/>
      <c r="D278" s="236" t="s">
        <v>192</v>
      </c>
      <c r="E278" s="247" t="s">
        <v>19</v>
      </c>
      <c r="F278" s="248" t="s">
        <v>577</v>
      </c>
      <c r="G278" s="246"/>
      <c r="H278" s="249">
        <v>4.2000000000000002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189</v>
      </c>
      <c r="AV278" s="14" t="s">
        <v>14</v>
      </c>
      <c r="AW278" s="14" t="s">
        <v>35</v>
      </c>
      <c r="AX278" s="14" t="s">
        <v>74</v>
      </c>
      <c r="AY278" s="255" t="s">
        <v>179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578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189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4" customFormat="1">
      <c r="A280" s="14"/>
      <c r="B280" s="245"/>
      <c r="C280" s="246"/>
      <c r="D280" s="236" t="s">
        <v>192</v>
      </c>
      <c r="E280" s="247" t="s">
        <v>19</v>
      </c>
      <c r="F280" s="248" t="s">
        <v>579</v>
      </c>
      <c r="G280" s="246"/>
      <c r="H280" s="249">
        <v>11.699999999999999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192</v>
      </c>
      <c r="AU280" s="255" t="s">
        <v>189</v>
      </c>
      <c r="AV280" s="14" t="s">
        <v>14</v>
      </c>
      <c r="AW280" s="14" t="s">
        <v>35</v>
      </c>
      <c r="AX280" s="14" t="s">
        <v>74</v>
      </c>
      <c r="AY280" s="255" t="s">
        <v>179</v>
      </c>
    </row>
    <row r="281" s="15" customFormat="1">
      <c r="A281" s="15"/>
      <c r="B281" s="256"/>
      <c r="C281" s="257"/>
      <c r="D281" s="236" t="s">
        <v>192</v>
      </c>
      <c r="E281" s="258" t="s">
        <v>19</v>
      </c>
      <c r="F281" s="259" t="s">
        <v>201</v>
      </c>
      <c r="G281" s="257"/>
      <c r="H281" s="260">
        <v>15.9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192</v>
      </c>
      <c r="AU281" s="266" t="s">
        <v>189</v>
      </c>
      <c r="AV281" s="15" t="s">
        <v>188</v>
      </c>
      <c r="AW281" s="15" t="s">
        <v>35</v>
      </c>
      <c r="AX281" s="15" t="s">
        <v>81</v>
      </c>
      <c r="AY281" s="266" t="s">
        <v>179</v>
      </c>
    </row>
    <row r="282" s="12" customFormat="1" ht="22.8" customHeight="1">
      <c r="A282" s="12"/>
      <c r="B282" s="200"/>
      <c r="C282" s="201"/>
      <c r="D282" s="202" t="s">
        <v>73</v>
      </c>
      <c r="E282" s="214" t="s">
        <v>189</v>
      </c>
      <c r="F282" s="214" t="s">
        <v>580</v>
      </c>
      <c r="G282" s="201"/>
      <c r="H282" s="201"/>
      <c r="I282" s="204"/>
      <c r="J282" s="215">
        <f>BK282</f>
        <v>0</v>
      </c>
      <c r="K282" s="201"/>
      <c r="L282" s="206"/>
      <c r="M282" s="207"/>
      <c r="N282" s="208"/>
      <c r="O282" s="208"/>
      <c r="P282" s="209">
        <f>P283+P291</f>
        <v>0</v>
      </c>
      <c r="Q282" s="208"/>
      <c r="R282" s="209">
        <f>R283+R291</f>
        <v>2.9198999999999997</v>
      </c>
      <c r="S282" s="208"/>
      <c r="T282" s="210">
        <f>T283+T291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1" t="s">
        <v>81</v>
      </c>
      <c r="AT282" s="212" t="s">
        <v>73</v>
      </c>
      <c r="AU282" s="212" t="s">
        <v>81</v>
      </c>
      <c r="AY282" s="211" t="s">
        <v>179</v>
      </c>
      <c r="BK282" s="213">
        <f>BK283+BK291</f>
        <v>0</v>
      </c>
    </row>
    <row r="283" s="12" customFormat="1" ht="20.88" customHeight="1">
      <c r="A283" s="12"/>
      <c r="B283" s="200"/>
      <c r="C283" s="201"/>
      <c r="D283" s="202" t="s">
        <v>73</v>
      </c>
      <c r="E283" s="214" t="s">
        <v>408</v>
      </c>
      <c r="F283" s="214" t="s">
        <v>581</v>
      </c>
      <c r="G283" s="201"/>
      <c r="H283" s="201"/>
      <c r="I283" s="204"/>
      <c r="J283" s="215">
        <f>BK283</f>
        <v>0</v>
      </c>
      <c r="K283" s="201"/>
      <c r="L283" s="206"/>
      <c r="M283" s="207"/>
      <c r="N283" s="208"/>
      <c r="O283" s="208"/>
      <c r="P283" s="209">
        <f>SUM(P284:P290)</f>
        <v>0</v>
      </c>
      <c r="Q283" s="208"/>
      <c r="R283" s="209">
        <f>SUM(R284:R290)</f>
        <v>1.7858999999999998</v>
      </c>
      <c r="S283" s="208"/>
      <c r="T283" s="210">
        <f>SUM(T284:T290)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1" t="s">
        <v>81</v>
      </c>
      <c r="AT283" s="212" t="s">
        <v>73</v>
      </c>
      <c r="AU283" s="212" t="s">
        <v>14</v>
      </c>
      <c r="AY283" s="211" t="s">
        <v>179</v>
      </c>
      <c r="BK283" s="213">
        <f>SUM(BK284:BK290)</f>
        <v>0</v>
      </c>
    </row>
    <row r="284" s="2" customFormat="1" ht="24.15" customHeight="1">
      <c r="A284" s="42"/>
      <c r="B284" s="43"/>
      <c r="C284" s="216" t="s">
        <v>328</v>
      </c>
      <c r="D284" s="216" t="s">
        <v>183</v>
      </c>
      <c r="E284" s="217" t="s">
        <v>582</v>
      </c>
      <c r="F284" s="218" t="s">
        <v>583</v>
      </c>
      <c r="G284" s="219" t="s">
        <v>325</v>
      </c>
      <c r="H284" s="220">
        <v>10</v>
      </c>
      <c r="I284" s="221"/>
      <c r="J284" s="222">
        <f>ROUND(I284*H284,2)</f>
        <v>0</v>
      </c>
      <c r="K284" s="218" t="s">
        <v>187</v>
      </c>
      <c r="L284" s="48"/>
      <c r="M284" s="223" t="s">
        <v>19</v>
      </c>
      <c r="N284" s="224" t="s">
        <v>45</v>
      </c>
      <c r="O284" s="88"/>
      <c r="P284" s="225">
        <f>O284*H284</f>
        <v>0</v>
      </c>
      <c r="Q284" s="225">
        <v>0.17488999999999999</v>
      </c>
      <c r="R284" s="225">
        <f>Q284*H284</f>
        <v>1.7488999999999999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188</v>
      </c>
      <c r="AT284" s="227" t="s">
        <v>183</v>
      </c>
      <c r="AU284" s="227" t="s">
        <v>189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188</v>
      </c>
      <c r="BM284" s="227" t="s">
        <v>584</v>
      </c>
    </row>
    <row r="285" s="2" customFormat="1">
      <c r="A285" s="42"/>
      <c r="B285" s="43"/>
      <c r="C285" s="44"/>
      <c r="D285" s="229" t="s">
        <v>190</v>
      </c>
      <c r="E285" s="44"/>
      <c r="F285" s="230" t="s">
        <v>585</v>
      </c>
      <c r="G285" s="44"/>
      <c r="H285" s="44"/>
      <c r="I285" s="231"/>
      <c r="J285" s="44"/>
      <c r="K285" s="44"/>
      <c r="L285" s="48"/>
      <c r="M285" s="232"/>
      <c r="N285" s="233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190</v>
      </c>
      <c r="AU285" s="21" t="s">
        <v>189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586</v>
      </c>
      <c r="G286" s="246"/>
      <c r="H286" s="249">
        <v>10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189</v>
      </c>
      <c r="AV286" s="14" t="s">
        <v>14</v>
      </c>
      <c r="AW286" s="14" t="s">
        <v>35</v>
      </c>
      <c r="AX286" s="14" t="s">
        <v>74</v>
      </c>
      <c r="AY286" s="255" t="s">
        <v>179</v>
      </c>
    </row>
    <row r="287" s="15" customFormat="1">
      <c r="A287" s="15"/>
      <c r="B287" s="256"/>
      <c r="C287" s="257"/>
      <c r="D287" s="236" t="s">
        <v>192</v>
      </c>
      <c r="E287" s="258" t="s">
        <v>19</v>
      </c>
      <c r="F287" s="259" t="s">
        <v>201</v>
      </c>
      <c r="G287" s="257"/>
      <c r="H287" s="260">
        <v>10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192</v>
      </c>
      <c r="AU287" s="266" t="s">
        <v>189</v>
      </c>
      <c r="AV287" s="15" t="s">
        <v>188</v>
      </c>
      <c r="AW287" s="15" t="s">
        <v>35</v>
      </c>
      <c r="AX287" s="15" t="s">
        <v>81</v>
      </c>
      <c r="AY287" s="266" t="s">
        <v>179</v>
      </c>
    </row>
    <row r="288" s="2" customFormat="1" ht="16.5" customHeight="1">
      <c r="A288" s="42"/>
      <c r="B288" s="43"/>
      <c r="C288" s="267" t="s">
        <v>294</v>
      </c>
      <c r="D288" s="267" t="s">
        <v>266</v>
      </c>
      <c r="E288" s="268" t="s">
        <v>587</v>
      </c>
      <c r="F288" s="269" t="s">
        <v>588</v>
      </c>
      <c r="G288" s="270" t="s">
        <v>325</v>
      </c>
      <c r="H288" s="271">
        <v>10</v>
      </c>
      <c r="I288" s="272"/>
      <c r="J288" s="273">
        <f>ROUND(I288*H288,2)</f>
        <v>0</v>
      </c>
      <c r="K288" s="269" t="s">
        <v>187</v>
      </c>
      <c r="L288" s="274"/>
      <c r="M288" s="275" t="s">
        <v>19</v>
      </c>
      <c r="N288" s="276" t="s">
        <v>45</v>
      </c>
      <c r="O288" s="88"/>
      <c r="P288" s="225">
        <f>O288*H288</f>
        <v>0</v>
      </c>
      <c r="Q288" s="225">
        <v>0.0037000000000000002</v>
      </c>
      <c r="R288" s="225">
        <f>Q288*H288</f>
        <v>0.037000000000000005</v>
      </c>
      <c r="S288" s="225">
        <v>0</v>
      </c>
      <c r="T288" s="226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7" t="s">
        <v>217</v>
      </c>
      <c r="AT288" s="227" t="s">
        <v>266</v>
      </c>
      <c r="AU288" s="227" t="s">
        <v>189</v>
      </c>
      <c r="AY288" s="21" t="s">
        <v>179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1" t="s">
        <v>81</v>
      </c>
      <c r="BK288" s="228">
        <f>ROUND(I288*H288,2)</f>
        <v>0</v>
      </c>
      <c r="BL288" s="21" t="s">
        <v>188</v>
      </c>
      <c r="BM288" s="227" t="s">
        <v>589</v>
      </c>
    </row>
    <row r="289" s="14" customFormat="1">
      <c r="A289" s="14"/>
      <c r="B289" s="245"/>
      <c r="C289" s="246"/>
      <c r="D289" s="236" t="s">
        <v>192</v>
      </c>
      <c r="E289" s="247" t="s">
        <v>19</v>
      </c>
      <c r="F289" s="248" t="s">
        <v>590</v>
      </c>
      <c r="G289" s="246"/>
      <c r="H289" s="249">
        <v>10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192</v>
      </c>
      <c r="AU289" s="255" t="s">
        <v>189</v>
      </c>
      <c r="AV289" s="14" t="s">
        <v>14</v>
      </c>
      <c r="AW289" s="14" t="s">
        <v>35</v>
      </c>
      <c r="AX289" s="14" t="s">
        <v>74</v>
      </c>
      <c r="AY289" s="255" t="s">
        <v>179</v>
      </c>
    </row>
    <row r="290" s="15" customFormat="1">
      <c r="A290" s="15"/>
      <c r="B290" s="256"/>
      <c r="C290" s="257"/>
      <c r="D290" s="236" t="s">
        <v>192</v>
      </c>
      <c r="E290" s="258" t="s">
        <v>19</v>
      </c>
      <c r="F290" s="259" t="s">
        <v>201</v>
      </c>
      <c r="G290" s="257"/>
      <c r="H290" s="260">
        <v>10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192</v>
      </c>
      <c r="AU290" s="266" t="s">
        <v>189</v>
      </c>
      <c r="AV290" s="15" t="s">
        <v>188</v>
      </c>
      <c r="AW290" s="15" t="s">
        <v>35</v>
      </c>
      <c r="AX290" s="15" t="s">
        <v>81</v>
      </c>
      <c r="AY290" s="266" t="s">
        <v>179</v>
      </c>
    </row>
    <row r="291" s="12" customFormat="1" ht="20.88" customHeight="1">
      <c r="A291" s="12"/>
      <c r="B291" s="200"/>
      <c r="C291" s="201"/>
      <c r="D291" s="202" t="s">
        <v>73</v>
      </c>
      <c r="E291" s="214" t="s">
        <v>417</v>
      </c>
      <c r="F291" s="214" t="s">
        <v>591</v>
      </c>
      <c r="G291" s="201"/>
      <c r="H291" s="201"/>
      <c r="I291" s="204"/>
      <c r="J291" s="215">
        <f>BK291</f>
        <v>0</v>
      </c>
      <c r="K291" s="201"/>
      <c r="L291" s="206"/>
      <c r="M291" s="207"/>
      <c r="N291" s="208"/>
      <c r="O291" s="208"/>
      <c r="P291" s="209">
        <f>SUM(P292:P299)</f>
        <v>0</v>
      </c>
      <c r="Q291" s="208"/>
      <c r="R291" s="209">
        <f>SUM(R292:R299)</f>
        <v>1.1339999999999999</v>
      </c>
      <c r="S291" s="208"/>
      <c r="T291" s="210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81</v>
      </c>
      <c r="AT291" s="212" t="s">
        <v>73</v>
      </c>
      <c r="AU291" s="212" t="s">
        <v>14</v>
      </c>
      <c r="AY291" s="211" t="s">
        <v>179</v>
      </c>
      <c r="BK291" s="213">
        <f>SUM(BK292:BK299)</f>
        <v>0</v>
      </c>
    </row>
    <row r="292" s="2" customFormat="1" ht="16.5" customHeight="1">
      <c r="A292" s="42"/>
      <c r="B292" s="43"/>
      <c r="C292" s="216" t="s">
        <v>7</v>
      </c>
      <c r="D292" s="216" t="s">
        <v>183</v>
      </c>
      <c r="E292" s="217" t="s">
        <v>592</v>
      </c>
      <c r="F292" s="218" t="s">
        <v>593</v>
      </c>
      <c r="G292" s="219" t="s">
        <v>204</v>
      </c>
      <c r="H292" s="220">
        <v>30</v>
      </c>
      <c r="I292" s="221"/>
      <c r="J292" s="222">
        <f>ROUND(I292*H292,2)</f>
        <v>0</v>
      </c>
      <c r="K292" s="218" t="s">
        <v>187</v>
      </c>
      <c r="L292" s="48"/>
      <c r="M292" s="223" t="s">
        <v>19</v>
      </c>
      <c r="N292" s="224" t="s">
        <v>45</v>
      </c>
      <c r="O292" s="88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7" t="s">
        <v>188</v>
      </c>
      <c r="AT292" s="227" t="s">
        <v>183</v>
      </c>
      <c r="AU292" s="227" t="s">
        <v>189</v>
      </c>
      <c r="AY292" s="21" t="s">
        <v>179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1" t="s">
        <v>81</v>
      </c>
      <c r="BK292" s="228">
        <f>ROUND(I292*H292,2)</f>
        <v>0</v>
      </c>
      <c r="BL292" s="21" t="s">
        <v>188</v>
      </c>
      <c r="BM292" s="227" t="s">
        <v>594</v>
      </c>
    </row>
    <row r="293" s="2" customFormat="1">
      <c r="A293" s="42"/>
      <c r="B293" s="43"/>
      <c r="C293" s="44"/>
      <c r="D293" s="229" t="s">
        <v>190</v>
      </c>
      <c r="E293" s="44"/>
      <c r="F293" s="230" t="s">
        <v>595</v>
      </c>
      <c r="G293" s="44"/>
      <c r="H293" s="44"/>
      <c r="I293" s="231"/>
      <c r="J293" s="44"/>
      <c r="K293" s="44"/>
      <c r="L293" s="48"/>
      <c r="M293" s="232"/>
      <c r="N293" s="233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190</v>
      </c>
      <c r="AU293" s="21" t="s">
        <v>189</v>
      </c>
    </row>
    <row r="294" s="14" customFormat="1">
      <c r="A294" s="14"/>
      <c r="B294" s="245"/>
      <c r="C294" s="246"/>
      <c r="D294" s="236" t="s">
        <v>192</v>
      </c>
      <c r="E294" s="247" t="s">
        <v>19</v>
      </c>
      <c r="F294" s="248" t="s">
        <v>596</v>
      </c>
      <c r="G294" s="246"/>
      <c r="H294" s="249">
        <v>30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192</v>
      </c>
      <c r="AU294" s="255" t="s">
        <v>189</v>
      </c>
      <c r="AV294" s="14" t="s">
        <v>14</v>
      </c>
      <c r="AW294" s="14" t="s">
        <v>35</v>
      </c>
      <c r="AX294" s="14" t="s">
        <v>74</v>
      </c>
      <c r="AY294" s="255" t="s">
        <v>179</v>
      </c>
    </row>
    <row r="295" s="15" customFormat="1">
      <c r="A295" s="15"/>
      <c r="B295" s="256"/>
      <c r="C295" s="257"/>
      <c r="D295" s="236" t="s">
        <v>192</v>
      </c>
      <c r="E295" s="258" t="s">
        <v>19</v>
      </c>
      <c r="F295" s="259" t="s">
        <v>201</v>
      </c>
      <c r="G295" s="257"/>
      <c r="H295" s="260">
        <v>30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192</v>
      </c>
      <c r="AU295" s="266" t="s">
        <v>189</v>
      </c>
      <c r="AV295" s="15" t="s">
        <v>188</v>
      </c>
      <c r="AW295" s="15" t="s">
        <v>35</v>
      </c>
      <c r="AX295" s="15" t="s">
        <v>81</v>
      </c>
      <c r="AY295" s="266" t="s">
        <v>179</v>
      </c>
    </row>
    <row r="296" s="2" customFormat="1" ht="16.5" customHeight="1">
      <c r="A296" s="42"/>
      <c r="B296" s="43"/>
      <c r="C296" s="267" t="s">
        <v>300</v>
      </c>
      <c r="D296" s="267" t="s">
        <v>266</v>
      </c>
      <c r="E296" s="268" t="s">
        <v>597</v>
      </c>
      <c r="F296" s="269" t="s">
        <v>598</v>
      </c>
      <c r="G296" s="270" t="s">
        <v>186</v>
      </c>
      <c r="H296" s="271">
        <v>63</v>
      </c>
      <c r="I296" s="272"/>
      <c r="J296" s="273">
        <f>ROUND(I296*H296,2)</f>
        <v>0</v>
      </c>
      <c r="K296" s="269" t="s">
        <v>187</v>
      </c>
      <c r="L296" s="274"/>
      <c r="M296" s="275" t="s">
        <v>19</v>
      </c>
      <c r="N296" s="276" t="s">
        <v>45</v>
      </c>
      <c r="O296" s="88"/>
      <c r="P296" s="225">
        <f>O296*H296</f>
        <v>0</v>
      </c>
      <c r="Q296" s="225">
        <v>0.017999999999999999</v>
      </c>
      <c r="R296" s="225">
        <f>Q296*H296</f>
        <v>1.1339999999999999</v>
      </c>
      <c r="S296" s="225">
        <v>0</v>
      </c>
      <c r="T296" s="226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7" t="s">
        <v>217</v>
      </c>
      <c r="AT296" s="227" t="s">
        <v>266</v>
      </c>
      <c r="AU296" s="227" t="s">
        <v>189</v>
      </c>
      <c r="AY296" s="21" t="s">
        <v>179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1" t="s">
        <v>81</v>
      </c>
      <c r="BK296" s="228">
        <f>ROUND(I296*H296,2)</f>
        <v>0</v>
      </c>
      <c r="BL296" s="21" t="s">
        <v>188</v>
      </c>
      <c r="BM296" s="227" t="s">
        <v>599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600</v>
      </c>
      <c r="G297" s="246"/>
      <c r="H297" s="249">
        <v>60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189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60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189</v>
      </c>
      <c r="AV298" s="15" t="s">
        <v>188</v>
      </c>
      <c r="AW298" s="15" t="s">
        <v>35</v>
      </c>
      <c r="AX298" s="15" t="s">
        <v>74</v>
      </c>
      <c r="AY298" s="266" t="s">
        <v>179</v>
      </c>
    </row>
    <row r="299" s="14" customFormat="1">
      <c r="A299" s="14"/>
      <c r="B299" s="245"/>
      <c r="C299" s="246"/>
      <c r="D299" s="236" t="s">
        <v>192</v>
      </c>
      <c r="E299" s="247" t="s">
        <v>19</v>
      </c>
      <c r="F299" s="248" t="s">
        <v>601</v>
      </c>
      <c r="G299" s="246"/>
      <c r="H299" s="249">
        <v>63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192</v>
      </c>
      <c r="AU299" s="255" t="s">
        <v>189</v>
      </c>
      <c r="AV299" s="14" t="s">
        <v>14</v>
      </c>
      <c r="AW299" s="14" t="s">
        <v>35</v>
      </c>
      <c r="AX299" s="14" t="s">
        <v>81</v>
      </c>
      <c r="AY299" s="255" t="s">
        <v>179</v>
      </c>
    </row>
    <row r="300" s="12" customFormat="1" ht="22.8" customHeight="1">
      <c r="A300" s="12"/>
      <c r="B300" s="200"/>
      <c r="C300" s="201"/>
      <c r="D300" s="202" t="s">
        <v>73</v>
      </c>
      <c r="E300" s="214" t="s">
        <v>188</v>
      </c>
      <c r="F300" s="214" t="s">
        <v>320</v>
      </c>
      <c r="G300" s="201"/>
      <c r="H300" s="201"/>
      <c r="I300" s="204"/>
      <c r="J300" s="215">
        <f>BK300</f>
        <v>0</v>
      </c>
      <c r="K300" s="201"/>
      <c r="L300" s="206"/>
      <c r="M300" s="207"/>
      <c r="N300" s="208"/>
      <c r="O300" s="208"/>
      <c r="P300" s="209">
        <f>P301+P307</f>
        <v>0</v>
      </c>
      <c r="Q300" s="208"/>
      <c r="R300" s="209">
        <f>R301+R307</f>
        <v>788.93400959999997</v>
      </c>
      <c r="S300" s="208"/>
      <c r="T300" s="210">
        <f>T301+T307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1" t="s">
        <v>81</v>
      </c>
      <c r="AT300" s="212" t="s">
        <v>73</v>
      </c>
      <c r="AU300" s="212" t="s">
        <v>81</v>
      </c>
      <c r="AY300" s="211" t="s">
        <v>179</v>
      </c>
      <c r="BK300" s="213">
        <f>BK301+BK307</f>
        <v>0</v>
      </c>
    </row>
    <row r="301" s="12" customFormat="1" ht="20.88" customHeight="1">
      <c r="A301" s="12"/>
      <c r="B301" s="200"/>
      <c r="C301" s="201"/>
      <c r="D301" s="202" t="s">
        <v>73</v>
      </c>
      <c r="E301" s="214" t="s">
        <v>321</v>
      </c>
      <c r="F301" s="214" t="s">
        <v>322</v>
      </c>
      <c r="G301" s="201"/>
      <c r="H301" s="201"/>
      <c r="I301" s="204"/>
      <c r="J301" s="215">
        <f>BK301</f>
        <v>0</v>
      </c>
      <c r="K301" s="201"/>
      <c r="L301" s="206"/>
      <c r="M301" s="207"/>
      <c r="N301" s="208"/>
      <c r="O301" s="208"/>
      <c r="P301" s="209">
        <f>SUM(P302:P306)</f>
        <v>0</v>
      </c>
      <c r="Q301" s="208"/>
      <c r="R301" s="209">
        <f>SUM(R302:R306)</f>
        <v>0</v>
      </c>
      <c r="S301" s="208"/>
      <c r="T301" s="210">
        <f>SUM(T302:T306)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1" t="s">
        <v>81</v>
      </c>
      <c r="AT301" s="212" t="s">
        <v>73</v>
      </c>
      <c r="AU301" s="212" t="s">
        <v>14</v>
      </c>
      <c r="AY301" s="211" t="s">
        <v>179</v>
      </c>
      <c r="BK301" s="213">
        <f>SUM(BK302:BK306)</f>
        <v>0</v>
      </c>
    </row>
    <row r="302" s="2" customFormat="1" ht="24.15" customHeight="1">
      <c r="A302" s="42"/>
      <c r="B302" s="43"/>
      <c r="C302" s="216" t="s">
        <v>351</v>
      </c>
      <c r="D302" s="216" t="s">
        <v>183</v>
      </c>
      <c r="E302" s="217" t="s">
        <v>602</v>
      </c>
      <c r="F302" s="218" t="s">
        <v>603</v>
      </c>
      <c r="G302" s="219" t="s">
        <v>186</v>
      </c>
      <c r="H302" s="220">
        <v>3</v>
      </c>
      <c r="I302" s="221"/>
      <c r="J302" s="222">
        <f>ROUND(I302*H302,2)</f>
        <v>0</v>
      </c>
      <c r="K302" s="218" t="s">
        <v>187</v>
      </c>
      <c r="L302" s="48"/>
      <c r="M302" s="223" t="s">
        <v>19</v>
      </c>
      <c r="N302" s="224" t="s">
        <v>45</v>
      </c>
      <c r="O302" s="88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7" t="s">
        <v>188</v>
      </c>
      <c r="AT302" s="227" t="s">
        <v>183</v>
      </c>
      <c r="AU302" s="227" t="s">
        <v>189</v>
      </c>
      <c r="AY302" s="21" t="s">
        <v>179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1" t="s">
        <v>81</v>
      </c>
      <c r="BK302" s="228">
        <f>ROUND(I302*H302,2)</f>
        <v>0</v>
      </c>
      <c r="BL302" s="21" t="s">
        <v>188</v>
      </c>
      <c r="BM302" s="227" t="s">
        <v>604</v>
      </c>
    </row>
    <row r="303" s="2" customFormat="1">
      <c r="A303" s="42"/>
      <c r="B303" s="43"/>
      <c r="C303" s="44"/>
      <c r="D303" s="229" t="s">
        <v>190</v>
      </c>
      <c r="E303" s="44"/>
      <c r="F303" s="230" t="s">
        <v>605</v>
      </c>
      <c r="G303" s="44"/>
      <c r="H303" s="44"/>
      <c r="I303" s="231"/>
      <c r="J303" s="44"/>
      <c r="K303" s="44"/>
      <c r="L303" s="48"/>
      <c r="M303" s="232"/>
      <c r="N303" s="233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1" t="s">
        <v>190</v>
      </c>
      <c r="AU303" s="21" t="s">
        <v>189</v>
      </c>
    </row>
    <row r="304" s="13" customFormat="1">
      <c r="A304" s="13"/>
      <c r="B304" s="234"/>
      <c r="C304" s="235"/>
      <c r="D304" s="236" t="s">
        <v>192</v>
      </c>
      <c r="E304" s="237" t="s">
        <v>19</v>
      </c>
      <c r="F304" s="238" t="s">
        <v>606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192</v>
      </c>
      <c r="AU304" s="244" t="s">
        <v>189</v>
      </c>
      <c r="AV304" s="13" t="s">
        <v>81</v>
      </c>
      <c r="AW304" s="13" t="s">
        <v>35</v>
      </c>
      <c r="AX304" s="13" t="s">
        <v>74</v>
      </c>
      <c r="AY304" s="244" t="s">
        <v>179</v>
      </c>
    </row>
    <row r="305" s="14" customFormat="1">
      <c r="A305" s="14"/>
      <c r="B305" s="245"/>
      <c r="C305" s="246"/>
      <c r="D305" s="236" t="s">
        <v>192</v>
      </c>
      <c r="E305" s="247" t="s">
        <v>19</v>
      </c>
      <c r="F305" s="248" t="s">
        <v>449</v>
      </c>
      <c r="G305" s="246"/>
      <c r="H305" s="249">
        <v>3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192</v>
      </c>
      <c r="AU305" s="255" t="s">
        <v>189</v>
      </c>
      <c r="AV305" s="14" t="s">
        <v>14</v>
      </c>
      <c r="AW305" s="14" t="s">
        <v>35</v>
      </c>
      <c r="AX305" s="14" t="s">
        <v>74</v>
      </c>
      <c r="AY305" s="255" t="s">
        <v>179</v>
      </c>
    </row>
    <row r="306" s="15" customFormat="1">
      <c r="A306" s="15"/>
      <c r="B306" s="256"/>
      <c r="C306" s="257"/>
      <c r="D306" s="236" t="s">
        <v>192</v>
      </c>
      <c r="E306" s="258" t="s">
        <v>19</v>
      </c>
      <c r="F306" s="259" t="s">
        <v>201</v>
      </c>
      <c r="G306" s="257"/>
      <c r="H306" s="260">
        <v>3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192</v>
      </c>
      <c r="AU306" s="266" t="s">
        <v>189</v>
      </c>
      <c r="AV306" s="15" t="s">
        <v>188</v>
      </c>
      <c r="AW306" s="15" t="s">
        <v>35</v>
      </c>
      <c r="AX306" s="15" t="s">
        <v>81</v>
      </c>
      <c r="AY306" s="266" t="s">
        <v>179</v>
      </c>
    </row>
    <row r="307" s="12" customFormat="1" ht="20.88" customHeight="1">
      <c r="A307" s="12"/>
      <c r="B307" s="200"/>
      <c r="C307" s="201"/>
      <c r="D307" s="202" t="s">
        <v>73</v>
      </c>
      <c r="E307" s="214" t="s">
        <v>497</v>
      </c>
      <c r="F307" s="214" t="s">
        <v>607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SUM(P308:P320)</f>
        <v>0</v>
      </c>
      <c r="Q307" s="208"/>
      <c r="R307" s="209">
        <f>SUM(R308:R320)</f>
        <v>788.93400959999997</v>
      </c>
      <c r="S307" s="208"/>
      <c r="T307" s="210">
        <f>SUM(T308:T320)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81</v>
      </c>
      <c r="AT307" s="212" t="s">
        <v>73</v>
      </c>
      <c r="AU307" s="212" t="s">
        <v>14</v>
      </c>
      <c r="AY307" s="211" t="s">
        <v>179</v>
      </c>
      <c r="BK307" s="213">
        <f>SUM(BK308:BK320)</f>
        <v>0</v>
      </c>
    </row>
    <row r="308" s="2" customFormat="1" ht="24.15" customHeight="1">
      <c r="A308" s="42"/>
      <c r="B308" s="43"/>
      <c r="C308" s="216" t="s">
        <v>305</v>
      </c>
      <c r="D308" s="216" t="s">
        <v>183</v>
      </c>
      <c r="E308" s="217" t="s">
        <v>608</v>
      </c>
      <c r="F308" s="218" t="s">
        <v>609</v>
      </c>
      <c r="G308" s="219" t="s">
        <v>216</v>
      </c>
      <c r="H308" s="220">
        <v>324.12</v>
      </c>
      <c r="I308" s="221"/>
      <c r="J308" s="222">
        <f>ROUND(I308*H308,2)</f>
        <v>0</v>
      </c>
      <c r="K308" s="218" t="s">
        <v>187</v>
      </c>
      <c r="L308" s="48"/>
      <c r="M308" s="223" t="s">
        <v>19</v>
      </c>
      <c r="N308" s="224" t="s">
        <v>45</v>
      </c>
      <c r="O308" s="88"/>
      <c r="P308" s="225">
        <f>O308*H308</f>
        <v>0</v>
      </c>
      <c r="Q308" s="225">
        <v>2.4340799999999998</v>
      </c>
      <c r="R308" s="225">
        <f>Q308*H308</f>
        <v>788.93400959999997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188</v>
      </c>
      <c r="AT308" s="227" t="s">
        <v>183</v>
      </c>
      <c r="AU308" s="227" t="s">
        <v>189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188</v>
      </c>
      <c r="BM308" s="227" t="s">
        <v>610</v>
      </c>
    </row>
    <row r="309" s="2" customFormat="1">
      <c r="A309" s="42"/>
      <c r="B309" s="43"/>
      <c r="C309" s="44"/>
      <c r="D309" s="229" t="s">
        <v>190</v>
      </c>
      <c r="E309" s="44"/>
      <c r="F309" s="230" t="s">
        <v>611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190</v>
      </c>
      <c r="AU309" s="21" t="s">
        <v>189</v>
      </c>
    </row>
    <row r="310" s="2" customFormat="1">
      <c r="A310" s="42"/>
      <c r="B310" s="43"/>
      <c r="C310" s="44"/>
      <c r="D310" s="236" t="s">
        <v>272</v>
      </c>
      <c r="E310" s="44"/>
      <c r="F310" s="277" t="s">
        <v>612</v>
      </c>
      <c r="G310" s="44"/>
      <c r="H310" s="44"/>
      <c r="I310" s="231"/>
      <c r="J310" s="44"/>
      <c r="K310" s="44"/>
      <c r="L310" s="48"/>
      <c r="M310" s="232"/>
      <c r="N310" s="233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272</v>
      </c>
      <c r="AU310" s="21" t="s">
        <v>189</v>
      </c>
    </row>
    <row r="311" s="13" customFormat="1">
      <c r="A311" s="13"/>
      <c r="B311" s="234"/>
      <c r="C311" s="235"/>
      <c r="D311" s="236" t="s">
        <v>192</v>
      </c>
      <c r="E311" s="237" t="s">
        <v>19</v>
      </c>
      <c r="F311" s="238" t="s">
        <v>193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192</v>
      </c>
      <c r="AU311" s="244" t="s">
        <v>189</v>
      </c>
      <c r="AV311" s="13" t="s">
        <v>81</v>
      </c>
      <c r="AW311" s="13" t="s">
        <v>35</v>
      </c>
      <c r="AX311" s="13" t="s">
        <v>74</v>
      </c>
      <c r="AY311" s="244" t="s">
        <v>179</v>
      </c>
    </row>
    <row r="312" s="13" customFormat="1">
      <c r="A312" s="13"/>
      <c r="B312" s="234"/>
      <c r="C312" s="235"/>
      <c r="D312" s="236" t="s">
        <v>192</v>
      </c>
      <c r="E312" s="237" t="s">
        <v>19</v>
      </c>
      <c r="F312" s="238" t="s">
        <v>514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192</v>
      </c>
      <c r="AU312" s="244" t="s">
        <v>189</v>
      </c>
      <c r="AV312" s="13" t="s">
        <v>81</v>
      </c>
      <c r="AW312" s="13" t="s">
        <v>35</v>
      </c>
      <c r="AX312" s="13" t="s">
        <v>74</v>
      </c>
      <c r="AY312" s="244" t="s">
        <v>179</v>
      </c>
    </row>
    <row r="313" s="13" customFormat="1">
      <c r="A313" s="13"/>
      <c r="B313" s="234"/>
      <c r="C313" s="235"/>
      <c r="D313" s="236" t="s">
        <v>192</v>
      </c>
      <c r="E313" s="237" t="s">
        <v>19</v>
      </c>
      <c r="F313" s="238" t="s">
        <v>195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192</v>
      </c>
      <c r="AU313" s="244" t="s">
        <v>189</v>
      </c>
      <c r="AV313" s="13" t="s">
        <v>81</v>
      </c>
      <c r="AW313" s="13" t="s">
        <v>35</v>
      </c>
      <c r="AX313" s="13" t="s">
        <v>74</v>
      </c>
      <c r="AY313" s="244" t="s">
        <v>179</v>
      </c>
    </row>
    <row r="314" s="13" customFormat="1">
      <c r="A314" s="13"/>
      <c r="B314" s="234"/>
      <c r="C314" s="235"/>
      <c r="D314" s="236" t="s">
        <v>192</v>
      </c>
      <c r="E314" s="237" t="s">
        <v>19</v>
      </c>
      <c r="F314" s="238" t="s">
        <v>196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192</v>
      </c>
      <c r="AU314" s="244" t="s">
        <v>189</v>
      </c>
      <c r="AV314" s="13" t="s">
        <v>81</v>
      </c>
      <c r="AW314" s="13" t="s">
        <v>35</v>
      </c>
      <c r="AX314" s="13" t="s">
        <v>74</v>
      </c>
      <c r="AY314" s="244" t="s">
        <v>179</v>
      </c>
    </row>
    <row r="315" s="13" customFormat="1">
      <c r="A315" s="13"/>
      <c r="B315" s="234"/>
      <c r="C315" s="235"/>
      <c r="D315" s="236" t="s">
        <v>192</v>
      </c>
      <c r="E315" s="237" t="s">
        <v>19</v>
      </c>
      <c r="F315" s="238" t="s">
        <v>197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192</v>
      </c>
      <c r="AU315" s="244" t="s">
        <v>189</v>
      </c>
      <c r="AV315" s="13" t="s">
        <v>81</v>
      </c>
      <c r="AW315" s="13" t="s">
        <v>35</v>
      </c>
      <c r="AX315" s="13" t="s">
        <v>74</v>
      </c>
      <c r="AY315" s="244" t="s">
        <v>179</v>
      </c>
    </row>
    <row r="316" s="13" customFormat="1">
      <c r="A316" s="13"/>
      <c r="B316" s="234"/>
      <c r="C316" s="235"/>
      <c r="D316" s="236" t="s">
        <v>192</v>
      </c>
      <c r="E316" s="237" t="s">
        <v>19</v>
      </c>
      <c r="F316" s="238" t="s">
        <v>263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192</v>
      </c>
      <c r="AU316" s="244" t="s">
        <v>189</v>
      </c>
      <c r="AV316" s="13" t="s">
        <v>81</v>
      </c>
      <c r="AW316" s="13" t="s">
        <v>35</v>
      </c>
      <c r="AX316" s="13" t="s">
        <v>74</v>
      </c>
      <c r="AY316" s="244" t="s">
        <v>179</v>
      </c>
    </row>
    <row r="317" s="13" customFormat="1">
      <c r="A317" s="13"/>
      <c r="B317" s="234"/>
      <c r="C317" s="235"/>
      <c r="D317" s="236" t="s">
        <v>192</v>
      </c>
      <c r="E317" s="237" t="s">
        <v>19</v>
      </c>
      <c r="F317" s="238" t="s">
        <v>198</v>
      </c>
      <c r="G317" s="235"/>
      <c r="H317" s="237" t="s">
        <v>19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192</v>
      </c>
      <c r="AU317" s="244" t="s">
        <v>189</v>
      </c>
      <c r="AV317" s="13" t="s">
        <v>81</v>
      </c>
      <c r="AW317" s="13" t="s">
        <v>35</v>
      </c>
      <c r="AX317" s="13" t="s">
        <v>74</v>
      </c>
      <c r="AY317" s="244" t="s">
        <v>179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199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189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613</v>
      </c>
      <c r="G319" s="246"/>
      <c r="H319" s="249">
        <v>324.12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189</v>
      </c>
      <c r="AV319" s="14" t="s">
        <v>14</v>
      </c>
      <c r="AW319" s="14" t="s">
        <v>35</v>
      </c>
      <c r="AX319" s="14" t="s">
        <v>74</v>
      </c>
      <c r="AY319" s="255" t="s">
        <v>179</v>
      </c>
    </row>
    <row r="320" s="15" customFormat="1">
      <c r="A320" s="15"/>
      <c r="B320" s="256"/>
      <c r="C320" s="257"/>
      <c r="D320" s="236" t="s">
        <v>192</v>
      </c>
      <c r="E320" s="258" t="s">
        <v>19</v>
      </c>
      <c r="F320" s="259" t="s">
        <v>201</v>
      </c>
      <c r="G320" s="257"/>
      <c r="H320" s="260">
        <v>324.12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192</v>
      </c>
      <c r="AU320" s="266" t="s">
        <v>189</v>
      </c>
      <c r="AV320" s="15" t="s">
        <v>188</v>
      </c>
      <c r="AW320" s="15" t="s">
        <v>35</v>
      </c>
      <c r="AX320" s="15" t="s">
        <v>81</v>
      </c>
      <c r="AY320" s="266" t="s">
        <v>179</v>
      </c>
    </row>
    <row r="321" s="12" customFormat="1" ht="22.8" customHeight="1">
      <c r="A321" s="12"/>
      <c r="B321" s="200"/>
      <c r="C321" s="201"/>
      <c r="D321" s="202" t="s">
        <v>73</v>
      </c>
      <c r="E321" s="214" t="s">
        <v>222</v>
      </c>
      <c r="F321" s="214" t="s">
        <v>332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P322+P373</f>
        <v>0</v>
      </c>
      <c r="Q321" s="208"/>
      <c r="R321" s="209">
        <f>R322+R373</f>
        <v>674.47161000000006</v>
      </c>
      <c r="S321" s="208"/>
      <c r="T321" s="210">
        <f>T322+T373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81</v>
      </c>
      <c r="AT321" s="212" t="s">
        <v>73</v>
      </c>
      <c r="AU321" s="212" t="s">
        <v>81</v>
      </c>
      <c r="AY321" s="211" t="s">
        <v>179</v>
      </c>
      <c r="BK321" s="213">
        <f>BK322+BK373</f>
        <v>0</v>
      </c>
    </row>
    <row r="322" s="12" customFormat="1" ht="20.88" customHeight="1">
      <c r="A322" s="12"/>
      <c r="B322" s="200"/>
      <c r="C322" s="201"/>
      <c r="D322" s="202" t="s">
        <v>73</v>
      </c>
      <c r="E322" s="214" t="s">
        <v>333</v>
      </c>
      <c r="F322" s="214" t="s">
        <v>334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SUM(P323:P372)</f>
        <v>0</v>
      </c>
      <c r="Q322" s="208"/>
      <c r="R322" s="209">
        <f>SUM(R323:R372)</f>
        <v>673.596</v>
      </c>
      <c r="S322" s="208"/>
      <c r="T322" s="210">
        <f>SUM(T323:T372)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81</v>
      </c>
      <c r="AT322" s="212" t="s">
        <v>73</v>
      </c>
      <c r="AU322" s="212" t="s">
        <v>14</v>
      </c>
      <c r="AY322" s="211" t="s">
        <v>179</v>
      </c>
      <c r="BK322" s="213">
        <f>SUM(BK323:BK372)</f>
        <v>0</v>
      </c>
    </row>
    <row r="323" s="2" customFormat="1" ht="33" customHeight="1">
      <c r="A323" s="42"/>
      <c r="B323" s="43"/>
      <c r="C323" s="216" t="s">
        <v>360</v>
      </c>
      <c r="D323" s="216" t="s">
        <v>183</v>
      </c>
      <c r="E323" s="217" t="s">
        <v>614</v>
      </c>
      <c r="F323" s="218" t="s">
        <v>615</v>
      </c>
      <c r="G323" s="219" t="s">
        <v>186</v>
      </c>
      <c r="H323" s="220">
        <v>616</v>
      </c>
      <c r="I323" s="221"/>
      <c r="J323" s="222">
        <f>ROUND(I323*H323,2)</f>
        <v>0</v>
      </c>
      <c r="K323" s="218" t="s">
        <v>187</v>
      </c>
      <c r="L323" s="48"/>
      <c r="M323" s="223" t="s">
        <v>19</v>
      </c>
      <c r="N323" s="224" t="s">
        <v>45</v>
      </c>
      <c r="O323" s="88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7" t="s">
        <v>188</v>
      </c>
      <c r="AT323" s="227" t="s">
        <v>183</v>
      </c>
      <c r="AU323" s="227" t="s">
        <v>189</v>
      </c>
      <c r="AY323" s="21" t="s">
        <v>179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1" t="s">
        <v>81</v>
      </c>
      <c r="BK323" s="228">
        <f>ROUND(I323*H323,2)</f>
        <v>0</v>
      </c>
      <c r="BL323" s="21" t="s">
        <v>188</v>
      </c>
      <c r="BM323" s="227" t="s">
        <v>497</v>
      </c>
    </row>
    <row r="324" s="2" customFormat="1">
      <c r="A324" s="42"/>
      <c r="B324" s="43"/>
      <c r="C324" s="44"/>
      <c r="D324" s="229" t="s">
        <v>190</v>
      </c>
      <c r="E324" s="44"/>
      <c r="F324" s="230" t="s">
        <v>616</v>
      </c>
      <c r="G324" s="44"/>
      <c r="H324" s="44"/>
      <c r="I324" s="231"/>
      <c r="J324" s="44"/>
      <c r="K324" s="44"/>
      <c r="L324" s="48"/>
      <c r="M324" s="232"/>
      <c r="N324" s="233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1" t="s">
        <v>190</v>
      </c>
      <c r="AU324" s="21" t="s">
        <v>189</v>
      </c>
    </row>
    <row r="325" s="13" customFormat="1">
      <c r="A325" s="13"/>
      <c r="B325" s="234"/>
      <c r="C325" s="235"/>
      <c r="D325" s="236" t="s">
        <v>192</v>
      </c>
      <c r="E325" s="237" t="s">
        <v>19</v>
      </c>
      <c r="F325" s="238" t="s">
        <v>193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192</v>
      </c>
      <c r="AU325" s="244" t="s">
        <v>189</v>
      </c>
      <c r="AV325" s="13" t="s">
        <v>81</v>
      </c>
      <c r="AW325" s="13" t="s">
        <v>35</v>
      </c>
      <c r="AX325" s="13" t="s">
        <v>74</v>
      </c>
      <c r="AY325" s="244" t="s">
        <v>179</v>
      </c>
    </row>
    <row r="326" s="13" customFormat="1">
      <c r="A326" s="13"/>
      <c r="B326" s="234"/>
      <c r="C326" s="235"/>
      <c r="D326" s="236" t="s">
        <v>192</v>
      </c>
      <c r="E326" s="237" t="s">
        <v>19</v>
      </c>
      <c r="F326" s="238" t="s">
        <v>514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192</v>
      </c>
      <c r="AU326" s="244" t="s">
        <v>189</v>
      </c>
      <c r="AV326" s="13" t="s">
        <v>81</v>
      </c>
      <c r="AW326" s="13" t="s">
        <v>35</v>
      </c>
      <c r="AX326" s="13" t="s">
        <v>74</v>
      </c>
      <c r="AY326" s="244" t="s">
        <v>179</v>
      </c>
    </row>
    <row r="327" s="13" customFormat="1">
      <c r="A327" s="13"/>
      <c r="B327" s="234"/>
      <c r="C327" s="235"/>
      <c r="D327" s="236" t="s">
        <v>192</v>
      </c>
      <c r="E327" s="237" t="s">
        <v>19</v>
      </c>
      <c r="F327" s="238" t="s">
        <v>195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192</v>
      </c>
      <c r="AU327" s="244" t="s">
        <v>189</v>
      </c>
      <c r="AV327" s="13" t="s">
        <v>81</v>
      </c>
      <c r="AW327" s="13" t="s">
        <v>35</v>
      </c>
      <c r="AX327" s="13" t="s">
        <v>74</v>
      </c>
      <c r="AY327" s="244" t="s">
        <v>179</v>
      </c>
    </row>
    <row r="328" s="13" customFormat="1">
      <c r="A328" s="13"/>
      <c r="B328" s="234"/>
      <c r="C328" s="235"/>
      <c r="D328" s="236" t="s">
        <v>192</v>
      </c>
      <c r="E328" s="237" t="s">
        <v>19</v>
      </c>
      <c r="F328" s="238" t="s">
        <v>196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192</v>
      </c>
      <c r="AU328" s="244" t="s">
        <v>189</v>
      </c>
      <c r="AV328" s="13" t="s">
        <v>81</v>
      </c>
      <c r="AW328" s="13" t="s">
        <v>35</v>
      </c>
      <c r="AX328" s="13" t="s">
        <v>74</v>
      </c>
      <c r="AY328" s="244" t="s">
        <v>179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197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189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3" customFormat="1">
      <c r="A330" s="13"/>
      <c r="B330" s="234"/>
      <c r="C330" s="235"/>
      <c r="D330" s="236" t="s">
        <v>192</v>
      </c>
      <c r="E330" s="237" t="s">
        <v>19</v>
      </c>
      <c r="F330" s="238" t="s">
        <v>263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192</v>
      </c>
      <c r="AU330" s="244" t="s">
        <v>189</v>
      </c>
      <c r="AV330" s="13" t="s">
        <v>81</v>
      </c>
      <c r="AW330" s="13" t="s">
        <v>35</v>
      </c>
      <c r="AX330" s="13" t="s">
        <v>74</v>
      </c>
      <c r="AY330" s="244" t="s">
        <v>179</v>
      </c>
    </row>
    <row r="331" s="13" customFormat="1">
      <c r="A331" s="13"/>
      <c r="B331" s="234"/>
      <c r="C331" s="235"/>
      <c r="D331" s="236" t="s">
        <v>192</v>
      </c>
      <c r="E331" s="237" t="s">
        <v>19</v>
      </c>
      <c r="F331" s="238" t="s">
        <v>198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192</v>
      </c>
      <c r="AU331" s="244" t="s">
        <v>189</v>
      </c>
      <c r="AV331" s="13" t="s">
        <v>81</v>
      </c>
      <c r="AW331" s="13" t="s">
        <v>35</v>
      </c>
      <c r="AX331" s="13" t="s">
        <v>74</v>
      </c>
      <c r="AY331" s="244" t="s">
        <v>179</v>
      </c>
    </row>
    <row r="332" s="13" customFormat="1">
      <c r="A332" s="13"/>
      <c r="B332" s="234"/>
      <c r="C332" s="235"/>
      <c r="D332" s="236" t="s">
        <v>192</v>
      </c>
      <c r="E332" s="237" t="s">
        <v>19</v>
      </c>
      <c r="F332" s="238" t="s">
        <v>199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192</v>
      </c>
      <c r="AU332" s="244" t="s">
        <v>189</v>
      </c>
      <c r="AV332" s="13" t="s">
        <v>81</v>
      </c>
      <c r="AW332" s="13" t="s">
        <v>35</v>
      </c>
      <c r="AX332" s="13" t="s">
        <v>74</v>
      </c>
      <c r="AY332" s="244" t="s">
        <v>179</v>
      </c>
    </row>
    <row r="333" s="14" customFormat="1">
      <c r="A333" s="14"/>
      <c r="B333" s="245"/>
      <c r="C333" s="246"/>
      <c r="D333" s="236" t="s">
        <v>192</v>
      </c>
      <c r="E333" s="247" t="s">
        <v>19</v>
      </c>
      <c r="F333" s="248" t="s">
        <v>575</v>
      </c>
      <c r="G333" s="246"/>
      <c r="H333" s="249">
        <v>616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192</v>
      </c>
      <c r="AU333" s="255" t="s">
        <v>189</v>
      </c>
      <c r="AV333" s="14" t="s">
        <v>14</v>
      </c>
      <c r="AW333" s="14" t="s">
        <v>35</v>
      </c>
      <c r="AX333" s="14" t="s">
        <v>74</v>
      </c>
      <c r="AY333" s="255" t="s">
        <v>179</v>
      </c>
    </row>
    <row r="334" s="15" customFormat="1">
      <c r="A334" s="15"/>
      <c r="B334" s="256"/>
      <c r="C334" s="257"/>
      <c r="D334" s="236" t="s">
        <v>192</v>
      </c>
      <c r="E334" s="258" t="s">
        <v>19</v>
      </c>
      <c r="F334" s="259" t="s">
        <v>201</v>
      </c>
      <c r="G334" s="257"/>
      <c r="H334" s="260">
        <v>616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192</v>
      </c>
      <c r="AU334" s="266" t="s">
        <v>189</v>
      </c>
      <c r="AV334" s="15" t="s">
        <v>188</v>
      </c>
      <c r="AW334" s="15" t="s">
        <v>35</v>
      </c>
      <c r="AX334" s="15" t="s">
        <v>81</v>
      </c>
      <c r="AY334" s="266" t="s">
        <v>179</v>
      </c>
    </row>
    <row r="335" s="2" customFormat="1" ht="16.5" customHeight="1">
      <c r="A335" s="42"/>
      <c r="B335" s="43"/>
      <c r="C335" s="267" t="s">
        <v>310</v>
      </c>
      <c r="D335" s="267" t="s">
        <v>266</v>
      </c>
      <c r="E335" s="268" t="s">
        <v>341</v>
      </c>
      <c r="F335" s="269" t="s">
        <v>342</v>
      </c>
      <c r="G335" s="270" t="s">
        <v>269</v>
      </c>
      <c r="H335" s="271">
        <v>291.06</v>
      </c>
      <c r="I335" s="272"/>
      <c r="J335" s="273">
        <f>ROUND(I335*H335,2)</f>
        <v>0</v>
      </c>
      <c r="K335" s="269" t="s">
        <v>270</v>
      </c>
      <c r="L335" s="274"/>
      <c r="M335" s="275" t="s">
        <v>19</v>
      </c>
      <c r="N335" s="276" t="s">
        <v>45</v>
      </c>
      <c r="O335" s="88"/>
      <c r="P335" s="225">
        <f>O335*H335</f>
        <v>0</v>
      </c>
      <c r="Q335" s="225">
        <v>1</v>
      </c>
      <c r="R335" s="225">
        <f>Q335*H335</f>
        <v>291.06</v>
      </c>
      <c r="S335" s="225">
        <v>0</v>
      </c>
      <c r="T335" s="226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7" t="s">
        <v>217</v>
      </c>
      <c r="AT335" s="227" t="s">
        <v>266</v>
      </c>
      <c r="AU335" s="227" t="s">
        <v>189</v>
      </c>
      <c r="AY335" s="21" t="s">
        <v>179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1" t="s">
        <v>81</v>
      </c>
      <c r="BK335" s="228">
        <f>ROUND(I335*H335,2)</f>
        <v>0</v>
      </c>
      <c r="BL335" s="21" t="s">
        <v>188</v>
      </c>
      <c r="BM335" s="227" t="s">
        <v>617</v>
      </c>
    </row>
    <row r="336" s="2" customFormat="1">
      <c r="A336" s="42"/>
      <c r="B336" s="43"/>
      <c r="C336" s="44"/>
      <c r="D336" s="236" t="s">
        <v>272</v>
      </c>
      <c r="E336" s="44"/>
      <c r="F336" s="277" t="s">
        <v>273</v>
      </c>
      <c r="G336" s="44"/>
      <c r="H336" s="44"/>
      <c r="I336" s="231"/>
      <c r="J336" s="44"/>
      <c r="K336" s="44"/>
      <c r="L336" s="48"/>
      <c r="M336" s="232"/>
      <c r="N336" s="233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1" t="s">
        <v>272</v>
      </c>
      <c r="AU336" s="21" t="s">
        <v>189</v>
      </c>
    </row>
    <row r="337" s="13" customFormat="1">
      <c r="A337" s="13"/>
      <c r="B337" s="234"/>
      <c r="C337" s="235"/>
      <c r="D337" s="236" t="s">
        <v>192</v>
      </c>
      <c r="E337" s="237" t="s">
        <v>19</v>
      </c>
      <c r="F337" s="238" t="s">
        <v>193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192</v>
      </c>
      <c r="AU337" s="244" t="s">
        <v>189</v>
      </c>
      <c r="AV337" s="13" t="s">
        <v>81</v>
      </c>
      <c r="AW337" s="13" t="s">
        <v>35</v>
      </c>
      <c r="AX337" s="13" t="s">
        <v>74</v>
      </c>
      <c r="AY337" s="244" t="s">
        <v>179</v>
      </c>
    </row>
    <row r="338" s="13" customFormat="1">
      <c r="A338" s="13"/>
      <c r="B338" s="234"/>
      <c r="C338" s="235"/>
      <c r="D338" s="236" t="s">
        <v>192</v>
      </c>
      <c r="E338" s="237" t="s">
        <v>19</v>
      </c>
      <c r="F338" s="238" t="s">
        <v>514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192</v>
      </c>
      <c r="AU338" s="244" t="s">
        <v>189</v>
      </c>
      <c r="AV338" s="13" t="s">
        <v>81</v>
      </c>
      <c r="AW338" s="13" t="s">
        <v>35</v>
      </c>
      <c r="AX338" s="13" t="s">
        <v>74</v>
      </c>
      <c r="AY338" s="244" t="s">
        <v>179</v>
      </c>
    </row>
    <row r="339" s="13" customFormat="1">
      <c r="A339" s="13"/>
      <c r="B339" s="234"/>
      <c r="C339" s="235"/>
      <c r="D339" s="236" t="s">
        <v>192</v>
      </c>
      <c r="E339" s="237" t="s">
        <v>19</v>
      </c>
      <c r="F339" s="238" t="s">
        <v>195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192</v>
      </c>
      <c r="AU339" s="244" t="s">
        <v>189</v>
      </c>
      <c r="AV339" s="13" t="s">
        <v>81</v>
      </c>
      <c r="AW339" s="13" t="s">
        <v>35</v>
      </c>
      <c r="AX339" s="13" t="s">
        <v>74</v>
      </c>
      <c r="AY339" s="244" t="s">
        <v>179</v>
      </c>
    </row>
    <row r="340" s="13" customFormat="1">
      <c r="A340" s="13"/>
      <c r="B340" s="234"/>
      <c r="C340" s="235"/>
      <c r="D340" s="236" t="s">
        <v>192</v>
      </c>
      <c r="E340" s="237" t="s">
        <v>19</v>
      </c>
      <c r="F340" s="238" t="s">
        <v>196</v>
      </c>
      <c r="G340" s="235"/>
      <c r="H340" s="237" t="s">
        <v>19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192</v>
      </c>
      <c r="AU340" s="244" t="s">
        <v>189</v>
      </c>
      <c r="AV340" s="13" t="s">
        <v>81</v>
      </c>
      <c r="AW340" s="13" t="s">
        <v>35</v>
      </c>
      <c r="AX340" s="13" t="s">
        <v>74</v>
      </c>
      <c r="AY340" s="244" t="s">
        <v>179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197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189</v>
      </c>
      <c r="AV341" s="13" t="s">
        <v>81</v>
      </c>
      <c r="AW341" s="13" t="s">
        <v>35</v>
      </c>
      <c r="AX341" s="13" t="s">
        <v>74</v>
      </c>
      <c r="AY341" s="244" t="s">
        <v>179</v>
      </c>
    </row>
    <row r="342" s="13" customFormat="1">
      <c r="A342" s="13"/>
      <c r="B342" s="234"/>
      <c r="C342" s="235"/>
      <c r="D342" s="236" t="s">
        <v>192</v>
      </c>
      <c r="E342" s="237" t="s">
        <v>19</v>
      </c>
      <c r="F342" s="238" t="s">
        <v>263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192</v>
      </c>
      <c r="AU342" s="244" t="s">
        <v>189</v>
      </c>
      <c r="AV342" s="13" t="s">
        <v>81</v>
      </c>
      <c r="AW342" s="13" t="s">
        <v>35</v>
      </c>
      <c r="AX342" s="13" t="s">
        <v>74</v>
      </c>
      <c r="AY342" s="244" t="s">
        <v>179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198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189</v>
      </c>
      <c r="AV343" s="13" t="s">
        <v>81</v>
      </c>
      <c r="AW343" s="13" t="s">
        <v>35</v>
      </c>
      <c r="AX343" s="13" t="s">
        <v>74</v>
      </c>
      <c r="AY343" s="244" t="s">
        <v>179</v>
      </c>
    </row>
    <row r="344" s="13" customFormat="1">
      <c r="A344" s="13"/>
      <c r="B344" s="234"/>
      <c r="C344" s="235"/>
      <c r="D344" s="236" t="s">
        <v>192</v>
      </c>
      <c r="E344" s="237" t="s">
        <v>19</v>
      </c>
      <c r="F344" s="238" t="s">
        <v>199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192</v>
      </c>
      <c r="AU344" s="244" t="s">
        <v>189</v>
      </c>
      <c r="AV344" s="13" t="s">
        <v>81</v>
      </c>
      <c r="AW344" s="13" t="s">
        <v>35</v>
      </c>
      <c r="AX344" s="13" t="s">
        <v>74</v>
      </c>
      <c r="AY344" s="244" t="s">
        <v>179</v>
      </c>
    </row>
    <row r="345" s="14" customFormat="1">
      <c r="A345" s="14"/>
      <c r="B345" s="245"/>
      <c r="C345" s="246"/>
      <c r="D345" s="236" t="s">
        <v>192</v>
      </c>
      <c r="E345" s="247" t="s">
        <v>19</v>
      </c>
      <c r="F345" s="248" t="s">
        <v>575</v>
      </c>
      <c r="G345" s="246"/>
      <c r="H345" s="249">
        <v>616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192</v>
      </c>
      <c r="AU345" s="255" t="s">
        <v>189</v>
      </c>
      <c r="AV345" s="14" t="s">
        <v>14</v>
      </c>
      <c r="AW345" s="14" t="s">
        <v>35</v>
      </c>
      <c r="AX345" s="14" t="s">
        <v>74</v>
      </c>
      <c r="AY345" s="255" t="s">
        <v>179</v>
      </c>
    </row>
    <row r="346" s="15" customFormat="1">
      <c r="A346" s="15"/>
      <c r="B346" s="256"/>
      <c r="C346" s="257"/>
      <c r="D346" s="236" t="s">
        <v>192</v>
      </c>
      <c r="E346" s="258" t="s">
        <v>19</v>
      </c>
      <c r="F346" s="259" t="s">
        <v>201</v>
      </c>
      <c r="G346" s="257"/>
      <c r="H346" s="260">
        <v>616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6" t="s">
        <v>192</v>
      </c>
      <c r="AU346" s="266" t="s">
        <v>189</v>
      </c>
      <c r="AV346" s="15" t="s">
        <v>188</v>
      </c>
      <c r="AW346" s="15" t="s">
        <v>35</v>
      </c>
      <c r="AX346" s="15" t="s">
        <v>74</v>
      </c>
      <c r="AY346" s="266" t="s">
        <v>179</v>
      </c>
    </row>
    <row r="347" s="14" customFormat="1">
      <c r="A347" s="14"/>
      <c r="B347" s="245"/>
      <c r="C347" s="246"/>
      <c r="D347" s="236" t="s">
        <v>192</v>
      </c>
      <c r="E347" s="247" t="s">
        <v>19</v>
      </c>
      <c r="F347" s="248" t="s">
        <v>618</v>
      </c>
      <c r="G347" s="246"/>
      <c r="H347" s="249">
        <v>277.19999999999999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192</v>
      </c>
      <c r="AU347" s="255" t="s">
        <v>189</v>
      </c>
      <c r="AV347" s="14" t="s">
        <v>14</v>
      </c>
      <c r="AW347" s="14" t="s">
        <v>35</v>
      </c>
      <c r="AX347" s="14" t="s">
        <v>81</v>
      </c>
      <c r="AY347" s="255" t="s">
        <v>179</v>
      </c>
    </row>
    <row r="348" s="14" customFormat="1">
      <c r="A348" s="14"/>
      <c r="B348" s="245"/>
      <c r="C348" s="246"/>
      <c r="D348" s="236" t="s">
        <v>192</v>
      </c>
      <c r="E348" s="246"/>
      <c r="F348" s="248" t="s">
        <v>619</v>
      </c>
      <c r="G348" s="246"/>
      <c r="H348" s="249">
        <v>291.06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192</v>
      </c>
      <c r="AU348" s="255" t="s">
        <v>189</v>
      </c>
      <c r="AV348" s="14" t="s">
        <v>14</v>
      </c>
      <c r="AW348" s="14" t="s">
        <v>4</v>
      </c>
      <c r="AX348" s="14" t="s">
        <v>81</v>
      </c>
      <c r="AY348" s="255" t="s">
        <v>179</v>
      </c>
    </row>
    <row r="349" s="2" customFormat="1" ht="21.75" customHeight="1">
      <c r="A349" s="42"/>
      <c r="B349" s="43"/>
      <c r="C349" s="216" t="s">
        <v>313</v>
      </c>
      <c r="D349" s="216" t="s">
        <v>183</v>
      </c>
      <c r="E349" s="217" t="s">
        <v>620</v>
      </c>
      <c r="F349" s="218" t="s">
        <v>621</v>
      </c>
      <c r="G349" s="219" t="s">
        <v>186</v>
      </c>
      <c r="H349" s="220">
        <v>616</v>
      </c>
      <c r="I349" s="221"/>
      <c r="J349" s="222">
        <f>ROUND(I349*H349,2)</f>
        <v>0</v>
      </c>
      <c r="K349" s="218" t="s">
        <v>187</v>
      </c>
      <c r="L349" s="48"/>
      <c r="M349" s="223" t="s">
        <v>19</v>
      </c>
      <c r="N349" s="224" t="s">
        <v>45</v>
      </c>
      <c r="O349" s="88"/>
      <c r="P349" s="225">
        <f>O349*H349</f>
        <v>0</v>
      </c>
      <c r="Q349" s="225">
        <v>0.27600000000000002</v>
      </c>
      <c r="R349" s="225">
        <f>Q349*H349</f>
        <v>170.01600000000002</v>
      </c>
      <c r="S349" s="225">
        <v>0</v>
      </c>
      <c r="T349" s="226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27" t="s">
        <v>188</v>
      </c>
      <c r="AT349" s="227" t="s">
        <v>183</v>
      </c>
      <c r="AU349" s="227" t="s">
        <v>189</v>
      </c>
      <c r="AY349" s="21" t="s">
        <v>179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1" t="s">
        <v>81</v>
      </c>
      <c r="BK349" s="228">
        <f>ROUND(I349*H349,2)</f>
        <v>0</v>
      </c>
      <c r="BL349" s="21" t="s">
        <v>188</v>
      </c>
      <c r="BM349" s="227" t="s">
        <v>354</v>
      </c>
    </row>
    <row r="350" s="2" customFormat="1">
      <c r="A350" s="42"/>
      <c r="B350" s="43"/>
      <c r="C350" s="44"/>
      <c r="D350" s="229" t="s">
        <v>190</v>
      </c>
      <c r="E350" s="44"/>
      <c r="F350" s="230" t="s">
        <v>622</v>
      </c>
      <c r="G350" s="44"/>
      <c r="H350" s="44"/>
      <c r="I350" s="231"/>
      <c r="J350" s="44"/>
      <c r="K350" s="44"/>
      <c r="L350" s="48"/>
      <c r="M350" s="232"/>
      <c r="N350" s="233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1" t="s">
        <v>190</v>
      </c>
      <c r="AU350" s="21" t="s">
        <v>189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193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189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3" customFormat="1">
      <c r="A352" s="13"/>
      <c r="B352" s="234"/>
      <c r="C352" s="235"/>
      <c r="D352" s="236" t="s">
        <v>192</v>
      </c>
      <c r="E352" s="237" t="s">
        <v>19</v>
      </c>
      <c r="F352" s="238" t="s">
        <v>514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192</v>
      </c>
      <c r="AU352" s="244" t="s">
        <v>189</v>
      </c>
      <c r="AV352" s="13" t="s">
        <v>81</v>
      </c>
      <c r="AW352" s="13" t="s">
        <v>35</v>
      </c>
      <c r="AX352" s="13" t="s">
        <v>74</v>
      </c>
      <c r="AY352" s="244" t="s">
        <v>179</v>
      </c>
    </row>
    <row r="353" s="13" customFormat="1">
      <c r="A353" s="13"/>
      <c r="B353" s="234"/>
      <c r="C353" s="235"/>
      <c r="D353" s="236" t="s">
        <v>192</v>
      </c>
      <c r="E353" s="237" t="s">
        <v>19</v>
      </c>
      <c r="F353" s="238" t="s">
        <v>195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192</v>
      </c>
      <c r="AU353" s="244" t="s">
        <v>189</v>
      </c>
      <c r="AV353" s="13" t="s">
        <v>81</v>
      </c>
      <c r="AW353" s="13" t="s">
        <v>35</v>
      </c>
      <c r="AX353" s="13" t="s">
        <v>74</v>
      </c>
      <c r="AY353" s="244" t="s">
        <v>179</v>
      </c>
    </row>
    <row r="354" s="13" customFormat="1">
      <c r="A354" s="13"/>
      <c r="B354" s="234"/>
      <c r="C354" s="235"/>
      <c r="D354" s="236" t="s">
        <v>192</v>
      </c>
      <c r="E354" s="237" t="s">
        <v>19</v>
      </c>
      <c r="F354" s="238" t="s">
        <v>196</v>
      </c>
      <c r="G354" s="235"/>
      <c r="H354" s="237" t="s">
        <v>19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192</v>
      </c>
      <c r="AU354" s="244" t="s">
        <v>189</v>
      </c>
      <c r="AV354" s="13" t="s">
        <v>81</v>
      </c>
      <c r="AW354" s="13" t="s">
        <v>35</v>
      </c>
      <c r="AX354" s="13" t="s">
        <v>74</v>
      </c>
      <c r="AY354" s="244" t="s">
        <v>179</v>
      </c>
    </row>
    <row r="355" s="13" customFormat="1">
      <c r="A355" s="13"/>
      <c r="B355" s="234"/>
      <c r="C355" s="235"/>
      <c r="D355" s="236" t="s">
        <v>192</v>
      </c>
      <c r="E355" s="237" t="s">
        <v>19</v>
      </c>
      <c r="F355" s="238" t="s">
        <v>197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192</v>
      </c>
      <c r="AU355" s="244" t="s">
        <v>189</v>
      </c>
      <c r="AV355" s="13" t="s">
        <v>81</v>
      </c>
      <c r="AW355" s="13" t="s">
        <v>35</v>
      </c>
      <c r="AX355" s="13" t="s">
        <v>74</v>
      </c>
      <c r="AY355" s="244" t="s">
        <v>179</v>
      </c>
    </row>
    <row r="356" s="13" customFormat="1">
      <c r="A356" s="13"/>
      <c r="B356" s="234"/>
      <c r="C356" s="235"/>
      <c r="D356" s="236" t="s">
        <v>192</v>
      </c>
      <c r="E356" s="237" t="s">
        <v>19</v>
      </c>
      <c r="F356" s="238" t="s">
        <v>263</v>
      </c>
      <c r="G356" s="235"/>
      <c r="H356" s="237" t="s">
        <v>19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192</v>
      </c>
      <c r="AU356" s="244" t="s">
        <v>189</v>
      </c>
      <c r="AV356" s="13" t="s">
        <v>81</v>
      </c>
      <c r="AW356" s="13" t="s">
        <v>35</v>
      </c>
      <c r="AX356" s="13" t="s">
        <v>74</v>
      </c>
      <c r="AY356" s="244" t="s">
        <v>179</v>
      </c>
    </row>
    <row r="357" s="13" customFormat="1">
      <c r="A357" s="13"/>
      <c r="B357" s="234"/>
      <c r="C357" s="235"/>
      <c r="D357" s="236" t="s">
        <v>192</v>
      </c>
      <c r="E357" s="237" t="s">
        <v>19</v>
      </c>
      <c r="F357" s="238" t="s">
        <v>198</v>
      </c>
      <c r="G357" s="235"/>
      <c r="H357" s="237" t="s">
        <v>19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192</v>
      </c>
      <c r="AU357" s="244" t="s">
        <v>189</v>
      </c>
      <c r="AV357" s="13" t="s">
        <v>81</v>
      </c>
      <c r="AW357" s="13" t="s">
        <v>35</v>
      </c>
      <c r="AX357" s="13" t="s">
        <v>74</v>
      </c>
      <c r="AY357" s="244" t="s">
        <v>179</v>
      </c>
    </row>
    <row r="358" s="13" customFormat="1">
      <c r="A358" s="13"/>
      <c r="B358" s="234"/>
      <c r="C358" s="235"/>
      <c r="D358" s="236" t="s">
        <v>192</v>
      </c>
      <c r="E358" s="237" t="s">
        <v>19</v>
      </c>
      <c r="F358" s="238" t="s">
        <v>199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192</v>
      </c>
      <c r="AU358" s="244" t="s">
        <v>189</v>
      </c>
      <c r="AV358" s="13" t="s">
        <v>81</v>
      </c>
      <c r="AW358" s="13" t="s">
        <v>35</v>
      </c>
      <c r="AX358" s="13" t="s">
        <v>74</v>
      </c>
      <c r="AY358" s="244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575</v>
      </c>
      <c r="G359" s="246"/>
      <c r="H359" s="249">
        <v>616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189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5" customFormat="1">
      <c r="A360" s="15"/>
      <c r="B360" s="256"/>
      <c r="C360" s="257"/>
      <c r="D360" s="236" t="s">
        <v>192</v>
      </c>
      <c r="E360" s="258" t="s">
        <v>19</v>
      </c>
      <c r="F360" s="259" t="s">
        <v>201</v>
      </c>
      <c r="G360" s="257"/>
      <c r="H360" s="260">
        <v>616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192</v>
      </c>
      <c r="AU360" s="266" t="s">
        <v>189</v>
      </c>
      <c r="AV360" s="15" t="s">
        <v>188</v>
      </c>
      <c r="AW360" s="15" t="s">
        <v>35</v>
      </c>
      <c r="AX360" s="15" t="s">
        <v>81</v>
      </c>
      <c r="AY360" s="266" t="s">
        <v>179</v>
      </c>
    </row>
    <row r="361" s="2" customFormat="1" ht="21.75" customHeight="1">
      <c r="A361" s="42"/>
      <c r="B361" s="43"/>
      <c r="C361" s="216" t="s">
        <v>377</v>
      </c>
      <c r="D361" s="216" t="s">
        <v>183</v>
      </c>
      <c r="E361" s="217" t="s">
        <v>623</v>
      </c>
      <c r="F361" s="218" t="s">
        <v>624</v>
      </c>
      <c r="G361" s="219" t="s">
        <v>186</v>
      </c>
      <c r="H361" s="220">
        <v>616</v>
      </c>
      <c r="I361" s="221"/>
      <c r="J361" s="222">
        <f>ROUND(I361*H361,2)</f>
        <v>0</v>
      </c>
      <c r="K361" s="218" t="s">
        <v>187</v>
      </c>
      <c r="L361" s="48"/>
      <c r="M361" s="223" t="s">
        <v>19</v>
      </c>
      <c r="N361" s="224" t="s">
        <v>45</v>
      </c>
      <c r="O361" s="88"/>
      <c r="P361" s="225">
        <f>O361*H361</f>
        <v>0</v>
      </c>
      <c r="Q361" s="225">
        <v>0.34499999999999997</v>
      </c>
      <c r="R361" s="225">
        <f>Q361*H361</f>
        <v>212.51999999999998</v>
      </c>
      <c r="S361" s="225">
        <v>0</v>
      </c>
      <c r="T361" s="226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7" t="s">
        <v>188</v>
      </c>
      <c r="AT361" s="227" t="s">
        <v>183</v>
      </c>
      <c r="AU361" s="227" t="s">
        <v>189</v>
      </c>
      <c r="AY361" s="21" t="s">
        <v>179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1" t="s">
        <v>81</v>
      </c>
      <c r="BK361" s="228">
        <f>ROUND(I361*H361,2)</f>
        <v>0</v>
      </c>
      <c r="BL361" s="21" t="s">
        <v>188</v>
      </c>
      <c r="BM361" s="227" t="s">
        <v>358</v>
      </c>
    </row>
    <row r="362" s="2" customFormat="1">
      <c r="A362" s="42"/>
      <c r="B362" s="43"/>
      <c r="C362" s="44"/>
      <c r="D362" s="229" t="s">
        <v>190</v>
      </c>
      <c r="E362" s="44"/>
      <c r="F362" s="230" t="s">
        <v>625</v>
      </c>
      <c r="G362" s="44"/>
      <c r="H362" s="44"/>
      <c r="I362" s="231"/>
      <c r="J362" s="44"/>
      <c r="K362" s="44"/>
      <c r="L362" s="48"/>
      <c r="M362" s="232"/>
      <c r="N362" s="233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1" t="s">
        <v>190</v>
      </c>
      <c r="AU362" s="21" t="s">
        <v>189</v>
      </c>
    </row>
    <row r="363" s="13" customFormat="1">
      <c r="A363" s="13"/>
      <c r="B363" s="234"/>
      <c r="C363" s="235"/>
      <c r="D363" s="236" t="s">
        <v>192</v>
      </c>
      <c r="E363" s="237" t="s">
        <v>19</v>
      </c>
      <c r="F363" s="238" t="s">
        <v>193</v>
      </c>
      <c r="G363" s="235"/>
      <c r="H363" s="237" t="s">
        <v>19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192</v>
      </c>
      <c r="AU363" s="244" t="s">
        <v>189</v>
      </c>
      <c r="AV363" s="13" t="s">
        <v>81</v>
      </c>
      <c r="AW363" s="13" t="s">
        <v>35</v>
      </c>
      <c r="AX363" s="13" t="s">
        <v>74</v>
      </c>
      <c r="AY363" s="244" t="s">
        <v>179</v>
      </c>
    </row>
    <row r="364" s="13" customFormat="1">
      <c r="A364" s="13"/>
      <c r="B364" s="234"/>
      <c r="C364" s="235"/>
      <c r="D364" s="236" t="s">
        <v>192</v>
      </c>
      <c r="E364" s="237" t="s">
        <v>19</v>
      </c>
      <c r="F364" s="238" t="s">
        <v>514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192</v>
      </c>
      <c r="AU364" s="244" t="s">
        <v>189</v>
      </c>
      <c r="AV364" s="13" t="s">
        <v>81</v>
      </c>
      <c r="AW364" s="13" t="s">
        <v>35</v>
      </c>
      <c r="AX364" s="13" t="s">
        <v>74</v>
      </c>
      <c r="AY364" s="244" t="s">
        <v>179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195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189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3" customFormat="1">
      <c r="A366" s="13"/>
      <c r="B366" s="234"/>
      <c r="C366" s="235"/>
      <c r="D366" s="236" t="s">
        <v>192</v>
      </c>
      <c r="E366" s="237" t="s">
        <v>19</v>
      </c>
      <c r="F366" s="238" t="s">
        <v>196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192</v>
      </c>
      <c r="AU366" s="244" t="s">
        <v>189</v>
      </c>
      <c r="AV366" s="13" t="s">
        <v>81</v>
      </c>
      <c r="AW366" s="13" t="s">
        <v>35</v>
      </c>
      <c r="AX366" s="13" t="s">
        <v>74</v>
      </c>
      <c r="AY366" s="244" t="s">
        <v>179</v>
      </c>
    </row>
    <row r="367" s="13" customFormat="1">
      <c r="A367" s="13"/>
      <c r="B367" s="234"/>
      <c r="C367" s="235"/>
      <c r="D367" s="236" t="s">
        <v>192</v>
      </c>
      <c r="E367" s="237" t="s">
        <v>19</v>
      </c>
      <c r="F367" s="238" t="s">
        <v>197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192</v>
      </c>
      <c r="AU367" s="244" t="s">
        <v>189</v>
      </c>
      <c r="AV367" s="13" t="s">
        <v>81</v>
      </c>
      <c r="AW367" s="13" t="s">
        <v>35</v>
      </c>
      <c r="AX367" s="13" t="s">
        <v>74</v>
      </c>
      <c r="AY367" s="244" t="s">
        <v>179</v>
      </c>
    </row>
    <row r="368" s="13" customFormat="1">
      <c r="A368" s="13"/>
      <c r="B368" s="234"/>
      <c r="C368" s="235"/>
      <c r="D368" s="236" t="s">
        <v>192</v>
      </c>
      <c r="E368" s="237" t="s">
        <v>19</v>
      </c>
      <c r="F368" s="238" t="s">
        <v>263</v>
      </c>
      <c r="G368" s="235"/>
      <c r="H368" s="237" t="s">
        <v>19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192</v>
      </c>
      <c r="AU368" s="244" t="s">
        <v>189</v>
      </c>
      <c r="AV368" s="13" t="s">
        <v>81</v>
      </c>
      <c r="AW368" s="13" t="s">
        <v>35</v>
      </c>
      <c r="AX368" s="13" t="s">
        <v>74</v>
      </c>
      <c r="AY368" s="244" t="s">
        <v>179</v>
      </c>
    </row>
    <row r="369" s="13" customFormat="1">
      <c r="A369" s="13"/>
      <c r="B369" s="234"/>
      <c r="C369" s="235"/>
      <c r="D369" s="236" t="s">
        <v>192</v>
      </c>
      <c r="E369" s="237" t="s">
        <v>19</v>
      </c>
      <c r="F369" s="238" t="s">
        <v>198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192</v>
      </c>
      <c r="AU369" s="244" t="s">
        <v>189</v>
      </c>
      <c r="AV369" s="13" t="s">
        <v>81</v>
      </c>
      <c r="AW369" s="13" t="s">
        <v>35</v>
      </c>
      <c r="AX369" s="13" t="s">
        <v>74</v>
      </c>
      <c r="AY369" s="244" t="s">
        <v>179</v>
      </c>
    </row>
    <row r="370" s="13" customFormat="1">
      <c r="A370" s="13"/>
      <c r="B370" s="234"/>
      <c r="C370" s="235"/>
      <c r="D370" s="236" t="s">
        <v>192</v>
      </c>
      <c r="E370" s="237" t="s">
        <v>19</v>
      </c>
      <c r="F370" s="238" t="s">
        <v>199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192</v>
      </c>
      <c r="AU370" s="244" t="s">
        <v>189</v>
      </c>
      <c r="AV370" s="13" t="s">
        <v>81</v>
      </c>
      <c r="AW370" s="13" t="s">
        <v>35</v>
      </c>
      <c r="AX370" s="13" t="s">
        <v>74</v>
      </c>
      <c r="AY370" s="244" t="s">
        <v>179</v>
      </c>
    </row>
    <row r="371" s="14" customFormat="1">
      <c r="A371" s="14"/>
      <c r="B371" s="245"/>
      <c r="C371" s="246"/>
      <c r="D371" s="236" t="s">
        <v>192</v>
      </c>
      <c r="E371" s="247" t="s">
        <v>19</v>
      </c>
      <c r="F371" s="248" t="s">
        <v>575</v>
      </c>
      <c r="G371" s="246"/>
      <c r="H371" s="249">
        <v>616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192</v>
      </c>
      <c r="AU371" s="255" t="s">
        <v>189</v>
      </c>
      <c r="AV371" s="14" t="s">
        <v>14</v>
      </c>
      <c r="AW371" s="14" t="s">
        <v>35</v>
      </c>
      <c r="AX371" s="14" t="s">
        <v>74</v>
      </c>
      <c r="AY371" s="255" t="s">
        <v>179</v>
      </c>
    </row>
    <row r="372" s="15" customFormat="1">
      <c r="A372" s="15"/>
      <c r="B372" s="256"/>
      <c r="C372" s="257"/>
      <c r="D372" s="236" t="s">
        <v>192</v>
      </c>
      <c r="E372" s="258" t="s">
        <v>19</v>
      </c>
      <c r="F372" s="259" t="s">
        <v>201</v>
      </c>
      <c r="G372" s="257"/>
      <c r="H372" s="260">
        <v>616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192</v>
      </c>
      <c r="AU372" s="266" t="s">
        <v>189</v>
      </c>
      <c r="AV372" s="15" t="s">
        <v>188</v>
      </c>
      <c r="AW372" s="15" t="s">
        <v>35</v>
      </c>
      <c r="AX372" s="15" t="s">
        <v>81</v>
      </c>
      <c r="AY372" s="266" t="s">
        <v>179</v>
      </c>
    </row>
    <row r="373" s="12" customFormat="1" ht="20.88" customHeight="1">
      <c r="A373" s="12"/>
      <c r="B373" s="200"/>
      <c r="C373" s="201"/>
      <c r="D373" s="202" t="s">
        <v>73</v>
      </c>
      <c r="E373" s="214" t="s">
        <v>626</v>
      </c>
      <c r="F373" s="214" t="s">
        <v>627</v>
      </c>
      <c r="G373" s="201"/>
      <c r="H373" s="201"/>
      <c r="I373" s="204"/>
      <c r="J373" s="215">
        <f>BK373</f>
        <v>0</v>
      </c>
      <c r="K373" s="201"/>
      <c r="L373" s="206"/>
      <c r="M373" s="207"/>
      <c r="N373" s="208"/>
      <c r="O373" s="208"/>
      <c r="P373" s="209">
        <f>SUM(P374:P381)</f>
        <v>0</v>
      </c>
      <c r="Q373" s="208"/>
      <c r="R373" s="209">
        <f>SUM(R374:R381)</f>
        <v>0.87561</v>
      </c>
      <c r="S373" s="208"/>
      <c r="T373" s="210">
        <f>SUM(T374:T381)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1" t="s">
        <v>81</v>
      </c>
      <c r="AT373" s="212" t="s">
        <v>73</v>
      </c>
      <c r="AU373" s="212" t="s">
        <v>14</v>
      </c>
      <c r="AY373" s="211" t="s">
        <v>179</v>
      </c>
      <c r="BK373" s="213">
        <f>SUM(BK374:BK381)</f>
        <v>0</v>
      </c>
    </row>
    <row r="374" s="2" customFormat="1" ht="37.8" customHeight="1">
      <c r="A374" s="42"/>
      <c r="B374" s="43"/>
      <c r="C374" s="216" t="s">
        <v>383</v>
      </c>
      <c r="D374" s="216" t="s">
        <v>183</v>
      </c>
      <c r="E374" s="217" t="s">
        <v>628</v>
      </c>
      <c r="F374" s="218" t="s">
        <v>629</v>
      </c>
      <c r="G374" s="219" t="s">
        <v>186</v>
      </c>
      <c r="H374" s="220">
        <v>3</v>
      </c>
      <c r="I374" s="221"/>
      <c r="J374" s="222">
        <f>ROUND(I374*H374,2)</f>
        <v>0</v>
      </c>
      <c r="K374" s="218" t="s">
        <v>187</v>
      </c>
      <c r="L374" s="48"/>
      <c r="M374" s="223" t="s">
        <v>19</v>
      </c>
      <c r="N374" s="224" t="s">
        <v>45</v>
      </c>
      <c r="O374" s="88"/>
      <c r="P374" s="225">
        <f>O374*H374</f>
        <v>0</v>
      </c>
      <c r="Q374" s="225">
        <v>0.11162</v>
      </c>
      <c r="R374" s="225">
        <f>Q374*H374</f>
        <v>0.33485999999999999</v>
      </c>
      <c r="S374" s="225">
        <v>0</v>
      </c>
      <c r="T374" s="226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7" t="s">
        <v>188</v>
      </c>
      <c r="AT374" s="227" t="s">
        <v>183</v>
      </c>
      <c r="AU374" s="227" t="s">
        <v>189</v>
      </c>
      <c r="AY374" s="21" t="s">
        <v>179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1" t="s">
        <v>81</v>
      </c>
      <c r="BK374" s="228">
        <f>ROUND(I374*H374,2)</f>
        <v>0</v>
      </c>
      <c r="BL374" s="21" t="s">
        <v>188</v>
      </c>
      <c r="BM374" s="227" t="s">
        <v>630</v>
      </c>
    </row>
    <row r="375" s="2" customFormat="1">
      <c r="A375" s="42"/>
      <c r="B375" s="43"/>
      <c r="C375" s="44"/>
      <c r="D375" s="229" t="s">
        <v>190</v>
      </c>
      <c r="E375" s="44"/>
      <c r="F375" s="230" t="s">
        <v>631</v>
      </c>
      <c r="G375" s="44"/>
      <c r="H375" s="44"/>
      <c r="I375" s="231"/>
      <c r="J375" s="44"/>
      <c r="K375" s="44"/>
      <c r="L375" s="48"/>
      <c r="M375" s="232"/>
      <c r="N375" s="233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1" t="s">
        <v>190</v>
      </c>
      <c r="AU375" s="21" t="s">
        <v>189</v>
      </c>
    </row>
    <row r="376" s="2" customFormat="1">
      <c r="A376" s="42"/>
      <c r="B376" s="43"/>
      <c r="C376" s="44"/>
      <c r="D376" s="236" t="s">
        <v>272</v>
      </c>
      <c r="E376" s="44"/>
      <c r="F376" s="277" t="s">
        <v>632</v>
      </c>
      <c r="G376" s="44"/>
      <c r="H376" s="44"/>
      <c r="I376" s="231"/>
      <c r="J376" s="44"/>
      <c r="K376" s="44"/>
      <c r="L376" s="48"/>
      <c r="M376" s="232"/>
      <c r="N376" s="233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1" t="s">
        <v>272</v>
      </c>
      <c r="AU376" s="21" t="s">
        <v>189</v>
      </c>
    </row>
    <row r="377" s="13" customFormat="1">
      <c r="A377" s="13"/>
      <c r="B377" s="234"/>
      <c r="C377" s="235"/>
      <c r="D377" s="236" t="s">
        <v>192</v>
      </c>
      <c r="E377" s="237" t="s">
        <v>19</v>
      </c>
      <c r="F377" s="238" t="s">
        <v>606</v>
      </c>
      <c r="G377" s="235"/>
      <c r="H377" s="237" t="s">
        <v>19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192</v>
      </c>
      <c r="AU377" s="244" t="s">
        <v>189</v>
      </c>
      <c r="AV377" s="13" t="s">
        <v>81</v>
      </c>
      <c r="AW377" s="13" t="s">
        <v>35</v>
      </c>
      <c r="AX377" s="13" t="s">
        <v>74</v>
      </c>
      <c r="AY377" s="244" t="s">
        <v>179</v>
      </c>
    </row>
    <row r="378" s="14" customFormat="1">
      <c r="A378" s="14"/>
      <c r="B378" s="245"/>
      <c r="C378" s="246"/>
      <c r="D378" s="236" t="s">
        <v>192</v>
      </c>
      <c r="E378" s="247" t="s">
        <v>19</v>
      </c>
      <c r="F378" s="248" t="s">
        <v>449</v>
      </c>
      <c r="G378" s="246"/>
      <c r="H378" s="249">
        <v>3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192</v>
      </c>
      <c r="AU378" s="255" t="s">
        <v>189</v>
      </c>
      <c r="AV378" s="14" t="s">
        <v>14</v>
      </c>
      <c r="AW378" s="14" t="s">
        <v>35</v>
      </c>
      <c r="AX378" s="14" t="s">
        <v>74</v>
      </c>
      <c r="AY378" s="255" t="s">
        <v>179</v>
      </c>
    </row>
    <row r="379" s="15" customFormat="1">
      <c r="A379" s="15"/>
      <c r="B379" s="256"/>
      <c r="C379" s="257"/>
      <c r="D379" s="236" t="s">
        <v>192</v>
      </c>
      <c r="E379" s="258" t="s">
        <v>19</v>
      </c>
      <c r="F379" s="259" t="s">
        <v>201</v>
      </c>
      <c r="G379" s="257"/>
      <c r="H379" s="260">
        <v>3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192</v>
      </c>
      <c r="AU379" s="266" t="s">
        <v>189</v>
      </c>
      <c r="AV379" s="15" t="s">
        <v>188</v>
      </c>
      <c r="AW379" s="15" t="s">
        <v>35</v>
      </c>
      <c r="AX379" s="15" t="s">
        <v>81</v>
      </c>
      <c r="AY379" s="266" t="s">
        <v>179</v>
      </c>
    </row>
    <row r="380" s="2" customFormat="1" ht="16.5" customHeight="1">
      <c r="A380" s="42"/>
      <c r="B380" s="43"/>
      <c r="C380" s="267" t="s">
        <v>389</v>
      </c>
      <c r="D380" s="267" t="s">
        <v>266</v>
      </c>
      <c r="E380" s="268" t="s">
        <v>633</v>
      </c>
      <c r="F380" s="269" t="s">
        <v>634</v>
      </c>
      <c r="G380" s="270" t="s">
        <v>186</v>
      </c>
      <c r="H380" s="271">
        <v>3.0899999999999999</v>
      </c>
      <c r="I380" s="272"/>
      <c r="J380" s="273">
        <f>ROUND(I380*H380,2)</f>
        <v>0</v>
      </c>
      <c r="K380" s="269" t="s">
        <v>187</v>
      </c>
      <c r="L380" s="274"/>
      <c r="M380" s="275" t="s">
        <v>19</v>
      </c>
      <c r="N380" s="276" t="s">
        <v>45</v>
      </c>
      <c r="O380" s="88"/>
      <c r="P380" s="225">
        <f>O380*H380</f>
        <v>0</v>
      </c>
      <c r="Q380" s="225">
        <v>0.17499999999999999</v>
      </c>
      <c r="R380" s="225">
        <f>Q380*H380</f>
        <v>0.54074999999999995</v>
      </c>
      <c r="S380" s="225">
        <v>0</v>
      </c>
      <c r="T380" s="226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27" t="s">
        <v>217</v>
      </c>
      <c r="AT380" s="227" t="s">
        <v>266</v>
      </c>
      <c r="AU380" s="227" t="s">
        <v>189</v>
      </c>
      <c r="AY380" s="21" t="s">
        <v>179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1" t="s">
        <v>81</v>
      </c>
      <c r="BK380" s="228">
        <f>ROUND(I380*H380,2)</f>
        <v>0</v>
      </c>
      <c r="BL380" s="21" t="s">
        <v>188</v>
      </c>
      <c r="BM380" s="227" t="s">
        <v>635</v>
      </c>
    </row>
    <row r="381" s="14" customFormat="1">
      <c r="A381" s="14"/>
      <c r="B381" s="245"/>
      <c r="C381" s="246"/>
      <c r="D381" s="236" t="s">
        <v>192</v>
      </c>
      <c r="E381" s="246"/>
      <c r="F381" s="248" t="s">
        <v>636</v>
      </c>
      <c r="G381" s="246"/>
      <c r="H381" s="249">
        <v>3.0899999999999999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192</v>
      </c>
      <c r="AU381" s="255" t="s">
        <v>189</v>
      </c>
      <c r="AV381" s="14" t="s">
        <v>14</v>
      </c>
      <c r="AW381" s="14" t="s">
        <v>4</v>
      </c>
      <c r="AX381" s="14" t="s">
        <v>81</v>
      </c>
      <c r="AY381" s="255" t="s">
        <v>179</v>
      </c>
    </row>
    <row r="382" s="12" customFormat="1" ht="22.8" customHeight="1">
      <c r="A382" s="12"/>
      <c r="B382" s="200"/>
      <c r="C382" s="201"/>
      <c r="D382" s="202" t="s">
        <v>73</v>
      </c>
      <c r="E382" s="214" t="s">
        <v>256</v>
      </c>
      <c r="F382" s="214" t="s">
        <v>414</v>
      </c>
      <c r="G382" s="201"/>
      <c r="H382" s="201"/>
      <c r="I382" s="204"/>
      <c r="J382" s="215">
        <f>BK382</f>
        <v>0</v>
      </c>
      <c r="K382" s="201"/>
      <c r="L382" s="206"/>
      <c r="M382" s="207"/>
      <c r="N382" s="208"/>
      <c r="O382" s="208"/>
      <c r="P382" s="209">
        <f>P383+P484+P487</f>
        <v>0</v>
      </c>
      <c r="Q382" s="208"/>
      <c r="R382" s="209">
        <f>R383+R484+R487</f>
        <v>16.077682470000003</v>
      </c>
      <c r="S382" s="208"/>
      <c r="T382" s="210">
        <f>T383+T484+T487</f>
        <v>0.074399999999999994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81</v>
      </c>
      <c r="AT382" s="212" t="s">
        <v>73</v>
      </c>
      <c r="AU382" s="212" t="s">
        <v>81</v>
      </c>
      <c r="AY382" s="211" t="s">
        <v>179</v>
      </c>
      <c r="BK382" s="213">
        <f>BK383+BK484+BK487</f>
        <v>0</v>
      </c>
    </row>
    <row r="383" s="12" customFormat="1" ht="20.88" customHeight="1">
      <c r="A383" s="12"/>
      <c r="B383" s="200"/>
      <c r="C383" s="201"/>
      <c r="D383" s="202" t="s">
        <v>73</v>
      </c>
      <c r="E383" s="214" t="s">
        <v>415</v>
      </c>
      <c r="F383" s="214" t="s">
        <v>416</v>
      </c>
      <c r="G383" s="201"/>
      <c r="H383" s="201"/>
      <c r="I383" s="204"/>
      <c r="J383" s="215">
        <f>BK383</f>
        <v>0</v>
      </c>
      <c r="K383" s="201"/>
      <c r="L383" s="206"/>
      <c r="M383" s="207"/>
      <c r="N383" s="208"/>
      <c r="O383" s="208"/>
      <c r="P383" s="209">
        <f>SUM(P384:P483)</f>
        <v>0</v>
      </c>
      <c r="Q383" s="208"/>
      <c r="R383" s="209">
        <f>SUM(R384:R483)</f>
        <v>16.077682470000003</v>
      </c>
      <c r="S383" s="208"/>
      <c r="T383" s="210">
        <f>SUM(T384:T483)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1" t="s">
        <v>81</v>
      </c>
      <c r="AT383" s="212" t="s">
        <v>73</v>
      </c>
      <c r="AU383" s="212" t="s">
        <v>14</v>
      </c>
      <c r="AY383" s="211" t="s">
        <v>179</v>
      </c>
      <c r="BK383" s="213">
        <f>SUM(BK384:BK483)</f>
        <v>0</v>
      </c>
    </row>
    <row r="384" s="2" customFormat="1" ht="16.5" customHeight="1">
      <c r="A384" s="42"/>
      <c r="B384" s="43"/>
      <c r="C384" s="216" t="s">
        <v>395</v>
      </c>
      <c r="D384" s="216" t="s">
        <v>183</v>
      </c>
      <c r="E384" s="217" t="s">
        <v>418</v>
      </c>
      <c r="F384" s="218" t="s">
        <v>419</v>
      </c>
      <c r="G384" s="219" t="s">
        <v>204</v>
      </c>
      <c r="H384" s="220">
        <v>190</v>
      </c>
      <c r="I384" s="221"/>
      <c r="J384" s="222">
        <f>ROUND(I384*H384,2)</f>
        <v>0</v>
      </c>
      <c r="K384" s="218" t="s">
        <v>187</v>
      </c>
      <c r="L384" s="48"/>
      <c r="M384" s="223" t="s">
        <v>19</v>
      </c>
      <c r="N384" s="224" t="s">
        <v>45</v>
      </c>
      <c r="O384" s="88"/>
      <c r="P384" s="225">
        <f>O384*H384</f>
        <v>0</v>
      </c>
      <c r="Q384" s="225">
        <v>0.040079999999999998</v>
      </c>
      <c r="R384" s="225">
        <f>Q384*H384</f>
        <v>7.6151999999999997</v>
      </c>
      <c r="S384" s="225">
        <v>0</v>
      </c>
      <c r="T384" s="226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7" t="s">
        <v>188</v>
      </c>
      <c r="AT384" s="227" t="s">
        <v>183</v>
      </c>
      <c r="AU384" s="227" t="s">
        <v>189</v>
      </c>
      <c r="AY384" s="21" t="s">
        <v>179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1" t="s">
        <v>81</v>
      </c>
      <c r="BK384" s="228">
        <f>ROUND(I384*H384,2)</f>
        <v>0</v>
      </c>
      <c r="BL384" s="21" t="s">
        <v>188</v>
      </c>
      <c r="BM384" s="227" t="s">
        <v>371</v>
      </c>
    </row>
    <row r="385" s="2" customFormat="1">
      <c r="A385" s="42"/>
      <c r="B385" s="43"/>
      <c r="C385" s="44"/>
      <c r="D385" s="229" t="s">
        <v>190</v>
      </c>
      <c r="E385" s="44"/>
      <c r="F385" s="230" t="s">
        <v>421</v>
      </c>
      <c r="G385" s="44"/>
      <c r="H385" s="44"/>
      <c r="I385" s="231"/>
      <c r="J385" s="44"/>
      <c r="K385" s="44"/>
      <c r="L385" s="48"/>
      <c r="M385" s="232"/>
      <c r="N385" s="233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1" t="s">
        <v>190</v>
      </c>
      <c r="AU385" s="21" t="s">
        <v>189</v>
      </c>
    </row>
    <row r="386" s="2" customFormat="1">
      <c r="A386" s="42"/>
      <c r="B386" s="43"/>
      <c r="C386" s="44"/>
      <c r="D386" s="236" t="s">
        <v>272</v>
      </c>
      <c r="E386" s="44"/>
      <c r="F386" s="277" t="s">
        <v>637</v>
      </c>
      <c r="G386" s="44"/>
      <c r="H386" s="44"/>
      <c r="I386" s="231"/>
      <c r="J386" s="44"/>
      <c r="K386" s="44"/>
      <c r="L386" s="48"/>
      <c r="M386" s="232"/>
      <c r="N386" s="233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1" t="s">
        <v>272</v>
      </c>
      <c r="AU386" s="21" t="s">
        <v>189</v>
      </c>
    </row>
    <row r="387" s="13" customFormat="1">
      <c r="A387" s="13"/>
      <c r="B387" s="234"/>
      <c r="C387" s="235"/>
      <c r="D387" s="236" t="s">
        <v>192</v>
      </c>
      <c r="E387" s="237" t="s">
        <v>19</v>
      </c>
      <c r="F387" s="238" t="s">
        <v>193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192</v>
      </c>
      <c r="AU387" s="244" t="s">
        <v>189</v>
      </c>
      <c r="AV387" s="13" t="s">
        <v>81</v>
      </c>
      <c r="AW387" s="13" t="s">
        <v>35</v>
      </c>
      <c r="AX387" s="13" t="s">
        <v>74</v>
      </c>
      <c r="AY387" s="244" t="s">
        <v>179</v>
      </c>
    </row>
    <row r="388" s="13" customFormat="1">
      <c r="A388" s="13"/>
      <c r="B388" s="234"/>
      <c r="C388" s="235"/>
      <c r="D388" s="236" t="s">
        <v>192</v>
      </c>
      <c r="E388" s="237" t="s">
        <v>19</v>
      </c>
      <c r="F388" s="238" t="s">
        <v>514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192</v>
      </c>
      <c r="AU388" s="244" t="s">
        <v>189</v>
      </c>
      <c r="AV388" s="13" t="s">
        <v>81</v>
      </c>
      <c r="AW388" s="13" t="s">
        <v>35</v>
      </c>
      <c r="AX388" s="13" t="s">
        <v>74</v>
      </c>
      <c r="AY388" s="244" t="s">
        <v>179</v>
      </c>
    </row>
    <row r="389" s="13" customFormat="1">
      <c r="A389" s="13"/>
      <c r="B389" s="234"/>
      <c r="C389" s="235"/>
      <c r="D389" s="236" t="s">
        <v>192</v>
      </c>
      <c r="E389" s="237" t="s">
        <v>19</v>
      </c>
      <c r="F389" s="238" t="s">
        <v>195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192</v>
      </c>
      <c r="AU389" s="244" t="s">
        <v>189</v>
      </c>
      <c r="AV389" s="13" t="s">
        <v>81</v>
      </c>
      <c r="AW389" s="13" t="s">
        <v>35</v>
      </c>
      <c r="AX389" s="13" t="s">
        <v>74</v>
      </c>
      <c r="AY389" s="244" t="s">
        <v>179</v>
      </c>
    </row>
    <row r="390" s="13" customFormat="1">
      <c r="A390" s="13"/>
      <c r="B390" s="234"/>
      <c r="C390" s="235"/>
      <c r="D390" s="236" t="s">
        <v>192</v>
      </c>
      <c r="E390" s="237" t="s">
        <v>19</v>
      </c>
      <c r="F390" s="238" t="s">
        <v>196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192</v>
      </c>
      <c r="AU390" s="244" t="s">
        <v>189</v>
      </c>
      <c r="AV390" s="13" t="s">
        <v>81</v>
      </c>
      <c r="AW390" s="13" t="s">
        <v>35</v>
      </c>
      <c r="AX390" s="13" t="s">
        <v>74</v>
      </c>
      <c r="AY390" s="244" t="s">
        <v>179</v>
      </c>
    </row>
    <row r="391" s="13" customFormat="1">
      <c r="A391" s="13"/>
      <c r="B391" s="234"/>
      <c r="C391" s="235"/>
      <c r="D391" s="236" t="s">
        <v>192</v>
      </c>
      <c r="E391" s="237" t="s">
        <v>19</v>
      </c>
      <c r="F391" s="238" t="s">
        <v>197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192</v>
      </c>
      <c r="AU391" s="244" t="s">
        <v>189</v>
      </c>
      <c r="AV391" s="13" t="s">
        <v>81</v>
      </c>
      <c r="AW391" s="13" t="s">
        <v>35</v>
      </c>
      <c r="AX391" s="13" t="s">
        <v>74</v>
      </c>
      <c r="AY391" s="244" t="s">
        <v>179</v>
      </c>
    </row>
    <row r="392" s="13" customFormat="1">
      <c r="A392" s="13"/>
      <c r="B392" s="234"/>
      <c r="C392" s="235"/>
      <c r="D392" s="236" t="s">
        <v>192</v>
      </c>
      <c r="E392" s="237" t="s">
        <v>19</v>
      </c>
      <c r="F392" s="238" t="s">
        <v>263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192</v>
      </c>
      <c r="AU392" s="244" t="s">
        <v>189</v>
      </c>
      <c r="AV392" s="13" t="s">
        <v>81</v>
      </c>
      <c r="AW392" s="13" t="s">
        <v>35</v>
      </c>
      <c r="AX392" s="13" t="s">
        <v>74</v>
      </c>
      <c r="AY392" s="244" t="s">
        <v>179</v>
      </c>
    </row>
    <row r="393" s="13" customFormat="1">
      <c r="A393" s="13"/>
      <c r="B393" s="234"/>
      <c r="C393" s="235"/>
      <c r="D393" s="236" t="s">
        <v>192</v>
      </c>
      <c r="E393" s="237" t="s">
        <v>19</v>
      </c>
      <c r="F393" s="238" t="s">
        <v>198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192</v>
      </c>
      <c r="AU393" s="244" t="s">
        <v>189</v>
      </c>
      <c r="AV393" s="13" t="s">
        <v>81</v>
      </c>
      <c r="AW393" s="13" t="s">
        <v>35</v>
      </c>
      <c r="AX393" s="13" t="s">
        <v>74</v>
      </c>
      <c r="AY393" s="244" t="s">
        <v>179</v>
      </c>
    </row>
    <row r="394" s="14" customFormat="1">
      <c r="A394" s="14"/>
      <c r="B394" s="245"/>
      <c r="C394" s="246"/>
      <c r="D394" s="236" t="s">
        <v>192</v>
      </c>
      <c r="E394" s="247" t="s">
        <v>19</v>
      </c>
      <c r="F394" s="248" t="s">
        <v>638</v>
      </c>
      <c r="G394" s="246"/>
      <c r="H394" s="249">
        <v>190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192</v>
      </c>
      <c r="AU394" s="255" t="s">
        <v>189</v>
      </c>
      <c r="AV394" s="14" t="s">
        <v>14</v>
      </c>
      <c r="AW394" s="14" t="s">
        <v>35</v>
      </c>
      <c r="AX394" s="14" t="s">
        <v>74</v>
      </c>
      <c r="AY394" s="255" t="s">
        <v>179</v>
      </c>
    </row>
    <row r="395" s="15" customFormat="1">
      <c r="A395" s="15"/>
      <c r="B395" s="256"/>
      <c r="C395" s="257"/>
      <c r="D395" s="236" t="s">
        <v>192</v>
      </c>
      <c r="E395" s="258" t="s">
        <v>19</v>
      </c>
      <c r="F395" s="259" t="s">
        <v>201</v>
      </c>
      <c r="G395" s="257"/>
      <c r="H395" s="260">
        <v>190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192</v>
      </c>
      <c r="AU395" s="266" t="s">
        <v>189</v>
      </c>
      <c r="AV395" s="15" t="s">
        <v>188</v>
      </c>
      <c r="AW395" s="15" t="s">
        <v>35</v>
      </c>
      <c r="AX395" s="15" t="s">
        <v>81</v>
      </c>
      <c r="AY395" s="266" t="s">
        <v>179</v>
      </c>
    </row>
    <row r="396" s="2" customFormat="1" ht="16.5" customHeight="1">
      <c r="A396" s="42"/>
      <c r="B396" s="43"/>
      <c r="C396" s="267" t="s">
        <v>401</v>
      </c>
      <c r="D396" s="267" t="s">
        <v>266</v>
      </c>
      <c r="E396" s="268" t="s">
        <v>639</v>
      </c>
      <c r="F396" s="269" t="s">
        <v>640</v>
      </c>
      <c r="G396" s="270" t="s">
        <v>204</v>
      </c>
      <c r="H396" s="271">
        <v>209.99799999999999</v>
      </c>
      <c r="I396" s="272"/>
      <c r="J396" s="273">
        <f>ROUND(I396*H396,2)</f>
        <v>0</v>
      </c>
      <c r="K396" s="269" t="s">
        <v>270</v>
      </c>
      <c r="L396" s="274"/>
      <c r="M396" s="275" t="s">
        <v>19</v>
      </c>
      <c r="N396" s="276" t="s">
        <v>45</v>
      </c>
      <c r="O396" s="88"/>
      <c r="P396" s="225">
        <f>O396*H396</f>
        <v>0</v>
      </c>
      <c r="Q396" s="225">
        <v>0.00349</v>
      </c>
      <c r="R396" s="225">
        <f>Q396*H396</f>
        <v>0.73289302000000001</v>
      </c>
      <c r="S396" s="225">
        <v>0</v>
      </c>
      <c r="T396" s="226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7" t="s">
        <v>217</v>
      </c>
      <c r="AT396" s="227" t="s">
        <v>266</v>
      </c>
      <c r="AU396" s="227" t="s">
        <v>189</v>
      </c>
      <c r="AY396" s="21" t="s">
        <v>179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1" t="s">
        <v>81</v>
      </c>
      <c r="BK396" s="228">
        <f>ROUND(I396*H396,2)</f>
        <v>0</v>
      </c>
      <c r="BL396" s="21" t="s">
        <v>188</v>
      </c>
      <c r="BM396" s="227" t="s">
        <v>641</v>
      </c>
    </row>
    <row r="397" s="2" customFormat="1">
      <c r="A397" s="42"/>
      <c r="B397" s="43"/>
      <c r="C397" s="44"/>
      <c r="D397" s="236" t="s">
        <v>272</v>
      </c>
      <c r="E397" s="44"/>
      <c r="F397" s="277" t="s">
        <v>642</v>
      </c>
      <c r="G397" s="44"/>
      <c r="H397" s="44"/>
      <c r="I397" s="231"/>
      <c r="J397" s="44"/>
      <c r="K397" s="44"/>
      <c r="L397" s="48"/>
      <c r="M397" s="232"/>
      <c r="N397" s="233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1" t="s">
        <v>272</v>
      </c>
      <c r="AU397" s="21" t="s">
        <v>189</v>
      </c>
    </row>
    <row r="398" s="13" customFormat="1">
      <c r="A398" s="13"/>
      <c r="B398" s="234"/>
      <c r="C398" s="235"/>
      <c r="D398" s="236" t="s">
        <v>192</v>
      </c>
      <c r="E398" s="237" t="s">
        <v>19</v>
      </c>
      <c r="F398" s="238" t="s">
        <v>193</v>
      </c>
      <c r="G398" s="235"/>
      <c r="H398" s="237" t="s">
        <v>19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192</v>
      </c>
      <c r="AU398" s="244" t="s">
        <v>189</v>
      </c>
      <c r="AV398" s="13" t="s">
        <v>81</v>
      </c>
      <c r="AW398" s="13" t="s">
        <v>35</v>
      </c>
      <c r="AX398" s="13" t="s">
        <v>74</v>
      </c>
      <c r="AY398" s="244" t="s">
        <v>179</v>
      </c>
    </row>
    <row r="399" s="13" customFormat="1">
      <c r="A399" s="13"/>
      <c r="B399" s="234"/>
      <c r="C399" s="235"/>
      <c r="D399" s="236" t="s">
        <v>192</v>
      </c>
      <c r="E399" s="237" t="s">
        <v>19</v>
      </c>
      <c r="F399" s="238" t="s">
        <v>514</v>
      </c>
      <c r="G399" s="235"/>
      <c r="H399" s="237" t="s">
        <v>19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192</v>
      </c>
      <c r="AU399" s="244" t="s">
        <v>189</v>
      </c>
      <c r="AV399" s="13" t="s">
        <v>81</v>
      </c>
      <c r="AW399" s="13" t="s">
        <v>35</v>
      </c>
      <c r="AX399" s="13" t="s">
        <v>74</v>
      </c>
      <c r="AY399" s="244" t="s">
        <v>179</v>
      </c>
    </row>
    <row r="400" s="13" customFormat="1">
      <c r="A400" s="13"/>
      <c r="B400" s="234"/>
      <c r="C400" s="235"/>
      <c r="D400" s="236" t="s">
        <v>192</v>
      </c>
      <c r="E400" s="237" t="s">
        <v>19</v>
      </c>
      <c r="F400" s="238" t="s">
        <v>195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192</v>
      </c>
      <c r="AU400" s="244" t="s">
        <v>189</v>
      </c>
      <c r="AV400" s="13" t="s">
        <v>81</v>
      </c>
      <c r="AW400" s="13" t="s">
        <v>35</v>
      </c>
      <c r="AX400" s="13" t="s">
        <v>74</v>
      </c>
      <c r="AY400" s="244" t="s">
        <v>179</v>
      </c>
    </row>
    <row r="401" s="13" customFormat="1">
      <c r="A401" s="13"/>
      <c r="B401" s="234"/>
      <c r="C401" s="235"/>
      <c r="D401" s="236" t="s">
        <v>192</v>
      </c>
      <c r="E401" s="237" t="s">
        <v>19</v>
      </c>
      <c r="F401" s="238" t="s">
        <v>196</v>
      </c>
      <c r="G401" s="235"/>
      <c r="H401" s="237" t="s">
        <v>19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192</v>
      </c>
      <c r="AU401" s="244" t="s">
        <v>189</v>
      </c>
      <c r="AV401" s="13" t="s">
        <v>81</v>
      </c>
      <c r="AW401" s="13" t="s">
        <v>35</v>
      </c>
      <c r="AX401" s="13" t="s">
        <v>74</v>
      </c>
      <c r="AY401" s="244" t="s">
        <v>179</v>
      </c>
    </row>
    <row r="402" s="13" customFormat="1">
      <c r="A402" s="13"/>
      <c r="B402" s="234"/>
      <c r="C402" s="235"/>
      <c r="D402" s="236" t="s">
        <v>192</v>
      </c>
      <c r="E402" s="237" t="s">
        <v>19</v>
      </c>
      <c r="F402" s="238" t="s">
        <v>197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192</v>
      </c>
      <c r="AU402" s="244" t="s">
        <v>189</v>
      </c>
      <c r="AV402" s="13" t="s">
        <v>81</v>
      </c>
      <c r="AW402" s="13" t="s">
        <v>35</v>
      </c>
      <c r="AX402" s="13" t="s">
        <v>74</v>
      </c>
      <c r="AY402" s="244" t="s">
        <v>179</v>
      </c>
    </row>
    <row r="403" s="13" customFormat="1">
      <c r="A403" s="13"/>
      <c r="B403" s="234"/>
      <c r="C403" s="235"/>
      <c r="D403" s="236" t="s">
        <v>192</v>
      </c>
      <c r="E403" s="237" t="s">
        <v>19</v>
      </c>
      <c r="F403" s="238" t="s">
        <v>263</v>
      </c>
      <c r="G403" s="235"/>
      <c r="H403" s="237" t="s">
        <v>19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192</v>
      </c>
      <c r="AU403" s="244" t="s">
        <v>189</v>
      </c>
      <c r="AV403" s="13" t="s">
        <v>81</v>
      </c>
      <c r="AW403" s="13" t="s">
        <v>35</v>
      </c>
      <c r="AX403" s="13" t="s">
        <v>74</v>
      </c>
      <c r="AY403" s="244" t="s">
        <v>179</v>
      </c>
    </row>
    <row r="404" s="14" customFormat="1">
      <c r="A404" s="14"/>
      <c r="B404" s="245"/>
      <c r="C404" s="246"/>
      <c r="D404" s="236" t="s">
        <v>192</v>
      </c>
      <c r="E404" s="247" t="s">
        <v>19</v>
      </c>
      <c r="F404" s="248" t="s">
        <v>643</v>
      </c>
      <c r="G404" s="246"/>
      <c r="H404" s="249">
        <v>198.018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192</v>
      </c>
      <c r="AU404" s="255" t="s">
        <v>189</v>
      </c>
      <c r="AV404" s="14" t="s">
        <v>14</v>
      </c>
      <c r="AW404" s="14" t="s">
        <v>35</v>
      </c>
      <c r="AX404" s="14" t="s">
        <v>74</v>
      </c>
      <c r="AY404" s="255" t="s">
        <v>179</v>
      </c>
    </row>
    <row r="405" s="15" customFormat="1">
      <c r="A405" s="15"/>
      <c r="B405" s="256"/>
      <c r="C405" s="257"/>
      <c r="D405" s="236" t="s">
        <v>192</v>
      </c>
      <c r="E405" s="258" t="s">
        <v>19</v>
      </c>
      <c r="F405" s="259" t="s">
        <v>201</v>
      </c>
      <c r="G405" s="257"/>
      <c r="H405" s="260">
        <v>198.018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192</v>
      </c>
      <c r="AU405" s="266" t="s">
        <v>189</v>
      </c>
      <c r="AV405" s="15" t="s">
        <v>188</v>
      </c>
      <c r="AW405" s="15" t="s">
        <v>35</v>
      </c>
      <c r="AX405" s="15" t="s">
        <v>74</v>
      </c>
      <c r="AY405" s="266" t="s">
        <v>179</v>
      </c>
    </row>
    <row r="406" s="14" customFormat="1">
      <c r="A406" s="14"/>
      <c r="B406" s="245"/>
      <c r="C406" s="246"/>
      <c r="D406" s="236" t="s">
        <v>192</v>
      </c>
      <c r="E406" s="247" t="s">
        <v>19</v>
      </c>
      <c r="F406" s="248" t="s">
        <v>644</v>
      </c>
      <c r="G406" s="246"/>
      <c r="H406" s="249">
        <v>199.99799999999999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192</v>
      </c>
      <c r="AU406" s="255" t="s">
        <v>189</v>
      </c>
      <c r="AV406" s="14" t="s">
        <v>14</v>
      </c>
      <c r="AW406" s="14" t="s">
        <v>35</v>
      </c>
      <c r="AX406" s="14" t="s">
        <v>81</v>
      </c>
      <c r="AY406" s="255" t="s">
        <v>179</v>
      </c>
    </row>
    <row r="407" s="14" customFormat="1">
      <c r="A407" s="14"/>
      <c r="B407" s="245"/>
      <c r="C407" s="246"/>
      <c r="D407" s="236" t="s">
        <v>192</v>
      </c>
      <c r="E407" s="246"/>
      <c r="F407" s="248" t="s">
        <v>645</v>
      </c>
      <c r="G407" s="246"/>
      <c r="H407" s="249">
        <v>209.99799999999999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192</v>
      </c>
      <c r="AU407" s="255" t="s">
        <v>189</v>
      </c>
      <c r="AV407" s="14" t="s">
        <v>14</v>
      </c>
      <c r="AW407" s="14" t="s">
        <v>4</v>
      </c>
      <c r="AX407" s="14" t="s">
        <v>81</v>
      </c>
      <c r="AY407" s="255" t="s">
        <v>179</v>
      </c>
    </row>
    <row r="408" s="2" customFormat="1" ht="16.5" customHeight="1">
      <c r="A408" s="42"/>
      <c r="B408" s="43"/>
      <c r="C408" s="267" t="s">
        <v>408</v>
      </c>
      <c r="D408" s="267" t="s">
        <v>266</v>
      </c>
      <c r="E408" s="268" t="s">
        <v>646</v>
      </c>
      <c r="F408" s="269" t="s">
        <v>647</v>
      </c>
      <c r="G408" s="270" t="s">
        <v>204</v>
      </c>
      <c r="H408" s="271">
        <v>32.238999999999997</v>
      </c>
      <c r="I408" s="272"/>
      <c r="J408" s="273">
        <f>ROUND(I408*H408,2)</f>
        <v>0</v>
      </c>
      <c r="K408" s="269" t="s">
        <v>270</v>
      </c>
      <c r="L408" s="274"/>
      <c r="M408" s="275" t="s">
        <v>19</v>
      </c>
      <c r="N408" s="276" t="s">
        <v>45</v>
      </c>
      <c r="O408" s="88"/>
      <c r="P408" s="225">
        <f>O408*H408</f>
        <v>0</v>
      </c>
      <c r="Q408" s="225">
        <v>0.00349</v>
      </c>
      <c r="R408" s="225">
        <f>Q408*H408</f>
        <v>0.11251410999999999</v>
      </c>
      <c r="S408" s="225">
        <v>0</v>
      </c>
      <c r="T408" s="226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7" t="s">
        <v>217</v>
      </c>
      <c r="AT408" s="227" t="s">
        <v>266</v>
      </c>
      <c r="AU408" s="227" t="s">
        <v>189</v>
      </c>
      <c r="AY408" s="21" t="s">
        <v>179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1" t="s">
        <v>81</v>
      </c>
      <c r="BK408" s="228">
        <f>ROUND(I408*H408,2)</f>
        <v>0</v>
      </c>
      <c r="BL408" s="21" t="s">
        <v>188</v>
      </c>
      <c r="BM408" s="227" t="s">
        <v>648</v>
      </c>
    </row>
    <row r="409" s="2" customFormat="1">
      <c r="A409" s="42"/>
      <c r="B409" s="43"/>
      <c r="C409" s="44"/>
      <c r="D409" s="236" t="s">
        <v>272</v>
      </c>
      <c r="E409" s="44"/>
      <c r="F409" s="277" t="s">
        <v>642</v>
      </c>
      <c r="G409" s="44"/>
      <c r="H409" s="44"/>
      <c r="I409" s="231"/>
      <c r="J409" s="44"/>
      <c r="K409" s="44"/>
      <c r="L409" s="48"/>
      <c r="M409" s="232"/>
      <c r="N409" s="233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1" t="s">
        <v>272</v>
      </c>
      <c r="AU409" s="21" t="s">
        <v>189</v>
      </c>
    </row>
    <row r="410" s="13" customFormat="1">
      <c r="A410" s="13"/>
      <c r="B410" s="234"/>
      <c r="C410" s="235"/>
      <c r="D410" s="236" t="s">
        <v>192</v>
      </c>
      <c r="E410" s="237" t="s">
        <v>19</v>
      </c>
      <c r="F410" s="238" t="s">
        <v>193</v>
      </c>
      <c r="G410" s="235"/>
      <c r="H410" s="237" t="s">
        <v>19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192</v>
      </c>
      <c r="AU410" s="244" t="s">
        <v>189</v>
      </c>
      <c r="AV410" s="13" t="s">
        <v>81</v>
      </c>
      <c r="AW410" s="13" t="s">
        <v>35</v>
      </c>
      <c r="AX410" s="13" t="s">
        <v>74</v>
      </c>
      <c r="AY410" s="244" t="s">
        <v>179</v>
      </c>
    </row>
    <row r="411" s="13" customFormat="1">
      <c r="A411" s="13"/>
      <c r="B411" s="234"/>
      <c r="C411" s="235"/>
      <c r="D411" s="236" t="s">
        <v>192</v>
      </c>
      <c r="E411" s="237" t="s">
        <v>19</v>
      </c>
      <c r="F411" s="238" t="s">
        <v>514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192</v>
      </c>
      <c r="AU411" s="244" t="s">
        <v>189</v>
      </c>
      <c r="AV411" s="13" t="s">
        <v>81</v>
      </c>
      <c r="AW411" s="13" t="s">
        <v>35</v>
      </c>
      <c r="AX411" s="13" t="s">
        <v>74</v>
      </c>
      <c r="AY411" s="244" t="s">
        <v>179</v>
      </c>
    </row>
    <row r="412" s="13" customFormat="1">
      <c r="A412" s="13"/>
      <c r="B412" s="234"/>
      <c r="C412" s="235"/>
      <c r="D412" s="236" t="s">
        <v>192</v>
      </c>
      <c r="E412" s="237" t="s">
        <v>19</v>
      </c>
      <c r="F412" s="238" t="s">
        <v>195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192</v>
      </c>
      <c r="AU412" s="244" t="s">
        <v>189</v>
      </c>
      <c r="AV412" s="13" t="s">
        <v>81</v>
      </c>
      <c r="AW412" s="13" t="s">
        <v>35</v>
      </c>
      <c r="AX412" s="13" t="s">
        <v>74</v>
      </c>
      <c r="AY412" s="244" t="s">
        <v>179</v>
      </c>
    </row>
    <row r="413" s="13" customFormat="1">
      <c r="A413" s="13"/>
      <c r="B413" s="234"/>
      <c r="C413" s="235"/>
      <c r="D413" s="236" t="s">
        <v>192</v>
      </c>
      <c r="E413" s="237" t="s">
        <v>19</v>
      </c>
      <c r="F413" s="238" t="s">
        <v>196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192</v>
      </c>
      <c r="AU413" s="244" t="s">
        <v>189</v>
      </c>
      <c r="AV413" s="13" t="s">
        <v>81</v>
      </c>
      <c r="AW413" s="13" t="s">
        <v>35</v>
      </c>
      <c r="AX413" s="13" t="s">
        <v>74</v>
      </c>
      <c r="AY413" s="244" t="s">
        <v>179</v>
      </c>
    </row>
    <row r="414" s="13" customFormat="1">
      <c r="A414" s="13"/>
      <c r="B414" s="234"/>
      <c r="C414" s="235"/>
      <c r="D414" s="236" t="s">
        <v>192</v>
      </c>
      <c r="E414" s="237" t="s">
        <v>19</v>
      </c>
      <c r="F414" s="238" t="s">
        <v>197</v>
      </c>
      <c r="G414" s="235"/>
      <c r="H414" s="237" t="s">
        <v>19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192</v>
      </c>
      <c r="AU414" s="244" t="s">
        <v>189</v>
      </c>
      <c r="AV414" s="13" t="s">
        <v>81</v>
      </c>
      <c r="AW414" s="13" t="s">
        <v>35</v>
      </c>
      <c r="AX414" s="13" t="s">
        <v>74</v>
      </c>
      <c r="AY414" s="244" t="s">
        <v>179</v>
      </c>
    </row>
    <row r="415" s="13" customFormat="1">
      <c r="A415" s="13"/>
      <c r="B415" s="234"/>
      <c r="C415" s="235"/>
      <c r="D415" s="236" t="s">
        <v>192</v>
      </c>
      <c r="E415" s="237" t="s">
        <v>19</v>
      </c>
      <c r="F415" s="238" t="s">
        <v>263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192</v>
      </c>
      <c r="AU415" s="244" t="s">
        <v>189</v>
      </c>
      <c r="AV415" s="13" t="s">
        <v>81</v>
      </c>
      <c r="AW415" s="13" t="s">
        <v>35</v>
      </c>
      <c r="AX415" s="13" t="s">
        <v>74</v>
      </c>
      <c r="AY415" s="244" t="s">
        <v>179</v>
      </c>
    </row>
    <row r="416" s="14" customFormat="1">
      <c r="A416" s="14"/>
      <c r="B416" s="245"/>
      <c r="C416" s="246"/>
      <c r="D416" s="236" t="s">
        <v>192</v>
      </c>
      <c r="E416" s="247" t="s">
        <v>19</v>
      </c>
      <c r="F416" s="248" t="s">
        <v>649</v>
      </c>
      <c r="G416" s="246"/>
      <c r="H416" s="249">
        <v>30.399999999999999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192</v>
      </c>
      <c r="AU416" s="255" t="s">
        <v>189</v>
      </c>
      <c r="AV416" s="14" t="s">
        <v>14</v>
      </c>
      <c r="AW416" s="14" t="s">
        <v>35</v>
      </c>
      <c r="AX416" s="14" t="s">
        <v>74</v>
      </c>
      <c r="AY416" s="255" t="s">
        <v>179</v>
      </c>
    </row>
    <row r="417" s="15" customFormat="1">
      <c r="A417" s="15"/>
      <c r="B417" s="256"/>
      <c r="C417" s="257"/>
      <c r="D417" s="236" t="s">
        <v>192</v>
      </c>
      <c r="E417" s="258" t="s">
        <v>19</v>
      </c>
      <c r="F417" s="259" t="s">
        <v>201</v>
      </c>
      <c r="G417" s="257"/>
      <c r="H417" s="260">
        <v>30.399999999999999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192</v>
      </c>
      <c r="AU417" s="266" t="s">
        <v>189</v>
      </c>
      <c r="AV417" s="15" t="s">
        <v>188</v>
      </c>
      <c r="AW417" s="15" t="s">
        <v>35</v>
      </c>
      <c r="AX417" s="15" t="s">
        <v>74</v>
      </c>
      <c r="AY417" s="266" t="s">
        <v>179</v>
      </c>
    </row>
    <row r="418" s="14" customFormat="1">
      <c r="A418" s="14"/>
      <c r="B418" s="245"/>
      <c r="C418" s="246"/>
      <c r="D418" s="236" t="s">
        <v>192</v>
      </c>
      <c r="E418" s="247" t="s">
        <v>19</v>
      </c>
      <c r="F418" s="248" t="s">
        <v>650</v>
      </c>
      <c r="G418" s="246"/>
      <c r="H418" s="249">
        <v>30.704000000000001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192</v>
      </c>
      <c r="AU418" s="255" t="s">
        <v>189</v>
      </c>
      <c r="AV418" s="14" t="s">
        <v>14</v>
      </c>
      <c r="AW418" s="14" t="s">
        <v>35</v>
      </c>
      <c r="AX418" s="14" t="s">
        <v>81</v>
      </c>
      <c r="AY418" s="255" t="s">
        <v>179</v>
      </c>
    </row>
    <row r="419" s="14" customFormat="1">
      <c r="A419" s="14"/>
      <c r="B419" s="245"/>
      <c r="C419" s="246"/>
      <c r="D419" s="236" t="s">
        <v>192</v>
      </c>
      <c r="E419" s="246"/>
      <c r="F419" s="248" t="s">
        <v>651</v>
      </c>
      <c r="G419" s="246"/>
      <c r="H419" s="249">
        <v>32.238999999999997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192</v>
      </c>
      <c r="AU419" s="255" t="s">
        <v>189</v>
      </c>
      <c r="AV419" s="14" t="s">
        <v>14</v>
      </c>
      <c r="AW419" s="14" t="s">
        <v>4</v>
      </c>
      <c r="AX419" s="14" t="s">
        <v>81</v>
      </c>
      <c r="AY419" s="255" t="s">
        <v>179</v>
      </c>
    </row>
    <row r="420" s="2" customFormat="1" ht="16.5" customHeight="1">
      <c r="A420" s="42"/>
      <c r="B420" s="43"/>
      <c r="C420" s="267" t="s">
        <v>417</v>
      </c>
      <c r="D420" s="267" t="s">
        <v>266</v>
      </c>
      <c r="E420" s="268" t="s">
        <v>652</v>
      </c>
      <c r="F420" s="269" t="s">
        <v>653</v>
      </c>
      <c r="G420" s="270" t="s">
        <v>204</v>
      </c>
      <c r="H420" s="271">
        <v>541.92600000000004</v>
      </c>
      <c r="I420" s="272"/>
      <c r="J420" s="273">
        <f>ROUND(I420*H420,2)</f>
        <v>0</v>
      </c>
      <c r="K420" s="269" t="s">
        <v>270</v>
      </c>
      <c r="L420" s="274"/>
      <c r="M420" s="275" t="s">
        <v>19</v>
      </c>
      <c r="N420" s="276" t="s">
        <v>45</v>
      </c>
      <c r="O420" s="88"/>
      <c r="P420" s="225">
        <f>O420*H420</f>
        <v>0</v>
      </c>
      <c r="Q420" s="225">
        <v>0.0054400000000000004</v>
      </c>
      <c r="R420" s="225">
        <f>Q420*H420</f>
        <v>2.9480774400000005</v>
      </c>
      <c r="S420" s="225">
        <v>0</v>
      </c>
      <c r="T420" s="226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7" t="s">
        <v>217</v>
      </c>
      <c r="AT420" s="227" t="s">
        <v>266</v>
      </c>
      <c r="AU420" s="227" t="s">
        <v>189</v>
      </c>
      <c r="AY420" s="21" t="s">
        <v>179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1" t="s">
        <v>81</v>
      </c>
      <c r="BK420" s="228">
        <f>ROUND(I420*H420,2)</f>
        <v>0</v>
      </c>
      <c r="BL420" s="21" t="s">
        <v>188</v>
      </c>
      <c r="BM420" s="227" t="s">
        <v>654</v>
      </c>
    </row>
    <row r="421" s="2" customFormat="1">
      <c r="A421" s="42"/>
      <c r="B421" s="43"/>
      <c r="C421" s="44"/>
      <c r="D421" s="236" t="s">
        <v>272</v>
      </c>
      <c r="E421" s="44"/>
      <c r="F421" s="277" t="s">
        <v>642</v>
      </c>
      <c r="G421" s="44"/>
      <c r="H421" s="44"/>
      <c r="I421" s="231"/>
      <c r="J421" s="44"/>
      <c r="K421" s="44"/>
      <c r="L421" s="48"/>
      <c r="M421" s="232"/>
      <c r="N421" s="233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1" t="s">
        <v>272</v>
      </c>
      <c r="AU421" s="21" t="s">
        <v>189</v>
      </c>
    </row>
    <row r="422" s="13" customFormat="1">
      <c r="A422" s="13"/>
      <c r="B422" s="234"/>
      <c r="C422" s="235"/>
      <c r="D422" s="236" t="s">
        <v>192</v>
      </c>
      <c r="E422" s="237" t="s">
        <v>19</v>
      </c>
      <c r="F422" s="238" t="s">
        <v>193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192</v>
      </c>
      <c r="AU422" s="244" t="s">
        <v>189</v>
      </c>
      <c r="AV422" s="13" t="s">
        <v>81</v>
      </c>
      <c r="AW422" s="13" t="s">
        <v>35</v>
      </c>
      <c r="AX422" s="13" t="s">
        <v>74</v>
      </c>
      <c r="AY422" s="244" t="s">
        <v>179</v>
      </c>
    </row>
    <row r="423" s="13" customFormat="1">
      <c r="A423" s="13"/>
      <c r="B423" s="234"/>
      <c r="C423" s="235"/>
      <c r="D423" s="236" t="s">
        <v>192</v>
      </c>
      <c r="E423" s="237" t="s">
        <v>19</v>
      </c>
      <c r="F423" s="238" t="s">
        <v>514</v>
      </c>
      <c r="G423" s="235"/>
      <c r="H423" s="237" t="s">
        <v>19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192</v>
      </c>
      <c r="AU423" s="244" t="s">
        <v>189</v>
      </c>
      <c r="AV423" s="13" t="s">
        <v>81</v>
      </c>
      <c r="AW423" s="13" t="s">
        <v>35</v>
      </c>
      <c r="AX423" s="13" t="s">
        <v>74</v>
      </c>
      <c r="AY423" s="244" t="s">
        <v>179</v>
      </c>
    </row>
    <row r="424" s="13" customFormat="1">
      <c r="A424" s="13"/>
      <c r="B424" s="234"/>
      <c r="C424" s="235"/>
      <c r="D424" s="236" t="s">
        <v>192</v>
      </c>
      <c r="E424" s="237" t="s">
        <v>19</v>
      </c>
      <c r="F424" s="238" t="s">
        <v>195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192</v>
      </c>
      <c r="AU424" s="244" t="s">
        <v>189</v>
      </c>
      <c r="AV424" s="13" t="s">
        <v>81</v>
      </c>
      <c r="AW424" s="13" t="s">
        <v>35</v>
      </c>
      <c r="AX424" s="13" t="s">
        <v>74</v>
      </c>
      <c r="AY424" s="244" t="s">
        <v>179</v>
      </c>
    </row>
    <row r="425" s="13" customFormat="1">
      <c r="A425" s="13"/>
      <c r="B425" s="234"/>
      <c r="C425" s="235"/>
      <c r="D425" s="236" t="s">
        <v>192</v>
      </c>
      <c r="E425" s="237" t="s">
        <v>19</v>
      </c>
      <c r="F425" s="238" t="s">
        <v>196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192</v>
      </c>
      <c r="AU425" s="244" t="s">
        <v>189</v>
      </c>
      <c r="AV425" s="13" t="s">
        <v>81</v>
      </c>
      <c r="AW425" s="13" t="s">
        <v>35</v>
      </c>
      <c r="AX425" s="13" t="s">
        <v>74</v>
      </c>
      <c r="AY425" s="244" t="s">
        <v>179</v>
      </c>
    </row>
    <row r="426" s="13" customFormat="1">
      <c r="A426" s="13"/>
      <c r="B426" s="234"/>
      <c r="C426" s="235"/>
      <c r="D426" s="236" t="s">
        <v>192</v>
      </c>
      <c r="E426" s="237" t="s">
        <v>19</v>
      </c>
      <c r="F426" s="238" t="s">
        <v>197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192</v>
      </c>
      <c r="AU426" s="244" t="s">
        <v>189</v>
      </c>
      <c r="AV426" s="13" t="s">
        <v>81</v>
      </c>
      <c r="AW426" s="13" t="s">
        <v>35</v>
      </c>
      <c r="AX426" s="13" t="s">
        <v>74</v>
      </c>
      <c r="AY426" s="244" t="s">
        <v>179</v>
      </c>
    </row>
    <row r="427" s="13" customFormat="1">
      <c r="A427" s="13"/>
      <c r="B427" s="234"/>
      <c r="C427" s="235"/>
      <c r="D427" s="236" t="s">
        <v>192</v>
      </c>
      <c r="E427" s="237" t="s">
        <v>19</v>
      </c>
      <c r="F427" s="238" t="s">
        <v>263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192</v>
      </c>
      <c r="AU427" s="244" t="s">
        <v>189</v>
      </c>
      <c r="AV427" s="13" t="s">
        <v>81</v>
      </c>
      <c r="AW427" s="13" t="s">
        <v>35</v>
      </c>
      <c r="AX427" s="13" t="s">
        <v>74</v>
      </c>
      <c r="AY427" s="244" t="s">
        <v>179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655</v>
      </c>
      <c r="G428" s="246"/>
      <c r="H428" s="249">
        <v>536.55999999999995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189</v>
      </c>
      <c r="AV428" s="14" t="s">
        <v>14</v>
      </c>
      <c r="AW428" s="14" t="s">
        <v>35</v>
      </c>
      <c r="AX428" s="14" t="s">
        <v>74</v>
      </c>
      <c r="AY428" s="255" t="s">
        <v>179</v>
      </c>
    </row>
    <row r="429" s="15" customFormat="1">
      <c r="A429" s="15"/>
      <c r="B429" s="256"/>
      <c r="C429" s="257"/>
      <c r="D429" s="236" t="s">
        <v>192</v>
      </c>
      <c r="E429" s="258" t="s">
        <v>19</v>
      </c>
      <c r="F429" s="259" t="s">
        <v>201</v>
      </c>
      <c r="G429" s="257"/>
      <c r="H429" s="260">
        <v>536.55999999999995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192</v>
      </c>
      <c r="AU429" s="266" t="s">
        <v>189</v>
      </c>
      <c r="AV429" s="15" t="s">
        <v>188</v>
      </c>
      <c r="AW429" s="15" t="s">
        <v>35</v>
      </c>
      <c r="AX429" s="15" t="s">
        <v>74</v>
      </c>
      <c r="AY429" s="266" t="s">
        <v>179</v>
      </c>
    </row>
    <row r="430" s="14" customFormat="1">
      <c r="A430" s="14"/>
      <c r="B430" s="245"/>
      <c r="C430" s="246"/>
      <c r="D430" s="236" t="s">
        <v>192</v>
      </c>
      <c r="E430" s="247" t="s">
        <v>19</v>
      </c>
      <c r="F430" s="248" t="s">
        <v>656</v>
      </c>
      <c r="G430" s="246"/>
      <c r="H430" s="249">
        <v>541.92600000000004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192</v>
      </c>
      <c r="AU430" s="255" t="s">
        <v>189</v>
      </c>
      <c r="AV430" s="14" t="s">
        <v>14</v>
      </c>
      <c r="AW430" s="14" t="s">
        <v>35</v>
      </c>
      <c r="AX430" s="14" t="s">
        <v>81</v>
      </c>
      <c r="AY430" s="255" t="s">
        <v>179</v>
      </c>
    </row>
    <row r="431" s="2" customFormat="1" ht="16.5" customHeight="1">
      <c r="A431" s="42"/>
      <c r="B431" s="43"/>
      <c r="C431" s="267" t="s">
        <v>424</v>
      </c>
      <c r="D431" s="267" t="s">
        <v>266</v>
      </c>
      <c r="E431" s="268" t="s">
        <v>657</v>
      </c>
      <c r="F431" s="269" t="s">
        <v>658</v>
      </c>
      <c r="G431" s="270" t="s">
        <v>204</v>
      </c>
      <c r="H431" s="271">
        <v>38.380000000000003</v>
      </c>
      <c r="I431" s="272"/>
      <c r="J431" s="273">
        <f>ROUND(I431*H431,2)</f>
        <v>0</v>
      </c>
      <c r="K431" s="269" t="s">
        <v>187</v>
      </c>
      <c r="L431" s="274"/>
      <c r="M431" s="275" t="s">
        <v>19</v>
      </c>
      <c r="N431" s="276" t="s">
        <v>45</v>
      </c>
      <c r="O431" s="88"/>
      <c r="P431" s="225">
        <f>O431*H431</f>
        <v>0</v>
      </c>
      <c r="Q431" s="225">
        <v>0.0021099999999999999</v>
      </c>
      <c r="R431" s="225">
        <f>Q431*H431</f>
        <v>0.080981800000000007</v>
      </c>
      <c r="S431" s="225">
        <v>0</v>
      </c>
      <c r="T431" s="226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7" t="s">
        <v>217</v>
      </c>
      <c r="AT431" s="227" t="s">
        <v>266</v>
      </c>
      <c r="AU431" s="227" t="s">
        <v>189</v>
      </c>
      <c r="AY431" s="21" t="s">
        <v>179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1" t="s">
        <v>81</v>
      </c>
      <c r="BK431" s="228">
        <f>ROUND(I431*H431,2)</f>
        <v>0</v>
      </c>
      <c r="BL431" s="21" t="s">
        <v>188</v>
      </c>
      <c r="BM431" s="227" t="s">
        <v>659</v>
      </c>
    </row>
    <row r="432" s="2" customFormat="1">
      <c r="A432" s="42"/>
      <c r="B432" s="43"/>
      <c r="C432" s="44"/>
      <c r="D432" s="236" t="s">
        <v>272</v>
      </c>
      <c r="E432" s="44"/>
      <c r="F432" s="277" t="s">
        <v>660</v>
      </c>
      <c r="G432" s="44"/>
      <c r="H432" s="44"/>
      <c r="I432" s="231"/>
      <c r="J432" s="44"/>
      <c r="K432" s="44"/>
      <c r="L432" s="48"/>
      <c r="M432" s="232"/>
      <c r="N432" s="233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272</v>
      </c>
      <c r="AU432" s="21" t="s">
        <v>189</v>
      </c>
    </row>
    <row r="433" s="13" customFormat="1">
      <c r="A433" s="13"/>
      <c r="B433" s="234"/>
      <c r="C433" s="235"/>
      <c r="D433" s="236" t="s">
        <v>192</v>
      </c>
      <c r="E433" s="237" t="s">
        <v>19</v>
      </c>
      <c r="F433" s="238" t="s">
        <v>193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192</v>
      </c>
      <c r="AU433" s="244" t="s">
        <v>189</v>
      </c>
      <c r="AV433" s="13" t="s">
        <v>81</v>
      </c>
      <c r="AW433" s="13" t="s">
        <v>35</v>
      </c>
      <c r="AX433" s="13" t="s">
        <v>74</v>
      </c>
      <c r="AY433" s="244" t="s">
        <v>179</v>
      </c>
    </row>
    <row r="434" s="13" customFormat="1">
      <c r="A434" s="13"/>
      <c r="B434" s="234"/>
      <c r="C434" s="235"/>
      <c r="D434" s="236" t="s">
        <v>192</v>
      </c>
      <c r="E434" s="237" t="s">
        <v>19</v>
      </c>
      <c r="F434" s="238" t="s">
        <v>263</v>
      </c>
      <c r="G434" s="235"/>
      <c r="H434" s="237" t="s">
        <v>19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192</v>
      </c>
      <c r="AU434" s="244" t="s">
        <v>189</v>
      </c>
      <c r="AV434" s="13" t="s">
        <v>81</v>
      </c>
      <c r="AW434" s="13" t="s">
        <v>35</v>
      </c>
      <c r="AX434" s="13" t="s">
        <v>74</v>
      </c>
      <c r="AY434" s="244" t="s">
        <v>179</v>
      </c>
    </row>
    <row r="435" s="13" customFormat="1">
      <c r="A435" s="13"/>
      <c r="B435" s="234"/>
      <c r="C435" s="235"/>
      <c r="D435" s="236" t="s">
        <v>192</v>
      </c>
      <c r="E435" s="237" t="s">
        <v>19</v>
      </c>
      <c r="F435" s="238" t="s">
        <v>661</v>
      </c>
      <c r="G435" s="235"/>
      <c r="H435" s="237" t="s">
        <v>19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192</v>
      </c>
      <c r="AU435" s="244" t="s">
        <v>189</v>
      </c>
      <c r="AV435" s="13" t="s">
        <v>81</v>
      </c>
      <c r="AW435" s="13" t="s">
        <v>35</v>
      </c>
      <c r="AX435" s="13" t="s">
        <v>74</v>
      </c>
      <c r="AY435" s="244" t="s">
        <v>179</v>
      </c>
    </row>
    <row r="436" s="14" customFormat="1">
      <c r="A436" s="14"/>
      <c r="B436" s="245"/>
      <c r="C436" s="246"/>
      <c r="D436" s="236" t="s">
        <v>192</v>
      </c>
      <c r="E436" s="247" t="s">
        <v>19</v>
      </c>
      <c r="F436" s="248" t="s">
        <v>662</v>
      </c>
      <c r="G436" s="246"/>
      <c r="H436" s="249">
        <v>38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192</v>
      </c>
      <c r="AU436" s="255" t="s">
        <v>189</v>
      </c>
      <c r="AV436" s="14" t="s">
        <v>14</v>
      </c>
      <c r="AW436" s="14" t="s">
        <v>35</v>
      </c>
      <c r="AX436" s="14" t="s">
        <v>74</v>
      </c>
      <c r="AY436" s="255" t="s">
        <v>179</v>
      </c>
    </row>
    <row r="437" s="15" customFormat="1">
      <c r="A437" s="15"/>
      <c r="B437" s="256"/>
      <c r="C437" s="257"/>
      <c r="D437" s="236" t="s">
        <v>192</v>
      </c>
      <c r="E437" s="258" t="s">
        <v>19</v>
      </c>
      <c r="F437" s="259" t="s">
        <v>201</v>
      </c>
      <c r="G437" s="257"/>
      <c r="H437" s="260">
        <v>38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192</v>
      </c>
      <c r="AU437" s="266" t="s">
        <v>189</v>
      </c>
      <c r="AV437" s="15" t="s">
        <v>188</v>
      </c>
      <c r="AW437" s="15" t="s">
        <v>35</v>
      </c>
      <c r="AX437" s="15" t="s">
        <v>74</v>
      </c>
      <c r="AY437" s="266" t="s">
        <v>179</v>
      </c>
    </row>
    <row r="438" s="14" customFormat="1">
      <c r="A438" s="14"/>
      <c r="B438" s="245"/>
      <c r="C438" s="246"/>
      <c r="D438" s="236" t="s">
        <v>192</v>
      </c>
      <c r="E438" s="247" t="s">
        <v>19</v>
      </c>
      <c r="F438" s="248" t="s">
        <v>663</v>
      </c>
      <c r="G438" s="246"/>
      <c r="H438" s="249">
        <v>38.380000000000003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192</v>
      </c>
      <c r="AU438" s="255" t="s">
        <v>189</v>
      </c>
      <c r="AV438" s="14" t="s">
        <v>14</v>
      </c>
      <c r="AW438" s="14" t="s">
        <v>35</v>
      </c>
      <c r="AX438" s="14" t="s">
        <v>81</v>
      </c>
      <c r="AY438" s="255" t="s">
        <v>179</v>
      </c>
    </row>
    <row r="439" s="2" customFormat="1" ht="16.5" customHeight="1">
      <c r="A439" s="42"/>
      <c r="B439" s="43"/>
      <c r="C439" s="216" t="s">
        <v>429</v>
      </c>
      <c r="D439" s="216" t="s">
        <v>183</v>
      </c>
      <c r="E439" s="217" t="s">
        <v>664</v>
      </c>
      <c r="F439" s="218" t="s">
        <v>665</v>
      </c>
      <c r="G439" s="219" t="s">
        <v>325</v>
      </c>
      <c r="H439" s="220">
        <v>3</v>
      </c>
      <c r="I439" s="221"/>
      <c r="J439" s="222">
        <f>ROUND(I439*H439,2)</f>
        <v>0</v>
      </c>
      <c r="K439" s="218" t="s">
        <v>187</v>
      </c>
      <c r="L439" s="48"/>
      <c r="M439" s="223" t="s">
        <v>19</v>
      </c>
      <c r="N439" s="224" t="s">
        <v>45</v>
      </c>
      <c r="O439" s="88"/>
      <c r="P439" s="225">
        <f>O439*H439</f>
        <v>0</v>
      </c>
      <c r="Q439" s="225">
        <v>0.10931</v>
      </c>
      <c r="R439" s="225">
        <f>Q439*H439</f>
        <v>0.32793</v>
      </c>
      <c r="S439" s="225">
        <v>0</v>
      </c>
      <c r="T439" s="226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7" t="s">
        <v>188</v>
      </c>
      <c r="AT439" s="227" t="s">
        <v>183</v>
      </c>
      <c r="AU439" s="227" t="s">
        <v>189</v>
      </c>
      <c r="AY439" s="21" t="s">
        <v>179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1" t="s">
        <v>81</v>
      </c>
      <c r="BK439" s="228">
        <f>ROUND(I439*H439,2)</f>
        <v>0</v>
      </c>
      <c r="BL439" s="21" t="s">
        <v>188</v>
      </c>
      <c r="BM439" s="227" t="s">
        <v>427</v>
      </c>
    </row>
    <row r="440" s="2" customFormat="1">
      <c r="A440" s="42"/>
      <c r="B440" s="43"/>
      <c r="C440" s="44"/>
      <c r="D440" s="229" t="s">
        <v>190</v>
      </c>
      <c r="E440" s="44"/>
      <c r="F440" s="230" t="s">
        <v>666</v>
      </c>
      <c r="G440" s="44"/>
      <c r="H440" s="44"/>
      <c r="I440" s="231"/>
      <c r="J440" s="44"/>
      <c r="K440" s="44"/>
      <c r="L440" s="48"/>
      <c r="M440" s="232"/>
      <c r="N440" s="233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1" t="s">
        <v>190</v>
      </c>
      <c r="AU440" s="21" t="s">
        <v>189</v>
      </c>
    </row>
    <row r="441" s="2" customFormat="1" ht="16.5" customHeight="1">
      <c r="A441" s="42"/>
      <c r="B441" s="43"/>
      <c r="C441" s="267" t="s">
        <v>434</v>
      </c>
      <c r="D441" s="267" t="s">
        <v>266</v>
      </c>
      <c r="E441" s="268" t="s">
        <v>667</v>
      </c>
      <c r="F441" s="269" t="s">
        <v>668</v>
      </c>
      <c r="G441" s="270" t="s">
        <v>325</v>
      </c>
      <c r="H441" s="271">
        <v>3</v>
      </c>
      <c r="I441" s="272"/>
      <c r="J441" s="273">
        <f>ROUND(I441*H441,2)</f>
        <v>0</v>
      </c>
      <c r="K441" s="269" t="s">
        <v>187</v>
      </c>
      <c r="L441" s="274"/>
      <c r="M441" s="275" t="s">
        <v>19</v>
      </c>
      <c r="N441" s="276" t="s">
        <v>45</v>
      </c>
      <c r="O441" s="88"/>
      <c r="P441" s="225">
        <f>O441*H441</f>
        <v>0</v>
      </c>
      <c r="Q441" s="225">
        <v>0.0060000000000000001</v>
      </c>
      <c r="R441" s="225">
        <f>Q441*H441</f>
        <v>0.018000000000000002</v>
      </c>
      <c r="S441" s="225">
        <v>0</v>
      </c>
      <c r="T441" s="226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7" t="s">
        <v>217</v>
      </c>
      <c r="AT441" s="227" t="s">
        <v>266</v>
      </c>
      <c r="AU441" s="227" t="s">
        <v>189</v>
      </c>
      <c r="AY441" s="21" t="s">
        <v>179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1" t="s">
        <v>81</v>
      </c>
      <c r="BK441" s="228">
        <f>ROUND(I441*H441,2)</f>
        <v>0</v>
      </c>
      <c r="BL441" s="21" t="s">
        <v>188</v>
      </c>
      <c r="BM441" s="227" t="s">
        <v>432</v>
      </c>
    </row>
    <row r="442" s="14" customFormat="1">
      <c r="A442" s="14"/>
      <c r="B442" s="245"/>
      <c r="C442" s="246"/>
      <c r="D442" s="236" t="s">
        <v>192</v>
      </c>
      <c r="E442" s="247" t="s">
        <v>19</v>
      </c>
      <c r="F442" s="248" t="s">
        <v>449</v>
      </c>
      <c r="G442" s="246"/>
      <c r="H442" s="249">
        <v>3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192</v>
      </c>
      <c r="AU442" s="255" t="s">
        <v>189</v>
      </c>
      <c r="AV442" s="14" t="s">
        <v>14</v>
      </c>
      <c r="AW442" s="14" t="s">
        <v>35</v>
      </c>
      <c r="AX442" s="14" t="s">
        <v>74</v>
      </c>
      <c r="AY442" s="255" t="s">
        <v>179</v>
      </c>
    </row>
    <row r="443" s="15" customFormat="1">
      <c r="A443" s="15"/>
      <c r="B443" s="256"/>
      <c r="C443" s="257"/>
      <c r="D443" s="236" t="s">
        <v>192</v>
      </c>
      <c r="E443" s="258" t="s">
        <v>19</v>
      </c>
      <c r="F443" s="259" t="s">
        <v>201</v>
      </c>
      <c r="G443" s="257"/>
      <c r="H443" s="260">
        <v>3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192</v>
      </c>
      <c r="AU443" s="266" t="s">
        <v>189</v>
      </c>
      <c r="AV443" s="15" t="s">
        <v>188</v>
      </c>
      <c r="AW443" s="15" t="s">
        <v>35</v>
      </c>
      <c r="AX443" s="15" t="s">
        <v>81</v>
      </c>
      <c r="AY443" s="266" t="s">
        <v>179</v>
      </c>
    </row>
    <row r="444" s="2" customFormat="1" ht="16.5" customHeight="1">
      <c r="A444" s="42"/>
      <c r="B444" s="43"/>
      <c r="C444" s="216" t="s">
        <v>317</v>
      </c>
      <c r="D444" s="216" t="s">
        <v>183</v>
      </c>
      <c r="E444" s="217" t="s">
        <v>440</v>
      </c>
      <c r="F444" s="218" t="s">
        <v>441</v>
      </c>
      <c r="G444" s="219" t="s">
        <v>325</v>
      </c>
      <c r="H444" s="220">
        <v>6</v>
      </c>
      <c r="I444" s="221"/>
      <c r="J444" s="222">
        <f>ROUND(I444*H444,2)</f>
        <v>0</v>
      </c>
      <c r="K444" s="218" t="s">
        <v>187</v>
      </c>
      <c r="L444" s="48"/>
      <c r="M444" s="223" t="s">
        <v>19</v>
      </c>
      <c r="N444" s="224" t="s">
        <v>45</v>
      </c>
      <c r="O444" s="88"/>
      <c r="P444" s="225">
        <f>O444*H444</f>
        <v>0</v>
      </c>
      <c r="Q444" s="225">
        <v>0.00069999999999999999</v>
      </c>
      <c r="R444" s="225">
        <f>Q444*H444</f>
        <v>0.0041999999999999997</v>
      </c>
      <c r="S444" s="225">
        <v>0</v>
      </c>
      <c r="T444" s="226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7" t="s">
        <v>188</v>
      </c>
      <c r="AT444" s="227" t="s">
        <v>183</v>
      </c>
      <c r="AU444" s="227" t="s">
        <v>189</v>
      </c>
      <c r="AY444" s="21" t="s">
        <v>179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1" t="s">
        <v>81</v>
      </c>
      <c r="BK444" s="228">
        <f>ROUND(I444*H444,2)</f>
        <v>0</v>
      </c>
      <c r="BL444" s="21" t="s">
        <v>188</v>
      </c>
      <c r="BM444" s="227" t="s">
        <v>392</v>
      </c>
    </row>
    <row r="445" s="2" customFormat="1">
      <c r="A445" s="42"/>
      <c r="B445" s="43"/>
      <c r="C445" s="44"/>
      <c r="D445" s="229" t="s">
        <v>190</v>
      </c>
      <c r="E445" s="44"/>
      <c r="F445" s="230" t="s">
        <v>443</v>
      </c>
      <c r="G445" s="44"/>
      <c r="H445" s="44"/>
      <c r="I445" s="231"/>
      <c r="J445" s="44"/>
      <c r="K445" s="44"/>
      <c r="L445" s="48"/>
      <c r="M445" s="232"/>
      <c r="N445" s="233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1" t="s">
        <v>190</v>
      </c>
      <c r="AU445" s="21" t="s">
        <v>189</v>
      </c>
    </row>
    <row r="446" s="2" customFormat="1" ht="16.5" customHeight="1">
      <c r="A446" s="42"/>
      <c r="B446" s="43"/>
      <c r="C446" s="267" t="s">
        <v>444</v>
      </c>
      <c r="D446" s="267" t="s">
        <v>266</v>
      </c>
      <c r="E446" s="268" t="s">
        <v>445</v>
      </c>
      <c r="F446" s="269" t="s">
        <v>446</v>
      </c>
      <c r="G446" s="270" t="s">
        <v>325</v>
      </c>
      <c r="H446" s="271">
        <v>1</v>
      </c>
      <c r="I446" s="272"/>
      <c r="J446" s="273">
        <f>ROUND(I446*H446,2)</f>
        <v>0</v>
      </c>
      <c r="K446" s="269" t="s">
        <v>187</v>
      </c>
      <c r="L446" s="274"/>
      <c r="M446" s="275" t="s">
        <v>19</v>
      </c>
      <c r="N446" s="276" t="s">
        <v>45</v>
      </c>
      <c r="O446" s="88"/>
      <c r="P446" s="225">
        <f>O446*H446</f>
        <v>0</v>
      </c>
      <c r="Q446" s="225">
        <v>0.0025000000000000001</v>
      </c>
      <c r="R446" s="225">
        <f>Q446*H446</f>
        <v>0.0025000000000000001</v>
      </c>
      <c r="S446" s="225">
        <v>0</v>
      </c>
      <c r="T446" s="226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7" t="s">
        <v>217</v>
      </c>
      <c r="AT446" s="227" t="s">
        <v>266</v>
      </c>
      <c r="AU446" s="227" t="s">
        <v>189</v>
      </c>
      <c r="AY446" s="21" t="s">
        <v>179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1" t="s">
        <v>81</v>
      </c>
      <c r="BK446" s="228">
        <f>ROUND(I446*H446,2)</f>
        <v>0</v>
      </c>
      <c r="BL446" s="21" t="s">
        <v>188</v>
      </c>
      <c r="BM446" s="227" t="s">
        <v>398</v>
      </c>
    </row>
    <row r="447" s="13" customFormat="1">
      <c r="A447" s="13"/>
      <c r="B447" s="234"/>
      <c r="C447" s="235"/>
      <c r="D447" s="236" t="s">
        <v>192</v>
      </c>
      <c r="E447" s="237" t="s">
        <v>19</v>
      </c>
      <c r="F447" s="238" t="s">
        <v>448</v>
      </c>
      <c r="G447" s="235"/>
      <c r="H447" s="237" t="s">
        <v>19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192</v>
      </c>
      <c r="AU447" s="244" t="s">
        <v>189</v>
      </c>
      <c r="AV447" s="13" t="s">
        <v>81</v>
      </c>
      <c r="AW447" s="13" t="s">
        <v>35</v>
      </c>
      <c r="AX447" s="13" t="s">
        <v>74</v>
      </c>
      <c r="AY447" s="244" t="s">
        <v>179</v>
      </c>
    </row>
    <row r="448" s="14" customFormat="1">
      <c r="A448" s="14"/>
      <c r="B448" s="245"/>
      <c r="C448" s="246"/>
      <c r="D448" s="236" t="s">
        <v>192</v>
      </c>
      <c r="E448" s="247" t="s">
        <v>19</v>
      </c>
      <c r="F448" s="248" t="s">
        <v>81</v>
      </c>
      <c r="G448" s="246"/>
      <c r="H448" s="249">
        <v>1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192</v>
      </c>
      <c r="AU448" s="255" t="s">
        <v>189</v>
      </c>
      <c r="AV448" s="14" t="s">
        <v>14</v>
      </c>
      <c r="AW448" s="14" t="s">
        <v>35</v>
      </c>
      <c r="AX448" s="14" t="s">
        <v>74</v>
      </c>
      <c r="AY448" s="255" t="s">
        <v>179</v>
      </c>
    </row>
    <row r="449" s="15" customFormat="1">
      <c r="A449" s="15"/>
      <c r="B449" s="256"/>
      <c r="C449" s="257"/>
      <c r="D449" s="236" t="s">
        <v>192</v>
      </c>
      <c r="E449" s="258" t="s">
        <v>19</v>
      </c>
      <c r="F449" s="259" t="s">
        <v>201</v>
      </c>
      <c r="G449" s="257"/>
      <c r="H449" s="260">
        <v>1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192</v>
      </c>
      <c r="AU449" s="266" t="s">
        <v>189</v>
      </c>
      <c r="AV449" s="15" t="s">
        <v>188</v>
      </c>
      <c r="AW449" s="15" t="s">
        <v>35</v>
      </c>
      <c r="AX449" s="15" t="s">
        <v>81</v>
      </c>
      <c r="AY449" s="266" t="s">
        <v>179</v>
      </c>
    </row>
    <row r="450" s="2" customFormat="1" ht="16.5" customHeight="1">
      <c r="A450" s="42"/>
      <c r="B450" s="43"/>
      <c r="C450" s="267" t="s">
        <v>326</v>
      </c>
      <c r="D450" s="267" t="s">
        <v>266</v>
      </c>
      <c r="E450" s="268" t="s">
        <v>451</v>
      </c>
      <c r="F450" s="269" t="s">
        <v>452</v>
      </c>
      <c r="G450" s="270" t="s">
        <v>325</v>
      </c>
      <c r="H450" s="271">
        <v>4</v>
      </c>
      <c r="I450" s="272"/>
      <c r="J450" s="273">
        <f>ROUND(I450*H450,2)</f>
        <v>0</v>
      </c>
      <c r="K450" s="269" t="s">
        <v>187</v>
      </c>
      <c r="L450" s="274"/>
      <c r="M450" s="275" t="s">
        <v>19</v>
      </c>
      <c r="N450" s="276" t="s">
        <v>45</v>
      </c>
      <c r="O450" s="88"/>
      <c r="P450" s="225">
        <f>O450*H450</f>
        <v>0</v>
      </c>
      <c r="Q450" s="225">
        <v>0.00050000000000000001</v>
      </c>
      <c r="R450" s="225">
        <f>Q450*H450</f>
        <v>0.002</v>
      </c>
      <c r="S450" s="225">
        <v>0</v>
      </c>
      <c r="T450" s="226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7" t="s">
        <v>217</v>
      </c>
      <c r="AT450" s="227" t="s">
        <v>266</v>
      </c>
      <c r="AU450" s="227" t="s">
        <v>189</v>
      </c>
      <c r="AY450" s="21" t="s">
        <v>179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1" t="s">
        <v>81</v>
      </c>
      <c r="BK450" s="228">
        <f>ROUND(I450*H450,2)</f>
        <v>0</v>
      </c>
      <c r="BL450" s="21" t="s">
        <v>188</v>
      </c>
      <c r="BM450" s="227" t="s">
        <v>380</v>
      </c>
    </row>
    <row r="451" s="13" customFormat="1">
      <c r="A451" s="13"/>
      <c r="B451" s="234"/>
      <c r="C451" s="235"/>
      <c r="D451" s="236" t="s">
        <v>192</v>
      </c>
      <c r="E451" s="237" t="s">
        <v>19</v>
      </c>
      <c r="F451" s="238" t="s">
        <v>454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192</v>
      </c>
      <c r="AU451" s="244" t="s">
        <v>189</v>
      </c>
      <c r="AV451" s="13" t="s">
        <v>81</v>
      </c>
      <c r="AW451" s="13" t="s">
        <v>35</v>
      </c>
      <c r="AX451" s="13" t="s">
        <v>74</v>
      </c>
      <c r="AY451" s="244" t="s">
        <v>179</v>
      </c>
    </row>
    <row r="452" s="14" customFormat="1">
      <c r="A452" s="14"/>
      <c r="B452" s="245"/>
      <c r="C452" s="246"/>
      <c r="D452" s="236" t="s">
        <v>192</v>
      </c>
      <c r="E452" s="247" t="s">
        <v>19</v>
      </c>
      <c r="F452" s="248" t="s">
        <v>14</v>
      </c>
      <c r="G452" s="246"/>
      <c r="H452" s="249">
        <v>2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192</v>
      </c>
      <c r="AU452" s="255" t="s">
        <v>189</v>
      </c>
      <c r="AV452" s="14" t="s">
        <v>14</v>
      </c>
      <c r="AW452" s="14" t="s">
        <v>35</v>
      </c>
      <c r="AX452" s="14" t="s">
        <v>74</v>
      </c>
      <c r="AY452" s="255" t="s">
        <v>179</v>
      </c>
    </row>
    <row r="453" s="13" customFormat="1">
      <c r="A453" s="13"/>
      <c r="B453" s="234"/>
      <c r="C453" s="235"/>
      <c r="D453" s="236" t="s">
        <v>192</v>
      </c>
      <c r="E453" s="237" t="s">
        <v>19</v>
      </c>
      <c r="F453" s="238" t="s">
        <v>669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192</v>
      </c>
      <c r="AU453" s="244" t="s">
        <v>189</v>
      </c>
      <c r="AV453" s="13" t="s">
        <v>81</v>
      </c>
      <c r="AW453" s="13" t="s">
        <v>35</v>
      </c>
      <c r="AX453" s="13" t="s">
        <v>74</v>
      </c>
      <c r="AY453" s="244" t="s">
        <v>179</v>
      </c>
    </row>
    <row r="454" s="14" customFormat="1">
      <c r="A454" s="14"/>
      <c r="B454" s="245"/>
      <c r="C454" s="246"/>
      <c r="D454" s="236" t="s">
        <v>192</v>
      </c>
      <c r="E454" s="247" t="s">
        <v>19</v>
      </c>
      <c r="F454" s="248" t="s">
        <v>14</v>
      </c>
      <c r="G454" s="246"/>
      <c r="H454" s="249">
        <v>2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192</v>
      </c>
      <c r="AU454" s="255" t="s">
        <v>189</v>
      </c>
      <c r="AV454" s="14" t="s">
        <v>14</v>
      </c>
      <c r="AW454" s="14" t="s">
        <v>35</v>
      </c>
      <c r="AX454" s="14" t="s">
        <v>74</v>
      </c>
      <c r="AY454" s="255" t="s">
        <v>179</v>
      </c>
    </row>
    <row r="455" s="15" customFormat="1">
      <c r="A455" s="15"/>
      <c r="B455" s="256"/>
      <c r="C455" s="257"/>
      <c r="D455" s="236" t="s">
        <v>192</v>
      </c>
      <c r="E455" s="258" t="s">
        <v>19</v>
      </c>
      <c r="F455" s="259" t="s">
        <v>201</v>
      </c>
      <c r="G455" s="257"/>
      <c r="H455" s="260">
        <v>4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192</v>
      </c>
      <c r="AU455" s="266" t="s">
        <v>189</v>
      </c>
      <c r="AV455" s="15" t="s">
        <v>188</v>
      </c>
      <c r="AW455" s="15" t="s">
        <v>35</v>
      </c>
      <c r="AX455" s="15" t="s">
        <v>81</v>
      </c>
      <c r="AY455" s="266" t="s">
        <v>179</v>
      </c>
    </row>
    <row r="456" s="2" customFormat="1" ht="16.5" customHeight="1">
      <c r="A456" s="42"/>
      <c r="B456" s="43"/>
      <c r="C456" s="267" t="s">
        <v>458</v>
      </c>
      <c r="D456" s="267" t="s">
        <v>266</v>
      </c>
      <c r="E456" s="268" t="s">
        <v>670</v>
      </c>
      <c r="F456" s="269" t="s">
        <v>671</v>
      </c>
      <c r="G456" s="270" t="s">
        <v>325</v>
      </c>
      <c r="H456" s="271">
        <v>1</v>
      </c>
      <c r="I456" s="272"/>
      <c r="J456" s="273">
        <f>ROUND(I456*H456,2)</f>
        <v>0</v>
      </c>
      <c r="K456" s="269" t="s">
        <v>187</v>
      </c>
      <c r="L456" s="274"/>
      <c r="M456" s="275" t="s">
        <v>19</v>
      </c>
      <c r="N456" s="276" t="s">
        <v>45</v>
      </c>
      <c r="O456" s="88"/>
      <c r="P456" s="225">
        <f>O456*H456</f>
        <v>0</v>
      </c>
      <c r="Q456" s="225">
        <v>0.010999999999999999</v>
      </c>
      <c r="R456" s="225">
        <f>Q456*H456</f>
        <v>0.010999999999999999</v>
      </c>
      <c r="S456" s="225">
        <v>0</v>
      </c>
      <c r="T456" s="226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7" t="s">
        <v>217</v>
      </c>
      <c r="AT456" s="227" t="s">
        <v>266</v>
      </c>
      <c r="AU456" s="227" t="s">
        <v>189</v>
      </c>
      <c r="AY456" s="21" t="s">
        <v>179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1" t="s">
        <v>81</v>
      </c>
      <c r="BK456" s="228">
        <f>ROUND(I456*H456,2)</f>
        <v>0</v>
      </c>
      <c r="BL456" s="21" t="s">
        <v>188</v>
      </c>
      <c r="BM456" s="227" t="s">
        <v>672</v>
      </c>
    </row>
    <row r="457" s="13" customFormat="1">
      <c r="A457" s="13"/>
      <c r="B457" s="234"/>
      <c r="C457" s="235"/>
      <c r="D457" s="236" t="s">
        <v>192</v>
      </c>
      <c r="E457" s="237" t="s">
        <v>19</v>
      </c>
      <c r="F457" s="238" t="s">
        <v>673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192</v>
      </c>
      <c r="AU457" s="244" t="s">
        <v>189</v>
      </c>
      <c r="AV457" s="13" t="s">
        <v>81</v>
      </c>
      <c r="AW457" s="13" t="s">
        <v>35</v>
      </c>
      <c r="AX457" s="13" t="s">
        <v>74</v>
      </c>
      <c r="AY457" s="244" t="s">
        <v>179</v>
      </c>
    </row>
    <row r="458" s="14" customFormat="1">
      <c r="A458" s="14"/>
      <c r="B458" s="245"/>
      <c r="C458" s="246"/>
      <c r="D458" s="236" t="s">
        <v>192</v>
      </c>
      <c r="E458" s="247" t="s">
        <v>19</v>
      </c>
      <c r="F458" s="248" t="s">
        <v>457</v>
      </c>
      <c r="G458" s="246"/>
      <c r="H458" s="249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192</v>
      </c>
      <c r="AU458" s="255" t="s">
        <v>189</v>
      </c>
      <c r="AV458" s="14" t="s">
        <v>14</v>
      </c>
      <c r="AW458" s="14" t="s">
        <v>35</v>
      </c>
      <c r="AX458" s="14" t="s">
        <v>74</v>
      </c>
      <c r="AY458" s="255" t="s">
        <v>179</v>
      </c>
    </row>
    <row r="459" s="15" customFormat="1">
      <c r="A459" s="15"/>
      <c r="B459" s="256"/>
      <c r="C459" s="257"/>
      <c r="D459" s="236" t="s">
        <v>192</v>
      </c>
      <c r="E459" s="258" t="s">
        <v>19</v>
      </c>
      <c r="F459" s="259" t="s">
        <v>201</v>
      </c>
      <c r="G459" s="257"/>
      <c r="H459" s="260">
        <v>1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192</v>
      </c>
      <c r="AU459" s="266" t="s">
        <v>189</v>
      </c>
      <c r="AV459" s="15" t="s">
        <v>188</v>
      </c>
      <c r="AW459" s="15" t="s">
        <v>35</v>
      </c>
      <c r="AX459" s="15" t="s">
        <v>81</v>
      </c>
      <c r="AY459" s="266" t="s">
        <v>179</v>
      </c>
    </row>
    <row r="460" s="2" customFormat="1" ht="16.5" customHeight="1">
      <c r="A460" s="42"/>
      <c r="B460" s="43"/>
      <c r="C460" s="216" t="s">
        <v>331</v>
      </c>
      <c r="D460" s="216" t="s">
        <v>183</v>
      </c>
      <c r="E460" s="217" t="s">
        <v>459</v>
      </c>
      <c r="F460" s="218" t="s">
        <v>460</v>
      </c>
      <c r="G460" s="219" t="s">
        <v>325</v>
      </c>
      <c r="H460" s="220">
        <v>6</v>
      </c>
      <c r="I460" s="221"/>
      <c r="J460" s="222">
        <f>ROUND(I460*H460,2)</f>
        <v>0</v>
      </c>
      <c r="K460" s="218" t="s">
        <v>187</v>
      </c>
      <c r="L460" s="48"/>
      <c r="M460" s="223" t="s">
        <v>19</v>
      </c>
      <c r="N460" s="224" t="s">
        <v>45</v>
      </c>
      <c r="O460" s="88"/>
      <c r="P460" s="225">
        <f>O460*H460</f>
        <v>0</v>
      </c>
      <c r="Q460" s="225">
        <v>0.11241</v>
      </c>
      <c r="R460" s="225">
        <f>Q460*H460</f>
        <v>0.67445999999999995</v>
      </c>
      <c r="S460" s="225">
        <v>0</v>
      </c>
      <c r="T460" s="226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7" t="s">
        <v>188</v>
      </c>
      <c r="AT460" s="227" t="s">
        <v>183</v>
      </c>
      <c r="AU460" s="227" t="s">
        <v>189</v>
      </c>
      <c r="AY460" s="21" t="s">
        <v>179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1" t="s">
        <v>81</v>
      </c>
      <c r="BK460" s="228">
        <f>ROUND(I460*H460,2)</f>
        <v>0</v>
      </c>
      <c r="BL460" s="21" t="s">
        <v>188</v>
      </c>
      <c r="BM460" s="227" t="s">
        <v>411</v>
      </c>
    </row>
    <row r="461" s="2" customFormat="1">
      <c r="A461" s="42"/>
      <c r="B461" s="43"/>
      <c r="C461" s="44"/>
      <c r="D461" s="229" t="s">
        <v>190</v>
      </c>
      <c r="E461" s="44"/>
      <c r="F461" s="230" t="s">
        <v>462</v>
      </c>
      <c r="G461" s="44"/>
      <c r="H461" s="44"/>
      <c r="I461" s="231"/>
      <c r="J461" s="44"/>
      <c r="K461" s="44"/>
      <c r="L461" s="48"/>
      <c r="M461" s="232"/>
      <c r="N461" s="233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190</v>
      </c>
      <c r="AU461" s="21" t="s">
        <v>189</v>
      </c>
    </row>
    <row r="462" s="2" customFormat="1" ht="16.5" customHeight="1">
      <c r="A462" s="42"/>
      <c r="B462" s="43"/>
      <c r="C462" s="267" t="s">
        <v>470</v>
      </c>
      <c r="D462" s="267" t="s">
        <v>266</v>
      </c>
      <c r="E462" s="268" t="s">
        <v>463</v>
      </c>
      <c r="F462" s="269" t="s">
        <v>464</v>
      </c>
      <c r="G462" s="270" t="s">
        <v>325</v>
      </c>
      <c r="H462" s="271">
        <v>6</v>
      </c>
      <c r="I462" s="272"/>
      <c r="J462" s="273">
        <f>ROUND(I462*H462,2)</f>
        <v>0</v>
      </c>
      <c r="K462" s="269" t="s">
        <v>187</v>
      </c>
      <c r="L462" s="274"/>
      <c r="M462" s="275" t="s">
        <v>19</v>
      </c>
      <c r="N462" s="276" t="s">
        <v>45</v>
      </c>
      <c r="O462" s="88"/>
      <c r="P462" s="225">
        <f>O462*H462</f>
        <v>0</v>
      </c>
      <c r="Q462" s="225">
        <v>0.0061000000000000004</v>
      </c>
      <c r="R462" s="225">
        <f>Q462*H462</f>
        <v>0.036600000000000001</v>
      </c>
      <c r="S462" s="225">
        <v>0</v>
      </c>
      <c r="T462" s="226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7" t="s">
        <v>217</v>
      </c>
      <c r="AT462" s="227" t="s">
        <v>266</v>
      </c>
      <c r="AU462" s="227" t="s">
        <v>189</v>
      </c>
      <c r="AY462" s="21" t="s">
        <v>179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1" t="s">
        <v>81</v>
      </c>
      <c r="BK462" s="228">
        <f>ROUND(I462*H462,2)</f>
        <v>0</v>
      </c>
      <c r="BL462" s="21" t="s">
        <v>188</v>
      </c>
      <c r="BM462" s="227" t="s">
        <v>420</v>
      </c>
    </row>
    <row r="463" s="14" customFormat="1">
      <c r="A463" s="14"/>
      <c r="B463" s="245"/>
      <c r="C463" s="246"/>
      <c r="D463" s="236" t="s">
        <v>192</v>
      </c>
      <c r="E463" s="247" t="s">
        <v>19</v>
      </c>
      <c r="F463" s="248" t="s">
        <v>674</v>
      </c>
      <c r="G463" s="246"/>
      <c r="H463" s="249">
        <v>6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192</v>
      </c>
      <c r="AU463" s="255" t="s">
        <v>189</v>
      </c>
      <c r="AV463" s="14" t="s">
        <v>14</v>
      </c>
      <c r="AW463" s="14" t="s">
        <v>35</v>
      </c>
      <c r="AX463" s="14" t="s">
        <v>74</v>
      </c>
      <c r="AY463" s="255" t="s">
        <v>179</v>
      </c>
    </row>
    <row r="464" s="15" customFormat="1">
      <c r="A464" s="15"/>
      <c r="B464" s="256"/>
      <c r="C464" s="257"/>
      <c r="D464" s="236" t="s">
        <v>192</v>
      </c>
      <c r="E464" s="258" t="s">
        <v>19</v>
      </c>
      <c r="F464" s="259" t="s">
        <v>201</v>
      </c>
      <c r="G464" s="257"/>
      <c r="H464" s="260">
        <v>6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192</v>
      </c>
      <c r="AU464" s="266" t="s">
        <v>189</v>
      </c>
      <c r="AV464" s="15" t="s">
        <v>188</v>
      </c>
      <c r="AW464" s="15" t="s">
        <v>35</v>
      </c>
      <c r="AX464" s="15" t="s">
        <v>81</v>
      </c>
      <c r="AY464" s="266" t="s">
        <v>179</v>
      </c>
    </row>
    <row r="465" s="2" customFormat="1" ht="24.15" customHeight="1">
      <c r="A465" s="42"/>
      <c r="B465" s="43"/>
      <c r="C465" s="216" t="s">
        <v>479</v>
      </c>
      <c r="D465" s="216" t="s">
        <v>183</v>
      </c>
      <c r="E465" s="217" t="s">
        <v>675</v>
      </c>
      <c r="F465" s="218" t="s">
        <v>676</v>
      </c>
      <c r="G465" s="219" t="s">
        <v>204</v>
      </c>
      <c r="H465" s="220">
        <v>6</v>
      </c>
      <c r="I465" s="221"/>
      <c r="J465" s="222">
        <f>ROUND(I465*H465,2)</f>
        <v>0</v>
      </c>
      <c r="K465" s="218" t="s">
        <v>187</v>
      </c>
      <c r="L465" s="48"/>
      <c r="M465" s="223" t="s">
        <v>19</v>
      </c>
      <c r="N465" s="224" t="s">
        <v>45</v>
      </c>
      <c r="O465" s="88"/>
      <c r="P465" s="225">
        <f>O465*H465</f>
        <v>0</v>
      </c>
      <c r="Q465" s="225">
        <v>0.20219000000000001</v>
      </c>
      <c r="R465" s="225">
        <f>Q465*H465</f>
        <v>1.2131400000000001</v>
      </c>
      <c r="S465" s="225">
        <v>0</v>
      </c>
      <c r="T465" s="226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7" t="s">
        <v>188</v>
      </c>
      <c r="AT465" s="227" t="s">
        <v>183</v>
      </c>
      <c r="AU465" s="227" t="s">
        <v>189</v>
      </c>
      <c r="AY465" s="21" t="s">
        <v>179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1" t="s">
        <v>81</v>
      </c>
      <c r="BK465" s="228">
        <f>ROUND(I465*H465,2)</f>
        <v>0</v>
      </c>
      <c r="BL465" s="21" t="s">
        <v>188</v>
      </c>
      <c r="BM465" s="227" t="s">
        <v>677</v>
      </c>
    </row>
    <row r="466" s="2" customFormat="1">
      <c r="A466" s="42"/>
      <c r="B466" s="43"/>
      <c r="C466" s="44"/>
      <c r="D466" s="229" t="s">
        <v>190</v>
      </c>
      <c r="E466" s="44"/>
      <c r="F466" s="230" t="s">
        <v>678</v>
      </c>
      <c r="G466" s="44"/>
      <c r="H466" s="44"/>
      <c r="I466" s="231"/>
      <c r="J466" s="44"/>
      <c r="K466" s="44"/>
      <c r="L466" s="48"/>
      <c r="M466" s="232"/>
      <c r="N466" s="233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1" t="s">
        <v>190</v>
      </c>
      <c r="AU466" s="21" t="s">
        <v>189</v>
      </c>
    </row>
    <row r="467" s="13" customFormat="1">
      <c r="A467" s="13"/>
      <c r="B467" s="234"/>
      <c r="C467" s="235"/>
      <c r="D467" s="236" t="s">
        <v>192</v>
      </c>
      <c r="E467" s="237" t="s">
        <v>19</v>
      </c>
      <c r="F467" s="238" t="s">
        <v>606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192</v>
      </c>
      <c r="AU467" s="244" t="s">
        <v>189</v>
      </c>
      <c r="AV467" s="13" t="s">
        <v>81</v>
      </c>
      <c r="AW467" s="13" t="s">
        <v>35</v>
      </c>
      <c r="AX467" s="13" t="s">
        <v>74</v>
      </c>
      <c r="AY467" s="244" t="s">
        <v>179</v>
      </c>
    </row>
    <row r="468" s="14" customFormat="1">
      <c r="A468" s="14"/>
      <c r="B468" s="245"/>
      <c r="C468" s="246"/>
      <c r="D468" s="236" t="s">
        <v>192</v>
      </c>
      <c r="E468" s="247" t="s">
        <v>19</v>
      </c>
      <c r="F468" s="248" t="s">
        <v>674</v>
      </c>
      <c r="G468" s="246"/>
      <c r="H468" s="249">
        <v>6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192</v>
      </c>
      <c r="AU468" s="255" t="s">
        <v>189</v>
      </c>
      <c r="AV468" s="14" t="s">
        <v>14</v>
      </c>
      <c r="AW468" s="14" t="s">
        <v>35</v>
      </c>
      <c r="AX468" s="14" t="s">
        <v>74</v>
      </c>
      <c r="AY468" s="255" t="s">
        <v>179</v>
      </c>
    </row>
    <row r="469" s="15" customFormat="1">
      <c r="A469" s="15"/>
      <c r="B469" s="256"/>
      <c r="C469" s="257"/>
      <c r="D469" s="236" t="s">
        <v>192</v>
      </c>
      <c r="E469" s="258" t="s">
        <v>19</v>
      </c>
      <c r="F469" s="259" t="s">
        <v>201</v>
      </c>
      <c r="G469" s="257"/>
      <c r="H469" s="260">
        <v>6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192</v>
      </c>
      <c r="AU469" s="266" t="s">
        <v>189</v>
      </c>
      <c r="AV469" s="15" t="s">
        <v>188</v>
      </c>
      <c r="AW469" s="15" t="s">
        <v>35</v>
      </c>
      <c r="AX469" s="15" t="s">
        <v>81</v>
      </c>
      <c r="AY469" s="266" t="s">
        <v>179</v>
      </c>
    </row>
    <row r="470" s="2" customFormat="1" ht="16.5" customHeight="1">
      <c r="A470" s="42"/>
      <c r="B470" s="43"/>
      <c r="C470" s="267" t="s">
        <v>321</v>
      </c>
      <c r="D470" s="267" t="s">
        <v>266</v>
      </c>
      <c r="E470" s="268" t="s">
        <v>679</v>
      </c>
      <c r="F470" s="269" t="s">
        <v>680</v>
      </c>
      <c r="G470" s="270" t="s">
        <v>204</v>
      </c>
      <c r="H470" s="271">
        <v>6.1200000000000001</v>
      </c>
      <c r="I470" s="272"/>
      <c r="J470" s="273">
        <f>ROUND(I470*H470,2)</f>
        <v>0</v>
      </c>
      <c r="K470" s="269" t="s">
        <v>187</v>
      </c>
      <c r="L470" s="274"/>
      <c r="M470" s="275" t="s">
        <v>19</v>
      </c>
      <c r="N470" s="276" t="s">
        <v>45</v>
      </c>
      <c r="O470" s="88"/>
      <c r="P470" s="225">
        <f>O470*H470</f>
        <v>0</v>
      </c>
      <c r="Q470" s="225">
        <v>0.040000000000000001</v>
      </c>
      <c r="R470" s="225">
        <f>Q470*H470</f>
        <v>0.24480000000000002</v>
      </c>
      <c r="S470" s="225">
        <v>0</v>
      </c>
      <c r="T470" s="226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7" t="s">
        <v>217</v>
      </c>
      <c r="AT470" s="227" t="s">
        <v>266</v>
      </c>
      <c r="AU470" s="227" t="s">
        <v>189</v>
      </c>
      <c r="AY470" s="21" t="s">
        <v>179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1" t="s">
        <v>81</v>
      </c>
      <c r="BK470" s="228">
        <f>ROUND(I470*H470,2)</f>
        <v>0</v>
      </c>
      <c r="BL470" s="21" t="s">
        <v>188</v>
      </c>
      <c r="BM470" s="227" t="s">
        <v>681</v>
      </c>
    </row>
    <row r="471" s="14" customFormat="1">
      <c r="A471" s="14"/>
      <c r="B471" s="245"/>
      <c r="C471" s="246"/>
      <c r="D471" s="236" t="s">
        <v>192</v>
      </c>
      <c r="E471" s="246"/>
      <c r="F471" s="248" t="s">
        <v>682</v>
      </c>
      <c r="G471" s="246"/>
      <c r="H471" s="249">
        <v>6.1200000000000001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192</v>
      </c>
      <c r="AU471" s="255" t="s">
        <v>189</v>
      </c>
      <c r="AV471" s="14" t="s">
        <v>14</v>
      </c>
      <c r="AW471" s="14" t="s">
        <v>4</v>
      </c>
      <c r="AX471" s="14" t="s">
        <v>81</v>
      </c>
      <c r="AY471" s="255" t="s">
        <v>179</v>
      </c>
    </row>
    <row r="472" s="2" customFormat="1" ht="16.5" customHeight="1">
      <c r="A472" s="42"/>
      <c r="B472" s="43"/>
      <c r="C472" s="216" t="s">
        <v>497</v>
      </c>
      <c r="D472" s="216" t="s">
        <v>183</v>
      </c>
      <c r="E472" s="217" t="s">
        <v>683</v>
      </c>
      <c r="F472" s="218" t="s">
        <v>684</v>
      </c>
      <c r="G472" s="219" t="s">
        <v>216</v>
      </c>
      <c r="H472" s="220">
        <v>0.875</v>
      </c>
      <c r="I472" s="221"/>
      <c r="J472" s="222">
        <f>ROUND(I472*H472,2)</f>
        <v>0</v>
      </c>
      <c r="K472" s="218" t="s">
        <v>187</v>
      </c>
      <c r="L472" s="48"/>
      <c r="M472" s="223" t="s">
        <v>19</v>
      </c>
      <c r="N472" s="224" t="s">
        <v>45</v>
      </c>
      <c r="O472" s="88"/>
      <c r="P472" s="225">
        <f>O472*H472</f>
        <v>0</v>
      </c>
      <c r="Q472" s="225">
        <v>2.3113999999999999</v>
      </c>
      <c r="R472" s="225">
        <f>Q472*H472</f>
        <v>2.022475</v>
      </c>
      <c r="S472" s="225">
        <v>0</v>
      </c>
      <c r="T472" s="226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27" t="s">
        <v>188</v>
      </c>
      <c r="AT472" s="227" t="s">
        <v>183</v>
      </c>
      <c r="AU472" s="227" t="s">
        <v>189</v>
      </c>
      <c r="AY472" s="21" t="s">
        <v>179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1" t="s">
        <v>81</v>
      </c>
      <c r="BK472" s="228">
        <f>ROUND(I472*H472,2)</f>
        <v>0</v>
      </c>
      <c r="BL472" s="21" t="s">
        <v>188</v>
      </c>
      <c r="BM472" s="227" t="s">
        <v>685</v>
      </c>
    </row>
    <row r="473" s="2" customFormat="1">
      <c r="A473" s="42"/>
      <c r="B473" s="43"/>
      <c r="C473" s="44"/>
      <c r="D473" s="229" t="s">
        <v>190</v>
      </c>
      <c r="E473" s="44"/>
      <c r="F473" s="230" t="s">
        <v>686</v>
      </c>
      <c r="G473" s="44"/>
      <c r="H473" s="44"/>
      <c r="I473" s="231"/>
      <c r="J473" s="44"/>
      <c r="K473" s="44"/>
      <c r="L473" s="48"/>
      <c r="M473" s="232"/>
      <c r="N473" s="233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190</v>
      </c>
      <c r="AU473" s="21" t="s">
        <v>189</v>
      </c>
    </row>
    <row r="474" s="13" customFormat="1">
      <c r="A474" s="13"/>
      <c r="B474" s="234"/>
      <c r="C474" s="235"/>
      <c r="D474" s="236" t="s">
        <v>192</v>
      </c>
      <c r="E474" s="237" t="s">
        <v>19</v>
      </c>
      <c r="F474" s="238" t="s">
        <v>687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192</v>
      </c>
      <c r="AU474" s="244" t="s">
        <v>189</v>
      </c>
      <c r="AV474" s="13" t="s">
        <v>81</v>
      </c>
      <c r="AW474" s="13" t="s">
        <v>35</v>
      </c>
      <c r="AX474" s="13" t="s">
        <v>74</v>
      </c>
      <c r="AY474" s="244" t="s">
        <v>179</v>
      </c>
    </row>
    <row r="475" s="14" customFormat="1">
      <c r="A475" s="14"/>
      <c r="B475" s="245"/>
      <c r="C475" s="246"/>
      <c r="D475" s="236" t="s">
        <v>192</v>
      </c>
      <c r="E475" s="247" t="s">
        <v>19</v>
      </c>
      <c r="F475" s="248" t="s">
        <v>688</v>
      </c>
      <c r="G475" s="246"/>
      <c r="H475" s="249">
        <v>0.875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192</v>
      </c>
      <c r="AU475" s="255" t="s">
        <v>189</v>
      </c>
      <c r="AV475" s="14" t="s">
        <v>14</v>
      </c>
      <c r="AW475" s="14" t="s">
        <v>35</v>
      </c>
      <c r="AX475" s="14" t="s">
        <v>74</v>
      </c>
      <c r="AY475" s="255" t="s">
        <v>179</v>
      </c>
    </row>
    <row r="476" s="15" customFormat="1">
      <c r="A476" s="15"/>
      <c r="B476" s="256"/>
      <c r="C476" s="257"/>
      <c r="D476" s="236" t="s">
        <v>192</v>
      </c>
      <c r="E476" s="258" t="s">
        <v>19</v>
      </c>
      <c r="F476" s="259" t="s">
        <v>201</v>
      </c>
      <c r="G476" s="257"/>
      <c r="H476" s="260">
        <v>0.875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192</v>
      </c>
      <c r="AU476" s="266" t="s">
        <v>189</v>
      </c>
      <c r="AV476" s="15" t="s">
        <v>188</v>
      </c>
      <c r="AW476" s="15" t="s">
        <v>35</v>
      </c>
      <c r="AX476" s="15" t="s">
        <v>81</v>
      </c>
      <c r="AY476" s="266" t="s">
        <v>179</v>
      </c>
    </row>
    <row r="477" s="2" customFormat="1" ht="21.75" customHeight="1">
      <c r="A477" s="42"/>
      <c r="B477" s="43"/>
      <c r="C477" s="216" t="s">
        <v>689</v>
      </c>
      <c r="D477" s="216" t="s">
        <v>183</v>
      </c>
      <c r="E477" s="217" t="s">
        <v>690</v>
      </c>
      <c r="F477" s="218" t="s">
        <v>691</v>
      </c>
      <c r="G477" s="219" t="s">
        <v>204</v>
      </c>
      <c r="H477" s="220">
        <v>3.5</v>
      </c>
      <c r="I477" s="221"/>
      <c r="J477" s="222">
        <f>ROUND(I477*H477,2)</f>
        <v>0</v>
      </c>
      <c r="K477" s="218" t="s">
        <v>187</v>
      </c>
      <c r="L477" s="48"/>
      <c r="M477" s="223" t="s">
        <v>19</v>
      </c>
      <c r="N477" s="224" t="s">
        <v>45</v>
      </c>
      <c r="O477" s="88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27" t="s">
        <v>188</v>
      </c>
      <c r="AT477" s="227" t="s">
        <v>183</v>
      </c>
      <c r="AU477" s="227" t="s">
        <v>189</v>
      </c>
      <c r="AY477" s="21" t="s">
        <v>179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1" t="s">
        <v>81</v>
      </c>
      <c r="BK477" s="228">
        <f>ROUND(I477*H477,2)</f>
        <v>0</v>
      </c>
      <c r="BL477" s="21" t="s">
        <v>188</v>
      </c>
      <c r="BM477" s="227" t="s">
        <v>692</v>
      </c>
    </row>
    <row r="478" s="2" customFormat="1">
      <c r="A478" s="42"/>
      <c r="B478" s="43"/>
      <c r="C478" s="44"/>
      <c r="D478" s="229" t="s">
        <v>190</v>
      </c>
      <c r="E478" s="44"/>
      <c r="F478" s="230" t="s">
        <v>693</v>
      </c>
      <c r="G478" s="44"/>
      <c r="H478" s="44"/>
      <c r="I478" s="231"/>
      <c r="J478" s="44"/>
      <c r="K478" s="44"/>
      <c r="L478" s="48"/>
      <c r="M478" s="232"/>
      <c r="N478" s="233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1" t="s">
        <v>190</v>
      </c>
      <c r="AU478" s="21" t="s">
        <v>189</v>
      </c>
    </row>
    <row r="479" s="13" customFormat="1">
      <c r="A479" s="13"/>
      <c r="B479" s="234"/>
      <c r="C479" s="235"/>
      <c r="D479" s="236" t="s">
        <v>192</v>
      </c>
      <c r="E479" s="237" t="s">
        <v>19</v>
      </c>
      <c r="F479" s="238" t="s">
        <v>687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192</v>
      </c>
      <c r="AU479" s="244" t="s">
        <v>189</v>
      </c>
      <c r="AV479" s="13" t="s">
        <v>81</v>
      </c>
      <c r="AW479" s="13" t="s">
        <v>35</v>
      </c>
      <c r="AX479" s="13" t="s">
        <v>74</v>
      </c>
      <c r="AY479" s="244" t="s">
        <v>179</v>
      </c>
    </row>
    <row r="480" s="14" customFormat="1">
      <c r="A480" s="14"/>
      <c r="B480" s="245"/>
      <c r="C480" s="246"/>
      <c r="D480" s="236" t="s">
        <v>192</v>
      </c>
      <c r="E480" s="247" t="s">
        <v>19</v>
      </c>
      <c r="F480" s="248" t="s">
        <v>694</v>
      </c>
      <c r="G480" s="246"/>
      <c r="H480" s="249">
        <v>3.5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192</v>
      </c>
      <c r="AU480" s="255" t="s">
        <v>189</v>
      </c>
      <c r="AV480" s="14" t="s">
        <v>14</v>
      </c>
      <c r="AW480" s="14" t="s">
        <v>35</v>
      </c>
      <c r="AX480" s="14" t="s">
        <v>74</v>
      </c>
      <c r="AY480" s="255" t="s">
        <v>179</v>
      </c>
    </row>
    <row r="481" s="15" customFormat="1">
      <c r="A481" s="15"/>
      <c r="B481" s="256"/>
      <c r="C481" s="257"/>
      <c r="D481" s="236" t="s">
        <v>192</v>
      </c>
      <c r="E481" s="258" t="s">
        <v>19</v>
      </c>
      <c r="F481" s="259" t="s">
        <v>201</v>
      </c>
      <c r="G481" s="257"/>
      <c r="H481" s="260">
        <v>3.5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192</v>
      </c>
      <c r="AU481" s="266" t="s">
        <v>189</v>
      </c>
      <c r="AV481" s="15" t="s">
        <v>188</v>
      </c>
      <c r="AW481" s="15" t="s">
        <v>35</v>
      </c>
      <c r="AX481" s="15" t="s">
        <v>81</v>
      </c>
      <c r="AY481" s="266" t="s">
        <v>179</v>
      </c>
    </row>
    <row r="482" s="2" customFormat="1" ht="16.5" customHeight="1">
      <c r="A482" s="42"/>
      <c r="B482" s="43"/>
      <c r="C482" s="267" t="s">
        <v>347</v>
      </c>
      <c r="D482" s="267" t="s">
        <v>266</v>
      </c>
      <c r="E482" s="268" t="s">
        <v>695</v>
      </c>
      <c r="F482" s="269" t="s">
        <v>696</v>
      </c>
      <c r="G482" s="270" t="s">
        <v>204</v>
      </c>
      <c r="H482" s="271">
        <v>3.5529999999999999</v>
      </c>
      <c r="I482" s="272"/>
      <c r="J482" s="273">
        <f>ROUND(I482*H482,2)</f>
        <v>0</v>
      </c>
      <c r="K482" s="269" t="s">
        <v>187</v>
      </c>
      <c r="L482" s="274"/>
      <c r="M482" s="275" t="s">
        <v>19</v>
      </c>
      <c r="N482" s="276" t="s">
        <v>45</v>
      </c>
      <c r="O482" s="88"/>
      <c r="P482" s="225">
        <f>O482*H482</f>
        <v>0</v>
      </c>
      <c r="Q482" s="225">
        <v>0.0086999999999999994</v>
      </c>
      <c r="R482" s="225">
        <f>Q482*H482</f>
        <v>0.030911099999999997</v>
      </c>
      <c r="S482" s="225">
        <v>0</v>
      </c>
      <c r="T482" s="226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7" t="s">
        <v>217</v>
      </c>
      <c r="AT482" s="227" t="s">
        <v>266</v>
      </c>
      <c r="AU482" s="227" t="s">
        <v>189</v>
      </c>
      <c r="AY482" s="21" t="s">
        <v>179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1" t="s">
        <v>81</v>
      </c>
      <c r="BK482" s="228">
        <f>ROUND(I482*H482,2)</f>
        <v>0</v>
      </c>
      <c r="BL482" s="21" t="s">
        <v>188</v>
      </c>
      <c r="BM482" s="227" t="s">
        <v>697</v>
      </c>
    </row>
    <row r="483" s="14" customFormat="1">
      <c r="A483" s="14"/>
      <c r="B483" s="245"/>
      <c r="C483" s="246"/>
      <c r="D483" s="236" t="s">
        <v>192</v>
      </c>
      <c r="E483" s="246"/>
      <c r="F483" s="248" t="s">
        <v>698</v>
      </c>
      <c r="G483" s="246"/>
      <c r="H483" s="249">
        <v>3.5529999999999999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192</v>
      </c>
      <c r="AU483" s="255" t="s">
        <v>189</v>
      </c>
      <c r="AV483" s="14" t="s">
        <v>14</v>
      </c>
      <c r="AW483" s="14" t="s">
        <v>4</v>
      </c>
      <c r="AX483" s="14" t="s">
        <v>81</v>
      </c>
      <c r="AY483" s="255" t="s">
        <v>179</v>
      </c>
    </row>
    <row r="484" s="12" customFormat="1" ht="20.88" customHeight="1">
      <c r="A484" s="12"/>
      <c r="B484" s="200"/>
      <c r="C484" s="201"/>
      <c r="D484" s="202" t="s">
        <v>73</v>
      </c>
      <c r="E484" s="214" t="s">
        <v>490</v>
      </c>
      <c r="F484" s="214" t="s">
        <v>699</v>
      </c>
      <c r="G484" s="201"/>
      <c r="H484" s="201"/>
      <c r="I484" s="204"/>
      <c r="J484" s="215">
        <f>BK484</f>
        <v>0</v>
      </c>
      <c r="K484" s="201"/>
      <c r="L484" s="206"/>
      <c r="M484" s="207"/>
      <c r="N484" s="208"/>
      <c r="O484" s="208"/>
      <c r="P484" s="209">
        <f>SUM(P485:P486)</f>
        <v>0</v>
      </c>
      <c r="Q484" s="208"/>
      <c r="R484" s="209">
        <f>SUM(R485:R486)</f>
        <v>0</v>
      </c>
      <c r="S484" s="208"/>
      <c r="T484" s="210">
        <f>SUM(T485:T486)</f>
        <v>0.074399999999999994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1" t="s">
        <v>81</v>
      </c>
      <c r="AT484" s="212" t="s">
        <v>73</v>
      </c>
      <c r="AU484" s="212" t="s">
        <v>14</v>
      </c>
      <c r="AY484" s="211" t="s">
        <v>179</v>
      </c>
      <c r="BK484" s="213">
        <f>SUM(BK485:BK486)</f>
        <v>0</v>
      </c>
    </row>
    <row r="485" s="2" customFormat="1" ht="16.5" customHeight="1">
      <c r="A485" s="42"/>
      <c r="B485" s="43"/>
      <c r="C485" s="216" t="s">
        <v>700</v>
      </c>
      <c r="D485" s="216" t="s">
        <v>183</v>
      </c>
      <c r="E485" s="217" t="s">
        <v>701</v>
      </c>
      <c r="F485" s="218" t="s">
        <v>702</v>
      </c>
      <c r="G485" s="219" t="s">
        <v>204</v>
      </c>
      <c r="H485" s="220">
        <v>30</v>
      </c>
      <c r="I485" s="221"/>
      <c r="J485" s="222">
        <f>ROUND(I485*H485,2)</f>
        <v>0</v>
      </c>
      <c r="K485" s="218" t="s">
        <v>187</v>
      </c>
      <c r="L485" s="48"/>
      <c r="M485" s="223" t="s">
        <v>19</v>
      </c>
      <c r="N485" s="224" t="s">
        <v>45</v>
      </c>
      <c r="O485" s="88"/>
      <c r="P485" s="225">
        <f>O485*H485</f>
        <v>0</v>
      </c>
      <c r="Q485" s="225">
        <v>0</v>
      </c>
      <c r="R485" s="225">
        <f>Q485*H485</f>
        <v>0</v>
      </c>
      <c r="S485" s="225">
        <v>0.00248</v>
      </c>
      <c r="T485" s="226">
        <f>S485*H485</f>
        <v>0.074399999999999994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27" t="s">
        <v>188</v>
      </c>
      <c r="AT485" s="227" t="s">
        <v>183</v>
      </c>
      <c r="AU485" s="227" t="s">
        <v>189</v>
      </c>
      <c r="AY485" s="21" t="s">
        <v>179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1" t="s">
        <v>81</v>
      </c>
      <c r="BK485" s="228">
        <f>ROUND(I485*H485,2)</f>
        <v>0</v>
      </c>
      <c r="BL485" s="21" t="s">
        <v>188</v>
      </c>
      <c r="BM485" s="227" t="s">
        <v>333</v>
      </c>
    </row>
    <row r="486" s="2" customFormat="1">
      <c r="A486" s="42"/>
      <c r="B486" s="43"/>
      <c r="C486" s="44"/>
      <c r="D486" s="229" t="s">
        <v>190</v>
      </c>
      <c r="E486" s="44"/>
      <c r="F486" s="230" t="s">
        <v>703</v>
      </c>
      <c r="G486" s="44"/>
      <c r="H486" s="44"/>
      <c r="I486" s="231"/>
      <c r="J486" s="44"/>
      <c r="K486" s="44"/>
      <c r="L486" s="48"/>
      <c r="M486" s="232"/>
      <c r="N486" s="233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1" t="s">
        <v>190</v>
      </c>
      <c r="AU486" s="21" t="s">
        <v>189</v>
      </c>
    </row>
    <row r="487" s="12" customFormat="1" ht="20.88" customHeight="1">
      <c r="A487" s="12"/>
      <c r="B487" s="200"/>
      <c r="C487" s="201"/>
      <c r="D487" s="202" t="s">
        <v>73</v>
      </c>
      <c r="E487" s="214" t="s">
        <v>466</v>
      </c>
      <c r="F487" s="214" t="s">
        <v>467</v>
      </c>
      <c r="G487" s="201"/>
      <c r="H487" s="201"/>
      <c r="I487" s="204"/>
      <c r="J487" s="215">
        <f>BK487</f>
        <v>0</v>
      </c>
      <c r="K487" s="201"/>
      <c r="L487" s="206"/>
      <c r="M487" s="207"/>
      <c r="N487" s="208"/>
      <c r="O487" s="208"/>
      <c r="P487" s="209">
        <f>P488+P497</f>
        <v>0</v>
      </c>
      <c r="Q487" s="208"/>
      <c r="R487" s="209">
        <f>R488+R497</f>
        <v>0</v>
      </c>
      <c r="S487" s="208"/>
      <c r="T487" s="210">
        <f>T488+T497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1" t="s">
        <v>81</v>
      </c>
      <c r="AT487" s="212" t="s">
        <v>73</v>
      </c>
      <c r="AU487" s="212" t="s">
        <v>14</v>
      </c>
      <c r="AY487" s="211" t="s">
        <v>179</v>
      </c>
      <c r="BK487" s="213">
        <f>BK488+BK497</f>
        <v>0</v>
      </c>
    </row>
    <row r="488" s="17" customFormat="1" ht="20.88" customHeight="1">
      <c r="A488" s="17"/>
      <c r="B488" s="289"/>
      <c r="C488" s="290"/>
      <c r="D488" s="291" t="s">
        <v>73</v>
      </c>
      <c r="E488" s="291" t="s">
        <v>468</v>
      </c>
      <c r="F488" s="291" t="s">
        <v>469</v>
      </c>
      <c r="G488" s="290"/>
      <c r="H488" s="290"/>
      <c r="I488" s="292"/>
      <c r="J488" s="293">
        <f>BK488</f>
        <v>0</v>
      </c>
      <c r="K488" s="290"/>
      <c r="L488" s="294"/>
      <c r="M488" s="295"/>
      <c r="N488" s="296"/>
      <c r="O488" s="296"/>
      <c r="P488" s="297">
        <f>SUM(P489:P496)</f>
        <v>0</v>
      </c>
      <c r="Q488" s="296"/>
      <c r="R488" s="297">
        <f>SUM(R489:R496)</f>
        <v>0</v>
      </c>
      <c r="S488" s="296"/>
      <c r="T488" s="298">
        <f>SUM(T489:T496)</f>
        <v>0</v>
      </c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R488" s="299" t="s">
        <v>81</v>
      </c>
      <c r="AT488" s="300" t="s">
        <v>73</v>
      </c>
      <c r="AU488" s="300" t="s">
        <v>189</v>
      </c>
      <c r="AY488" s="299" t="s">
        <v>179</v>
      </c>
      <c r="BK488" s="301">
        <f>SUM(BK489:BK496)</f>
        <v>0</v>
      </c>
    </row>
    <row r="489" s="2" customFormat="1" ht="24.15" customHeight="1">
      <c r="A489" s="42"/>
      <c r="B489" s="43"/>
      <c r="C489" s="216" t="s">
        <v>354</v>
      </c>
      <c r="D489" s="216" t="s">
        <v>183</v>
      </c>
      <c r="E489" s="217" t="s">
        <v>704</v>
      </c>
      <c r="F489" s="218" t="s">
        <v>705</v>
      </c>
      <c r="G489" s="219" t="s">
        <v>269</v>
      </c>
      <c r="H489" s="220">
        <v>1.774</v>
      </c>
      <c r="I489" s="221"/>
      <c r="J489" s="222">
        <f>ROUND(I489*H489,2)</f>
        <v>0</v>
      </c>
      <c r="K489" s="218" t="s">
        <v>187</v>
      </c>
      <c r="L489" s="48"/>
      <c r="M489" s="223" t="s">
        <v>19</v>
      </c>
      <c r="N489" s="224" t="s">
        <v>45</v>
      </c>
      <c r="O489" s="88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7" t="s">
        <v>188</v>
      </c>
      <c r="AT489" s="227" t="s">
        <v>183</v>
      </c>
      <c r="AU489" s="227" t="s">
        <v>188</v>
      </c>
      <c r="AY489" s="21" t="s">
        <v>179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1" t="s">
        <v>81</v>
      </c>
      <c r="BK489" s="228">
        <f>ROUND(I489*H489,2)</f>
        <v>0</v>
      </c>
      <c r="BL489" s="21" t="s">
        <v>188</v>
      </c>
      <c r="BM489" s="227" t="s">
        <v>706</v>
      </c>
    </row>
    <row r="490" s="2" customFormat="1">
      <c r="A490" s="42"/>
      <c r="B490" s="43"/>
      <c r="C490" s="44"/>
      <c r="D490" s="229" t="s">
        <v>190</v>
      </c>
      <c r="E490" s="44"/>
      <c r="F490" s="230" t="s">
        <v>707</v>
      </c>
      <c r="G490" s="44"/>
      <c r="H490" s="44"/>
      <c r="I490" s="231"/>
      <c r="J490" s="44"/>
      <c r="K490" s="44"/>
      <c r="L490" s="48"/>
      <c r="M490" s="232"/>
      <c r="N490" s="233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1" t="s">
        <v>190</v>
      </c>
      <c r="AU490" s="21" t="s">
        <v>188</v>
      </c>
    </row>
    <row r="491" s="14" customFormat="1">
      <c r="A491" s="14"/>
      <c r="B491" s="245"/>
      <c r="C491" s="246"/>
      <c r="D491" s="236" t="s">
        <v>192</v>
      </c>
      <c r="E491" s="247" t="s">
        <v>19</v>
      </c>
      <c r="F491" s="248" t="s">
        <v>708</v>
      </c>
      <c r="G491" s="246"/>
      <c r="H491" s="249">
        <v>1.774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192</v>
      </c>
      <c r="AU491" s="255" t="s">
        <v>188</v>
      </c>
      <c r="AV491" s="14" t="s">
        <v>14</v>
      </c>
      <c r="AW491" s="14" t="s">
        <v>35</v>
      </c>
      <c r="AX491" s="14" t="s">
        <v>74</v>
      </c>
      <c r="AY491" s="255" t="s">
        <v>179</v>
      </c>
    </row>
    <row r="492" s="15" customFormat="1">
      <c r="A492" s="15"/>
      <c r="B492" s="256"/>
      <c r="C492" s="257"/>
      <c r="D492" s="236" t="s">
        <v>192</v>
      </c>
      <c r="E492" s="258" t="s">
        <v>19</v>
      </c>
      <c r="F492" s="259" t="s">
        <v>201</v>
      </c>
      <c r="G492" s="257"/>
      <c r="H492" s="260">
        <v>1.774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192</v>
      </c>
      <c r="AU492" s="266" t="s">
        <v>188</v>
      </c>
      <c r="AV492" s="15" t="s">
        <v>188</v>
      </c>
      <c r="AW492" s="15" t="s">
        <v>35</v>
      </c>
      <c r="AX492" s="15" t="s">
        <v>81</v>
      </c>
      <c r="AY492" s="266" t="s">
        <v>179</v>
      </c>
    </row>
    <row r="493" s="2" customFormat="1" ht="24.15" customHeight="1">
      <c r="A493" s="42"/>
      <c r="B493" s="43"/>
      <c r="C493" s="216" t="s">
        <v>709</v>
      </c>
      <c r="D493" s="216" t="s">
        <v>183</v>
      </c>
      <c r="E493" s="217" t="s">
        <v>710</v>
      </c>
      <c r="F493" s="218" t="s">
        <v>711</v>
      </c>
      <c r="G493" s="219" t="s">
        <v>269</v>
      </c>
      <c r="H493" s="220">
        <v>3.488</v>
      </c>
      <c r="I493" s="221"/>
      <c r="J493" s="222">
        <f>ROUND(I493*H493,2)</f>
        <v>0</v>
      </c>
      <c r="K493" s="218" t="s">
        <v>187</v>
      </c>
      <c r="L493" s="48"/>
      <c r="M493" s="223" t="s">
        <v>19</v>
      </c>
      <c r="N493" s="224" t="s">
        <v>45</v>
      </c>
      <c r="O493" s="88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7" t="s">
        <v>188</v>
      </c>
      <c r="AT493" s="227" t="s">
        <v>183</v>
      </c>
      <c r="AU493" s="227" t="s">
        <v>188</v>
      </c>
      <c r="AY493" s="21" t="s">
        <v>179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1" t="s">
        <v>81</v>
      </c>
      <c r="BK493" s="228">
        <f>ROUND(I493*H493,2)</f>
        <v>0</v>
      </c>
      <c r="BL493" s="21" t="s">
        <v>188</v>
      </c>
      <c r="BM493" s="227" t="s">
        <v>712</v>
      </c>
    </row>
    <row r="494" s="2" customFormat="1">
      <c r="A494" s="42"/>
      <c r="B494" s="43"/>
      <c r="C494" s="44"/>
      <c r="D494" s="229" t="s">
        <v>190</v>
      </c>
      <c r="E494" s="44"/>
      <c r="F494" s="230" t="s">
        <v>713</v>
      </c>
      <c r="G494" s="44"/>
      <c r="H494" s="44"/>
      <c r="I494" s="231"/>
      <c r="J494" s="44"/>
      <c r="K494" s="44"/>
      <c r="L494" s="48"/>
      <c r="M494" s="232"/>
      <c r="N494" s="233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1" t="s">
        <v>190</v>
      </c>
      <c r="AU494" s="21" t="s">
        <v>188</v>
      </c>
    </row>
    <row r="495" s="13" customFormat="1">
      <c r="A495" s="13"/>
      <c r="B495" s="234"/>
      <c r="C495" s="235"/>
      <c r="D495" s="236" t="s">
        <v>192</v>
      </c>
      <c r="E495" s="237" t="s">
        <v>19</v>
      </c>
      <c r="F495" s="238" t="s">
        <v>714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192</v>
      </c>
      <c r="AU495" s="244" t="s">
        <v>188</v>
      </c>
      <c r="AV495" s="13" t="s">
        <v>81</v>
      </c>
      <c r="AW495" s="13" t="s">
        <v>35</v>
      </c>
      <c r="AX495" s="13" t="s">
        <v>74</v>
      </c>
      <c r="AY495" s="244" t="s">
        <v>179</v>
      </c>
    </row>
    <row r="496" s="14" customFormat="1">
      <c r="A496" s="14"/>
      <c r="B496" s="245"/>
      <c r="C496" s="246"/>
      <c r="D496" s="236" t="s">
        <v>192</v>
      </c>
      <c r="E496" s="247" t="s">
        <v>19</v>
      </c>
      <c r="F496" s="248" t="s">
        <v>715</v>
      </c>
      <c r="G496" s="246"/>
      <c r="H496" s="249">
        <v>3.488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192</v>
      </c>
      <c r="AU496" s="255" t="s">
        <v>188</v>
      </c>
      <c r="AV496" s="14" t="s">
        <v>14</v>
      </c>
      <c r="AW496" s="14" t="s">
        <v>35</v>
      </c>
      <c r="AX496" s="14" t="s">
        <v>81</v>
      </c>
      <c r="AY496" s="255" t="s">
        <v>179</v>
      </c>
    </row>
    <row r="497" s="17" customFormat="1" ht="20.88" customHeight="1">
      <c r="A497" s="17"/>
      <c r="B497" s="289"/>
      <c r="C497" s="290"/>
      <c r="D497" s="291" t="s">
        <v>73</v>
      </c>
      <c r="E497" s="291" t="s">
        <v>477</v>
      </c>
      <c r="F497" s="291" t="s">
        <v>478</v>
      </c>
      <c r="G497" s="290"/>
      <c r="H497" s="290"/>
      <c r="I497" s="292"/>
      <c r="J497" s="293">
        <f>BK497</f>
        <v>0</v>
      </c>
      <c r="K497" s="290"/>
      <c r="L497" s="294"/>
      <c r="M497" s="295"/>
      <c r="N497" s="296"/>
      <c r="O497" s="296"/>
      <c r="P497" s="297">
        <f>SUM(P498:P499)</f>
        <v>0</v>
      </c>
      <c r="Q497" s="296"/>
      <c r="R497" s="297">
        <f>SUM(R498:R499)</f>
        <v>0</v>
      </c>
      <c r="S497" s="296"/>
      <c r="T497" s="298">
        <f>SUM(T498:T499)</f>
        <v>0</v>
      </c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R497" s="299" t="s">
        <v>81</v>
      </c>
      <c r="AT497" s="300" t="s">
        <v>73</v>
      </c>
      <c r="AU497" s="300" t="s">
        <v>189</v>
      </c>
      <c r="AY497" s="299" t="s">
        <v>179</v>
      </c>
      <c r="BK497" s="301">
        <f>SUM(BK498:BK499)</f>
        <v>0</v>
      </c>
    </row>
    <row r="498" s="2" customFormat="1" ht="24.15" customHeight="1">
      <c r="A498" s="42"/>
      <c r="B498" s="43"/>
      <c r="C498" s="216" t="s">
        <v>358</v>
      </c>
      <c r="D498" s="216" t="s">
        <v>183</v>
      </c>
      <c r="E498" s="217" t="s">
        <v>480</v>
      </c>
      <c r="F498" s="218" t="s">
        <v>481</v>
      </c>
      <c r="G498" s="219" t="s">
        <v>269</v>
      </c>
      <c r="H498" s="220">
        <v>1816.318</v>
      </c>
      <c r="I498" s="221"/>
      <c r="J498" s="222">
        <f>ROUND(I498*H498,2)</f>
        <v>0</v>
      </c>
      <c r="K498" s="218" t="s">
        <v>187</v>
      </c>
      <c r="L498" s="48"/>
      <c r="M498" s="223" t="s">
        <v>19</v>
      </c>
      <c r="N498" s="224" t="s">
        <v>45</v>
      </c>
      <c r="O498" s="88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27" t="s">
        <v>188</v>
      </c>
      <c r="AT498" s="227" t="s">
        <v>183</v>
      </c>
      <c r="AU498" s="227" t="s">
        <v>188</v>
      </c>
      <c r="AY498" s="21" t="s">
        <v>179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1" t="s">
        <v>81</v>
      </c>
      <c r="BK498" s="228">
        <f>ROUND(I498*H498,2)</f>
        <v>0</v>
      </c>
      <c r="BL498" s="21" t="s">
        <v>188</v>
      </c>
      <c r="BM498" s="227" t="s">
        <v>482</v>
      </c>
    </row>
    <row r="499" s="2" customFormat="1">
      <c r="A499" s="42"/>
      <c r="B499" s="43"/>
      <c r="C499" s="44"/>
      <c r="D499" s="229" t="s">
        <v>190</v>
      </c>
      <c r="E499" s="44"/>
      <c r="F499" s="230" t="s">
        <v>483</v>
      </c>
      <c r="G499" s="44"/>
      <c r="H499" s="44"/>
      <c r="I499" s="231"/>
      <c r="J499" s="44"/>
      <c r="K499" s="44"/>
      <c r="L499" s="48"/>
      <c r="M499" s="232"/>
      <c r="N499" s="233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1" t="s">
        <v>190</v>
      </c>
      <c r="AU499" s="21" t="s">
        <v>188</v>
      </c>
    </row>
    <row r="500" s="12" customFormat="1" ht="25.92" customHeight="1">
      <c r="A500" s="12"/>
      <c r="B500" s="200"/>
      <c r="C500" s="201"/>
      <c r="D500" s="202" t="s">
        <v>73</v>
      </c>
      <c r="E500" s="203" t="s">
        <v>484</v>
      </c>
      <c r="F500" s="203" t="s">
        <v>485</v>
      </c>
      <c r="G500" s="201"/>
      <c r="H500" s="201"/>
      <c r="I500" s="204"/>
      <c r="J500" s="205">
        <f>BK500</f>
        <v>0</v>
      </c>
      <c r="K500" s="201"/>
      <c r="L500" s="206"/>
      <c r="M500" s="207"/>
      <c r="N500" s="208"/>
      <c r="O500" s="208"/>
      <c r="P500" s="209">
        <f>P501+P507</f>
        <v>0</v>
      </c>
      <c r="Q500" s="208"/>
      <c r="R500" s="209">
        <f>R501+R507</f>
        <v>3.6124320000000001</v>
      </c>
      <c r="S500" s="208"/>
      <c r="T500" s="210">
        <f>T501+T507</f>
        <v>4.9299999999999997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1" t="s">
        <v>14</v>
      </c>
      <c r="AT500" s="212" t="s">
        <v>73</v>
      </c>
      <c r="AU500" s="212" t="s">
        <v>74</v>
      </c>
      <c r="AY500" s="211" t="s">
        <v>179</v>
      </c>
      <c r="BK500" s="213">
        <f>BK501+BK507</f>
        <v>0</v>
      </c>
    </row>
    <row r="501" s="12" customFormat="1" ht="22.8" customHeight="1">
      <c r="A501" s="12"/>
      <c r="B501" s="200"/>
      <c r="C501" s="201"/>
      <c r="D501" s="202" t="s">
        <v>73</v>
      </c>
      <c r="E501" s="214" t="s">
        <v>486</v>
      </c>
      <c r="F501" s="214" t="s">
        <v>487</v>
      </c>
      <c r="G501" s="201"/>
      <c r="H501" s="201"/>
      <c r="I501" s="204"/>
      <c r="J501" s="215">
        <f>BK501</f>
        <v>0</v>
      </c>
      <c r="K501" s="201"/>
      <c r="L501" s="206"/>
      <c r="M501" s="207"/>
      <c r="N501" s="208"/>
      <c r="O501" s="208"/>
      <c r="P501" s="209">
        <f>SUM(P502:P506)</f>
        <v>0</v>
      </c>
      <c r="Q501" s="208"/>
      <c r="R501" s="209">
        <f>SUM(R502:R506)</f>
        <v>0</v>
      </c>
      <c r="S501" s="208"/>
      <c r="T501" s="210">
        <f>SUM(T502:T506)</f>
        <v>1.7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1" t="s">
        <v>14</v>
      </c>
      <c r="AT501" s="212" t="s">
        <v>73</v>
      </c>
      <c r="AU501" s="212" t="s">
        <v>81</v>
      </c>
      <c r="AY501" s="211" t="s">
        <v>179</v>
      </c>
      <c r="BK501" s="213">
        <f>SUM(BK502:BK506)</f>
        <v>0</v>
      </c>
    </row>
    <row r="502" s="2" customFormat="1" ht="16.5" customHeight="1">
      <c r="A502" s="42"/>
      <c r="B502" s="43"/>
      <c r="C502" s="216" t="s">
        <v>716</v>
      </c>
      <c r="D502" s="216" t="s">
        <v>183</v>
      </c>
      <c r="E502" s="217" t="s">
        <v>717</v>
      </c>
      <c r="F502" s="218" t="s">
        <v>718</v>
      </c>
      <c r="G502" s="219" t="s">
        <v>309</v>
      </c>
      <c r="H502" s="220">
        <v>1700</v>
      </c>
      <c r="I502" s="221"/>
      <c r="J502" s="222">
        <f>ROUND(I502*H502,2)</f>
        <v>0</v>
      </c>
      <c r="K502" s="218" t="s">
        <v>187</v>
      </c>
      <c r="L502" s="48"/>
      <c r="M502" s="223" t="s">
        <v>19</v>
      </c>
      <c r="N502" s="224" t="s">
        <v>45</v>
      </c>
      <c r="O502" s="88"/>
      <c r="P502" s="225">
        <f>O502*H502</f>
        <v>0</v>
      </c>
      <c r="Q502" s="225">
        <v>0</v>
      </c>
      <c r="R502" s="225">
        <f>Q502*H502</f>
        <v>0</v>
      </c>
      <c r="S502" s="225">
        <v>0.001</v>
      </c>
      <c r="T502" s="226">
        <f>S502*H502</f>
        <v>1.7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27" t="s">
        <v>229</v>
      </c>
      <c r="AT502" s="227" t="s">
        <v>183</v>
      </c>
      <c r="AU502" s="227" t="s">
        <v>14</v>
      </c>
      <c r="AY502" s="21" t="s">
        <v>179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21" t="s">
        <v>81</v>
      </c>
      <c r="BK502" s="228">
        <f>ROUND(I502*H502,2)</f>
        <v>0</v>
      </c>
      <c r="BL502" s="21" t="s">
        <v>229</v>
      </c>
      <c r="BM502" s="227" t="s">
        <v>490</v>
      </c>
    </row>
    <row r="503" s="2" customFormat="1">
      <c r="A503" s="42"/>
      <c r="B503" s="43"/>
      <c r="C503" s="44"/>
      <c r="D503" s="229" t="s">
        <v>190</v>
      </c>
      <c r="E503" s="44"/>
      <c r="F503" s="230" t="s">
        <v>719</v>
      </c>
      <c r="G503" s="44"/>
      <c r="H503" s="44"/>
      <c r="I503" s="231"/>
      <c r="J503" s="44"/>
      <c r="K503" s="44"/>
      <c r="L503" s="48"/>
      <c r="M503" s="232"/>
      <c r="N503" s="233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1" t="s">
        <v>190</v>
      </c>
      <c r="AU503" s="21" t="s">
        <v>14</v>
      </c>
    </row>
    <row r="504" s="13" customFormat="1">
      <c r="A504" s="13"/>
      <c r="B504" s="234"/>
      <c r="C504" s="235"/>
      <c r="D504" s="236" t="s">
        <v>192</v>
      </c>
      <c r="E504" s="237" t="s">
        <v>19</v>
      </c>
      <c r="F504" s="238" t="s">
        <v>720</v>
      </c>
      <c r="G504" s="235"/>
      <c r="H504" s="237" t="s">
        <v>19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192</v>
      </c>
      <c r="AU504" s="244" t="s">
        <v>14</v>
      </c>
      <c r="AV504" s="13" t="s">
        <v>81</v>
      </c>
      <c r="AW504" s="13" t="s">
        <v>35</v>
      </c>
      <c r="AX504" s="13" t="s">
        <v>74</v>
      </c>
      <c r="AY504" s="244" t="s">
        <v>179</v>
      </c>
    </row>
    <row r="505" s="14" customFormat="1">
      <c r="A505" s="14"/>
      <c r="B505" s="245"/>
      <c r="C505" s="246"/>
      <c r="D505" s="236" t="s">
        <v>192</v>
      </c>
      <c r="E505" s="247" t="s">
        <v>19</v>
      </c>
      <c r="F505" s="248" t="s">
        <v>721</v>
      </c>
      <c r="G505" s="246"/>
      <c r="H505" s="249">
        <v>1700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192</v>
      </c>
      <c r="AU505" s="255" t="s">
        <v>14</v>
      </c>
      <c r="AV505" s="14" t="s">
        <v>14</v>
      </c>
      <c r="AW505" s="14" t="s">
        <v>35</v>
      </c>
      <c r="AX505" s="14" t="s">
        <v>74</v>
      </c>
      <c r="AY505" s="255" t="s">
        <v>179</v>
      </c>
    </row>
    <row r="506" s="15" customFormat="1">
      <c r="A506" s="15"/>
      <c r="B506" s="256"/>
      <c r="C506" s="257"/>
      <c r="D506" s="236" t="s">
        <v>192</v>
      </c>
      <c r="E506" s="258" t="s">
        <v>19</v>
      </c>
      <c r="F506" s="259" t="s">
        <v>201</v>
      </c>
      <c r="G506" s="257"/>
      <c r="H506" s="260">
        <v>1700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192</v>
      </c>
      <c r="AU506" s="266" t="s">
        <v>14</v>
      </c>
      <c r="AV506" s="15" t="s">
        <v>188</v>
      </c>
      <c r="AW506" s="15" t="s">
        <v>35</v>
      </c>
      <c r="AX506" s="15" t="s">
        <v>81</v>
      </c>
      <c r="AY506" s="266" t="s">
        <v>179</v>
      </c>
    </row>
    <row r="507" s="12" customFormat="1" ht="22.8" customHeight="1">
      <c r="A507" s="12"/>
      <c r="B507" s="200"/>
      <c r="C507" s="201"/>
      <c r="D507" s="202" t="s">
        <v>73</v>
      </c>
      <c r="E507" s="214" t="s">
        <v>495</v>
      </c>
      <c r="F507" s="214" t="s">
        <v>496</v>
      </c>
      <c r="G507" s="201"/>
      <c r="H507" s="201"/>
      <c r="I507" s="204"/>
      <c r="J507" s="215">
        <f>BK507</f>
        <v>0</v>
      </c>
      <c r="K507" s="201"/>
      <c r="L507" s="206"/>
      <c r="M507" s="207"/>
      <c r="N507" s="208"/>
      <c r="O507" s="208"/>
      <c r="P507" s="209">
        <f>SUM(P508:P546)</f>
        <v>0</v>
      </c>
      <c r="Q507" s="208"/>
      <c r="R507" s="209">
        <f>SUM(R508:R546)</f>
        <v>3.6124320000000001</v>
      </c>
      <c r="S507" s="208"/>
      <c r="T507" s="210">
        <f>SUM(T508:T546)</f>
        <v>3.23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1" t="s">
        <v>14</v>
      </c>
      <c r="AT507" s="212" t="s">
        <v>73</v>
      </c>
      <c r="AU507" s="212" t="s">
        <v>81</v>
      </c>
      <c r="AY507" s="211" t="s">
        <v>179</v>
      </c>
      <c r="BK507" s="213">
        <f>SUM(BK508:BK546)</f>
        <v>0</v>
      </c>
    </row>
    <row r="508" s="2" customFormat="1" ht="16.5" customHeight="1">
      <c r="A508" s="42"/>
      <c r="B508" s="43"/>
      <c r="C508" s="216" t="s">
        <v>363</v>
      </c>
      <c r="D508" s="216" t="s">
        <v>183</v>
      </c>
      <c r="E508" s="217" t="s">
        <v>722</v>
      </c>
      <c r="F508" s="218" t="s">
        <v>723</v>
      </c>
      <c r="G508" s="219" t="s">
        <v>186</v>
      </c>
      <c r="H508" s="220">
        <v>129.19999999999999</v>
      </c>
      <c r="I508" s="221"/>
      <c r="J508" s="222">
        <f>ROUND(I508*H508,2)</f>
        <v>0</v>
      </c>
      <c r="K508" s="218" t="s">
        <v>187</v>
      </c>
      <c r="L508" s="48"/>
      <c r="M508" s="223" t="s">
        <v>19</v>
      </c>
      <c r="N508" s="224" t="s">
        <v>45</v>
      </c>
      <c r="O508" s="88"/>
      <c r="P508" s="225">
        <f>O508*H508</f>
        <v>0</v>
      </c>
      <c r="Q508" s="225">
        <v>0.00011</v>
      </c>
      <c r="R508" s="225">
        <f>Q508*H508</f>
        <v>0.014211999999999999</v>
      </c>
      <c r="S508" s="225">
        <v>0</v>
      </c>
      <c r="T508" s="226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27" t="s">
        <v>229</v>
      </c>
      <c r="AT508" s="227" t="s">
        <v>183</v>
      </c>
      <c r="AU508" s="227" t="s">
        <v>14</v>
      </c>
      <c r="AY508" s="21" t="s">
        <v>179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21" t="s">
        <v>81</v>
      </c>
      <c r="BK508" s="228">
        <f>ROUND(I508*H508,2)</f>
        <v>0</v>
      </c>
      <c r="BL508" s="21" t="s">
        <v>229</v>
      </c>
      <c r="BM508" s="227" t="s">
        <v>500</v>
      </c>
    </row>
    <row r="509" s="2" customFormat="1">
      <c r="A509" s="42"/>
      <c r="B509" s="43"/>
      <c r="C509" s="44"/>
      <c r="D509" s="229" t="s">
        <v>190</v>
      </c>
      <c r="E509" s="44"/>
      <c r="F509" s="230" t="s">
        <v>724</v>
      </c>
      <c r="G509" s="44"/>
      <c r="H509" s="44"/>
      <c r="I509" s="231"/>
      <c r="J509" s="44"/>
      <c r="K509" s="44"/>
      <c r="L509" s="48"/>
      <c r="M509" s="232"/>
      <c r="N509" s="233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1" t="s">
        <v>190</v>
      </c>
      <c r="AU509" s="21" t="s">
        <v>14</v>
      </c>
    </row>
    <row r="510" s="13" customFormat="1">
      <c r="A510" s="13"/>
      <c r="B510" s="234"/>
      <c r="C510" s="235"/>
      <c r="D510" s="236" t="s">
        <v>192</v>
      </c>
      <c r="E510" s="237" t="s">
        <v>19</v>
      </c>
      <c r="F510" s="238" t="s">
        <v>193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192</v>
      </c>
      <c r="AU510" s="244" t="s">
        <v>14</v>
      </c>
      <c r="AV510" s="13" t="s">
        <v>81</v>
      </c>
      <c r="AW510" s="13" t="s">
        <v>35</v>
      </c>
      <c r="AX510" s="13" t="s">
        <v>74</v>
      </c>
      <c r="AY510" s="244" t="s">
        <v>179</v>
      </c>
    </row>
    <row r="511" s="13" customFormat="1">
      <c r="A511" s="13"/>
      <c r="B511" s="234"/>
      <c r="C511" s="235"/>
      <c r="D511" s="236" t="s">
        <v>192</v>
      </c>
      <c r="E511" s="237" t="s">
        <v>19</v>
      </c>
      <c r="F511" s="238" t="s">
        <v>263</v>
      </c>
      <c r="G511" s="235"/>
      <c r="H511" s="237" t="s">
        <v>19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192</v>
      </c>
      <c r="AU511" s="244" t="s">
        <v>14</v>
      </c>
      <c r="AV511" s="13" t="s">
        <v>81</v>
      </c>
      <c r="AW511" s="13" t="s">
        <v>35</v>
      </c>
      <c r="AX511" s="13" t="s">
        <v>74</v>
      </c>
      <c r="AY511" s="244" t="s">
        <v>179</v>
      </c>
    </row>
    <row r="512" s="13" customFormat="1">
      <c r="A512" s="13"/>
      <c r="B512" s="234"/>
      <c r="C512" s="235"/>
      <c r="D512" s="236" t="s">
        <v>192</v>
      </c>
      <c r="E512" s="237" t="s">
        <v>19</v>
      </c>
      <c r="F512" s="238" t="s">
        <v>198</v>
      </c>
      <c r="G512" s="235"/>
      <c r="H512" s="237" t="s">
        <v>19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192</v>
      </c>
      <c r="AU512" s="244" t="s">
        <v>14</v>
      </c>
      <c r="AV512" s="13" t="s">
        <v>81</v>
      </c>
      <c r="AW512" s="13" t="s">
        <v>35</v>
      </c>
      <c r="AX512" s="13" t="s">
        <v>74</v>
      </c>
      <c r="AY512" s="244" t="s">
        <v>179</v>
      </c>
    </row>
    <row r="513" s="14" customFormat="1">
      <c r="A513" s="14"/>
      <c r="B513" s="245"/>
      <c r="C513" s="246"/>
      <c r="D513" s="236" t="s">
        <v>192</v>
      </c>
      <c r="E513" s="247" t="s">
        <v>19</v>
      </c>
      <c r="F513" s="248" t="s">
        <v>725</v>
      </c>
      <c r="G513" s="246"/>
      <c r="H513" s="249">
        <v>129.19999999999999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192</v>
      </c>
      <c r="AU513" s="255" t="s">
        <v>14</v>
      </c>
      <c r="AV513" s="14" t="s">
        <v>14</v>
      </c>
      <c r="AW513" s="14" t="s">
        <v>35</v>
      </c>
      <c r="AX513" s="14" t="s">
        <v>74</v>
      </c>
      <c r="AY513" s="255" t="s">
        <v>179</v>
      </c>
    </row>
    <row r="514" s="15" customFormat="1">
      <c r="A514" s="15"/>
      <c r="B514" s="256"/>
      <c r="C514" s="257"/>
      <c r="D514" s="236" t="s">
        <v>192</v>
      </c>
      <c r="E514" s="258" t="s">
        <v>19</v>
      </c>
      <c r="F514" s="259" t="s">
        <v>201</v>
      </c>
      <c r="G514" s="257"/>
      <c r="H514" s="260">
        <v>129.19999999999999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192</v>
      </c>
      <c r="AU514" s="266" t="s">
        <v>14</v>
      </c>
      <c r="AV514" s="15" t="s">
        <v>188</v>
      </c>
      <c r="AW514" s="15" t="s">
        <v>35</v>
      </c>
      <c r="AX514" s="15" t="s">
        <v>81</v>
      </c>
      <c r="AY514" s="266" t="s">
        <v>179</v>
      </c>
    </row>
    <row r="515" s="2" customFormat="1" ht="24.15" customHeight="1">
      <c r="A515" s="42"/>
      <c r="B515" s="43"/>
      <c r="C515" s="216" t="s">
        <v>726</v>
      </c>
      <c r="D515" s="216" t="s">
        <v>183</v>
      </c>
      <c r="E515" s="217" t="s">
        <v>727</v>
      </c>
      <c r="F515" s="218" t="s">
        <v>728</v>
      </c>
      <c r="G515" s="219" t="s">
        <v>186</v>
      </c>
      <c r="H515" s="220">
        <v>129.19999999999999</v>
      </c>
      <c r="I515" s="221"/>
      <c r="J515" s="222">
        <f>ROUND(I515*H515,2)</f>
        <v>0</v>
      </c>
      <c r="K515" s="218" t="s">
        <v>187</v>
      </c>
      <c r="L515" s="48"/>
      <c r="M515" s="223" t="s">
        <v>19</v>
      </c>
      <c r="N515" s="224" t="s">
        <v>45</v>
      </c>
      <c r="O515" s="88"/>
      <c r="P515" s="225">
        <f>O515*H515</f>
        <v>0</v>
      </c>
      <c r="Q515" s="225">
        <v>0.025000000000000001</v>
      </c>
      <c r="R515" s="225">
        <f>Q515*H515</f>
        <v>3.23</v>
      </c>
      <c r="S515" s="225">
        <v>0.025000000000000001</v>
      </c>
      <c r="T515" s="226">
        <f>S515*H515</f>
        <v>3.23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27" t="s">
        <v>229</v>
      </c>
      <c r="AT515" s="227" t="s">
        <v>183</v>
      </c>
      <c r="AU515" s="227" t="s">
        <v>14</v>
      </c>
      <c r="AY515" s="21" t="s">
        <v>179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1" t="s">
        <v>81</v>
      </c>
      <c r="BK515" s="228">
        <f>ROUND(I515*H515,2)</f>
        <v>0</v>
      </c>
      <c r="BL515" s="21" t="s">
        <v>229</v>
      </c>
      <c r="BM515" s="227" t="s">
        <v>729</v>
      </c>
    </row>
    <row r="516" s="2" customFormat="1">
      <c r="A516" s="42"/>
      <c r="B516" s="43"/>
      <c r="C516" s="44"/>
      <c r="D516" s="229" t="s">
        <v>190</v>
      </c>
      <c r="E516" s="44"/>
      <c r="F516" s="230" t="s">
        <v>730</v>
      </c>
      <c r="G516" s="44"/>
      <c r="H516" s="44"/>
      <c r="I516" s="231"/>
      <c r="J516" s="44"/>
      <c r="K516" s="44"/>
      <c r="L516" s="48"/>
      <c r="M516" s="232"/>
      <c r="N516" s="233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1" t="s">
        <v>190</v>
      </c>
      <c r="AU516" s="21" t="s">
        <v>14</v>
      </c>
    </row>
    <row r="517" s="2" customFormat="1">
      <c r="A517" s="42"/>
      <c r="B517" s="43"/>
      <c r="C517" s="44"/>
      <c r="D517" s="236" t="s">
        <v>272</v>
      </c>
      <c r="E517" s="44"/>
      <c r="F517" s="277" t="s">
        <v>731</v>
      </c>
      <c r="G517" s="44"/>
      <c r="H517" s="44"/>
      <c r="I517" s="231"/>
      <c r="J517" s="44"/>
      <c r="K517" s="44"/>
      <c r="L517" s="48"/>
      <c r="M517" s="232"/>
      <c r="N517" s="233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1" t="s">
        <v>272</v>
      </c>
      <c r="AU517" s="21" t="s">
        <v>14</v>
      </c>
    </row>
    <row r="518" s="13" customFormat="1">
      <c r="A518" s="13"/>
      <c r="B518" s="234"/>
      <c r="C518" s="235"/>
      <c r="D518" s="236" t="s">
        <v>192</v>
      </c>
      <c r="E518" s="237" t="s">
        <v>19</v>
      </c>
      <c r="F518" s="238" t="s">
        <v>193</v>
      </c>
      <c r="G518" s="235"/>
      <c r="H518" s="237" t="s">
        <v>19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192</v>
      </c>
      <c r="AU518" s="244" t="s">
        <v>14</v>
      </c>
      <c r="AV518" s="13" t="s">
        <v>81</v>
      </c>
      <c r="AW518" s="13" t="s">
        <v>35</v>
      </c>
      <c r="AX518" s="13" t="s">
        <v>74</v>
      </c>
      <c r="AY518" s="244" t="s">
        <v>179</v>
      </c>
    </row>
    <row r="519" s="13" customFormat="1">
      <c r="A519" s="13"/>
      <c r="B519" s="234"/>
      <c r="C519" s="235"/>
      <c r="D519" s="236" t="s">
        <v>192</v>
      </c>
      <c r="E519" s="237" t="s">
        <v>19</v>
      </c>
      <c r="F519" s="238" t="s">
        <v>263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192</v>
      </c>
      <c r="AU519" s="244" t="s">
        <v>14</v>
      </c>
      <c r="AV519" s="13" t="s">
        <v>81</v>
      </c>
      <c r="AW519" s="13" t="s">
        <v>35</v>
      </c>
      <c r="AX519" s="13" t="s">
        <v>74</v>
      </c>
      <c r="AY519" s="244" t="s">
        <v>179</v>
      </c>
    </row>
    <row r="520" s="13" customFormat="1">
      <c r="A520" s="13"/>
      <c r="B520" s="234"/>
      <c r="C520" s="235"/>
      <c r="D520" s="236" t="s">
        <v>192</v>
      </c>
      <c r="E520" s="237" t="s">
        <v>19</v>
      </c>
      <c r="F520" s="238" t="s">
        <v>198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192</v>
      </c>
      <c r="AU520" s="244" t="s">
        <v>14</v>
      </c>
      <c r="AV520" s="13" t="s">
        <v>81</v>
      </c>
      <c r="AW520" s="13" t="s">
        <v>35</v>
      </c>
      <c r="AX520" s="13" t="s">
        <v>74</v>
      </c>
      <c r="AY520" s="244" t="s">
        <v>179</v>
      </c>
    </row>
    <row r="521" s="14" customFormat="1">
      <c r="A521" s="14"/>
      <c r="B521" s="245"/>
      <c r="C521" s="246"/>
      <c r="D521" s="236" t="s">
        <v>192</v>
      </c>
      <c r="E521" s="247" t="s">
        <v>19</v>
      </c>
      <c r="F521" s="248" t="s">
        <v>732</v>
      </c>
      <c r="G521" s="246"/>
      <c r="H521" s="249">
        <v>129.19999999999999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192</v>
      </c>
      <c r="AU521" s="255" t="s">
        <v>14</v>
      </c>
      <c r="AV521" s="14" t="s">
        <v>14</v>
      </c>
      <c r="AW521" s="14" t="s">
        <v>35</v>
      </c>
      <c r="AX521" s="14" t="s">
        <v>74</v>
      </c>
      <c r="AY521" s="255" t="s">
        <v>179</v>
      </c>
    </row>
    <row r="522" s="15" customFormat="1">
      <c r="A522" s="15"/>
      <c r="B522" s="256"/>
      <c r="C522" s="257"/>
      <c r="D522" s="236" t="s">
        <v>192</v>
      </c>
      <c r="E522" s="258" t="s">
        <v>19</v>
      </c>
      <c r="F522" s="259" t="s">
        <v>201</v>
      </c>
      <c r="G522" s="257"/>
      <c r="H522" s="260">
        <v>129.19999999999999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192</v>
      </c>
      <c r="AU522" s="266" t="s">
        <v>14</v>
      </c>
      <c r="AV522" s="15" t="s">
        <v>188</v>
      </c>
      <c r="AW522" s="15" t="s">
        <v>35</v>
      </c>
      <c r="AX522" s="15" t="s">
        <v>81</v>
      </c>
      <c r="AY522" s="266" t="s">
        <v>179</v>
      </c>
    </row>
    <row r="523" s="2" customFormat="1" ht="16.5" customHeight="1">
      <c r="A523" s="42"/>
      <c r="B523" s="43"/>
      <c r="C523" s="216" t="s">
        <v>333</v>
      </c>
      <c r="D523" s="216" t="s">
        <v>183</v>
      </c>
      <c r="E523" s="217" t="s">
        <v>733</v>
      </c>
      <c r="F523" s="218" t="s">
        <v>734</v>
      </c>
      <c r="G523" s="219" t="s">
        <v>186</v>
      </c>
      <c r="H523" s="220">
        <v>129.19999999999999</v>
      </c>
      <c r="I523" s="221"/>
      <c r="J523" s="222">
        <f>ROUND(I523*H523,2)</f>
        <v>0</v>
      </c>
      <c r="K523" s="218" t="s">
        <v>187</v>
      </c>
      <c r="L523" s="48"/>
      <c r="M523" s="223" t="s">
        <v>19</v>
      </c>
      <c r="N523" s="224" t="s">
        <v>45</v>
      </c>
      <c r="O523" s="88"/>
      <c r="P523" s="225">
        <f>O523*H523</f>
        <v>0</v>
      </c>
      <c r="Q523" s="225">
        <v>0.00056999999999999998</v>
      </c>
      <c r="R523" s="225">
        <f>Q523*H523</f>
        <v>0.073643999999999987</v>
      </c>
      <c r="S523" s="225">
        <v>0</v>
      </c>
      <c r="T523" s="226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7" t="s">
        <v>229</v>
      </c>
      <c r="AT523" s="227" t="s">
        <v>183</v>
      </c>
      <c r="AU523" s="227" t="s">
        <v>14</v>
      </c>
      <c r="AY523" s="21" t="s">
        <v>179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21" t="s">
        <v>81</v>
      </c>
      <c r="BK523" s="228">
        <f>ROUND(I523*H523,2)</f>
        <v>0</v>
      </c>
      <c r="BL523" s="21" t="s">
        <v>229</v>
      </c>
      <c r="BM523" s="227" t="s">
        <v>735</v>
      </c>
    </row>
    <row r="524" s="2" customFormat="1">
      <c r="A524" s="42"/>
      <c r="B524" s="43"/>
      <c r="C524" s="44"/>
      <c r="D524" s="229" t="s">
        <v>190</v>
      </c>
      <c r="E524" s="44"/>
      <c r="F524" s="230" t="s">
        <v>736</v>
      </c>
      <c r="G524" s="44"/>
      <c r="H524" s="44"/>
      <c r="I524" s="231"/>
      <c r="J524" s="44"/>
      <c r="K524" s="44"/>
      <c r="L524" s="48"/>
      <c r="M524" s="232"/>
      <c r="N524" s="233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1" t="s">
        <v>190</v>
      </c>
      <c r="AU524" s="21" t="s">
        <v>14</v>
      </c>
    </row>
    <row r="525" s="2" customFormat="1">
      <c r="A525" s="42"/>
      <c r="B525" s="43"/>
      <c r="C525" s="44"/>
      <c r="D525" s="236" t="s">
        <v>272</v>
      </c>
      <c r="E525" s="44"/>
      <c r="F525" s="277" t="s">
        <v>737</v>
      </c>
      <c r="G525" s="44"/>
      <c r="H525" s="44"/>
      <c r="I525" s="231"/>
      <c r="J525" s="44"/>
      <c r="K525" s="44"/>
      <c r="L525" s="48"/>
      <c r="M525" s="232"/>
      <c r="N525" s="233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1" t="s">
        <v>272</v>
      </c>
      <c r="AU525" s="21" t="s">
        <v>14</v>
      </c>
    </row>
    <row r="526" s="13" customFormat="1">
      <c r="A526" s="13"/>
      <c r="B526" s="234"/>
      <c r="C526" s="235"/>
      <c r="D526" s="236" t="s">
        <v>192</v>
      </c>
      <c r="E526" s="237" t="s">
        <v>19</v>
      </c>
      <c r="F526" s="238" t="s">
        <v>193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192</v>
      </c>
      <c r="AU526" s="244" t="s">
        <v>14</v>
      </c>
      <c r="AV526" s="13" t="s">
        <v>81</v>
      </c>
      <c r="AW526" s="13" t="s">
        <v>35</v>
      </c>
      <c r="AX526" s="13" t="s">
        <v>74</v>
      </c>
      <c r="AY526" s="244" t="s">
        <v>179</v>
      </c>
    </row>
    <row r="527" s="13" customFormat="1">
      <c r="A527" s="13"/>
      <c r="B527" s="234"/>
      <c r="C527" s="235"/>
      <c r="D527" s="236" t="s">
        <v>192</v>
      </c>
      <c r="E527" s="237" t="s">
        <v>19</v>
      </c>
      <c r="F527" s="238" t="s">
        <v>263</v>
      </c>
      <c r="G527" s="235"/>
      <c r="H527" s="237" t="s">
        <v>19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192</v>
      </c>
      <c r="AU527" s="244" t="s">
        <v>14</v>
      </c>
      <c r="AV527" s="13" t="s">
        <v>81</v>
      </c>
      <c r="AW527" s="13" t="s">
        <v>35</v>
      </c>
      <c r="AX527" s="13" t="s">
        <v>74</v>
      </c>
      <c r="AY527" s="244" t="s">
        <v>179</v>
      </c>
    </row>
    <row r="528" s="13" customFormat="1">
      <c r="A528" s="13"/>
      <c r="B528" s="234"/>
      <c r="C528" s="235"/>
      <c r="D528" s="236" t="s">
        <v>192</v>
      </c>
      <c r="E528" s="237" t="s">
        <v>19</v>
      </c>
      <c r="F528" s="238" t="s">
        <v>198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192</v>
      </c>
      <c r="AU528" s="244" t="s">
        <v>14</v>
      </c>
      <c r="AV528" s="13" t="s">
        <v>81</v>
      </c>
      <c r="AW528" s="13" t="s">
        <v>35</v>
      </c>
      <c r="AX528" s="13" t="s">
        <v>74</v>
      </c>
      <c r="AY528" s="244" t="s">
        <v>179</v>
      </c>
    </row>
    <row r="529" s="14" customFormat="1">
      <c r="A529" s="14"/>
      <c r="B529" s="245"/>
      <c r="C529" s="246"/>
      <c r="D529" s="236" t="s">
        <v>192</v>
      </c>
      <c r="E529" s="247" t="s">
        <v>19</v>
      </c>
      <c r="F529" s="248" t="s">
        <v>725</v>
      </c>
      <c r="G529" s="246"/>
      <c r="H529" s="249">
        <v>129.19999999999999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192</v>
      </c>
      <c r="AU529" s="255" t="s">
        <v>14</v>
      </c>
      <c r="AV529" s="14" t="s">
        <v>14</v>
      </c>
      <c r="AW529" s="14" t="s">
        <v>35</v>
      </c>
      <c r="AX529" s="14" t="s">
        <v>74</v>
      </c>
      <c r="AY529" s="255" t="s">
        <v>179</v>
      </c>
    </row>
    <row r="530" s="15" customFormat="1">
      <c r="A530" s="15"/>
      <c r="B530" s="256"/>
      <c r="C530" s="257"/>
      <c r="D530" s="236" t="s">
        <v>192</v>
      </c>
      <c r="E530" s="258" t="s">
        <v>19</v>
      </c>
      <c r="F530" s="259" t="s">
        <v>201</v>
      </c>
      <c r="G530" s="257"/>
      <c r="H530" s="260">
        <v>129.19999999999999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6" t="s">
        <v>192</v>
      </c>
      <c r="AU530" s="266" t="s">
        <v>14</v>
      </c>
      <c r="AV530" s="15" t="s">
        <v>188</v>
      </c>
      <c r="AW530" s="15" t="s">
        <v>35</v>
      </c>
      <c r="AX530" s="15" t="s">
        <v>81</v>
      </c>
      <c r="AY530" s="266" t="s">
        <v>179</v>
      </c>
    </row>
    <row r="531" s="2" customFormat="1" ht="16.5" customHeight="1">
      <c r="A531" s="42"/>
      <c r="B531" s="43"/>
      <c r="C531" s="216" t="s">
        <v>349</v>
      </c>
      <c r="D531" s="216" t="s">
        <v>183</v>
      </c>
      <c r="E531" s="217" t="s">
        <v>498</v>
      </c>
      <c r="F531" s="218" t="s">
        <v>499</v>
      </c>
      <c r="G531" s="219" t="s">
        <v>186</v>
      </c>
      <c r="H531" s="220">
        <v>129.19999999999999</v>
      </c>
      <c r="I531" s="221"/>
      <c r="J531" s="222">
        <f>ROUND(I531*H531,2)</f>
        <v>0</v>
      </c>
      <c r="K531" s="218" t="s">
        <v>187</v>
      </c>
      <c r="L531" s="48"/>
      <c r="M531" s="223" t="s">
        <v>19</v>
      </c>
      <c r="N531" s="224" t="s">
        <v>45</v>
      </c>
      <c r="O531" s="88"/>
      <c r="P531" s="225">
        <f>O531*H531</f>
        <v>0</v>
      </c>
      <c r="Q531" s="225">
        <v>0.00035</v>
      </c>
      <c r="R531" s="225">
        <f>Q531*H531</f>
        <v>0.045219999999999996</v>
      </c>
      <c r="S531" s="225">
        <v>0</v>
      </c>
      <c r="T531" s="226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27" t="s">
        <v>229</v>
      </c>
      <c r="AT531" s="227" t="s">
        <v>183</v>
      </c>
      <c r="AU531" s="227" t="s">
        <v>14</v>
      </c>
      <c r="AY531" s="21" t="s">
        <v>179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1" t="s">
        <v>81</v>
      </c>
      <c r="BK531" s="228">
        <f>ROUND(I531*H531,2)</f>
        <v>0</v>
      </c>
      <c r="BL531" s="21" t="s">
        <v>229</v>
      </c>
      <c r="BM531" s="227" t="s">
        <v>738</v>
      </c>
    </row>
    <row r="532" s="2" customFormat="1">
      <c r="A532" s="42"/>
      <c r="B532" s="43"/>
      <c r="C532" s="44"/>
      <c r="D532" s="229" t="s">
        <v>190</v>
      </c>
      <c r="E532" s="44"/>
      <c r="F532" s="230" t="s">
        <v>501</v>
      </c>
      <c r="G532" s="44"/>
      <c r="H532" s="44"/>
      <c r="I532" s="231"/>
      <c r="J532" s="44"/>
      <c r="K532" s="44"/>
      <c r="L532" s="48"/>
      <c r="M532" s="232"/>
      <c r="N532" s="233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1" t="s">
        <v>190</v>
      </c>
      <c r="AU532" s="21" t="s">
        <v>14</v>
      </c>
    </row>
    <row r="533" s="2" customFormat="1">
      <c r="A533" s="42"/>
      <c r="B533" s="43"/>
      <c r="C533" s="44"/>
      <c r="D533" s="236" t="s">
        <v>272</v>
      </c>
      <c r="E533" s="44"/>
      <c r="F533" s="277" t="s">
        <v>739</v>
      </c>
      <c r="G533" s="44"/>
      <c r="H533" s="44"/>
      <c r="I533" s="231"/>
      <c r="J533" s="44"/>
      <c r="K533" s="44"/>
      <c r="L533" s="48"/>
      <c r="M533" s="232"/>
      <c r="N533" s="233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1" t="s">
        <v>272</v>
      </c>
      <c r="AU533" s="21" t="s">
        <v>14</v>
      </c>
    </row>
    <row r="534" s="13" customFormat="1">
      <c r="A534" s="13"/>
      <c r="B534" s="234"/>
      <c r="C534" s="235"/>
      <c r="D534" s="236" t="s">
        <v>192</v>
      </c>
      <c r="E534" s="237" t="s">
        <v>19</v>
      </c>
      <c r="F534" s="238" t="s">
        <v>193</v>
      </c>
      <c r="G534" s="235"/>
      <c r="H534" s="237" t="s">
        <v>19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192</v>
      </c>
      <c r="AU534" s="244" t="s">
        <v>14</v>
      </c>
      <c r="AV534" s="13" t="s">
        <v>81</v>
      </c>
      <c r="AW534" s="13" t="s">
        <v>35</v>
      </c>
      <c r="AX534" s="13" t="s">
        <v>74</v>
      </c>
      <c r="AY534" s="244" t="s">
        <v>179</v>
      </c>
    </row>
    <row r="535" s="13" customFormat="1">
      <c r="A535" s="13"/>
      <c r="B535" s="234"/>
      <c r="C535" s="235"/>
      <c r="D535" s="236" t="s">
        <v>192</v>
      </c>
      <c r="E535" s="237" t="s">
        <v>19</v>
      </c>
      <c r="F535" s="238" t="s">
        <v>263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192</v>
      </c>
      <c r="AU535" s="244" t="s">
        <v>14</v>
      </c>
      <c r="AV535" s="13" t="s">
        <v>81</v>
      </c>
      <c r="AW535" s="13" t="s">
        <v>35</v>
      </c>
      <c r="AX535" s="13" t="s">
        <v>74</v>
      </c>
      <c r="AY535" s="244" t="s">
        <v>179</v>
      </c>
    </row>
    <row r="536" s="13" customFormat="1">
      <c r="A536" s="13"/>
      <c r="B536" s="234"/>
      <c r="C536" s="235"/>
      <c r="D536" s="236" t="s">
        <v>192</v>
      </c>
      <c r="E536" s="237" t="s">
        <v>19</v>
      </c>
      <c r="F536" s="238" t="s">
        <v>198</v>
      </c>
      <c r="G536" s="235"/>
      <c r="H536" s="237" t="s">
        <v>19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192</v>
      </c>
      <c r="AU536" s="244" t="s">
        <v>14</v>
      </c>
      <c r="AV536" s="13" t="s">
        <v>81</v>
      </c>
      <c r="AW536" s="13" t="s">
        <v>35</v>
      </c>
      <c r="AX536" s="13" t="s">
        <v>74</v>
      </c>
      <c r="AY536" s="244" t="s">
        <v>179</v>
      </c>
    </row>
    <row r="537" s="14" customFormat="1">
      <c r="A537" s="14"/>
      <c r="B537" s="245"/>
      <c r="C537" s="246"/>
      <c r="D537" s="236" t="s">
        <v>192</v>
      </c>
      <c r="E537" s="247" t="s">
        <v>19</v>
      </c>
      <c r="F537" s="248" t="s">
        <v>740</v>
      </c>
      <c r="G537" s="246"/>
      <c r="H537" s="249">
        <v>129.19999999999999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192</v>
      </c>
      <c r="AU537" s="255" t="s">
        <v>14</v>
      </c>
      <c r="AV537" s="14" t="s">
        <v>14</v>
      </c>
      <c r="AW537" s="14" t="s">
        <v>35</v>
      </c>
      <c r="AX537" s="14" t="s">
        <v>74</v>
      </c>
      <c r="AY537" s="255" t="s">
        <v>179</v>
      </c>
    </row>
    <row r="538" s="15" customFormat="1">
      <c r="A538" s="15"/>
      <c r="B538" s="256"/>
      <c r="C538" s="257"/>
      <c r="D538" s="236" t="s">
        <v>192</v>
      </c>
      <c r="E538" s="258" t="s">
        <v>19</v>
      </c>
      <c r="F538" s="259" t="s">
        <v>201</v>
      </c>
      <c r="G538" s="257"/>
      <c r="H538" s="260">
        <v>129.19999999999999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192</v>
      </c>
      <c r="AU538" s="266" t="s">
        <v>14</v>
      </c>
      <c r="AV538" s="15" t="s">
        <v>188</v>
      </c>
      <c r="AW538" s="15" t="s">
        <v>35</v>
      </c>
      <c r="AX538" s="15" t="s">
        <v>81</v>
      </c>
      <c r="AY538" s="266" t="s">
        <v>179</v>
      </c>
    </row>
    <row r="539" s="2" customFormat="1" ht="16.5" customHeight="1">
      <c r="A539" s="42"/>
      <c r="B539" s="43"/>
      <c r="C539" s="216" t="s">
        <v>371</v>
      </c>
      <c r="D539" s="216" t="s">
        <v>183</v>
      </c>
      <c r="E539" s="217" t="s">
        <v>741</v>
      </c>
      <c r="F539" s="218" t="s">
        <v>742</v>
      </c>
      <c r="G539" s="219" t="s">
        <v>186</v>
      </c>
      <c r="H539" s="220">
        <v>129.19999999999999</v>
      </c>
      <c r="I539" s="221"/>
      <c r="J539" s="222">
        <f>ROUND(I539*H539,2)</f>
        <v>0</v>
      </c>
      <c r="K539" s="218" t="s">
        <v>187</v>
      </c>
      <c r="L539" s="48"/>
      <c r="M539" s="223" t="s">
        <v>19</v>
      </c>
      <c r="N539" s="224" t="s">
        <v>45</v>
      </c>
      <c r="O539" s="88"/>
      <c r="P539" s="225">
        <f>O539*H539</f>
        <v>0</v>
      </c>
      <c r="Q539" s="225">
        <v>0.0019300000000000001</v>
      </c>
      <c r="R539" s="225">
        <f>Q539*H539</f>
        <v>0.24935599999999999</v>
      </c>
      <c r="S539" s="225">
        <v>0</v>
      </c>
      <c r="T539" s="226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7" t="s">
        <v>229</v>
      </c>
      <c r="AT539" s="227" t="s">
        <v>183</v>
      </c>
      <c r="AU539" s="227" t="s">
        <v>14</v>
      </c>
      <c r="AY539" s="21" t="s">
        <v>179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1" t="s">
        <v>81</v>
      </c>
      <c r="BK539" s="228">
        <f>ROUND(I539*H539,2)</f>
        <v>0</v>
      </c>
      <c r="BL539" s="21" t="s">
        <v>229</v>
      </c>
      <c r="BM539" s="227" t="s">
        <v>743</v>
      </c>
    </row>
    <row r="540" s="2" customFormat="1">
      <c r="A540" s="42"/>
      <c r="B540" s="43"/>
      <c r="C540" s="44"/>
      <c r="D540" s="229" t="s">
        <v>190</v>
      </c>
      <c r="E540" s="44"/>
      <c r="F540" s="230" t="s">
        <v>744</v>
      </c>
      <c r="G540" s="44"/>
      <c r="H540" s="44"/>
      <c r="I540" s="231"/>
      <c r="J540" s="44"/>
      <c r="K540" s="44"/>
      <c r="L540" s="48"/>
      <c r="M540" s="232"/>
      <c r="N540" s="233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1" t="s">
        <v>190</v>
      </c>
      <c r="AU540" s="21" t="s">
        <v>14</v>
      </c>
    </row>
    <row r="541" s="2" customFormat="1">
      <c r="A541" s="42"/>
      <c r="B541" s="43"/>
      <c r="C541" s="44"/>
      <c r="D541" s="236" t="s">
        <v>272</v>
      </c>
      <c r="E541" s="44"/>
      <c r="F541" s="277" t="s">
        <v>745</v>
      </c>
      <c r="G541" s="44"/>
      <c r="H541" s="44"/>
      <c r="I541" s="231"/>
      <c r="J541" s="44"/>
      <c r="K541" s="44"/>
      <c r="L541" s="48"/>
      <c r="M541" s="232"/>
      <c r="N541" s="233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1" t="s">
        <v>272</v>
      </c>
      <c r="AU541" s="21" t="s">
        <v>14</v>
      </c>
    </row>
    <row r="542" s="13" customFormat="1">
      <c r="A542" s="13"/>
      <c r="B542" s="234"/>
      <c r="C542" s="235"/>
      <c r="D542" s="236" t="s">
        <v>192</v>
      </c>
      <c r="E542" s="237" t="s">
        <v>19</v>
      </c>
      <c r="F542" s="238" t="s">
        <v>193</v>
      </c>
      <c r="G542" s="235"/>
      <c r="H542" s="237" t="s">
        <v>19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192</v>
      </c>
      <c r="AU542" s="244" t="s">
        <v>14</v>
      </c>
      <c r="AV542" s="13" t="s">
        <v>81</v>
      </c>
      <c r="AW542" s="13" t="s">
        <v>35</v>
      </c>
      <c r="AX542" s="13" t="s">
        <v>74</v>
      </c>
      <c r="AY542" s="244" t="s">
        <v>179</v>
      </c>
    </row>
    <row r="543" s="13" customFormat="1">
      <c r="A543" s="13"/>
      <c r="B543" s="234"/>
      <c r="C543" s="235"/>
      <c r="D543" s="236" t="s">
        <v>192</v>
      </c>
      <c r="E543" s="237" t="s">
        <v>19</v>
      </c>
      <c r="F543" s="238" t="s">
        <v>263</v>
      </c>
      <c r="G543" s="235"/>
      <c r="H543" s="237" t="s">
        <v>19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192</v>
      </c>
      <c r="AU543" s="244" t="s">
        <v>14</v>
      </c>
      <c r="AV543" s="13" t="s">
        <v>81</v>
      </c>
      <c r="AW543" s="13" t="s">
        <v>35</v>
      </c>
      <c r="AX543" s="13" t="s">
        <v>74</v>
      </c>
      <c r="AY543" s="244" t="s">
        <v>179</v>
      </c>
    </row>
    <row r="544" s="13" customFormat="1">
      <c r="A544" s="13"/>
      <c r="B544" s="234"/>
      <c r="C544" s="235"/>
      <c r="D544" s="236" t="s">
        <v>192</v>
      </c>
      <c r="E544" s="237" t="s">
        <v>19</v>
      </c>
      <c r="F544" s="238" t="s">
        <v>198</v>
      </c>
      <c r="G544" s="235"/>
      <c r="H544" s="237" t="s">
        <v>19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192</v>
      </c>
      <c r="AU544" s="244" t="s">
        <v>14</v>
      </c>
      <c r="AV544" s="13" t="s">
        <v>81</v>
      </c>
      <c r="AW544" s="13" t="s">
        <v>35</v>
      </c>
      <c r="AX544" s="13" t="s">
        <v>74</v>
      </c>
      <c r="AY544" s="244" t="s">
        <v>179</v>
      </c>
    </row>
    <row r="545" s="14" customFormat="1">
      <c r="A545" s="14"/>
      <c r="B545" s="245"/>
      <c r="C545" s="246"/>
      <c r="D545" s="236" t="s">
        <v>192</v>
      </c>
      <c r="E545" s="247" t="s">
        <v>19</v>
      </c>
      <c r="F545" s="248" t="s">
        <v>740</v>
      </c>
      <c r="G545" s="246"/>
      <c r="H545" s="249">
        <v>129.19999999999999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192</v>
      </c>
      <c r="AU545" s="255" t="s">
        <v>14</v>
      </c>
      <c r="AV545" s="14" t="s">
        <v>14</v>
      </c>
      <c r="AW545" s="14" t="s">
        <v>35</v>
      </c>
      <c r="AX545" s="14" t="s">
        <v>74</v>
      </c>
      <c r="AY545" s="255" t="s">
        <v>179</v>
      </c>
    </row>
    <row r="546" s="15" customFormat="1">
      <c r="A546" s="15"/>
      <c r="B546" s="256"/>
      <c r="C546" s="257"/>
      <c r="D546" s="236" t="s">
        <v>192</v>
      </c>
      <c r="E546" s="258" t="s">
        <v>19</v>
      </c>
      <c r="F546" s="259" t="s">
        <v>201</v>
      </c>
      <c r="G546" s="257"/>
      <c r="H546" s="260">
        <v>129.19999999999999</v>
      </c>
      <c r="I546" s="261"/>
      <c r="J546" s="257"/>
      <c r="K546" s="257"/>
      <c r="L546" s="262"/>
      <c r="M546" s="302"/>
      <c r="N546" s="303"/>
      <c r="O546" s="303"/>
      <c r="P546" s="303"/>
      <c r="Q546" s="303"/>
      <c r="R546" s="303"/>
      <c r="S546" s="303"/>
      <c r="T546" s="30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6" t="s">
        <v>192</v>
      </c>
      <c r="AU546" s="266" t="s">
        <v>14</v>
      </c>
      <c r="AV546" s="15" t="s">
        <v>188</v>
      </c>
      <c r="AW546" s="15" t="s">
        <v>35</v>
      </c>
      <c r="AX546" s="15" t="s">
        <v>81</v>
      </c>
      <c r="AY546" s="266" t="s">
        <v>179</v>
      </c>
    </row>
    <row r="547" s="2" customFormat="1" ht="6.96" customHeight="1">
      <c r="A547" s="42"/>
      <c r="B547" s="63"/>
      <c r="C547" s="64"/>
      <c r="D547" s="64"/>
      <c r="E547" s="64"/>
      <c r="F547" s="64"/>
      <c r="G547" s="64"/>
      <c r="H547" s="64"/>
      <c r="I547" s="64"/>
      <c r="J547" s="64"/>
      <c r="K547" s="64"/>
      <c r="L547" s="48"/>
      <c r="M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</row>
  </sheetData>
  <sheetProtection sheet="1" autoFilter="0" formatColumns="0" formatRows="0" objects="1" scenarios="1" spinCount="100000" saltValue="WeE9In5pVM9rn+GTcGXTLrrFYRuZFT+lcwvddXhpRInQifHy0WrH2nL6mS5VCc4DUJmzR74trCHyvAJC3WYS7g==" hashValue="MspFfa9MntEoPt90debC3+UVChuYM/TqtNAEbAiU8CIsA9OXnmVVI+sdakPvrphiPMmAi5YDjBzHt1NtdkjIMg==" algorithmName="SHA-512" password="CC35"/>
  <autoFilter ref="C111:K5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7" r:id="rId1" display="https://podminky.urs.cz/item/CS_URS_2023_02/121151123"/>
    <hyperlink ref="F129" r:id="rId2" display="https://podminky.urs.cz/item/CS_URS_2023_02/122251104"/>
    <hyperlink ref="F145" r:id="rId3" display="https://podminky.urs.cz/item/CS_URS_2023_02/131111333"/>
    <hyperlink ref="F149" r:id="rId4" display="https://podminky.urs.cz/item/CS_URS_2023_02/132251101"/>
    <hyperlink ref="F153" r:id="rId5" display="https://podminky.urs.cz/item/CS_URS_2023_02/133251101"/>
    <hyperlink ref="F159" r:id="rId6" display="https://podminky.urs.cz/item/CS_URS_2023_02/162351103"/>
    <hyperlink ref="F167" r:id="rId7" display="https://podminky.urs.cz/item/CS_URS_2023_02/162451105"/>
    <hyperlink ref="F175" r:id="rId8" display="https://podminky.urs.cz/item/CS_URS_2023_02/162551108"/>
    <hyperlink ref="F180" r:id="rId9" display="https://podminky.urs.cz/item/CS_URS_2023_02/167151111"/>
    <hyperlink ref="F194" r:id="rId10" display="https://podminky.urs.cz/item/CS_URS_2023_02/171151103"/>
    <hyperlink ref="F211" r:id="rId11" display="https://podminky.urs.cz/item/CS_URS_2023_02/171251201"/>
    <hyperlink ref="F223" r:id="rId12" display="https://podminky.urs.cz/item/CS_URS_2023_02/171201231"/>
    <hyperlink ref="F228" r:id="rId13" display="https://podminky.urs.cz/item/CS_URS_2023_02/181351107"/>
    <hyperlink ref="F240" r:id="rId14" display="https://podminky.urs.cz/item/CS_URS_2023_02/181411131"/>
    <hyperlink ref="F255" r:id="rId15" display="https://podminky.urs.cz/item/CS_URS_2023_02/181951112"/>
    <hyperlink ref="F269" r:id="rId16" display="https://podminky.urs.cz/item/CS_URS_2023_02/275313611"/>
    <hyperlink ref="F285" r:id="rId17" display="https://podminky.urs.cz/item/CS_URS_2023_02/338171123"/>
    <hyperlink ref="F293" r:id="rId18" display="https://podminky.urs.cz/item/CS_URS_2023_02/348501211"/>
    <hyperlink ref="F303" r:id="rId19" display="https://podminky.urs.cz/item/CS_URS_2023_02/451317777"/>
    <hyperlink ref="F309" r:id="rId20" display="https://podminky.urs.cz/item/CS_URS_2023_02/462512270"/>
    <hyperlink ref="F324" r:id="rId21" display="https://podminky.urs.cz/item/CS_URS_2023_02/561121113"/>
    <hyperlink ref="F350" r:id="rId22" display="https://podminky.urs.cz/item/CS_URS_2023_02/564841111"/>
    <hyperlink ref="F362" r:id="rId23" display="https://podminky.urs.cz/item/CS_URS_2023_02/564851111"/>
    <hyperlink ref="F375" r:id="rId24" display="https://podminky.urs.cz/item/CS_URS_2023_02/596212210"/>
    <hyperlink ref="F385" r:id="rId25" display="https://podminky.urs.cz/item/CS_URS_2023_02/911111111"/>
    <hyperlink ref="F440" r:id="rId26" display="https://podminky.urs.cz/item/CS_URS_2023_02/912111111"/>
    <hyperlink ref="F445" r:id="rId27" display="https://podminky.urs.cz/item/CS_URS_2023_02/914111111"/>
    <hyperlink ref="F461" r:id="rId28" display="https://podminky.urs.cz/item/CS_URS_2023_02/914511112"/>
    <hyperlink ref="F466" r:id="rId29" display="https://podminky.urs.cz/item/CS_URS_2023_02/916131113"/>
    <hyperlink ref="F473" r:id="rId30" display="https://podminky.urs.cz/item/CS_URS_2023_02/919535555"/>
    <hyperlink ref="F478" r:id="rId31" display="https://podminky.urs.cz/item/CS_URS_2023_02/919551112"/>
    <hyperlink ref="F486" r:id="rId32" display="https://podminky.urs.cz/item/CS_URS_2023_02/966071822"/>
    <hyperlink ref="F490" r:id="rId33" display="https://podminky.urs.cz/item/CS_URS_2023_02/997221561"/>
    <hyperlink ref="F494" r:id="rId34" display="https://podminky.urs.cz/item/CS_URS_2023_02/997221569"/>
    <hyperlink ref="F499" r:id="rId35" display="https://podminky.urs.cz/item/CS_URS_2023_02/998225111"/>
    <hyperlink ref="F503" r:id="rId36" display="https://podminky.urs.cz/item/CS_URS_2023_02/767996701"/>
    <hyperlink ref="F509" r:id="rId37" display="https://podminky.urs.cz/item/CS_URS_2023_02/789123240"/>
    <hyperlink ref="F516" r:id="rId38" display="https://podminky.urs.cz/item/CS_URS_2023_02/789223541"/>
    <hyperlink ref="F524" r:id="rId39" display="https://podminky.urs.cz/item/CS_URS_2023_02/789315217"/>
    <hyperlink ref="F532" r:id="rId40" display="https://podminky.urs.cz/item/CS_URS_2023_02/789327321"/>
    <hyperlink ref="F540" r:id="rId41" display="https://podminky.urs.cz/item/CS_URS_2023_02/7894215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131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746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ROUND(J117,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ROUND((SUM(BE117:BE794)),  2)</f>
        <v>0</v>
      </c>
      <c r="G35" s="42"/>
      <c r="H35" s="42"/>
      <c r="I35" s="161">
        <v>0.20999999999999999</v>
      </c>
      <c r="J35" s="160">
        <f>ROUND(((SUM(BE117:BE794))*I35),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ROUND((SUM(BF117:BF794)),  2)</f>
        <v>0</v>
      </c>
      <c r="G36" s="42"/>
      <c r="H36" s="42"/>
      <c r="I36" s="161">
        <v>0.14999999999999999</v>
      </c>
      <c r="J36" s="160">
        <f>ROUND(((SUM(BF117:BF794))*I36),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ROUND((SUM(BG117:BG794)),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ROUND((SUM(BH117:BH794)),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ROUND((SUM(BI117:BI794)),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131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101.3 - Cyklostezka_úsek č. 3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J117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J118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J119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141</v>
      </c>
      <c r="E66" s="186"/>
      <c r="F66" s="186"/>
      <c r="G66" s="186"/>
      <c r="H66" s="186"/>
      <c r="I66" s="186"/>
      <c r="J66" s="187">
        <f>J120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142</v>
      </c>
      <c r="E67" s="186"/>
      <c r="F67" s="186"/>
      <c r="G67" s="186"/>
      <c r="H67" s="186"/>
      <c r="I67" s="186"/>
      <c r="J67" s="187">
        <f>J135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143</v>
      </c>
      <c r="E68" s="186"/>
      <c r="F68" s="186"/>
      <c r="G68" s="186"/>
      <c r="H68" s="186"/>
      <c r="I68" s="186"/>
      <c r="J68" s="187">
        <f>J181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144</v>
      </c>
      <c r="E69" s="186"/>
      <c r="F69" s="186"/>
      <c r="G69" s="186"/>
      <c r="H69" s="186"/>
      <c r="I69" s="186"/>
      <c r="J69" s="187">
        <f>J213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145</v>
      </c>
      <c r="E70" s="186"/>
      <c r="F70" s="186"/>
      <c r="G70" s="186"/>
      <c r="H70" s="186"/>
      <c r="I70" s="186"/>
      <c r="J70" s="187">
        <f>J240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146</v>
      </c>
      <c r="E71" s="186"/>
      <c r="F71" s="186"/>
      <c r="G71" s="186"/>
      <c r="H71" s="186"/>
      <c r="I71" s="186"/>
      <c r="J71" s="187">
        <f>J288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147</v>
      </c>
      <c r="E72" s="186"/>
      <c r="F72" s="186"/>
      <c r="G72" s="186"/>
      <c r="H72" s="186"/>
      <c r="I72" s="186"/>
      <c r="J72" s="187">
        <f>J323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747</v>
      </c>
      <c r="E73" s="186"/>
      <c r="F73" s="186"/>
      <c r="G73" s="186"/>
      <c r="H73" s="186"/>
      <c r="I73" s="186"/>
      <c r="J73" s="187">
        <f>J324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148</v>
      </c>
      <c r="E74" s="186"/>
      <c r="F74" s="186"/>
      <c r="G74" s="186"/>
      <c r="H74" s="186"/>
      <c r="I74" s="186"/>
      <c r="J74" s="187">
        <f>J346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748</v>
      </c>
      <c r="E75" s="186"/>
      <c r="F75" s="186"/>
      <c r="G75" s="186"/>
      <c r="H75" s="186"/>
      <c r="I75" s="186"/>
      <c r="J75" s="187">
        <f>J354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505</v>
      </c>
      <c r="E76" s="186"/>
      <c r="F76" s="186"/>
      <c r="G76" s="186"/>
      <c r="H76" s="186"/>
      <c r="I76" s="186"/>
      <c r="J76" s="187">
        <f>J363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506</v>
      </c>
      <c r="E77" s="186"/>
      <c r="F77" s="186"/>
      <c r="G77" s="186"/>
      <c r="H77" s="186"/>
      <c r="I77" s="186"/>
      <c r="J77" s="187">
        <f>J364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507</v>
      </c>
      <c r="E78" s="186"/>
      <c r="F78" s="186"/>
      <c r="G78" s="186"/>
      <c r="H78" s="186"/>
      <c r="I78" s="186"/>
      <c r="J78" s="187">
        <f>J376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149</v>
      </c>
      <c r="E79" s="186"/>
      <c r="F79" s="186"/>
      <c r="G79" s="186"/>
      <c r="H79" s="186"/>
      <c r="I79" s="186"/>
      <c r="J79" s="187">
        <f>J398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150</v>
      </c>
      <c r="E80" s="186"/>
      <c r="F80" s="186"/>
      <c r="G80" s="186"/>
      <c r="H80" s="186"/>
      <c r="I80" s="186"/>
      <c r="J80" s="187">
        <f>J399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508</v>
      </c>
      <c r="E81" s="186"/>
      <c r="F81" s="186"/>
      <c r="G81" s="186"/>
      <c r="H81" s="186"/>
      <c r="I81" s="186"/>
      <c r="J81" s="187">
        <f>J416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9"/>
      <c r="D82" s="185" t="s">
        <v>151</v>
      </c>
      <c r="E82" s="186"/>
      <c r="F82" s="186"/>
      <c r="G82" s="186"/>
      <c r="H82" s="186"/>
      <c r="I82" s="186"/>
      <c r="J82" s="187">
        <f>J449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9"/>
      <c r="D83" s="185" t="s">
        <v>152</v>
      </c>
      <c r="E83" s="186"/>
      <c r="F83" s="186"/>
      <c r="G83" s="186"/>
      <c r="H83" s="186"/>
      <c r="I83" s="186"/>
      <c r="J83" s="187">
        <f>J450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4"/>
      <c r="C84" s="129"/>
      <c r="D84" s="185" t="s">
        <v>153</v>
      </c>
      <c r="E84" s="186"/>
      <c r="F84" s="186"/>
      <c r="G84" s="186"/>
      <c r="H84" s="186"/>
      <c r="I84" s="186"/>
      <c r="J84" s="187">
        <f>J544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4"/>
      <c r="C85" s="129"/>
      <c r="D85" s="185" t="s">
        <v>509</v>
      </c>
      <c r="E85" s="186"/>
      <c r="F85" s="186"/>
      <c r="G85" s="186"/>
      <c r="H85" s="186"/>
      <c r="I85" s="186"/>
      <c r="J85" s="187">
        <f>J560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9"/>
      <c r="D86" s="185" t="s">
        <v>154</v>
      </c>
      <c r="E86" s="186"/>
      <c r="F86" s="186"/>
      <c r="G86" s="186"/>
      <c r="H86" s="186"/>
      <c r="I86" s="186"/>
      <c r="J86" s="187">
        <f>J572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4"/>
      <c r="C87" s="129"/>
      <c r="D87" s="185" t="s">
        <v>155</v>
      </c>
      <c r="E87" s="186"/>
      <c r="F87" s="186"/>
      <c r="G87" s="186"/>
      <c r="H87" s="186"/>
      <c r="I87" s="186"/>
      <c r="J87" s="187">
        <f>J573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9"/>
      <c r="D88" s="185" t="s">
        <v>156</v>
      </c>
      <c r="E88" s="186"/>
      <c r="F88" s="186"/>
      <c r="G88" s="186"/>
      <c r="H88" s="186"/>
      <c r="I88" s="186"/>
      <c r="J88" s="187">
        <f>J580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4"/>
      <c r="C89" s="129"/>
      <c r="D89" s="185" t="s">
        <v>157</v>
      </c>
      <c r="E89" s="186"/>
      <c r="F89" s="186"/>
      <c r="G89" s="186"/>
      <c r="H89" s="186"/>
      <c r="I89" s="186"/>
      <c r="J89" s="187">
        <f>J581</f>
        <v>0</v>
      </c>
      <c r="K89" s="129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4"/>
      <c r="C90" s="129"/>
      <c r="D90" s="185" t="s">
        <v>510</v>
      </c>
      <c r="E90" s="186"/>
      <c r="F90" s="186"/>
      <c r="G90" s="186"/>
      <c r="H90" s="186"/>
      <c r="I90" s="186"/>
      <c r="J90" s="187">
        <f>J736</f>
        <v>0</v>
      </c>
      <c r="K90" s="129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4"/>
      <c r="C91" s="129"/>
      <c r="D91" s="185" t="s">
        <v>158</v>
      </c>
      <c r="E91" s="186"/>
      <c r="F91" s="186"/>
      <c r="G91" s="186"/>
      <c r="H91" s="186"/>
      <c r="I91" s="186"/>
      <c r="J91" s="187">
        <f>J741</f>
        <v>0</v>
      </c>
      <c r="K91" s="129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84"/>
      <c r="C92" s="129"/>
      <c r="D92" s="185" t="s">
        <v>159</v>
      </c>
      <c r="E92" s="186"/>
      <c r="F92" s="186"/>
      <c r="G92" s="186"/>
      <c r="H92" s="186"/>
      <c r="I92" s="186"/>
      <c r="J92" s="187">
        <f>J742</f>
        <v>0</v>
      </c>
      <c r="K92" s="129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21.84" customHeight="1">
      <c r="A93" s="10"/>
      <c r="B93" s="184"/>
      <c r="C93" s="129"/>
      <c r="D93" s="185" t="s">
        <v>160</v>
      </c>
      <c r="E93" s="186"/>
      <c r="F93" s="186"/>
      <c r="G93" s="186"/>
      <c r="H93" s="186"/>
      <c r="I93" s="186"/>
      <c r="J93" s="187">
        <f>J751</f>
        <v>0</v>
      </c>
      <c r="K93" s="129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9" customFormat="1" ht="24.96" customHeight="1">
      <c r="A94" s="9"/>
      <c r="B94" s="178"/>
      <c r="C94" s="179"/>
      <c r="D94" s="180" t="s">
        <v>161</v>
      </c>
      <c r="E94" s="181"/>
      <c r="F94" s="181"/>
      <c r="G94" s="181"/>
      <c r="H94" s="181"/>
      <c r="I94" s="181"/>
      <c r="J94" s="182">
        <f>J754</f>
        <v>0</v>
      </c>
      <c r="K94" s="179"/>
      <c r="L94" s="183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10" customFormat="1" ht="19.92" customHeight="1">
      <c r="A95" s="10"/>
      <c r="B95" s="184"/>
      <c r="C95" s="129"/>
      <c r="D95" s="185" t="s">
        <v>163</v>
      </c>
      <c r="E95" s="186"/>
      <c r="F95" s="186"/>
      <c r="G95" s="186"/>
      <c r="H95" s="186"/>
      <c r="I95" s="186"/>
      <c r="J95" s="187">
        <f>J755</f>
        <v>0</v>
      </c>
      <c r="K95" s="129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2" customFormat="1" ht="21.84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101" s="2" customFormat="1" ht="6.96" customHeight="1">
      <c r="A101" s="42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24.96" customHeight="1">
      <c r="A102" s="42"/>
      <c r="B102" s="43"/>
      <c r="C102" s="27" t="s">
        <v>164</v>
      </c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2" customHeight="1">
      <c r="A104" s="42"/>
      <c r="B104" s="43"/>
      <c r="C104" s="36" t="s">
        <v>16</v>
      </c>
      <c r="D104" s="44"/>
      <c r="E104" s="44"/>
      <c r="F104" s="44"/>
      <c r="G104" s="44"/>
      <c r="H104" s="44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6.5" customHeight="1">
      <c r="A105" s="42"/>
      <c r="B105" s="43"/>
      <c r="C105" s="44"/>
      <c r="D105" s="44"/>
      <c r="E105" s="173" t="str">
        <f>E7</f>
        <v>Cyklostezka Ohře – Dalovice-Všeborovice</v>
      </c>
      <c r="F105" s="36"/>
      <c r="G105" s="36"/>
      <c r="H105" s="36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" customFormat="1" ht="12" customHeight="1">
      <c r="B106" s="25"/>
      <c r="C106" s="36" t="s">
        <v>130</v>
      </c>
      <c r="D106" s="26"/>
      <c r="E106" s="26"/>
      <c r="F106" s="26"/>
      <c r="G106" s="26"/>
      <c r="H106" s="26"/>
      <c r="I106" s="26"/>
      <c r="J106" s="26"/>
      <c r="K106" s="26"/>
      <c r="L106" s="24"/>
    </row>
    <row r="107" s="2" customFormat="1" ht="16.5" customHeight="1">
      <c r="A107" s="42"/>
      <c r="B107" s="43"/>
      <c r="C107" s="44"/>
      <c r="D107" s="44"/>
      <c r="E107" s="173" t="s">
        <v>131</v>
      </c>
      <c r="F107" s="44"/>
      <c r="G107" s="44"/>
      <c r="H107" s="44"/>
      <c r="I107" s="44"/>
      <c r="J107" s="44"/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2" customHeight="1">
      <c r="A108" s="42"/>
      <c r="B108" s="43"/>
      <c r="C108" s="36" t="s">
        <v>132</v>
      </c>
      <c r="D108" s="44"/>
      <c r="E108" s="44"/>
      <c r="F108" s="44"/>
      <c r="G108" s="44"/>
      <c r="H108" s="44"/>
      <c r="I108" s="44"/>
      <c r="J108" s="44"/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16.5" customHeight="1">
      <c r="A109" s="42"/>
      <c r="B109" s="43"/>
      <c r="C109" s="44"/>
      <c r="D109" s="44"/>
      <c r="E109" s="73" t="str">
        <f>E11</f>
        <v>SO 101.3 - Cyklostezka_úsek č. 3</v>
      </c>
      <c r="F109" s="44"/>
      <c r="G109" s="44"/>
      <c r="H109" s="44"/>
      <c r="I109" s="44"/>
      <c r="J109" s="44"/>
      <c r="K109" s="44"/>
      <c r="L109" s="148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6.96" customHeight="1">
      <c r="A110" s="42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148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12" customHeight="1">
      <c r="A111" s="42"/>
      <c r="B111" s="43"/>
      <c r="C111" s="36" t="s">
        <v>21</v>
      </c>
      <c r="D111" s="44"/>
      <c r="E111" s="44"/>
      <c r="F111" s="31" t="str">
        <f>F14</f>
        <v>Dalovice - Všeborovice</v>
      </c>
      <c r="G111" s="44"/>
      <c r="H111" s="44"/>
      <c r="I111" s="36" t="s">
        <v>23</v>
      </c>
      <c r="J111" s="76" t="str">
        <f>IF(J14="","",J14)</f>
        <v>15. 1. 2024</v>
      </c>
      <c r="K111" s="44"/>
      <c r="L111" s="148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6.96" customHeight="1">
      <c r="A112" s="42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148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2" customFormat="1" ht="15.15" customHeight="1">
      <c r="A113" s="42"/>
      <c r="B113" s="43"/>
      <c r="C113" s="36" t="s">
        <v>25</v>
      </c>
      <c r="D113" s="44"/>
      <c r="E113" s="44"/>
      <c r="F113" s="31" t="str">
        <f>E17</f>
        <v>Karlovarský kraj</v>
      </c>
      <c r="G113" s="44"/>
      <c r="H113" s="44"/>
      <c r="I113" s="36" t="s">
        <v>32</v>
      </c>
      <c r="J113" s="40" t="str">
        <f>E23</f>
        <v>PONTIKA s.r.o.</v>
      </c>
      <c r="K113" s="44"/>
      <c r="L113" s="148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15.15" customHeight="1">
      <c r="A114" s="42"/>
      <c r="B114" s="43"/>
      <c r="C114" s="36" t="s">
        <v>30</v>
      </c>
      <c r="D114" s="44"/>
      <c r="E114" s="44"/>
      <c r="F114" s="31" t="str">
        <f>IF(E20="","",E20)</f>
        <v>Vyplň údaj</v>
      </c>
      <c r="G114" s="44"/>
      <c r="H114" s="44"/>
      <c r="I114" s="36" t="s">
        <v>36</v>
      </c>
      <c r="J114" s="40" t="str">
        <f>E26</f>
        <v xml:space="preserve"> </v>
      </c>
      <c r="K114" s="44"/>
      <c r="L114" s="148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10.32" customHeight="1">
      <c r="A115" s="42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148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11" customFormat="1" ht="29.28" customHeight="1">
      <c r="A116" s="189"/>
      <c r="B116" s="190"/>
      <c r="C116" s="191" t="s">
        <v>165</v>
      </c>
      <c r="D116" s="192" t="s">
        <v>59</v>
      </c>
      <c r="E116" s="192" t="s">
        <v>55</v>
      </c>
      <c r="F116" s="192" t="s">
        <v>56</v>
      </c>
      <c r="G116" s="192" t="s">
        <v>166</v>
      </c>
      <c r="H116" s="192" t="s">
        <v>167</v>
      </c>
      <c r="I116" s="192" t="s">
        <v>168</v>
      </c>
      <c r="J116" s="192" t="s">
        <v>137</v>
      </c>
      <c r="K116" s="193" t="s">
        <v>169</v>
      </c>
      <c r="L116" s="194"/>
      <c r="M116" s="96" t="s">
        <v>19</v>
      </c>
      <c r="N116" s="97" t="s">
        <v>44</v>
      </c>
      <c r="O116" s="97" t="s">
        <v>170</v>
      </c>
      <c r="P116" s="97" t="s">
        <v>171</v>
      </c>
      <c r="Q116" s="97" t="s">
        <v>172</v>
      </c>
      <c r="R116" s="97" t="s">
        <v>173</v>
      </c>
      <c r="S116" s="97" t="s">
        <v>174</v>
      </c>
      <c r="T116" s="98" t="s">
        <v>175</v>
      </c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</row>
    <row r="117" s="2" customFormat="1" ht="22.8" customHeight="1">
      <c r="A117" s="42"/>
      <c r="B117" s="43"/>
      <c r="C117" s="103" t="s">
        <v>176</v>
      </c>
      <c r="D117" s="44"/>
      <c r="E117" s="44"/>
      <c r="F117" s="44"/>
      <c r="G117" s="44"/>
      <c r="H117" s="44"/>
      <c r="I117" s="44"/>
      <c r="J117" s="195">
        <f>BK117</f>
        <v>0</v>
      </c>
      <c r="K117" s="44"/>
      <c r="L117" s="48"/>
      <c r="M117" s="99"/>
      <c r="N117" s="196"/>
      <c r="O117" s="100"/>
      <c r="P117" s="197">
        <f>P118+P754</f>
        <v>0</v>
      </c>
      <c r="Q117" s="100"/>
      <c r="R117" s="197">
        <f>R118+R754</f>
        <v>6423.2568296299996</v>
      </c>
      <c r="S117" s="100"/>
      <c r="T117" s="198">
        <f>T118+T754</f>
        <v>8.6487999999999996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73</v>
      </c>
      <c r="AU117" s="21" t="s">
        <v>138</v>
      </c>
      <c r="BK117" s="199">
        <f>BK118+BK754</f>
        <v>0</v>
      </c>
    </row>
    <row r="118" s="12" customFormat="1" ht="25.92" customHeight="1">
      <c r="A118" s="12"/>
      <c r="B118" s="200"/>
      <c r="C118" s="201"/>
      <c r="D118" s="202" t="s">
        <v>73</v>
      </c>
      <c r="E118" s="203" t="s">
        <v>177</v>
      </c>
      <c r="F118" s="203" t="s">
        <v>178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P119+P323+P363+P398+P449+P572+P580</f>
        <v>0</v>
      </c>
      <c r="Q118" s="208"/>
      <c r="R118" s="209">
        <f>R119+R323+R363+R398+R449+R572+R580</f>
        <v>6413.7504296299994</v>
      </c>
      <c r="S118" s="208"/>
      <c r="T118" s="210">
        <f>T119+T323+T363+T398+T449+T572+T580</f>
        <v>0.14879999999999999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73</v>
      </c>
      <c r="AU118" s="212" t="s">
        <v>74</v>
      </c>
      <c r="AY118" s="211" t="s">
        <v>179</v>
      </c>
      <c r="BK118" s="213">
        <f>BK119+BK323+BK363+BK398+BK449+BK572+BK580</f>
        <v>0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81</v>
      </c>
      <c r="F119" s="214" t="s">
        <v>180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P120+P135+P181+P213+P240+P288</f>
        <v>0</v>
      </c>
      <c r="Q119" s="208"/>
      <c r="R119" s="209">
        <f>R120+R135+R181+R213+R240+R288</f>
        <v>1969.5837199999999</v>
      </c>
      <c r="S119" s="208"/>
      <c r="T119" s="210">
        <f>T120+T135+T181+T213+T240+T288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81</v>
      </c>
      <c r="AT119" s="212" t="s">
        <v>73</v>
      </c>
      <c r="AU119" s="212" t="s">
        <v>81</v>
      </c>
      <c r="AY119" s="211" t="s">
        <v>179</v>
      </c>
      <c r="BK119" s="213">
        <f>BK120+BK135+BK181+BK213+BK240+BK288</f>
        <v>0</v>
      </c>
    </row>
    <row r="120" s="12" customFormat="1" ht="20.88" customHeight="1">
      <c r="A120" s="12"/>
      <c r="B120" s="200"/>
      <c r="C120" s="201"/>
      <c r="D120" s="202" t="s">
        <v>73</v>
      </c>
      <c r="E120" s="214" t="s">
        <v>181</v>
      </c>
      <c r="F120" s="214" t="s">
        <v>182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SUM(P121:P134)</f>
        <v>0</v>
      </c>
      <c r="Q120" s="208"/>
      <c r="R120" s="209">
        <f>SUM(R121:R134)</f>
        <v>0</v>
      </c>
      <c r="S120" s="208"/>
      <c r="T120" s="210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81</v>
      </c>
      <c r="AT120" s="212" t="s">
        <v>73</v>
      </c>
      <c r="AU120" s="212" t="s">
        <v>14</v>
      </c>
      <c r="AY120" s="211" t="s">
        <v>179</v>
      </c>
      <c r="BK120" s="213">
        <f>SUM(BK121:BK134)</f>
        <v>0</v>
      </c>
    </row>
    <row r="121" s="2" customFormat="1" ht="16.5" customHeight="1">
      <c r="A121" s="42"/>
      <c r="B121" s="43"/>
      <c r="C121" s="216" t="s">
        <v>81</v>
      </c>
      <c r="D121" s="216" t="s">
        <v>183</v>
      </c>
      <c r="E121" s="217" t="s">
        <v>749</v>
      </c>
      <c r="F121" s="218" t="s">
        <v>750</v>
      </c>
      <c r="G121" s="219" t="s">
        <v>186</v>
      </c>
      <c r="H121" s="220">
        <v>902.29999999999995</v>
      </c>
      <c r="I121" s="221"/>
      <c r="J121" s="222">
        <f>ROUND(I121*H121,2)</f>
        <v>0</v>
      </c>
      <c r="K121" s="218" t="s">
        <v>187</v>
      </c>
      <c r="L121" s="48"/>
      <c r="M121" s="223" t="s">
        <v>19</v>
      </c>
      <c r="N121" s="224" t="s">
        <v>45</v>
      </c>
      <c r="O121" s="8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7" t="s">
        <v>188</v>
      </c>
      <c r="AT121" s="227" t="s">
        <v>183</v>
      </c>
      <c r="AU121" s="227" t="s">
        <v>189</v>
      </c>
      <c r="AY121" s="21" t="s">
        <v>179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1" t="s">
        <v>81</v>
      </c>
      <c r="BK121" s="228">
        <f>ROUND(I121*H121,2)</f>
        <v>0</v>
      </c>
      <c r="BL121" s="21" t="s">
        <v>188</v>
      </c>
      <c r="BM121" s="227" t="s">
        <v>211</v>
      </c>
    </row>
    <row r="122" s="2" customFormat="1">
      <c r="A122" s="42"/>
      <c r="B122" s="43"/>
      <c r="C122" s="44"/>
      <c r="D122" s="229" t="s">
        <v>190</v>
      </c>
      <c r="E122" s="44"/>
      <c r="F122" s="230" t="s">
        <v>751</v>
      </c>
      <c r="G122" s="44"/>
      <c r="H122" s="44"/>
      <c r="I122" s="231"/>
      <c r="J122" s="44"/>
      <c r="K122" s="44"/>
      <c r="L122" s="48"/>
      <c r="M122" s="232"/>
      <c r="N122" s="233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190</v>
      </c>
      <c r="AU122" s="21" t="s">
        <v>189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193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752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753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189</v>
      </c>
      <c r="AV125" s="13" t="s">
        <v>81</v>
      </c>
      <c r="AW125" s="13" t="s">
        <v>35</v>
      </c>
      <c r="AX125" s="13" t="s">
        <v>74</v>
      </c>
      <c r="AY125" s="244" t="s">
        <v>179</v>
      </c>
    </row>
    <row r="126" s="13" customFormat="1">
      <c r="A126" s="13"/>
      <c r="B126" s="234"/>
      <c r="C126" s="235"/>
      <c r="D126" s="236" t="s">
        <v>192</v>
      </c>
      <c r="E126" s="237" t="s">
        <v>19</v>
      </c>
      <c r="F126" s="238" t="s">
        <v>195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192</v>
      </c>
      <c r="AU126" s="244" t="s">
        <v>189</v>
      </c>
      <c r="AV126" s="13" t="s">
        <v>81</v>
      </c>
      <c r="AW126" s="13" t="s">
        <v>35</v>
      </c>
      <c r="AX126" s="13" t="s">
        <v>74</v>
      </c>
      <c r="AY126" s="244" t="s">
        <v>179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196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197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189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262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263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198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199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4" customFormat="1">
      <c r="A133" s="14"/>
      <c r="B133" s="245"/>
      <c r="C133" s="246"/>
      <c r="D133" s="236" t="s">
        <v>192</v>
      </c>
      <c r="E133" s="247" t="s">
        <v>19</v>
      </c>
      <c r="F133" s="248" t="s">
        <v>754</v>
      </c>
      <c r="G133" s="246"/>
      <c r="H133" s="249">
        <v>902.29999999999995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192</v>
      </c>
      <c r="AU133" s="255" t="s">
        <v>189</v>
      </c>
      <c r="AV133" s="14" t="s">
        <v>14</v>
      </c>
      <c r="AW133" s="14" t="s">
        <v>35</v>
      </c>
      <c r="AX133" s="14" t="s">
        <v>74</v>
      </c>
      <c r="AY133" s="255" t="s">
        <v>179</v>
      </c>
    </row>
    <row r="134" s="15" customFormat="1">
      <c r="A134" s="15"/>
      <c r="B134" s="256"/>
      <c r="C134" s="257"/>
      <c r="D134" s="236" t="s">
        <v>192</v>
      </c>
      <c r="E134" s="258" t="s">
        <v>19</v>
      </c>
      <c r="F134" s="259" t="s">
        <v>201</v>
      </c>
      <c r="G134" s="257"/>
      <c r="H134" s="260">
        <v>902.29999999999995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192</v>
      </c>
      <c r="AU134" s="266" t="s">
        <v>189</v>
      </c>
      <c r="AV134" s="15" t="s">
        <v>188</v>
      </c>
      <c r="AW134" s="15" t="s">
        <v>35</v>
      </c>
      <c r="AX134" s="15" t="s">
        <v>81</v>
      </c>
      <c r="AY134" s="266" t="s">
        <v>179</v>
      </c>
    </row>
    <row r="135" s="12" customFormat="1" ht="20.88" customHeight="1">
      <c r="A135" s="12"/>
      <c r="B135" s="200"/>
      <c r="C135" s="201"/>
      <c r="D135" s="202" t="s">
        <v>73</v>
      </c>
      <c r="E135" s="214" t="s">
        <v>207</v>
      </c>
      <c r="F135" s="214" t="s">
        <v>208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SUM(P136:P180)</f>
        <v>0</v>
      </c>
      <c r="Q135" s="208"/>
      <c r="R135" s="209">
        <f>SUM(R136:R180)</f>
        <v>0</v>
      </c>
      <c r="S135" s="208"/>
      <c r="T135" s="210">
        <f>SUM(T136:T180)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81</v>
      </c>
      <c r="AT135" s="212" t="s">
        <v>73</v>
      </c>
      <c r="AU135" s="212" t="s">
        <v>14</v>
      </c>
      <c r="AY135" s="211" t="s">
        <v>179</v>
      </c>
      <c r="BK135" s="213">
        <f>SUM(BK136:BK180)</f>
        <v>0</v>
      </c>
    </row>
    <row r="136" s="2" customFormat="1" ht="16.5" customHeight="1">
      <c r="A136" s="42"/>
      <c r="B136" s="43"/>
      <c r="C136" s="216" t="s">
        <v>14</v>
      </c>
      <c r="D136" s="216" t="s">
        <v>183</v>
      </c>
      <c r="E136" s="217" t="s">
        <v>511</v>
      </c>
      <c r="F136" s="218" t="s">
        <v>512</v>
      </c>
      <c r="G136" s="219" t="s">
        <v>186</v>
      </c>
      <c r="H136" s="220">
        <v>2323.5</v>
      </c>
      <c r="I136" s="221"/>
      <c r="J136" s="222">
        <f>ROUND(I136*H136,2)</f>
        <v>0</v>
      </c>
      <c r="K136" s="218" t="s">
        <v>187</v>
      </c>
      <c r="L136" s="48"/>
      <c r="M136" s="223" t="s">
        <v>19</v>
      </c>
      <c r="N136" s="224" t="s">
        <v>45</v>
      </c>
      <c r="O136" s="8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7" t="s">
        <v>188</v>
      </c>
      <c r="AT136" s="227" t="s">
        <v>183</v>
      </c>
      <c r="AU136" s="227" t="s">
        <v>189</v>
      </c>
      <c r="AY136" s="21" t="s">
        <v>179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1" t="s">
        <v>81</v>
      </c>
      <c r="BK136" s="228">
        <f>ROUND(I136*H136,2)</f>
        <v>0</v>
      </c>
      <c r="BL136" s="21" t="s">
        <v>188</v>
      </c>
      <c r="BM136" s="227" t="s">
        <v>188</v>
      </c>
    </row>
    <row r="137" s="2" customFormat="1">
      <c r="A137" s="42"/>
      <c r="B137" s="43"/>
      <c r="C137" s="44"/>
      <c r="D137" s="229" t="s">
        <v>190</v>
      </c>
      <c r="E137" s="44"/>
      <c r="F137" s="230" t="s">
        <v>513</v>
      </c>
      <c r="G137" s="44"/>
      <c r="H137" s="44"/>
      <c r="I137" s="231"/>
      <c r="J137" s="44"/>
      <c r="K137" s="44"/>
      <c r="L137" s="48"/>
      <c r="M137" s="232"/>
      <c r="N137" s="233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190</v>
      </c>
      <c r="AU137" s="21" t="s">
        <v>189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193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752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189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753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3" customFormat="1">
      <c r="A141" s="13"/>
      <c r="B141" s="234"/>
      <c r="C141" s="235"/>
      <c r="D141" s="236" t="s">
        <v>192</v>
      </c>
      <c r="E141" s="237" t="s">
        <v>19</v>
      </c>
      <c r="F141" s="238" t="s">
        <v>195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192</v>
      </c>
      <c r="AU141" s="244" t="s">
        <v>189</v>
      </c>
      <c r="AV141" s="13" t="s">
        <v>81</v>
      </c>
      <c r="AW141" s="13" t="s">
        <v>35</v>
      </c>
      <c r="AX141" s="13" t="s">
        <v>74</v>
      </c>
      <c r="AY141" s="244" t="s">
        <v>179</v>
      </c>
    </row>
    <row r="142" s="13" customFormat="1">
      <c r="A142" s="13"/>
      <c r="B142" s="234"/>
      <c r="C142" s="235"/>
      <c r="D142" s="236" t="s">
        <v>192</v>
      </c>
      <c r="E142" s="237" t="s">
        <v>19</v>
      </c>
      <c r="F142" s="238" t="s">
        <v>196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192</v>
      </c>
      <c r="AU142" s="244" t="s">
        <v>189</v>
      </c>
      <c r="AV142" s="13" t="s">
        <v>81</v>
      </c>
      <c r="AW142" s="13" t="s">
        <v>35</v>
      </c>
      <c r="AX142" s="13" t="s">
        <v>74</v>
      </c>
      <c r="AY142" s="244" t="s">
        <v>179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197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189</v>
      </c>
      <c r="AV143" s="13" t="s">
        <v>81</v>
      </c>
      <c r="AW143" s="13" t="s">
        <v>35</v>
      </c>
      <c r="AX143" s="13" t="s">
        <v>74</v>
      </c>
      <c r="AY143" s="244" t="s">
        <v>179</v>
      </c>
    </row>
    <row r="144" s="13" customFormat="1">
      <c r="A144" s="13"/>
      <c r="B144" s="234"/>
      <c r="C144" s="235"/>
      <c r="D144" s="236" t="s">
        <v>192</v>
      </c>
      <c r="E144" s="237" t="s">
        <v>19</v>
      </c>
      <c r="F144" s="238" t="s">
        <v>262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192</v>
      </c>
      <c r="AU144" s="244" t="s">
        <v>189</v>
      </c>
      <c r="AV144" s="13" t="s">
        <v>81</v>
      </c>
      <c r="AW144" s="13" t="s">
        <v>35</v>
      </c>
      <c r="AX144" s="13" t="s">
        <v>74</v>
      </c>
      <c r="AY144" s="244" t="s">
        <v>179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263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3" customFormat="1">
      <c r="A146" s="13"/>
      <c r="B146" s="234"/>
      <c r="C146" s="235"/>
      <c r="D146" s="236" t="s">
        <v>192</v>
      </c>
      <c r="E146" s="237" t="s">
        <v>19</v>
      </c>
      <c r="F146" s="238" t="s">
        <v>198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192</v>
      </c>
      <c r="AU146" s="244" t="s">
        <v>189</v>
      </c>
      <c r="AV146" s="13" t="s">
        <v>81</v>
      </c>
      <c r="AW146" s="13" t="s">
        <v>35</v>
      </c>
      <c r="AX146" s="13" t="s">
        <v>74</v>
      </c>
      <c r="AY146" s="244" t="s">
        <v>179</v>
      </c>
    </row>
    <row r="147" s="13" customFormat="1">
      <c r="A147" s="13"/>
      <c r="B147" s="234"/>
      <c r="C147" s="235"/>
      <c r="D147" s="236" t="s">
        <v>192</v>
      </c>
      <c r="E147" s="237" t="s">
        <v>19</v>
      </c>
      <c r="F147" s="238" t="s">
        <v>199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192</v>
      </c>
      <c r="AU147" s="244" t="s">
        <v>189</v>
      </c>
      <c r="AV147" s="13" t="s">
        <v>81</v>
      </c>
      <c r="AW147" s="13" t="s">
        <v>35</v>
      </c>
      <c r="AX147" s="13" t="s">
        <v>74</v>
      </c>
      <c r="AY147" s="244" t="s">
        <v>179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755</v>
      </c>
      <c r="G148" s="246"/>
      <c r="H148" s="249">
        <v>2323.5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189</v>
      </c>
      <c r="AV148" s="14" t="s">
        <v>14</v>
      </c>
      <c r="AW148" s="14" t="s">
        <v>35</v>
      </c>
      <c r="AX148" s="14" t="s">
        <v>74</v>
      </c>
      <c r="AY148" s="255" t="s">
        <v>179</v>
      </c>
    </row>
    <row r="149" s="15" customFormat="1">
      <c r="A149" s="15"/>
      <c r="B149" s="256"/>
      <c r="C149" s="257"/>
      <c r="D149" s="236" t="s">
        <v>192</v>
      </c>
      <c r="E149" s="258" t="s">
        <v>19</v>
      </c>
      <c r="F149" s="259" t="s">
        <v>201</v>
      </c>
      <c r="G149" s="257"/>
      <c r="H149" s="260">
        <v>2323.5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192</v>
      </c>
      <c r="AU149" s="266" t="s">
        <v>189</v>
      </c>
      <c r="AV149" s="15" t="s">
        <v>188</v>
      </c>
      <c r="AW149" s="15" t="s">
        <v>35</v>
      </c>
      <c r="AX149" s="15" t="s">
        <v>81</v>
      </c>
      <c r="AY149" s="266" t="s">
        <v>179</v>
      </c>
    </row>
    <row r="150" s="2" customFormat="1" ht="21.75" customHeight="1">
      <c r="A150" s="42"/>
      <c r="B150" s="43"/>
      <c r="C150" s="216" t="s">
        <v>189</v>
      </c>
      <c r="D150" s="216" t="s">
        <v>183</v>
      </c>
      <c r="E150" s="217" t="s">
        <v>756</v>
      </c>
      <c r="F150" s="218" t="s">
        <v>757</v>
      </c>
      <c r="G150" s="219" t="s">
        <v>216</v>
      </c>
      <c r="H150" s="220">
        <v>834.72000000000003</v>
      </c>
      <c r="I150" s="221"/>
      <c r="J150" s="222">
        <f>ROUND(I150*H150,2)</f>
        <v>0</v>
      </c>
      <c r="K150" s="218" t="s">
        <v>187</v>
      </c>
      <c r="L150" s="48"/>
      <c r="M150" s="223" t="s">
        <v>19</v>
      </c>
      <c r="N150" s="224" t="s">
        <v>45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188</v>
      </c>
      <c r="AT150" s="227" t="s">
        <v>183</v>
      </c>
      <c r="AU150" s="227" t="s">
        <v>189</v>
      </c>
      <c r="AY150" s="21" t="s">
        <v>179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1" t="s">
        <v>81</v>
      </c>
      <c r="BK150" s="228">
        <f>ROUND(I150*H150,2)</f>
        <v>0</v>
      </c>
      <c r="BL150" s="21" t="s">
        <v>188</v>
      </c>
      <c r="BM150" s="227" t="s">
        <v>217</v>
      </c>
    </row>
    <row r="151" s="2" customFormat="1">
      <c r="A151" s="42"/>
      <c r="B151" s="43"/>
      <c r="C151" s="44"/>
      <c r="D151" s="229" t="s">
        <v>190</v>
      </c>
      <c r="E151" s="44"/>
      <c r="F151" s="230" t="s">
        <v>758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190</v>
      </c>
      <c r="AU151" s="21" t="s">
        <v>189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193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752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189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753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195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189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196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189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197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189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3" customFormat="1">
      <c r="A158" s="13"/>
      <c r="B158" s="234"/>
      <c r="C158" s="235"/>
      <c r="D158" s="236" t="s">
        <v>192</v>
      </c>
      <c r="E158" s="237" t="s">
        <v>19</v>
      </c>
      <c r="F158" s="238" t="s">
        <v>262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192</v>
      </c>
      <c r="AU158" s="244" t="s">
        <v>189</v>
      </c>
      <c r="AV158" s="13" t="s">
        <v>81</v>
      </c>
      <c r="AW158" s="13" t="s">
        <v>35</v>
      </c>
      <c r="AX158" s="13" t="s">
        <v>74</v>
      </c>
      <c r="AY158" s="244" t="s">
        <v>179</v>
      </c>
    </row>
    <row r="159" s="13" customFormat="1">
      <c r="A159" s="13"/>
      <c r="B159" s="234"/>
      <c r="C159" s="235"/>
      <c r="D159" s="236" t="s">
        <v>192</v>
      </c>
      <c r="E159" s="237" t="s">
        <v>19</v>
      </c>
      <c r="F159" s="238" t="s">
        <v>263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192</v>
      </c>
      <c r="AU159" s="244" t="s">
        <v>189</v>
      </c>
      <c r="AV159" s="13" t="s">
        <v>81</v>
      </c>
      <c r="AW159" s="13" t="s">
        <v>35</v>
      </c>
      <c r="AX159" s="13" t="s">
        <v>74</v>
      </c>
      <c r="AY159" s="244" t="s">
        <v>179</v>
      </c>
    </row>
    <row r="160" s="13" customFormat="1">
      <c r="A160" s="13"/>
      <c r="B160" s="234"/>
      <c r="C160" s="235"/>
      <c r="D160" s="236" t="s">
        <v>192</v>
      </c>
      <c r="E160" s="237" t="s">
        <v>19</v>
      </c>
      <c r="F160" s="238" t="s">
        <v>198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192</v>
      </c>
      <c r="AU160" s="244" t="s">
        <v>189</v>
      </c>
      <c r="AV160" s="13" t="s">
        <v>81</v>
      </c>
      <c r="AW160" s="13" t="s">
        <v>35</v>
      </c>
      <c r="AX160" s="13" t="s">
        <v>74</v>
      </c>
      <c r="AY160" s="244" t="s">
        <v>179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759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189</v>
      </c>
      <c r="AV161" s="13" t="s">
        <v>81</v>
      </c>
      <c r="AW161" s="13" t="s">
        <v>35</v>
      </c>
      <c r="AX161" s="13" t="s">
        <v>74</v>
      </c>
      <c r="AY161" s="244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760</v>
      </c>
      <c r="G162" s="246"/>
      <c r="H162" s="249">
        <v>648.89999999999998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189</v>
      </c>
      <c r="AV162" s="14" t="s">
        <v>14</v>
      </c>
      <c r="AW162" s="14" t="s">
        <v>35</v>
      </c>
      <c r="AX162" s="14" t="s">
        <v>74</v>
      </c>
      <c r="AY162" s="255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761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762</v>
      </c>
      <c r="G164" s="246"/>
      <c r="H164" s="249">
        <v>185.81999999999999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189</v>
      </c>
      <c r="AV164" s="14" t="s">
        <v>14</v>
      </c>
      <c r="AW164" s="14" t="s">
        <v>35</v>
      </c>
      <c r="AX164" s="14" t="s">
        <v>74</v>
      </c>
      <c r="AY164" s="255" t="s">
        <v>179</v>
      </c>
    </row>
    <row r="165" s="15" customFormat="1">
      <c r="A165" s="15"/>
      <c r="B165" s="256"/>
      <c r="C165" s="257"/>
      <c r="D165" s="236" t="s">
        <v>192</v>
      </c>
      <c r="E165" s="258" t="s">
        <v>19</v>
      </c>
      <c r="F165" s="259" t="s">
        <v>201</v>
      </c>
      <c r="G165" s="257"/>
      <c r="H165" s="260">
        <v>834.72000000000003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192</v>
      </c>
      <c r="AU165" s="266" t="s">
        <v>189</v>
      </c>
      <c r="AV165" s="15" t="s">
        <v>188</v>
      </c>
      <c r="AW165" s="15" t="s">
        <v>35</v>
      </c>
      <c r="AX165" s="15" t="s">
        <v>81</v>
      </c>
      <c r="AY165" s="266" t="s">
        <v>179</v>
      </c>
    </row>
    <row r="166" s="2" customFormat="1" ht="21.75" customHeight="1">
      <c r="A166" s="42"/>
      <c r="B166" s="43"/>
      <c r="C166" s="216" t="s">
        <v>188</v>
      </c>
      <c r="D166" s="216" t="s">
        <v>183</v>
      </c>
      <c r="E166" s="217" t="s">
        <v>763</v>
      </c>
      <c r="F166" s="218" t="s">
        <v>764</v>
      </c>
      <c r="G166" s="219" t="s">
        <v>216</v>
      </c>
      <c r="H166" s="220">
        <v>186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188</v>
      </c>
      <c r="AT166" s="227" t="s">
        <v>183</v>
      </c>
      <c r="AU166" s="227" t="s">
        <v>189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188</v>
      </c>
      <c r="BM166" s="227" t="s">
        <v>225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765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189</v>
      </c>
    </row>
    <row r="168" s="13" customFormat="1">
      <c r="A168" s="13"/>
      <c r="B168" s="234"/>
      <c r="C168" s="235"/>
      <c r="D168" s="236" t="s">
        <v>192</v>
      </c>
      <c r="E168" s="237" t="s">
        <v>19</v>
      </c>
      <c r="F168" s="238" t="s">
        <v>193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192</v>
      </c>
      <c r="AU168" s="244" t="s">
        <v>189</v>
      </c>
      <c r="AV168" s="13" t="s">
        <v>81</v>
      </c>
      <c r="AW168" s="13" t="s">
        <v>35</v>
      </c>
      <c r="AX168" s="13" t="s">
        <v>74</v>
      </c>
      <c r="AY168" s="244" t="s">
        <v>179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752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189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3" customFormat="1">
      <c r="A170" s="13"/>
      <c r="B170" s="234"/>
      <c r="C170" s="235"/>
      <c r="D170" s="236" t="s">
        <v>192</v>
      </c>
      <c r="E170" s="237" t="s">
        <v>19</v>
      </c>
      <c r="F170" s="238" t="s">
        <v>753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192</v>
      </c>
      <c r="AU170" s="244" t="s">
        <v>189</v>
      </c>
      <c r="AV170" s="13" t="s">
        <v>81</v>
      </c>
      <c r="AW170" s="13" t="s">
        <v>35</v>
      </c>
      <c r="AX170" s="13" t="s">
        <v>74</v>
      </c>
      <c r="AY170" s="244" t="s">
        <v>179</v>
      </c>
    </row>
    <row r="171" s="13" customFormat="1">
      <c r="A171" s="13"/>
      <c r="B171" s="234"/>
      <c r="C171" s="235"/>
      <c r="D171" s="236" t="s">
        <v>192</v>
      </c>
      <c r="E171" s="237" t="s">
        <v>19</v>
      </c>
      <c r="F171" s="238" t="s">
        <v>195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192</v>
      </c>
      <c r="AU171" s="244" t="s">
        <v>189</v>
      </c>
      <c r="AV171" s="13" t="s">
        <v>81</v>
      </c>
      <c r="AW171" s="13" t="s">
        <v>35</v>
      </c>
      <c r="AX171" s="13" t="s">
        <v>74</v>
      </c>
      <c r="AY171" s="244" t="s">
        <v>179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196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3" customFormat="1">
      <c r="A173" s="13"/>
      <c r="B173" s="234"/>
      <c r="C173" s="235"/>
      <c r="D173" s="236" t="s">
        <v>192</v>
      </c>
      <c r="E173" s="237" t="s">
        <v>19</v>
      </c>
      <c r="F173" s="238" t="s">
        <v>197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192</v>
      </c>
      <c r="AU173" s="244" t="s">
        <v>189</v>
      </c>
      <c r="AV173" s="13" t="s">
        <v>81</v>
      </c>
      <c r="AW173" s="13" t="s">
        <v>35</v>
      </c>
      <c r="AX173" s="13" t="s">
        <v>74</v>
      </c>
      <c r="AY173" s="244" t="s">
        <v>179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262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189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3" customFormat="1">
      <c r="A175" s="13"/>
      <c r="B175" s="234"/>
      <c r="C175" s="235"/>
      <c r="D175" s="236" t="s">
        <v>192</v>
      </c>
      <c r="E175" s="237" t="s">
        <v>19</v>
      </c>
      <c r="F175" s="238" t="s">
        <v>263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192</v>
      </c>
      <c r="AU175" s="244" t="s">
        <v>189</v>
      </c>
      <c r="AV175" s="13" t="s">
        <v>81</v>
      </c>
      <c r="AW175" s="13" t="s">
        <v>35</v>
      </c>
      <c r="AX175" s="13" t="s">
        <v>74</v>
      </c>
      <c r="AY175" s="244" t="s">
        <v>179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198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199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189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766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189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767</v>
      </c>
      <c r="G179" s="246"/>
      <c r="H179" s="249">
        <v>186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189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5" customFormat="1">
      <c r="A180" s="15"/>
      <c r="B180" s="256"/>
      <c r="C180" s="257"/>
      <c r="D180" s="236" t="s">
        <v>192</v>
      </c>
      <c r="E180" s="258" t="s">
        <v>19</v>
      </c>
      <c r="F180" s="259" t="s">
        <v>201</v>
      </c>
      <c r="G180" s="257"/>
      <c r="H180" s="260">
        <v>186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192</v>
      </c>
      <c r="AU180" s="266" t="s">
        <v>189</v>
      </c>
      <c r="AV180" s="15" t="s">
        <v>188</v>
      </c>
      <c r="AW180" s="15" t="s">
        <v>35</v>
      </c>
      <c r="AX180" s="15" t="s">
        <v>81</v>
      </c>
      <c r="AY180" s="266" t="s">
        <v>179</v>
      </c>
    </row>
    <row r="181" s="12" customFormat="1" ht="20.88" customHeight="1">
      <c r="A181" s="12"/>
      <c r="B181" s="200"/>
      <c r="C181" s="201"/>
      <c r="D181" s="202" t="s">
        <v>73</v>
      </c>
      <c r="E181" s="214" t="s">
        <v>220</v>
      </c>
      <c r="F181" s="214" t="s">
        <v>221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SUM(P182:P212)</f>
        <v>0</v>
      </c>
      <c r="Q181" s="208"/>
      <c r="R181" s="209">
        <f>SUM(R182:R212)</f>
        <v>0</v>
      </c>
      <c r="S181" s="208"/>
      <c r="T181" s="210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81</v>
      </c>
      <c r="AT181" s="212" t="s">
        <v>73</v>
      </c>
      <c r="AU181" s="212" t="s">
        <v>14</v>
      </c>
      <c r="AY181" s="211" t="s">
        <v>179</v>
      </c>
      <c r="BK181" s="213">
        <f>SUM(BK182:BK212)</f>
        <v>0</v>
      </c>
    </row>
    <row r="182" s="2" customFormat="1" ht="16.5" customHeight="1">
      <c r="A182" s="42"/>
      <c r="B182" s="43"/>
      <c r="C182" s="216" t="s">
        <v>222</v>
      </c>
      <c r="D182" s="216" t="s">
        <v>183</v>
      </c>
      <c r="E182" s="217" t="s">
        <v>520</v>
      </c>
      <c r="F182" s="218" t="s">
        <v>521</v>
      </c>
      <c r="G182" s="219" t="s">
        <v>204</v>
      </c>
      <c r="H182" s="220">
        <v>16</v>
      </c>
      <c r="I182" s="221"/>
      <c r="J182" s="222">
        <f>ROUND(I182*H182,2)</f>
        <v>0</v>
      </c>
      <c r="K182" s="218" t="s">
        <v>187</v>
      </c>
      <c r="L182" s="48"/>
      <c r="M182" s="223" t="s">
        <v>19</v>
      </c>
      <c r="N182" s="224" t="s">
        <v>45</v>
      </c>
      <c r="O182" s="8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7" t="s">
        <v>188</v>
      </c>
      <c r="AT182" s="227" t="s">
        <v>183</v>
      </c>
      <c r="AU182" s="227" t="s">
        <v>189</v>
      </c>
      <c r="AY182" s="21" t="s">
        <v>179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1" t="s">
        <v>81</v>
      </c>
      <c r="BK182" s="228">
        <f>ROUND(I182*H182,2)</f>
        <v>0</v>
      </c>
      <c r="BL182" s="21" t="s">
        <v>188</v>
      </c>
      <c r="BM182" s="227" t="s">
        <v>207</v>
      </c>
    </row>
    <row r="183" s="2" customFormat="1">
      <c r="A183" s="42"/>
      <c r="B183" s="43"/>
      <c r="C183" s="44"/>
      <c r="D183" s="229" t="s">
        <v>190</v>
      </c>
      <c r="E183" s="44"/>
      <c r="F183" s="230" t="s">
        <v>523</v>
      </c>
      <c r="G183" s="44"/>
      <c r="H183" s="44"/>
      <c r="I183" s="231"/>
      <c r="J183" s="44"/>
      <c r="K183" s="44"/>
      <c r="L183" s="48"/>
      <c r="M183" s="232"/>
      <c r="N183" s="233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190</v>
      </c>
      <c r="AU183" s="21" t="s">
        <v>189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768</v>
      </c>
      <c r="G184" s="246"/>
      <c r="H184" s="249">
        <v>16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189</v>
      </c>
      <c r="AV184" s="14" t="s">
        <v>14</v>
      </c>
      <c r="AW184" s="14" t="s">
        <v>35</v>
      </c>
      <c r="AX184" s="14" t="s">
        <v>74</v>
      </c>
      <c r="AY184" s="255" t="s">
        <v>179</v>
      </c>
    </row>
    <row r="185" s="15" customFormat="1">
      <c r="A185" s="15"/>
      <c r="B185" s="256"/>
      <c r="C185" s="257"/>
      <c r="D185" s="236" t="s">
        <v>192</v>
      </c>
      <c r="E185" s="258" t="s">
        <v>19</v>
      </c>
      <c r="F185" s="259" t="s">
        <v>201</v>
      </c>
      <c r="G185" s="257"/>
      <c r="H185" s="260">
        <v>16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192</v>
      </c>
      <c r="AU185" s="266" t="s">
        <v>189</v>
      </c>
      <c r="AV185" s="15" t="s">
        <v>188</v>
      </c>
      <c r="AW185" s="15" t="s">
        <v>35</v>
      </c>
      <c r="AX185" s="15" t="s">
        <v>81</v>
      </c>
      <c r="AY185" s="266" t="s">
        <v>179</v>
      </c>
    </row>
    <row r="186" s="2" customFormat="1" ht="24.15" customHeight="1">
      <c r="A186" s="42"/>
      <c r="B186" s="43"/>
      <c r="C186" s="216" t="s">
        <v>211</v>
      </c>
      <c r="D186" s="216" t="s">
        <v>183</v>
      </c>
      <c r="E186" s="217" t="s">
        <v>525</v>
      </c>
      <c r="F186" s="218" t="s">
        <v>526</v>
      </c>
      <c r="G186" s="219" t="s">
        <v>216</v>
      </c>
      <c r="H186" s="220">
        <v>4.2000000000000002</v>
      </c>
      <c r="I186" s="221"/>
      <c r="J186" s="222">
        <f>ROUND(I186*H186,2)</f>
        <v>0</v>
      </c>
      <c r="K186" s="218" t="s">
        <v>187</v>
      </c>
      <c r="L186" s="48"/>
      <c r="M186" s="223" t="s">
        <v>19</v>
      </c>
      <c r="N186" s="224" t="s">
        <v>45</v>
      </c>
      <c r="O186" s="8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7" t="s">
        <v>188</v>
      </c>
      <c r="AT186" s="227" t="s">
        <v>183</v>
      </c>
      <c r="AU186" s="227" t="s">
        <v>189</v>
      </c>
      <c r="AY186" s="21" t="s">
        <v>179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1" t="s">
        <v>81</v>
      </c>
      <c r="BK186" s="228">
        <f>ROUND(I186*H186,2)</f>
        <v>0</v>
      </c>
      <c r="BL186" s="21" t="s">
        <v>188</v>
      </c>
      <c r="BM186" s="227" t="s">
        <v>297</v>
      </c>
    </row>
    <row r="187" s="2" customFormat="1">
      <c r="A187" s="42"/>
      <c r="B187" s="43"/>
      <c r="C187" s="44"/>
      <c r="D187" s="229" t="s">
        <v>190</v>
      </c>
      <c r="E187" s="44"/>
      <c r="F187" s="230" t="s">
        <v>528</v>
      </c>
      <c r="G187" s="44"/>
      <c r="H187" s="44"/>
      <c r="I187" s="231"/>
      <c r="J187" s="44"/>
      <c r="K187" s="44"/>
      <c r="L187" s="48"/>
      <c r="M187" s="232"/>
      <c r="N187" s="233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190</v>
      </c>
      <c r="AU187" s="21" t="s">
        <v>189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193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752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189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3" customFormat="1">
      <c r="A190" s="13"/>
      <c r="B190" s="234"/>
      <c r="C190" s="235"/>
      <c r="D190" s="236" t="s">
        <v>192</v>
      </c>
      <c r="E190" s="237" t="s">
        <v>19</v>
      </c>
      <c r="F190" s="238" t="s">
        <v>753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192</v>
      </c>
      <c r="AU190" s="244" t="s">
        <v>189</v>
      </c>
      <c r="AV190" s="13" t="s">
        <v>81</v>
      </c>
      <c r="AW190" s="13" t="s">
        <v>35</v>
      </c>
      <c r="AX190" s="13" t="s">
        <v>74</v>
      </c>
      <c r="AY190" s="244" t="s">
        <v>179</v>
      </c>
    </row>
    <row r="191" s="13" customFormat="1">
      <c r="A191" s="13"/>
      <c r="B191" s="234"/>
      <c r="C191" s="235"/>
      <c r="D191" s="236" t="s">
        <v>192</v>
      </c>
      <c r="E191" s="237" t="s">
        <v>19</v>
      </c>
      <c r="F191" s="238" t="s">
        <v>195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192</v>
      </c>
      <c r="AU191" s="244" t="s">
        <v>189</v>
      </c>
      <c r="AV191" s="13" t="s">
        <v>81</v>
      </c>
      <c r="AW191" s="13" t="s">
        <v>35</v>
      </c>
      <c r="AX191" s="13" t="s">
        <v>74</v>
      </c>
      <c r="AY191" s="244" t="s">
        <v>179</v>
      </c>
    </row>
    <row r="192" s="13" customFormat="1">
      <c r="A192" s="13"/>
      <c r="B192" s="234"/>
      <c r="C192" s="235"/>
      <c r="D192" s="236" t="s">
        <v>192</v>
      </c>
      <c r="E192" s="237" t="s">
        <v>19</v>
      </c>
      <c r="F192" s="238" t="s">
        <v>196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192</v>
      </c>
      <c r="AU192" s="244" t="s">
        <v>189</v>
      </c>
      <c r="AV192" s="13" t="s">
        <v>81</v>
      </c>
      <c r="AW192" s="13" t="s">
        <v>35</v>
      </c>
      <c r="AX192" s="13" t="s">
        <v>74</v>
      </c>
      <c r="AY192" s="244" t="s">
        <v>179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197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262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263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189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198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189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4" customFormat="1">
      <c r="A197" s="14"/>
      <c r="B197" s="245"/>
      <c r="C197" s="246"/>
      <c r="D197" s="236" t="s">
        <v>192</v>
      </c>
      <c r="E197" s="247" t="s">
        <v>19</v>
      </c>
      <c r="F197" s="248" t="s">
        <v>529</v>
      </c>
      <c r="G197" s="246"/>
      <c r="H197" s="249">
        <v>4.2000000000000002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192</v>
      </c>
      <c r="AU197" s="255" t="s">
        <v>189</v>
      </c>
      <c r="AV197" s="14" t="s">
        <v>14</v>
      </c>
      <c r="AW197" s="14" t="s">
        <v>35</v>
      </c>
      <c r="AX197" s="14" t="s">
        <v>74</v>
      </c>
      <c r="AY197" s="255" t="s">
        <v>179</v>
      </c>
    </row>
    <row r="198" s="15" customFormat="1">
      <c r="A198" s="15"/>
      <c r="B198" s="256"/>
      <c r="C198" s="257"/>
      <c r="D198" s="236" t="s">
        <v>192</v>
      </c>
      <c r="E198" s="258" t="s">
        <v>19</v>
      </c>
      <c r="F198" s="259" t="s">
        <v>201</v>
      </c>
      <c r="G198" s="257"/>
      <c r="H198" s="260">
        <v>4.2000000000000002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192</v>
      </c>
      <c r="AU198" s="266" t="s">
        <v>189</v>
      </c>
      <c r="AV198" s="15" t="s">
        <v>188</v>
      </c>
      <c r="AW198" s="15" t="s">
        <v>35</v>
      </c>
      <c r="AX198" s="15" t="s">
        <v>81</v>
      </c>
      <c r="AY198" s="266" t="s">
        <v>179</v>
      </c>
    </row>
    <row r="199" s="2" customFormat="1" ht="16.5" customHeight="1">
      <c r="A199" s="42"/>
      <c r="B199" s="43"/>
      <c r="C199" s="216" t="s">
        <v>240</v>
      </c>
      <c r="D199" s="216" t="s">
        <v>183</v>
      </c>
      <c r="E199" s="217" t="s">
        <v>769</v>
      </c>
      <c r="F199" s="218" t="s">
        <v>770</v>
      </c>
      <c r="G199" s="219" t="s">
        <v>216</v>
      </c>
      <c r="H199" s="220">
        <v>30</v>
      </c>
      <c r="I199" s="221"/>
      <c r="J199" s="222">
        <f>ROUND(I199*H199,2)</f>
        <v>0</v>
      </c>
      <c r="K199" s="218" t="s">
        <v>187</v>
      </c>
      <c r="L199" s="48"/>
      <c r="M199" s="223" t="s">
        <v>19</v>
      </c>
      <c r="N199" s="224" t="s">
        <v>45</v>
      </c>
      <c r="O199" s="88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7" t="s">
        <v>188</v>
      </c>
      <c r="AT199" s="227" t="s">
        <v>183</v>
      </c>
      <c r="AU199" s="227" t="s">
        <v>189</v>
      </c>
      <c r="AY199" s="21" t="s">
        <v>179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1" t="s">
        <v>81</v>
      </c>
      <c r="BK199" s="228">
        <f>ROUND(I199*H199,2)</f>
        <v>0</v>
      </c>
      <c r="BL199" s="21" t="s">
        <v>188</v>
      </c>
      <c r="BM199" s="227" t="s">
        <v>229</v>
      </c>
    </row>
    <row r="200" s="2" customFormat="1">
      <c r="A200" s="42"/>
      <c r="B200" s="43"/>
      <c r="C200" s="44"/>
      <c r="D200" s="229" t="s">
        <v>190</v>
      </c>
      <c r="E200" s="44"/>
      <c r="F200" s="230" t="s">
        <v>771</v>
      </c>
      <c r="G200" s="44"/>
      <c r="H200" s="44"/>
      <c r="I200" s="231"/>
      <c r="J200" s="44"/>
      <c r="K200" s="44"/>
      <c r="L200" s="48"/>
      <c r="M200" s="232"/>
      <c r="N200" s="233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190</v>
      </c>
      <c r="AU200" s="21" t="s">
        <v>189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193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189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752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189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753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189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3" customFormat="1">
      <c r="A204" s="13"/>
      <c r="B204" s="234"/>
      <c r="C204" s="235"/>
      <c r="D204" s="236" t="s">
        <v>192</v>
      </c>
      <c r="E204" s="237" t="s">
        <v>19</v>
      </c>
      <c r="F204" s="238" t="s">
        <v>195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192</v>
      </c>
      <c r="AU204" s="244" t="s">
        <v>189</v>
      </c>
      <c r="AV204" s="13" t="s">
        <v>81</v>
      </c>
      <c r="AW204" s="13" t="s">
        <v>35</v>
      </c>
      <c r="AX204" s="13" t="s">
        <v>74</v>
      </c>
      <c r="AY204" s="244" t="s">
        <v>179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196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189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197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189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3" customFormat="1">
      <c r="A207" s="13"/>
      <c r="B207" s="234"/>
      <c r="C207" s="235"/>
      <c r="D207" s="236" t="s">
        <v>192</v>
      </c>
      <c r="E207" s="237" t="s">
        <v>19</v>
      </c>
      <c r="F207" s="238" t="s">
        <v>262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192</v>
      </c>
      <c r="AU207" s="244" t="s">
        <v>189</v>
      </c>
      <c r="AV207" s="13" t="s">
        <v>81</v>
      </c>
      <c r="AW207" s="13" t="s">
        <v>35</v>
      </c>
      <c r="AX207" s="13" t="s">
        <v>74</v>
      </c>
      <c r="AY207" s="244" t="s">
        <v>179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263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189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198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189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772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189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4" customFormat="1">
      <c r="A211" s="14"/>
      <c r="B211" s="245"/>
      <c r="C211" s="246"/>
      <c r="D211" s="236" t="s">
        <v>192</v>
      </c>
      <c r="E211" s="247" t="s">
        <v>19</v>
      </c>
      <c r="F211" s="248" t="s">
        <v>773</v>
      </c>
      <c r="G211" s="246"/>
      <c r="H211" s="249">
        <v>30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192</v>
      </c>
      <c r="AU211" s="255" t="s">
        <v>189</v>
      </c>
      <c r="AV211" s="14" t="s">
        <v>14</v>
      </c>
      <c r="AW211" s="14" t="s">
        <v>35</v>
      </c>
      <c r="AX211" s="14" t="s">
        <v>74</v>
      </c>
      <c r="AY211" s="255" t="s">
        <v>179</v>
      </c>
    </row>
    <row r="212" s="15" customFormat="1">
      <c r="A212" s="15"/>
      <c r="B212" s="256"/>
      <c r="C212" s="257"/>
      <c r="D212" s="236" t="s">
        <v>192</v>
      </c>
      <c r="E212" s="258" t="s">
        <v>19</v>
      </c>
      <c r="F212" s="259" t="s">
        <v>201</v>
      </c>
      <c r="G212" s="257"/>
      <c r="H212" s="260">
        <v>30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192</v>
      </c>
      <c r="AU212" s="266" t="s">
        <v>189</v>
      </c>
      <c r="AV212" s="15" t="s">
        <v>188</v>
      </c>
      <c r="AW212" s="15" t="s">
        <v>35</v>
      </c>
      <c r="AX212" s="15" t="s">
        <v>81</v>
      </c>
      <c r="AY212" s="266" t="s">
        <v>179</v>
      </c>
    </row>
    <row r="213" s="12" customFormat="1" ht="20.88" customHeight="1">
      <c r="A213" s="12"/>
      <c r="B213" s="200"/>
      <c r="C213" s="201"/>
      <c r="D213" s="202" t="s">
        <v>73</v>
      </c>
      <c r="E213" s="214" t="s">
        <v>229</v>
      </c>
      <c r="F213" s="214" t="s">
        <v>230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SUM(P214:P239)</f>
        <v>0</v>
      </c>
      <c r="Q213" s="208"/>
      <c r="R213" s="209">
        <f>SUM(R214:R239)</f>
        <v>0</v>
      </c>
      <c r="S213" s="208"/>
      <c r="T213" s="210">
        <f>SUM(T214:T239)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81</v>
      </c>
      <c r="AT213" s="212" t="s">
        <v>73</v>
      </c>
      <c r="AU213" s="212" t="s">
        <v>14</v>
      </c>
      <c r="AY213" s="211" t="s">
        <v>179</v>
      </c>
      <c r="BK213" s="213">
        <f>SUM(BK214:BK239)</f>
        <v>0</v>
      </c>
    </row>
    <row r="214" s="2" customFormat="1" ht="37.8" customHeight="1">
      <c r="A214" s="42"/>
      <c r="B214" s="43"/>
      <c r="C214" s="216" t="s">
        <v>217</v>
      </c>
      <c r="D214" s="216" t="s">
        <v>183</v>
      </c>
      <c r="E214" s="217" t="s">
        <v>231</v>
      </c>
      <c r="F214" s="218" t="s">
        <v>232</v>
      </c>
      <c r="G214" s="219" t="s">
        <v>216</v>
      </c>
      <c r="H214" s="220">
        <v>2727.0999999999999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188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188</v>
      </c>
      <c r="BM214" s="227" t="s">
        <v>774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234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532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189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775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776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777</v>
      </c>
      <c r="G219" s="246"/>
      <c r="H219" s="249">
        <v>1617.24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189</v>
      </c>
      <c r="AV219" s="14" t="s">
        <v>14</v>
      </c>
      <c r="AW219" s="14" t="s">
        <v>35</v>
      </c>
      <c r="AX219" s="14" t="s">
        <v>74</v>
      </c>
      <c r="AY219" s="255" t="s">
        <v>179</v>
      </c>
    </row>
    <row r="220" s="13" customFormat="1">
      <c r="A220" s="13"/>
      <c r="B220" s="234"/>
      <c r="C220" s="235"/>
      <c r="D220" s="236" t="s">
        <v>192</v>
      </c>
      <c r="E220" s="237" t="s">
        <v>19</v>
      </c>
      <c r="F220" s="238" t="s">
        <v>778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192</v>
      </c>
      <c r="AU220" s="244" t="s">
        <v>189</v>
      </c>
      <c r="AV220" s="13" t="s">
        <v>81</v>
      </c>
      <c r="AW220" s="13" t="s">
        <v>35</v>
      </c>
      <c r="AX220" s="13" t="s">
        <v>74</v>
      </c>
      <c r="AY220" s="244" t="s">
        <v>179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779</v>
      </c>
      <c r="G221" s="246"/>
      <c r="H221" s="249">
        <v>180.46000000000001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189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780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189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4" customFormat="1">
      <c r="A223" s="14"/>
      <c r="B223" s="245"/>
      <c r="C223" s="246"/>
      <c r="D223" s="236" t="s">
        <v>192</v>
      </c>
      <c r="E223" s="247" t="s">
        <v>19</v>
      </c>
      <c r="F223" s="248" t="s">
        <v>781</v>
      </c>
      <c r="G223" s="246"/>
      <c r="H223" s="249">
        <v>929.39999999999998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189</v>
      </c>
      <c r="AV223" s="14" t="s">
        <v>14</v>
      </c>
      <c r="AW223" s="14" t="s">
        <v>35</v>
      </c>
      <c r="AX223" s="14" t="s">
        <v>74</v>
      </c>
      <c r="AY223" s="255" t="s">
        <v>179</v>
      </c>
    </row>
    <row r="224" s="15" customFormat="1">
      <c r="A224" s="15"/>
      <c r="B224" s="256"/>
      <c r="C224" s="257"/>
      <c r="D224" s="236" t="s">
        <v>192</v>
      </c>
      <c r="E224" s="258" t="s">
        <v>19</v>
      </c>
      <c r="F224" s="259" t="s">
        <v>201</v>
      </c>
      <c r="G224" s="257"/>
      <c r="H224" s="260">
        <v>2727.0999999999999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192</v>
      </c>
      <c r="AU224" s="266" t="s">
        <v>189</v>
      </c>
      <c r="AV224" s="15" t="s">
        <v>188</v>
      </c>
      <c r="AW224" s="15" t="s">
        <v>35</v>
      </c>
      <c r="AX224" s="15" t="s">
        <v>81</v>
      </c>
      <c r="AY224" s="266" t="s">
        <v>179</v>
      </c>
    </row>
    <row r="225" s="2" customFormat="1" ht="37.8" customHeight="1">
      <c r="A225" s="42"/>
      <c r="B225" s="43"/>
      <c r="C225" s="216" t="s">
        <v>256</v>
      </c>
      <c r="D225" s="216" t="s">
        <v>183</v>
      </c>
      <c r="E225" s="217" t="s">
        <v>782</v>
      </c>
      <c r="F225" s="218" t="s">
        <v>783</v>
      </c>
      <c r="G225" s="219" t="s">
        <v>216</v>
      </c>
      <c r="H225" s="220">
        <v>246.30000000000001</v>
      </c>
      <c r="I225" s="221"/>
      <c r="J225" s="222">
        <f>ROUND(I225*H225,2)</f>
        <v>0</v>
      </c>
      <c r="K225" s="218" t="s">
        <v>187</v>
      </c>
      <c r="L225" s="48"/>
      <c r="M225" s="223" t="s">
        <v>19</v>
      </c>
      <c r="N225" s="224" t="s">
        <v>45</v>
      </c>
      <c r="O225" s="88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7" t="s">
        <v>188</v>
      </c>
      <c r="AT225" s="227" t="s">
        <v>183</v>
      </c>
      <c r="AU225" s="227" t="s">
        <v>189</v>
      </c>
      <c r="AY225" s="21" t="s">
        <v>179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1" t="s">
        <v>81</v>
      </c>
      <c r="BK225" s="228">
        <f>ROUND(I225*H225,2)</f>
        <v>0</v>
      </c>
      <c r="BL225" s="21" t="s">
        <v>188</v>
      </c>
      <c r="BM225" s="227" t="s">
        <v>784</v>
      </c>
    </row>
    <row r="226" s="2" customFormat="1">
      <c r="A226" s="42"/>
      <c r="B226" s="43"/>
      <c r="C226" s="44"/>
      <c r="D226" s="229" t="s">
        <v>190</v>
      </c>
      <c r="E226" s="44"/>
      <c r="F226" s="230" t="s">
        <v>785</v>
      </c>
      <c r="G226" s="44"/>
      <c r="H226" s="44"/>
      <c r="I226" s="231"/>
      <c r="J226" s="44"/>
      <c r="K226" s="44"/>
      <c r="L226" s="48"/>
      <c r="M226" s="232"/>
      <c r="N226" s="233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190</v>
      </c>
      <c r="AU226" s="21" t="s">
        <v>189</v>
      </c>
    </row>
    <row r="227" s="13" customFormat="1">
      <c r="A227" s="13"/>
      <c r="B227" s="234"/>
      <c r="C227" s="235"/>
      <c r="D227" s="236" t="s">
        <v>192</v>
      </c>
      <c r="E227" s="237" t="s">
        <v>19</v>
      </c>
      <c r="F227" s="238" t="s">
        <v>245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192</v>
      </c>
      <c r="AU227" s="244" t="s">
        <v>189</v>
      </c>
      <c r="AV227" s="13" t="s">
        <v>81</v>
      </c>
      <c r="AW227" s="13" t="s">
        <v>35</v>
      </c>
      <c r="AX227" s="13" t="s">
        <v>74</v>
      </c>
      <c r="AY227" s="244" t="s">
        <v>179</v>
      </c>
    </row>
    <row r="228" s="14" customFormat="1">
      <c r="A228" s="14"/>
      <c r="B228" s="245"/>
      <c r="C228" s="246"/>
      <c r="D228" s="236" t="s">
        <v>192</v>
      </c>
      <c r="E228" s="247" t="s">
        <v>19</v>
      </c>
      <c r="F228" s="248" t="s">
        <v>786</v>
      </c>
      <c r="G228" s="246"/>
      <c r="H228" s="249">
        <v>246.30000000000001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192</v>
      </c>
      <c r="AU228" s="255" t="s">
        <v>189</v>
      </c>
      <c r="AV228" s="14" t="s">
        <v>14</v>
      </c>
      <c r="AW228" s="14" t="s">
        <v>35</v>
      </c>
      <c r="AX228" s="14" t="s">
        <v>74</v>
      </c>
      <c r="AY228" s="255" t="s">
        <v>179</v>
      </c>
    </row>
    <row r="229" s="15" customFormat="1">
      <c r="A229" s="15"/>
      <c r="B229" s="256"/>
      <c r="C229" s="257"/>
      <c r="D229" s="236" t="s">
        <v>192</v>
      </c>
      <c r="E229" s="258" t="s">
        <v>19</v>
      </c>
      <c r="F229" s="259" t="s">
        <v>201</v>
      </c>
      <c r="G229" s="257"/>
      <c r="H229" s="260">
        <v>246.30000000000001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192</v>
      </c>
      <c r="AU229" s="266" t="s">
        <v>189</v>
      </c>
      <c r="AV229" s="15" t="s">
        <v>188</v>
      </c>
      <c r="AW229" s="15" t="s">
        <v>35</v>
      </c>
      <c r="AX229" s="15" t="s">
        <v>81</v>
      </c>
      <c r="AY229" s="266" t="s">
        <v>179</v>
      </c>
    </row>
    <row r="230" s="2" customFormat="1" ht="24.15" customHeight="1">
      <c r="A230" s="42"/>
      <c r="B230" s="43"/>
      <c r="C230" s="216" t="s">
        <v>225</v>
      </c>
      <c r="D230" s="216" t="s">
        <v>183</v>
      </c>
      <c r="E230" s="217" t="s">
        <v>247</v>
      </c>
      <c r="F230" s="218" t="s">
        <v>248</v>
      </c>
      <c r="G230" s="219" t="s">
        <v>216</v>
      </c>
      <c r="H230" s="220">
        <v>1363.55</v>
      </c>
      <c r="I230" s="221"/>
      <c r="J230" s="222">
        <f>ROUND(I230*H230,2)</f>
        <v>0</v>
      </c>
      <c r="K230" s="218" t="s">
        <v>187</v>
      </c>
      <c r="L230" s="48"/>
      <c r="M230" s="223" t="s">
        <v>19</v>
      </c>
      <c r="N230" s="224" t="s">
        <v>45</v>
      </c>
      <c r="O230" s="88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188</v>
      </c>
      <c r="AT230" s="227" t="s">
        <v>183</v>
      </c>
      <c r="AU230" s="227" t="s">
        <v>189</v>
      </c>
      <c r="AY230" s="21" t="s">
        <v>179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1" t="s">
        <v>81</v>
      </c>
      <c r="BK230" s="228">
        <f>ROUND(I230*H230,2)</f>
        <v>0</v>
      </c>
      <c r="BL230" s="21" t="s">
        <v>188</v>
      </c>
      <c r="BM230" s="227" t="s">
        <v>787</v>
      </c>
    </row>
    <row r="231" s="2" customFormat="1">
      <c r="A231" s="42"/>
      <c r="B231" s="43"/>
      <c r="C231" s="44"/>
      <c r="D231" s="229" t="s">
        <v>190</v>
      </c>
      <c r="E231" s="44"/>
      <c r="F231" s="230" t="s">
        <v>250</v>
      </c>
      <c r="G231" s="44"/>
      <c r="H231" s="44"/>
      <c r="I231" s="231"/>
      <c r="J231" s="44"/>
      <c r="K231" s="44"/>
      <c r="L231" s="48"/>
      <c r="M231" s="232"/>
      <c r="N231" s="233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190</v>
      </c>
      <c r="AU231" s="21" t="s">
        <v>189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547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788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789</v>
      </c>
      <c r="G234" s="246"/>
      <c r="H234" s="249">
        <v>808.62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189</v>
      </c>
      <c r="AV234" s="14" t="s">
        <v>14</v>
      </c>
      <c r="AW234" s="14" t="s">
        <v>35</v>
      </c>
      <c r="AX234" s="14" t="s">
        <v>74</v>
      </c>
      <c r="AY234" s="255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554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790</v>
      </c>
      <c r="G236" s="246"/>
      <c r="H236" s="249">
        <v>464.69999999999999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3" customFormat="1">
      <c r="A237" s="13"/>
      <c r="B237" s="234"/>
      <c r="C237" s="235"/>
      <c r="D237" s="236" t="s">
        <v>192</v>
      </c>
      <c r="E237" s="237" t="s">
        <v>19</v>
      </c>
      <c r="F237" s="238" t="s">
        <v>791</v>
      </c>
      <c r="G237" s="235"/>
      <c r="H237" s="237" t="s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192</v>
      </c>
      <c r="AU237" s="244" t="s">
        <v>189</v>
      </c>
      <c r="AV237" s="13" t="s">
        <v>81</v>
      </c>
      <c r="AW237" s="13" t="s">
        <v>35</v>
      </c>
      <c r="AX237" s="13" t="s">
        <v>74</v>
      </c>
      <c r="AY237" s="244" t="s">
        <v>179</v>
      </c>
    </row>
    <row r="238" s="14" customFormat="1">
      <c r="A238" s="14"/>
      <c r="B238" s="245"/>
      <c r="C238" s="246"/>
      <c r="D238" s="236" t="s">
        <v>192</v>
      </c>
      <c r="E238" s="247" t="s">
        <v>19</v>
      </c>
      <c r="F238" s="248" t="s">
        <v>792</v>
      </c>
      <c r="G238" s="246"/>
      <c r="H238" s="249">
        <v>90.230000000000004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192</v>
      </c>
      <c r="AU238" s="255" t="s">
        <v>189</v>
      </c>
      <c r="AV238" s="14" t="s">
        <v>14</v>
      </c>
      <c r="AW238" s="14" t="s">
        <v>35</v>
      </c>
      <c r="AX238" s="14" t="s">
        <v>74</v>
      </c>
      <c r="AY238" s="255" t="s">
        <v>179</v>
      </c>
    </row>
    <row r="239" s="15" customFormat="1">
      <c r="A239" s="15"/>
      <c r="B239" s="256"/>
      <c r="C239" s="257"/>
      <c r="D239" s="236" t="s">
        <v>192</v>
      </c>
      <c r="E239" s="258" t="s">
        <v>19</v>
      </c>
      <c r="F239" s="259" t="s">
        <v>201</v>
      </c>
      <c r="G239" s="257"/>
      <c r="H239" s="260">
        <v>1363.55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192</v>
      </c>
      <c r="AU239" s="266" t="s">
        <v>189</v>
      </c>
      <c r="AV239" s="15" t="s">
        <v>188</v>
      </c>
      <c r="AW239" s="15" t="s">
        <v>35</v>
      </c>
      <c r="AX239" s="15" t="s">
        <v>81</v>
      </c>
      <c r="AY239" s="266" t="s">
        <v>179</v>
      </c>
    </row>
    <row r="240" s="12" customFormat="1" ht="20.88" customHeight="1">
      <c r="A240" s="12"/>
      <c r="B240" s="200"/>
      <c r="C240" s="201"/>
      <c r="D240" s="202" t="s">
        <v>73</v>
      </c>
      <c r="E240" s="214" t="s">
        <v>254</v>
      </c>
      <c r="F240" s="214" t="s">
        <v>255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SUM(P241:P287)</f>
        <v>0</v>
      </c>
      <c r="Q240" s="208"/>
      <c r="R240" s="209">
        <f>SUM(R241:R287)</f>
        <v>1969.56</v>
      </c>
      <c r="S240" s="208"/>
      <c r="T240" s="210">
        <f>SUM(T241:T287)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81</v>
      </c>
      <c r="AT240" s="212" t="s">
        <v>73</v>
      </c>
      <c r="AU240" s="212" t="s">
        <v>14</v>
      </c>
      <c r="AY240" s="211" t="s">
        <v>179</v>
      </c>
      <c r="BK240" s="213">
        <f>SUM(BK241:BK287)</f>
        <v>0</v>
      </c>
    </row>
    <row r="241" s="2" customFormat="1" ht="24.15" customHeight="1">
      <c r="A241" s="42"/>
      <c r="B241" s="43"/>
      <c r="C241" s="216" t="s">
        <v>181</v>
      </c>
      <c r="D241" s="216" t="s">
        <v>183</v>
      </c>
      <c r="E241" s="217" t="s">
        <v>257</v>
      </c>
      <c r="F241" s="218" t="s">
        <v>258</v>
      </c>
      <c r="G241" s="219" t="s">
        <v>216</v>
      </c>
      <c r="H241" s="220">
        <v>2040.52</v>
      </c>
      <c r="I241" s="221"/>
      <c r="J241" s="222">
        <f>ROUND(I241*H241,2)</f>
        <v>0</v>
      </c>
      <c r="K241" s="218" t="s">
        <v>187</v>
      </c>
      <c r="L241" s="48"/>
      <c r="M241" s="223" t="s">
        <v>19</v>
      </c>
      <c r="N241" s="224" t="s">
        <v>45</v>
      </c>
      <c r="O241" s="8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7" t="s">
        <v>188</v>
      </c>
      <c r="AT241" s="227" t="s">
        <v>183</v>
      </c>
      <c r="AU241" s="227" t="s">
        <v>189</v>
      </c>
      <c r="AY241" s="21" t="s">
        <v>179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1" t="s">
        <v>81</v>
      </c>
      <c r="BK241" s="228">
        <f>ROUND(I241*H241,2)</f>
        <v>0</v>
      </c>
      <c r="BL241" s="21" t="s">
        <v>188</v>
      </c>
      <c r="BM241" s="227" t="s">
        <v>310</v>
      </c>
    </row>
    <row r="242" s="2" customFormat="1">
      <c r="A242" s="42"/>
      <c r="B242" s="43"/>
      <c r="C242" s="44"/>
      <c r="D242" s="229" t="s">
        <v>190</v>
      </c>
      <c r="E242" s="44"/>
      <c r="F242" s="230" t="s">
        <v>260</v>
      </c>
      <c r="G242" s="44"/>
      <c r="H242" s="44"/>
      <c r="I242" s="231"/>
      <c r="J242" s="44"/>
      <c r="K242" s="44"/>
      <c r="L242" s="48"/>
      <c r="M242" s="232"/>
      <c r="N242" s="233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1" t="s">
        <v>190</v>
      </c>
      <c r="AU242" s="21" t="s">
        <v>189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193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189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752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189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3" customFormat="1">
      <c r="A245" s="13"/>
      <c r="B245" s="234"/>
      <c r="C245" s="235"/>
      <c r="D245" s="236" t="s">
        <v>192</v>
      </c>
      <c r="E245" s="237" t="s">
        <v>19</v>
      </c>
      <c r="F245" s="238" t="s">
        <v>753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192</v>
      </c>
      <c r="AU245" s="244" t="s">
        <v>189</v>
      </c>
      <c r="AV245" s="13" t="s">
        <v>81</v>
      </c>
      <c r="AW245" s="13" t="s">
        <v>35</v>
      </c>
      <c r="AX245" s="13" t="s">
        <v>74</v>
      </c>
      <c r="AY245" s="244" t="s">
        <v>179</v>
      </c>
    </row>
    <row r="246" s="13" customFormat="1">
      <c r="A246" s="13"/>
      <c r="B246" s="234"/>
      <c r="C246" s="235"/>
      <c r="D246" s="236" t="s">
        <v>192</v>
      </c>
      <c r="E246" s="237" t="s">
        <v>19</v>
      </c>
      <c r="F246" s="238" t="s">
        <v>195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192</v>
      </c>
      <c r="AU246" s="244" t="s">
        <v>189</v>
      </c>
      <c r="AV246" s="13" t="s">
        <v>81</v>
      </c>
      <c r="AW246" s="13" t="s">
        <v>35</v>
      </c>
      <c r="AX246" s="13" t="s">
        <v>74</v>
      </c>
      <c r="AY246" s="244" t="s">
        <v>179</v>
      </c>
    </row>
    <row r="247" s="13" customFormat="1">
      <c r="A247" s="13"/>
      <c r="B247" s="234"/>
      <c r="C247" s="235"/>
      <c r="D247" s="236" t="s">
        <v>192</v>
      </c>
      <c r="E247" s="237" t="s">
        <v>19</v>
      </c>
      <c r="F247" s="238" t="s">
        <v>196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192</v>
      </c>
      <c r="AU247" s="244" t="s">
        <v>189</v>
      </c>
      <c r="AV247" s="13" t="s">
        <v>81</v>
      </c>
      <c r="AW247" s="13" t="s">
        <v>35</v>
      </c>
      <c r="AX247" s="13" t="s">
        <v>74</v>
      </c>
      <c r="AY247" s="244" t="s">
        <v>179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197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189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262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189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263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189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3" customFormat="1">
      <c r="A251" s="13"/>
      <c r="B251" s="234"/>
      <c r="C251" s="235"/>
      <c r="D251" s="236" t="s">
        <v>192</v>
      </c>
      <c r="E251" s="237" t="s">
        <v>19</v>
      </c>
      <c r="F251" s="238" t="s">
        <v>198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192</v>
      </c>
      <c r="AU251" s="244" t="s">
        <v>189</v>
      </c>
      <c r="AV251" s="13" t="s">
        <v>81</v>
      </c>
      <c r="AW251" s="13" t="s">
        <v>35</v>
      </c>
      <c r="AX251" s="13" t="s">
        <v>74</v>
      </c>
      <c r="AY251" s="244" t="s">
        <v>179</v>
      </c>
    </row>
    <row r="252" s="13" customFormat="1">
      <c r="A252" s="13"/>
      <c r="B252" s="234"/>
      <c r="C252" s="235"/>
      <c r="D252" s="236" t="s">
        <v>192</v>
      </c>
      <c r="E252" s="237" t="s">
        <v>19</v>
      </c>
      <c r="F252" s="238" t="s">
        <v>199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192</v>
      </c>
      <c r="AU252" s="244" t="s">
        <v>189</v>
      </c>
      <c r="AV252" s="13" t="s">
        <v>81</v>
      </c>
      <c r="AW252" s="13" t="s">
        <v>35</v>
      </c>
      <c r="AX252" s="13" t="s">
        <v>74</v>
      </c>
      <c r="AY252" s="244" t="s">
        <v>179</v>
      </c>
    </row>
    <row r="253" s="13" customFormat="1">
      <c r="A253" s="13"/>
      <c r="B253" s="234"/>
      <c r="C253" s="235"/>
      <c r="D253" s="236" t="s">
        <v>192</v>
      </c>
      <c r="E253" s="237" t="s">
        <v>19</v>
      </c>
      <c r="F253" s="238" t="s">
        <v>793</v>
      </c>
      <c r="G253" s="235"/>
      <c r="H253" s="237" t="s">
        <v>19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192</v>
      </c>
      <c r="AU253" s="244" t="s">
        <v>189</v>
      </c>
      <c r="AV253" s="13" t="s">
        <v>81</v>
      </c>
      <c r="AW253" s="13" t="s">
        <v>35</v>
      </c>
      <c r="AX253" s="13" t="s">
        <v>74</v>
      </c>
      <c r="AY253" s="244" t="s">
        <v>179</v>
      </c>
    </row>
    <row r="254" s="14" customFormat="1">
      <c r="A254" s="14"/>
      <c r="B254" s="245"/>
      <c r="C254" s="246"/>
      <c r="D254" s="236" t="s">
        <v>192</v>
      </c>
      <c r="E254" s="247" t="s">
        <v>19</v>
      </c>
      <c r="F254" s="248" t="s">
        <v>789</v>
      </c>
      <c r="G254" s="246"/>
      <c r="H254" s="249">
        <v>808.62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192</v>
      </c>
      <c r="AU254" s="255" t="s">
        <v>189</v>
      </c>
      <c r="AV254" s="14" t="s">
        <v>14</v>
      </c>
      <c r="AW254" s="14" t="s">
        <v>35</v>
      </c>
      <c r="AX254" s="14" t="s">
        <v>74</v>
      </c>
      <c r="AY254" s="255" t="s">
        <v>179</v>
      </c>
    </row>
    <row r="255" s="13" customFormat="1">
      <c r="A255" s="13"/>
      <c r="B255" s="234"/>
      <c r="C255" s="235"/>
      <c r="D255" s="236" t="s">
        <v>192</v>
      </c>
      <c r="E255" s="237" t="s">
        <v>19</v>
      </c>
      <c r="F255" s="238" t="s">
        <v>274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192</v>
      </c>
      <c r="AU255" s="244" t="s">
        <v>189</v>
      </c>
      <c r="AV255" s="13" t="s">
        <v>81</v>
      </c>
      <c r="AW255" s="13" t="s">
        <v>35</v>
      </c>
      <c r="AX255" s="13" t="s">
        <v>74</v>
      </c>
      <c r="AY255" s="244" t="s">
        <v>179</v>
      </c>
    </row>
    <row r="256" s="14" customFormat="1">
      <c r="A256" s="14"/>
      <c r="B256" s="245"/>
      <c r="C256" s="246"/>
      <c r="D256" s="236" t="s">
        <v>192</v>
      </c>
      <c r="E256" s="247" t="s">
        <v>19</v>
      </c>
      <c r="F256" s="248" t="s">
        <v>794</v>
      </c>
      <c r="G256" s="246"/>
      <c r="H256" s="249">
        <v>1094.2000000000001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192</v>
      </c>
      <c r="AU256" s="255" t="s">
        <v>189</v>
      </c>
      <c r="AV256" s="14" t="s">
        <v>14</v>
      </c>
      <c r="AW256" s="14" t="s">
        <v>35</v>
      </c>
      <c r="AX256" s="14" t="s">
        <v>74</v>
      </c>
      <c r="AY256" s="255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795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4" customFormat="1">
      <c r="A258" s="14"/>
      <c r="B258" s="245"/>
      <c r="C258" s="246"/>
      <c r="D258" s="236" t="s">
        <v>192</v>
      </c>
      <c r="E258" s="247" t="s">
        <v>19</v>
      </c>
      <c r="F258" s="248" t="s">
        <v>796</v>
      </c>
      <c r="G258" s="246"/>
      <c r="H258" s="249">
        <v>98.5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192</v>
      </c>
      <c r="AU258" s="255" t="s">
        <v>189</v>
      </c>
      <c r="AV258" s="14" t="s">
        <v>14</v>
      </c>
      <c r="AW258" s="14" t="s">
        <v>35</v>
      </c>
      <c r="AX258" s="14" t="s">
        <v>74</v>
      </c>
      <c r="AY258" s="255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797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4" customFormat="1">
      <c r="A260" s="14"/>
      <c r="B260" s="245"/>
      <c r="C260" s="246"/>
      <c r="D260" s="236" t="s">
        <v>192</v>
      </c>
      <c r="E260" s="247" t="s">
        <v>19</v>
      </c>
      <c r="F260" s="248" t="s">
        <v>798</v>
      </c>
      <c r="G260" s="246"/>
      <c r="H260" s="249">
        <v>27.399999999999999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192</v>
      </c>
      <c r="AU260" s="255" t="s">
        <v>189</v>
      </c>
      <c r="AV260" s="14" t="s">
        <v>14</v>
      </c>
      <c r="AW260" s="14" t="s">
        <v>35</v>
      </c>
      <c r="AX260" s="14" t="s">
        <v>74</v>
      </c>
      <c r="AY260" s="255" t="s">
        <v>179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799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800</v>
      </c>
      <c r="G262" s="246"/>
      <c r="H262" s="249">
        <v>11.800000000000001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189</v>
      </c>
      <c r="AV262" s="14" t="s">
        <v>14</v>
      </c>
      <c r="AW262" s="14" t="s">
        <v>35</v>
      </c>
      <c r="AX262" s="14" t="s">
        <v>74</v>
      </c>
      <c r="AY262" s="255" t="s">
        <v>179</v>
      </c>
    </row>
    <row r="263" s="15" customFormat="1">
      <c r="A263" s="15"/>
      <c r="B263" s="256"/>
      <c r="C263" s="257"/>
      <c r="D263" s="236" t="s">
        <v>192</v>
      </c>
      <c r="E263" s="258" t="s">
        <v>19</v>
      </c>
      <c r="F263" s="259" t="s">
        <v>201</v>
      </c>
      <c r="G263" s="257"/>
      <c r="H263" s="260">
        <v>2040.52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192</v>
      </c>
      <c r="AU263" s="266" t="s">
        <v>189</v>
      </c>
      <c r="AV263" s="15" t="s">
        <v>188</v>
      </c>
      <c r="AW263" s="15" t="s">
        <v>35</v>
      </c>
      <c r="AX263" s="15" t="s">
        <v>81</v>
      </c>
      <c r="AY263" s="266" t="s">
        <v>179</v>
      </c>
    </row>
    <row r="264" s="2" customFormat="1" ht="16.5" customHeight="1">
      <c r="A264" s="42"/>
      <c r="B264" s="43"/>
      <c r="C264" s="267" t="s">
        <v>207</v>
      </c>
      <c r="D264" s="267" t="s">
        <v>266</v>
      </c>
      <c r="E264" s="268" t="s">
        <v>267</v>
      </c>
      <c r="F264" s="269" t="s">
        <v>268</v>
      </c>
      <c r="G264" s="270" t="s">
        <v>269</v>
      </c>
      <c r="H264" s="271">
        <v>1969.56</v>
      </c>
      <c r="I264" s="272"/>
      <c r="J264" s="273">
        <f>ROUND(I264*H264,2)</f>
        <v>0</v>
      </c>
      <c r="K264" s="269" t="s">
        <v>270</v>
      </c>
      <c r="L264" s="274"/>
      <c r="M264" s="275" t="s">
        <v>19</v>
      </c>
      <c r="N264" s="276" t="s">
        <v>45</v>
      </c>
      <c r="O264" s="88"/>
      <c r="P264" s="225">
        <f>O264*H264</f>
        <v>0</v>
      </c>
      <c r="Q264" s="225">
        <v>1</v>
      </c>
      <c r="R264" s="225">
        <f>Q264*H264</f>
        <v>1969.56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217</v>
      </c>
      <c r="AT264" s="227" t="s">
        <v>266</v>
      </c>
      <c r="AU264" s="227" t="s">
        <v>189</v>
      </c>
      <c r="AY264" s="21" t="s">
        <v>179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1" t="s">
        <v>81</v>
      </c>
      <c r="BK264" s="228">
        <f>ROUND(I264*H264,2)</f>
        <v>0</v>
      </c>
      <c r="BL264" s="21" t="s">
        <v>188</v>
      </c>
      <c r="BM264" s="227" t="s">
        <v>377</v>
      </c>
    </row>
    <row r="265" s="2" customFormat="1">
      <c r="A265" s="42"/>
      <c r="B265" s="43"/>
      <c r="C265" s="44"/>
      <c r="D265" s="236" t="s">
        <v>272</v>
      </c>
      <c r="E265" s="44"/>
      <c r="F265" s="277" t="s">
        <v>273</v>
      </c>
      <c r="G265" s="44"/>
      <c r="H265" s="44"/>
      <c r="I265" s="231"/>
      <c r="J265" s="44"/>
      <c r="K265" s="44"/>
      <c r="L265" s="48"/>
      <c r="M265" s="232"/>
      <c r="N265" s="233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272</v>
      </c>
      <c r="AU265" s="21" t="s">
        <v>189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274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189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4" customFormat="1">
      <c r="A267" s="14"/>
      <c r="B267" s="245"/>
      <c r="C267" s="246"/>
      <c r="D267" s="236" t="s">
        <v>192</v>
      </c>
      <c r="E267" s="247" t="s">
        <v>19</v>
      </c>
      <c r="F267" s="248" t="s">
        <v>794</v>
      </c>
      <c r="G267" s="246"/>
      <c r="H267" s="249">
        <v>1094.2000000000001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192</v>
      </c>
      <c r="AU267" s="255" t="s">
        <v>189</v>
      </c>
      <c r="AV267" s="14" t="s">
        <v>14</v>
      </c>
      <c r="AW267" s="14" t="s">
        <v>35</v>
      </c>
      <c r="AX267" s="14" t="s">
        <v>74</v>
      </c>
      <c r="AY267" s="255" t="s">
        <v>179</v>
      </c>
    </row>
    <row r="268" s="15" customFormat="1">
      <c r="A268" s="15"/>
      <c r="B268" s="256"/>
      <c r="C268" s="257"/>
      <c r="D268" s="236" t="s">
        <v>192</v>
      </c>
      <c r="E268" s="258" t="s">
        <v>19</v>
      </c>
      <c r="F268" s="259" t="s">
        <v>201</v>
      </c>
      <c r="G268" s="257"/>
      <c r="H268" s="260">
        <v>1094.2000000000001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192</v>
      </c>
      <c r="AU268" s="266" t="s">
        <v>189</v>
      </c>
      <c r="AV268" s="15" t="s">
        <v>188</v>
      </c>
      <c r="AW268" s="15" t="s">
        <v>35</v>
      </c>
      <c r="AX268" s="15" t="s">
        <v>74</v>
      </c>
      <c r="AY268" s="266" t="s">
        <v>179</v>
      </c>
    </row>
    <row r="269" s="14" customFormat="1">
      <c r="A269" s="14"/>
      <c r="B269" s="245"/>
      <c r="C269" s="246"/>
      <c r="D269" s="236" t="s">
        <v>192</v>
      </c>
      <c r="E269" s="247" t="s">
        <v>19</v>
      </c>
      <c r="F269" s="248" t="s">
        <v>801</v>
      </c>
      <c r="G269" s="246"/>
      <c r="H269" s="249">
        <v>1969.56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192</v>
      </c>
      <c r="AU269" s="255" t="s">
        <v>189</v>
      </c>
      <c r="AV269" s="14" t="s">
        <v>14</v>
      </c>
      <c r="AW269" s="14" t="s">
        <v>35</v>
      </c>
      <c r="AX269" s="14" t="s">
        <v>81</v>
      </c>
      <c r="AY269" s="255" t="s">
        <v>179</v>
      </c>
    </row>
    <row r="270" s="2" customFormat="1" ht="24.15" customHeight="1">
      <c r="A270" s="42"/>
      <c r="B270" s="43"/>
      <c r="C270" s="216" t="s">
        <v>220</v>
      </c>
      <c r="D270" s="216" t="s">
        <v>183</v>
      </c>
      <c r="E270" s="217" t="s">
        <v>276</v>
      </c>
      <c r="F270" s="218" t="s">
        <v>277</v>
      </c>
      <c r="G270" s="219" t="s">
        <v>216</v>
      </c>
      <c r="H270" s="220">
        <v>1609.8499999999999</v>
      </c>
      <c r="I270" s="221"/>
      <c r="J270" s="222">
        <f>ROUND(I270*H270,2)</f>
        <v>0</v>
      </c>
      <c r="K270" s="218" t="s">
        <v>187</v>
      </c>
      <c r="L270" s="48"/>
      <c r="M270" s="223" t="s">
        <v>19</v>
      </c>
      <c r="N270" s="224" t="s">
        <v>45</v>
      </c>
      <c r="O270" s="88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7" t="s">
        <v>188</v>
      </c>
      <c r="AT270" s="227" t="s">
        <v>183</v>
      </c>
      <c r="AU270" s="227" t="s">
        <v>189</v>
      </c>
      <c r="AY270" s="21" t="s">
        <v>179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1" t="s">
        <v>81</v>
      </c>
      <c r="BK270" s="228">
        <f>ROUND(I270*H270,2)</f>
        <v>0</v>
      </c>
      <c r="BL270" s="21" t="s">
        <v>188</v>
      </c>
      <c r="BM270" s="227" t="s">
        <v>300</v>
      </c>
    </row>
    <row r="271" s="2" customFormat="1">
      <c r="A271" s="42"/>
      <c r="B271" s="43"/>
      <c r="C271" s="44"/>
      <c r="D271" s="229" t="s">
        <v>190</v>
      </c>
      <c r="E271" s="44"/>
      <c r="F271" s="230" t="s">
        <v>278</v>
      </c>
      <c r="G271" s="44"/>
      <c r="H271" s="44"/>
      <c r="I271" s="231"/>
      <c r="J271" s="44"/>
      <c r="K271" s="44"/>
      <c r="L271" s="48"/>
      <c r="M271" s="232"/>
      <c r="N271" s="233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190</v>
      </c>
      <c r="AU271" s="21" t="s">
        <v>189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279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4" customFormat="1">
      <c r="A273" s="14"/>
      <c r="B273" s="245"/>
      <c r="C273" s="246"/>
      <c r="D273" s="236" t="s">
        <v>192</v>
      </c>
      <c r="E273" s="247" t="s">
        <v>19</v>
      </c>
      <c r="F273" s="248" t="s">
        <v>802</v>
      </c>
      <c r="G273" s="246"/>
      <c r="H273" s="249">
        <v>246.30000000000001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192</v>
      </c>
      <c r="AU273" s="255" t="s">
        <v>189</v>
      </c>
      <c r="AV273" s="14" t="s">
        <v>14</v>
      </c>
      <c r="AW273" s="14" t="s">
        <v>35</v>
      </c>
      <c r="AX273" s="14" t="s">
        <v>74</v>
      </c>
      <c r="AY273" s="255" t="s">
        <v>179</v>
      </c>
    </row>
    <row r="274" s="16" customFormat="1">
      <c r="A274" s="16"/>
      <c r="B274" s="278"/>
      <c r="C274" s="279"/>
      <c r="D274" s="236" t="s">
        <v>192</v>
      </c>
      <c r="E274" s="280" t="s">
        <v>19</v>
      </c>
      <c r="F274" s="281" t="s">
        <v>281</v>
      </c>
      <c r="G274" s="279"/>
      <c r="H274" s="282">
        <v>246.30000000000001</v>
      </c>
      <c r="I274" s="283"/>
      <c r="J274" s="279"/>
      <c r="K274" s="279"/>
      <c r="L274" s="284"/>
      <c r="M274" s="285"/>
      <c r="N274" s="286"/>
      <c r="O274" s="286"/>
      <c r="P274" s="286"/>
      <c r="Q274" s="286"/>
      <c r="R274" s="286"/>
      <c r="S274" s="286"/>
      <c r="T274" s="287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88" t="s">
        <v>192</v>
      </c>
      <c r="AU274" s="288" t="s">
        <v>189</v>
      </c>
      <c r="AV274" s="16" t="s">
        <v>189</v>
      </c>
      <c r="AW274" s="16" t="s">
        <v>35</v>
      </c>
      <c r="AX274" s="16" t="s">
        <v>74</v>
      </c>
      <c r="AY274" s="288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282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189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3" customFormat="1">
      <c r="A276" s="13"/>
      <c r="B276" s="234"/>
      <c r="C276" s="235"/>
      <c r="D276" s="236" t="s">
        <v>192</v>
      </c>
      <c r="E276" s="237" t="s">
        <v>19</v>
      </c>
      <c r="F276" s="238" t="s">
        <v>283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192</v>
      </c>
      <c r="AU276" s="244" t="s">
        <v>189</v>
      </c>
      <c r="AV276" s="13" t="s">
        <v>81</v>
      </c>
      <c r="AW276" s="13" t="s">
        <v>35</v>
      </c>
      <c r="AX276" s="13" t="s">
        <v>74</v>
      </c>
      <c r="AY276" s="244" t="s">
        <v>179</v>
      </c>
    </row>
    <row r="277" s="14" customFormat="1">
      <c r="A277" s="14"/>
      <c r="B277" s="245"/>
      <c r="C277" s="246"/>
      <c r="D277" s="236" t="s">
        <v>192</v>
      </c>
      <c r="E277" s="247" t="s">
        <v>19</v>
      </c>
      <c r="F277" s="248" t="s">
        <v>789</v>
      </c>
      <c r="G277" s="246"/>
      <c r="H277" s="249">
        <v>808.62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192</v>
      </c>
      <c r="AU277" s="255" t="s">
        <v>189</v>
      </c>
      <c r="AV277" s="14" t="s">
        <v>14</v>
      </c>
      <c r="AW277" s="14" t="s">
        <v>35</v>
      </c>
      <c r="AX277" s="14" t="s">
        <v>74</v>
      </c>
      <c r="AY277" s="255" t="s">
        <v>179</v>
      </c>
    </row>
    <row r="278" s="13" customFormat="1">
      <c r="A278" s="13"/>
      <c r="B278" s="234"/>
      <c r="C278" s="235"/>
      <c r="D278" s="236" t="s">
        <v>192</v>
      </c>
      <c r="E278" s="237" t="s">
        <v>19</v>
      </c>
      <c r="F278" s="238" t="s">
        <v>803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192</v>
      </c>
      <c r="AU278" s="244" t="s">
        <v>189</v>
      </c>
      <c r="AV278" s="13" t="s">
        <v>81</v>
      </c>
      <c r="AW278" s="13" t="s">
        <v>35</v>
      </c>
      <c r="AX278" s="13" t="s">
        <v>74</v>
      </c>
      <c r="AY278" s="244" t="s">
        <v>179</v>
      </c>
    </row>
    <row r="279" s="14" customFormat="1">
      <c r="A279" s="14"/>
      <c r="B279" s="245"/>
      <c r="C279" s="246"/>
      <c r="D279" s="236" t="s">
        <v>192</v>
      </c>
      <c r="E279" s="247" t="s">
        <v>19</v>
      </c>
      <c r="F279" s="248" t="s">
        <v>792</v>
      </c>
      <c r="G279" s="246"/>
      <c r="H279" s="249">
        <v>90.230000000000004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192</v>
      </c>
      <c r="AU279" s="255" t="s">
        <v>189</v>
      </c>
      <c r="AV279" s="14" t="s">
        <v>14</v>
      </c>
      <c r="AW279" s="14" t="s">
        <v>35</v>
      </c>
      <c r="AX279" s="14" t="s">
        <v>74</v>
      </c>
      <c r="AY279" s="255" t="s">
        <v>179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285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189</v>
      </c>
      <c r="AV280" s="13" t="s">
        <v>81</v>
      </c>
      <c r="AW280" s="13" t="s">
        <v>35</v>
      </c>
      <c r="AX280" s="13" t="s">
        <v>74</v>
      </c>
      <c r="AY280" s="244" t="s">
        <v>179</v>
      </c>
    </row>
    <row r="281" s="14" customFormat="1">
      <c r="A281" s="14"/>
      <c r="B281" s="245"/>
      <c r="C281" s="246"/>
      <c r="D281" s="236" t="s">
        <v>192</v>
      </c>
      <c r="E281" s="247" t="s">
        <v>19</v>
      </c>
      <c r="F281" s="248" t="s">
        <v>804</v>
      </c>
      <c r="G281" s="246"/>
      <c r="H281" s="249">
        <v>464.69999999999999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192</v>
      </c>
      <c r="AU281" s="255" t="s">
        <v>189</v>
      </c>
      <c r="AV281" s="14" t="s">
        <v>14</v>
      </c>
      <c r="AW281" s="14" t="s">
        <v>35</v>
      </c>
      <c r="AX281" s="14" t="s">
        <v>74</v>
      </c>
      <c r="AY281" s="255" t="s">
        <v>179</v>
      </c>
    </row>
    <row r="282" s="16" customFormat="1">
      <c r="A282" s="16"/>
      <c r="B282" s="278"/>
      <c r="C282" s="279"/>
      <c r="D282" s="236" t="s">
        <v>192</v>
      </c>
      <c r="E282" s="280" t="s">
        <v>19</v>
      </c>
      <c r="F282" s="281" t="s">
        <v>281</v>
      </c>
      <c r="G282" s="279"/>
      <c r="H282" s="282">
        <v>1363.55</v>
      </c>
      <c r="I282" s="283"/>
      <c r="J282" s="279"/>
      <c r="K282" s="279"/>
      <c r="L282" s="284"/>
      <c r="M282" s="285"/>
      <c r="N282" s="286"/>
      <c r="O282" s="286"/>
      <c r="P282" s="286"/>
      <c r="Q282" s="286"/>
      <c r="R282" s="286"/>
      <c r="S282" s="286"/>
      <c r="T282" s="287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8" t="s">
        <v>192</v>
      </c>
      <c r="AU282" s="288" t="s">
        <v>189</v>
      </c>
      <c r="AV282" s="16" t="s">
        <v>189</v>
      </c>
      <c r="AW282" s="16" t="s">
        <v>35</v>
      </c>
      <c r="AX282" s="16" t="s">
        <v>74</v>
      </c>
      <c r="AY282" s="288" t="s">
        <v>179</v>
      </c>
    </row>
    <row r="283" s="15" customFormat="1">
      <c r="A283" s="15"/>
      <c r="B283" s="256"/>
      <c r="C283" s="257"/>
      <c r="D283" s="236" t="s">
        <v>192</v>
      </c>
      <c r="E283" s="258" t="s">
        <v>19</v>
      </c>
      <c r="F283" s="259" t="s">
        <v>201</v>
      </c>
      <c r="G283" s="257"/>
      <c r="H283" s="260">
        <v>1609.8499999999999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192</v>
      </c>
      <c r="AU283" s="266" t="s">
        <v>189</v>
      </c>
      <c r="AV283" s="15" t="s">
        <v>188</v>
      </c>
      <c r="AW283" s="15" t="s">
        <v>35</v>
      </c>
      <c r="AX283" s="15" t="s">
        <v>81</v>
      </c>
      <c r="AY283" s="266" t="s">
        <v>179</v>
      </c>
    </row>
    <row r="284" s="2" customFormat="1" ht="24.15" customHeight="1">
      <c r="A284" s="42"/>
      <c r="B284" s="43"/>
      <c r="C284" s="216" t="s">
        <v>297</v>
      </c>
      <c r="D284" s="216" t="s">
        <v>183</v>
      </c>
      <c r="E284" s="217" t="s">
        <v>286</v>
      </c>
      <c r="F284" s="218" t="s">
        <v>287</v>
      </c>
      <c r="G284" s="219" t="s">
        <v>269</v>
      </c>
      <c r="H284" s="220">
        <v>443.33999999999998</v>
      </c>
      <c r="I284" s="221"/>
      <c r="J284" s="222">
        <f>ROUND(I284*H284,2)</f>
        <v>0</v>
      </c>
      <c r="K284" s="218" t="s">
        <v>187</v>
      </c>
      <c r="L284" s="48"/>
      <c r="M284" s="223" t="s">
        <v>19</v>
      </c>
      <c r="N284" s="224" t="s">
        <v>45</v>
      </c>
      <c r="O284" s="88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188</v>
      </c>
      <c r="AT284" s="227" t="s">
        <v>183</v>
      </c>
      <c r="AU284" s="227" t="s">
        <v>189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188</v>
      </c>
      <c r="BM284" s="227" t="s">
        <v>305</v>
      </c>
    </row>
    <row r="285" s="2" customFormat="1">
      <c r="A285" s="42"/>
      <c r="B285" s="43"/>
      <c r="C285" s="44"/>
      <c r="D285" s="229" t="s">
        <v>190</v>
      </c>
      <c r="E285" s="44"/>
      <c r="F285" s="230" t="s">
        <v>289</v>
      </c>
      <c r="G285" s="44"/>
      <c r="H285" s="44"/>
      <c r="I285" s="231"/>
      <c r="J285" s="44"/>
      <c r="K285" s="44"/>
      <c r="L285" s="48"/>
      <c r="M285" s="232"/>
      <c r="N285" s="233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190</v>
      </c>
      <c r="AU285" s="21" t="s">
        <v>189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805</v>
      </c>
      <c r="G286" s="246"/>
      <c r="H286" s="249">
        <v>443.33999999999998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189</v>
      </c>
      <c r="AV286" s="14" t="s">
        <v>14</v>
      </c>
      <c r="AW286" s="14" t="s">
        <v>35</v>
      </c>
      <c r="AX286" s="14" t="s">
        <v>74</v>
      </c>
      <c r="AY286" s="255" t="s">
        <v>179</v>
      </c>
    </row>
    <row r="287" s="15" customFormat="1">
      <c r="A287" s="15"/>
      <c r="B287" s="256"/>
      <c r="C287" s="257"/>
      <c r="D287" s="236" t="s">
        <v>192</v>
      </c>
      <c r="E287" s="258" t="s">
        <v>19</v>
      </c>
      <c r="F287" s="259" t="s">
        <v>201</v>
      </c>
      <c r="G287" s="257"/>
      <c r="H287" s="260">
        <v>443.33999999999998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192</v>
      </c>
      <c r="AU287" s="266" t="s">
        <v>189</v>
      </c>
      <c r="AV287" s="15" t="s">
        <v>188</v>
      </c>
      <c r="AW287" s="15" t="s">
        <v>35</v>
      </c>
      <c r="AX287" s="15" t="s">
        <v>81</v>
      </c>
      <c r="AY287" s="266" t="s">
        <v>179</v>
      </c>
    </row>
    <row r="288" s="12" customFormat="1" ht="20.88" customHeight="1">
      <c r="A288" s="12"/>
      <c r="B288" s="200"/>
      <c r="C288" s="201"/>
      <c r="D288" s="202" t="s">
        <v>73</v>
      </c>
      <c r="E288" s="214" t="s">
        <v>288</v>
      </c>
      <c r="F288" s="214" t="s">
        <v>291</v>
      </c>
      <c r="G288" s="201"/>
      <c r="H288" s="201"/>
      <c r="I288" s="204"/>
      <c r="J288" s="215">
        <f>BK288</f>
        <v>0</v>
      </c>
      <c r="K288" s="201"/>
      <c r="L288" s="206"/>
      <c r="M288" s="207"/>
      <c r="N288" s="208"/>
      <c r="O288" s="208"/>
      <c r="P288" s="209">
        <f>SUM(P289:P322)</f>
        <v>0</v>
      </c>
      <c r="Q288" s="208"/>
      <c r="R288" s="209">
        <f>SUM(R289:R322)</f>
        <v>0.023719999999999998</v>
      </c>
      <c r="S288" s="208"/>
      <c r="T288" s="210">
        <f>SUM(T289:T322)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1" t="s">
        <v>81</v>
      </c>
      <c r="AT288" s="212" t="s">
        <v>73</v>
      </c>
      <c r="AU288" s="212" t="s">
        <v>14</v>
      </c>
      <c r="AY288" s="211" t="s">
        <v>179</v>
      </c>
      <c r="BK288" s="213">
        <f>SUM(BK289:BK322)</f>
        <v>0</v>
      </c>
    </row>
    <row r="289" s="2" customFormat="1" ht="24.15" customHeight="1">
      <c r="A289" s="42"/>
      <c r="B289" s="43"/>
      <c r="C289" s="216" t="s">
        <v>8</v>
      </c>
      <c r="D289" s="216" t="s">
        <v>183</v>
      </c>
      <c r="E289" s="217" t="s">
        <v>806</v>
      </c>
      <c r="F289" s="218" t="s">
        <v>807</v>
      </c>
      <c r="G289" s="219" t="s">
        <v>186</v>
      </c>
      <c r="H289" s="220">
        <v>1186</v>
      </c>
      <c r="I289" s="221"/>
      <c r="J289" s="222">
        <f>ROUND(I289*H289,2)</f>
        <v>0</v>
      </c>
      <c r="K289" s="218" t="s">
        <v>187</v>
      </c>
      <c r="L289" s="48"/>
      <c r="M289" s="223" t="s">
        <v>19</v>
      </c>
      <c r="N289" s="224" t="s">
        <v>45</v>
      </c>
      <c r="O289" s="88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7" t="s">
        <v>188</v>
      </c>
      <c r="AT289" s="227" t="s">
        <v>183</v>
      </c>
      <c r="AU289" s="227" t="s">
        <v>189</v>
      </c>
      <c r="AY289" s="21" t="s">
        <v>179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1" t="s">
        <v>81</v>
      </c>
      <c r="BK289" s="228">
        <f>ROUND(I289*H289,2)</f>
        <v>0</v>
      </c>
      <c r="BL289" s="21" t="s">
        <v>188</v>
      </c>
      <c r="BM289" s="227" t="s">
        <v>389</v>
      </c>
    </row>
    <row r="290" s="2" customFormat="1">
      <c r="A290" s="42"/>
      <c r="B290" s="43"/>
      <c r="C290" s="44"/>
      <c r="D290" s="229" t="s">
        <v>190</v>
      </c>
      <c r="E290" s="44"/>
      <c r="F290" s="230" t="s">
        <v>808</v>
      </c>
      <c r="G290" s="44"/>
      <c r="H290" s="44"/>
      <c r="I290" s="231"/>
      <c r="J290" s="44"/>
      <c r="K290" s="44"/>
      <c r="L290" s="48"/>
      <c r="M290" s="232"/>
      <c r="N290" s="233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190</v>
      </c>
      <c r="AU290" s="21" t="s">
        <v>189</v>
      </c>
    </row>
    <row r="291" s="13" customFormat="1">
      <c r="A291" s="13"/>
      <c r="B291" s="234"/>
      <c r="C291" s="235"/>
      <c r="D291" s="236" t="s">
        <v>192</v>
      </c>
      <c r="E291" s="237" t="s">
        <v>19</v>
      </c>
      <c r="F291" s="238" t="s">
        <v>193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192</v>
      </c>
      <c r="AU291" s="244" t="s">
        <v>189</v>
      </c>
      <c r="AV291" s="13" t="s">
        <v>81</v>
      </c>
      <c r="AW291" s="13" t="s">
        <v>35</v>
      </c>
      <c r="AX291" s="13" t="s">
        <v>74</v>
      </c>
      <c r="AY291" s="244" t="s">
        <v>179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752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189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3" customFormat="1">
      <c r="A293" s="13"/>
      <c r="B293" s="234"/>
      <c r="C293" s="235"/>
      <c r="D293" s="236" t="s">
        <v>192</v>
      </c>
      <c r="E293" s="237" t="s">
        <v>19</v>
      </c>
      <c r="F293" s="238" t="s">
        <v>753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192</v>
      </c>
      <c r="AU293" s="244" t="s">
        <v>189</v>
      </c>
      <c r="AV293" s="13" t="s">
        <v>81</v>
      </c>
      <c r="AW293" s="13" t="s">
        <v>35</v>
      </c>
      <c r="AX293" s="13" t="s">
        <v>74</v>
      </c>
      <c r="AY293" s="244" t="s">
        <v>179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195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189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196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189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197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189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3" customFormat="1">
      <c r="A297" s="13"/>
      <c r="B297" s="234"/>
      <c r="C297" s="235"/>
      <c r="D297" s="236" t="s">
        <v>192</v>
      </c>
      <c r="E297" s="237" t="s">
        <v>19</v>
      </c>
      <c r="F297" s="238" t="s">
        <v>262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192</v>
      </c>
      <c r="AU297" s="244" t="s">
        <v>189</v>
      </c>
      <c r="AV297" s="13" t="s">
        <v>81</v>
      </c>
      <c r="AW297" s="13" t="s">
        <v>35</v>
      </c>
      <c r="AX297" s="13" t="s">
        <v>74</v>
      </c>
      <c r="AY297" s="244" t="s">
        <v>179</v>
      </c>
    </row>
    <row r="298" s="13" customFormat="1">
      <c r="A298" s="13"/>
      <c r="B298" s="234"/>
      <c r="C298" s="235"/>
      <c r="D298" s="236" t="s">
        <v>192</v>
      </c>
      <c r="E298" s="237" t="s">
        <v>19</v>
      </c>
      <c r="F298" s="238" t="s">
        <v>263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192</v>
      </c>
      <c r="AU298" s="244" t="s">
        <v>189</v>
      </c>
      <c r="AV298" s="13" t="s">
        <v>81</v>
      </c>
      <c r="AW298" s="13" t="s">
        <v>35</v>
      </c>
      <c r="AX298" s="13" t="s">
        <v>74</v>
      </c>
      <c r="AY298" s="244" t="s">
        <v>179</v>
      </c>
    </row>
    <row r="299" s="13" customFormat="1">
      <c r="A299" s="13"/>
      <c r="B299" s="234"/>
      <c r="C299" s="235"/>
      <c r="D299" s="236" t="s">
        <v>192</v>
      </c>
      <c r="E299" s="237" t="s">
        <v>19</v>
      </c>
      <c r="F299" s="238" t="s">
        <v>198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192</v>
      </c>
      <c r="AU299" s="244" t="s">
        <v>189</v>
      </c>
      <c r="AV299" s="13" t="s">
        <v>81</v>
      </c>
      <c r="AW299" s="13" t="s">
        <v>35</v>
      </c>
      <c r="AX299" s="13" t="s">
        <v>74</v>
      </c>
      <c r="AY299" s="244" t="s">
        <v>179</v>
      </c>
    </row>
    <row r="300" s="13" customFormat="1">
      <c r="A300" s="13"/>
      <c r="B300" s="234"/>
      <c r="C300" s="235"/>
      <c r="D300" s="236" t="s">
        <v>192</v>
      </c>
      <c r="E300" s="237" t="s">
        <v>19</v>
      </c>
      <c r="F300" s="238" t="s">
        <v>199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192</v>
      </c>
      <c r="AU300" s="244" t="s">
        <v>189</v>
      </c>
      <c r="AV300" s="13" t="s">
        <v>81</v>
      </c>
      <c r="AW300" s="13" t="s">
        <v>35</v>
      </c>
      <c r="AX300" s="13" t="s">
        <v>74</v>
      </c>
      <c r="AY300" s="244" t="s">
        <v>179</v>
      </c>
    </row>
    <row r="301" s="14" customFormat="1">
      <c r="A301" s="14"/>
      <c r="B301" s="245"/>
      <c r="C301" s="246"/>
      <c r="D301" s="236" t="s">
        <v>192</v>
      </c>
      <c r="E301" s="247" t="s">
        <v>19</v>
      </c>
      <c r="F301" s="248" t="s">
        <v>809</v>
      </c>
      <c r="G301" s="246"/>
      <c r="H301" s="249">
        <v>1186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192</v>
      </c>
      <c r="AU301" s="255" t="s">
        <v>189</v>
      </c>
      <c r="AV301" s="14" t="s">
        <v>14</v>
      </c>
      <c r="AW301" s="14" t="s">
        <v>35</v>
      </c>
      <c r="AX301" s="14" t="s">
        <v>74</v>
      </c>
      <c r="AY301" s="255" t="s">
        <v>179</v>
      </c>
    </row>
    <row r="302" s="15" customFormat="1">
      <c r="A302" s="15"/>
      <c r="B302" s="256"/>
      <c r="C302" s="257"/>
      <c r="D302" s="236" t="s">
        <v>192</v>
      </c>
      <c r="E302" s="258" t="s">
        <v>19</v>
      </c>
      <c r="F302" s="259" t="s">
        <v>201</v>
      </c>
      <c r="G302" s="257"/>
      <c r="H302" s="260">
        <v>1186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192</v>
      </c>
      <c r="AU302" s="266" t="s">
        <v>189</v>
      </c>
      <c r="AV302" s="15" t="s">
        <v>188</v>
      </c>
      <c r="AW302" s="15" t="s">
        <v>35</v>
      </c>
      <c r="AX302" s="15" t="s">
        <v>81</v>
      </c>
      <c r="AY302" s="266" t="s">
        <v>179</v>
      </c>
    </row>
    <row r="303" s="2" customFormat="1" ht="24.15" customHeight="1">
      <c r="A303" s="42"/>
      <c r="B303" s="43"/>
      <c r="C303" s="216" t="s">
        <v>229</v>
      </c>
      <c r="D303" s="216" t="s">
        <v>183</v>
      </c>
      <c r="E303" s="217" t="s">
        <v>810</v>
      </c>
      <c r="F303" s="218" t="s">
        <v>811</v>
      </c>
      <c r="G303" s="219" t="s">
        <v>186</v>
      </c>
      <c r="H303" s="220">
        <v>1186</v>
      </c>
      <c r="I303" s="221"/>
      <c r="J303" s="222">
        <f>ROUND(I303*H303,2)</f>
        <v>0</v>
      </c>
      <c r="K303" s="218" t="s">
        <v>187</v>
      </c>
      <c r="L303" s="48"/>
      <c r="M303" s="223" t="s">
        <v>19</v>
      </c>
      <c r="N303" s="224" t="s">
        <v>45</v>
      </c>
      <c r="O303" s="88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7" t="s">
        <v>188</v>
      </c>
      <c r="AT303" s="227" t="s">
        <v>183</v>
      </c>
      <c r="AU303" s="227" t="s">
        <v>189</v>
      </c>
      <c r="AY303" s="21" t="s">
        <v>179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1" t="s">
        <v>81</v>
      </c>
      <c r="BK303" s="228">
        <f>ROUND(I303*H303,2)</f>
        <v>0</v>
      </c>
      <c r="BL303" s="21" t="s">
        <v>188</v>
      </c>
      <c r="BM303" s="227" t="s">
        <v>401</v>
      </c>
    </row>
    <row r="304" s="2" customFormat="1">
      <c r="A304" s="42"/>
      <c r="B304" s="43"/>
      <c r="C304" s="44"/>
      <c r="D304" s="229" t="s">
        <v>190</v>
      </c>
      <c r="E304" s="44"/>
      <c r="F304" s="230" t="s">
        <v>812</v>
      </c>
      <c r="G304" s="44"/>
      <c r="H304" s="44"/>
      <c r="I304" s="231"/>
      <c r="J304" s="44"/>
      <c r="K304" s="44"/>
      <c r="L304" s="48"/>
      <c r="M304" s="232"/>
      <c r="N304" s="233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1" t="s">
        <v>190</v>
      </c>
      <c r="AU304" s="21" t="s">
        <v>189</v>
      </c>
    </row>
    <row r="305" s="2" customFormat="1" ht="16.5" customHeight="1">
      <c r="A305" s="42"/>
      <c r="B305" s="43"/>
      <c r="C305" s="267" t="s">
        <v>254</v>
      </c>
      <c r="D305" s="267" t="s">
        <v>266</v>
      </c>
      <c r="E305" s="268" t="s">
        <v>307</v>
      </c>
      <c r="F305" s="269" t="s">
        <v>308</v>
      </c>
      <c r="G305" s="270" t="s">
        <v>309</v>
      </c>
      <c r="H305" s="271">
        <v>23.719999999999999</v>
      </c>
      <c r="I305" s="272"/>
      <c r="J305" s="273">
        <f>ROUND(I305*H305,2)</f>
        <v>0</v>
      </c>
      <c r="K305" s="269" t="s">
        <v>187</v>
      </c>
      <c r="L305" s="274"/>
      <c r="M305" s="275" t="s">
        <v>19</v>
      </c>
      <c r="N305" s="276" t="s">
        <v>45</v>
      </c>
      <c r="O305" s="88"/>
      <c r="P305" s="225">
        <f>O305*H305</f>
        <v>0</v>
      </c>
      <c r="Q305" s="225">
        <v>0.001</v>
      </c>
      <c r="R305" s="225">
        <f>Q305*H305</f>
        <v>0.023719999999999998</v>
      </c>
      <c r="S305" s="225">
        <v>0</v>
      </c>
      <c r="T305" s="226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7" t="s">
        <v>217</v>
      </c>
      <c r="AT305" s="227" t="s">
        <v>266</v>
      </c>
      <c r="AU305" s="227" t="s">
        <v>189</v>
      </c>
      <c r="AY305" s="21" t="s">
        <v>179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1" t="s">
        <v>81</v>
      </c>
      <c r="BK305" s="228">
        <f>ROUND(I305*H305,2)</f>
        <v>0</v>
      </c>
      <c r="BL305" s="21" t="s">
        <v>188</v>
      </c>
      <c r="BM305" s="227" t="s">
        <v>417</v>
      </c>
    </row>
    <row r="306" s="14" customFormat="1">
      <c r="A306" s="14"/>
      <c r="B306" s="245"/>
      <c r="C306" s="246"/>
      <c r="D306" s="236" t="s">
        <v>192</v>
      </c>
      <c r="E306" s="247" t="s">
        <v>19</v>
      </c>
      <c r="F306" s="248" t="s">
        <v>813</v>
      </c>
      <c r="G306" s="246"/>
      <c r="H306" s="249">
        <v>23.719999999999999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192</v>
      </c>
      <c r="AU306" s="255" t="s">
        <v>189</v>
      </c>
      <c r="AV306" s="14" t="s">
        <v>14</v>
      </c>
      <c r="AW306" s="14" t="s">
        <v>35</v>
      </c>
      <c r="AX306" s="14" t="s">
        <v>74</v>
      </c>
      <c r="AY306" s="255" t="s">
        <v>179</v>
      </c>
    </row>
    <row r="307" s="15" customFormat="1">
      <c r="A307" s="15"/>
      <c r="B307" s="256"/>
      <c r="C307" s="257"/>
      <c r="D307" s="236" t="s">
        <v>192</v>
      </c>
      <c r="E307" s="258" t="s">
        <v>19</v>
      </c>
      <c r="F307" s="259" t="s">
        <v>201</v>
      </c>
      <c r="G307" s="257"/>
      <c r="H307" s="260">
        <v>23.719999999999999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192</v>
      </c>
      <c r="AU307" s="266" t="s">
        <v>189</v>
      </c>
      <c r="AV307" s="15" t="s">
        <v>188</v>
      </c>
      <c r="AW307" s="15" t="s">
        <v>35</v>
      </c>
      <c r="AX307" s="15" t="s">
        <v>81</v>
      </c>
      <c r="AY307" s="266" t="s">
        <v>179</v>
      </c>
    </row>
    <row r="308" s="2" customFormat="1" ht="21.75" customHeight="1">
      <c r="A308" s="42"/>
      <c r="B308" s="43"/>
      <c r="C308" s="216" t="s">
        <v>288</v>
      </c>
      <c r="D308" s="216" t="s">
        <v>183</v>
      </c>
      <c r="E308" s="217" t="s">
        <v>292</v>
      </c>
      <c r="F308" s="218" t="s">
        <v>293</v>
      </c>
      <c r="G308" s="219" t="s">
        <v>186</v>
      </c>
      <c r="H308" s="220">
        <v>3147</v>
      </c>
      <c r="I308" s="221"/>
      <c r="J308" s="222">
        <f>ROUND(I308*H308,2)</f>
        <v>0</v>
      </c>
      <c r="K308" s="218" t="s">
        <v>187</v>
      </c>
      <c r="L308" s="48"/>
      <c r="M308" s="223" t="s">
        <v>19</v>
      </c>
      <c r="N308" s="224" t="s">
        <v>45</v>
      </c>
      <c r="O308" s="8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188</v>
      </c>
      <c r="AT308" s="227" t="s">
        <v>183</v>
      </c>
      <c r="AU308" s="227" t="s">
        <v>189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188</v>
      </c>
      <c r="BM308" s="227" t="s">
        <v>814</v>
      </c>
    </row>
    <row r="309" s="2" customFormat="1">
      <c r="A309" s="42"/>
      <c r="B309" s="43"/>
      <c r="C309" s="44"/>
      <c r="D309" s="229" t="s">
        <v>190</v>
      </c>
      <c r="E309" s="44"/>
      <c r="F309" s="230" t="s">
        <v>295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190</v>
      </c>
      <c r="AU309" s="21" t="s">
        <v>189</v>
      </c>
    </row>
    <row r="310" s="13" customFormat="1">
      <c r="A310" s="13"/>
      <c r="B310" s="234"/>
      <c r="C310" s="235"/>
      <c r="D310" s="236" t="s">
        <v>192</v>
      </c>
      <c r="E310" s="237" t="s">
        <v>19</v>
      </c>
      <c r="F310" s="238" t="s">
        <v>193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192</v>
      </c>
      <c r="AU310" s="244" t="s">
        <v>189</v>
      </c>
      <c r="AV310" s="13" t="s">
        <v>81</v>
      </c>
      <c r="AW310" s="13" t="s">
        <v>35</v>
      </c>
      <c r="AX310" s="13" t="s">
        <v>74</v>
      </c>
      <c r="AY310" s="244" t="s">
        <v>179</v>
      </c>
    </row>
    <row r="311" s="13" customFormat="1">
      <c r="A311" s="13"/>
      <c r="B311" s="234"/>
      <c r="C311" s="235"/>
      <c r="D311" s="236" t="s">
        <v>192</v>
      </c>
      <c r="E311" s="237" t="s">
        <v>19</v>
      </c>
      <c r="F311" s="238" t="s">
        <v>752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192</v>
      </c>
      <c r="AU311" s="244" t="s">
        <v>189</v>
      </c>
      <c r="AV311" s="13" t="s">
        <v>81</v>
      </c>
      <c r="AW311" s="13" t="s">
        <v>35</v>
      </c>
      <c r="AX311" s="13" t="s">
        <v>74</v>
      </c>
      <c r="AY311" s="244" t="s">
        <v>179</v>
      </c>
    </row>
    <row r="312" s="13" customFormat="1">
      <c r="A312" s="13"/>
      <c r="B312" s="234"/>
      <c r="C312" s="235"/>
      <c r="D312" s="236" t="s">
        <v>192</v>
      </c>
      <c r="E312" s="237" t="s">
        <v>19</v>
      </c>
      <c r="F312" s="238" t="s">
        <v>753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192</v>
      </c>
      <c r="AU312" s="244" t="s">
        <v>189</v>
      </c>
      <c r="AV312" s="13" t="s">
        <v>81</v>
      </c>
      <c r="AW312" s="13" t="s">
        <v>35</v>
      </c>
      <c r="AX312" s="13" t="s">
        <v>74</v>
      </c>
      <c r="AY312" s="244" t="s">
        <v>179</v>
      </c>
    </row>
    <row r="313" s="13" customFormat="1">
      <c r="A313" s="13"/>
      <c r="B313" s="234"/>
      <c r="C313" s="235"/>
      <c r="D313" s="236" t="s">
        <v>192</v>
      </c>
      <c r="E313" s="237" t="s">
        <v>19</v>
      </c>
      <c r="F313" s="238" t="s">
        <v>195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192</v>
      </c>
      <c r="AU313" s="244" t="s">
        <v>189</v>
      </c>
      <c r="AV313" s="13" t="s">
        <v>81</v>
      </c>
      <c r="AW313" s="13" t="s">
        <v>35</v>
      </c>
      <c r="AX313" s="13" t="s">
        <v>74</v>
      </c>
      <c r="AY313" s="244" t="s">
        <v>179</v>
      </c>
    </row>
    <row r="314" s="13" customFormat="1">
      <c r="A314" s="13"/>
      <c r="B314" s="234"/>
      <c r="C314" s="235"/>
      <c r="D314" s="236" t="s">
        <v>192</v>
      </c>
      <c r="E314" s="237" t="s">
        <v>19</v>
      </c>
      <c r="F314" s="238" t="s">
        <v>196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192</v>
      </c>
      <c r="AU314" s="244" t="s">
        <v>189</v>
      </c>
      <c r="AV314" s="13" t="s">
        <v>81</v>
      </c>
      <c r="AW314" s="13" t="s">
        <v>35</v>
      </c>
      <c r="AX314" s="13" t="s">
        <v>74</v>
      </c>
      <c r="AY314" s="244" t="s">
        <v>179</v>
      </c>
    </row>
    <row r="315" s="13" customFormat="1">
      <c r="A315" s="13"/>
      <c r="B315" s="234"/>
      <c r="C315" s="235"/>
      <c r="D315" s="236" t="s">
        <v>192</v>
      </c>
      <c r="E315" s="237" t="s">
        <v>19</v>
      </c>
      <c r="F315" s="238" t="s">
        <v>197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192</v>
      </c>
      <c r="AU315" s="244" t="s">
        <v>189</v>
      </c>
      <c r="AV315" s="13" t="s">
        <v>81</v>
      </c>
      <c r="AW315" s="13" t="s">
        <v>35</v>
      </c>
      <c r="AX315" s="13" t="s">
        <v>74</v>
      </c>
      <c r="AY315" s="244" t="s">
        <v>179</v>
      </c>
    </row>
    <row r="316" s="13" customFormat="1">
      <c r="A316" s="13"/>
      <c r="B316" s="234"/>
      <c r="C316" s="235"/>
      <c r="D316" s="236" t="s">
        <v>192</v>
      </c>
      <c r="E316" s="237" t="s">
        <v>19</v>
      </c>
      <c r="F316" s="238" t="s">
        <v>198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192</v>
      </c>
      <c r="AU316" s="244" t="s">
        <v>189</v>
      </c>
      <c r="AV316" s="13" t="s">
        <v>81</v>
      </c>
      <c r="AW316" s="13" t="s">
        <v>35</v>
      </c>
      <c r="AX316" s="13" t="s">
        <v>74</v>
      </c>
      <c r="AY316" s="244" t="s">
        <v>179</v>
      </c>
    </row>
    <row r="317" s="13" customFormat="1">
      <c r="A317" s="13"/>
      <c r="B317" s="234"/>
      <c r="C317" s="235"/>
      <c r="D317" s="236" t="s">
        <v>192</v>
      </c>
      <c r="E317" s="237" t="s">
        <v>19</v>
      </c>
      <c r="F317" s="238" t="s">
        <v>199</v>
      </c>
      <c r="G317" s="235"/>
      <c r="H317" s="237" t="s">
        <v>19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192</v>
      </c>
      <c r="AU317" s="244" t="s">
        <v>189</v>
      </c>
      <c r="AV317" s="13" t="s">
        <v>81</v>
      </c>
      <c r="AW317" s="13" t="s">
        <v>35</v>
      </c>
      <c r="AX317" s="13" t="s">
        <v>74</v>
      </c>
      <c r="AY317" s="244" t="s">
        <v>179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339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189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815</v>
      </c>
      <c r="G319" s="246"/>
      <c r="H319" s="249">
        <v>2484.5999999999999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189</v>
      </c>
      <c r="AV319" s="14" t="s">
        <v>14</v>
      </c>
      <c r="AW319" s="14" t="s">
        <v>35</v>
      </c>
      <c r="AX319" s="14" t="s">
        <v>74</v>
      </c>
      <c r="AY319" s="255" t="s">
        <v>179</v>
      </c>
    </row>
    <row r="320" s="13" customFormat="1">
      <c r="A320" s="13"/>
      <c r="B320" s="234"/>
      <c r="C320" s="235"/>
      <c r="D320" s="236" t="s">
        <v>192</v>
      </c>
      <c r="E320" s="237" t="s">
        <v>19</v>
      </c>
      <c r="F320" s="238" t="s">
        <v>816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192</v>
      </c>
      <c r="AU320" s="244" t="s">
        <v>189</v>
      </c>
      <c r="AV320" s="13" t="s">
        <v>81</v>
      </c>
      <c r="AW320" s="13" t="s">
        <v>35</v>
      </c>
      <c r="AX320" s="13" t="s">
        <v>74</v>
      </c>
      <c r="AY320" s="244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817</v>
      </c>
      <c r="G321" s="246"/>
      <c r="H321" s="249">
        <v>662.39999999999998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189</v>
      </c>
      <c r="AV321" s="14" t="s">
        <v>14</v>
      </c>
      <c r="AW321" s="14" t="s">
        <v>35</v>
      </c>
      <c r="AX321" s="14" t="s">
        <v>74</v>
      </c>
      <c r="AY321" s="255" t="s">
        <v>179</v>
      </c>
    </row>
    <row r="322" s="15" customFormat="1">
      <c r="A322" s="15"/>
      <c r="B322" s="256"/>
      <c r="C322" s="257"/>
      <c r="D322" s="236" t="s">
        <v>192</v>
      </c>
      <c r="E322" s="258" t="s">
        <v>19</v>
      </c>
      <c r="F322" s="259" t="s">
        <v>201</v>
      </c>
      <c r="G322" s="257"/>
      <c r="H322" s="260">
        <v>3147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192</v>
      </c>
      <c r="AU322" s="266" t="s">
        <v>189</v>
      </c>
      <c r="AV322" s="15" t="s">
        <v>188</v>
      </c>
      <c r="AW322" s="15" t="s">
        <v>35</v>
      </c>
      <c r="AX322" s="15" t="s">
        <v>81</v>
      </c>
      <c r="AY322" s="266" t="s">
        <v>179</v>
      </c>
    </row>
    <row r="323" s="12" customFormat="1" ht="22.8" customHeight="1">
      <c r="A323" s="12"/>
      <c r="B323" s="200"/>
      <c r="C323" s="201"/>
      <c r="D323" s="202" t="s">
        <v>73</v>
      </c>
      <c r="E323" s="214" t="s">
        <v>14</v>
      </c>
      <c r="F323" s="214" t="s">
        <v>312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P324+P346+P354</f>
        <v>0</v>
      </c>
      <c r="Q323" s="208"/>
      <c r="R323" s="209">
        <f>R324+R346+R354</f>
        <v>91.701892900000004</v>
      </c>
      <c r="S323" s="208"/>
      <c r="T323" s="210">
        <f>T324+T346+T354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81</v>
      </c>
      <c r="AT323" s="212" t="s">
        <v>73</v>
      </c>
      <c r="AU323" s="212" t="s">
        <v>81</v>
      </c>
      <c r="AY323" s="211" t="s">
        <v>179</v>
      </c>
      <c r="BK323" s="213">
        <f>BK324+BK346+BK354</f>
        <v>0</v>
      </c>
    </row>
    <row r="324" s="12" customFormat="1" ht="20.88" customHeight="1">
      <c r="A324" s="12"/>
      <c r="B324" s="200"/>
      <c r="C324" s="201"/>
      <c r="D324" s="202" t="s">
        <v>73</v>
      </c>
      <c r="E324" s="214" t="s">
        <v>7</v>
      </c>
      <c r="F324" s="214" t="s">
        <v>818</v>
      </c>
      <c r="G324" s="201"/>
      <c r="H324" s="201"/>
      <c r="I324" s="204"/>
      <c r="J324" s="215">
        <f>BK324</f>
        <v>0</v>
      </c>
      <c r="K324" s="201"/>
      <c r="L324" s="206"/>
      <c r="M324" s="207"/>
      <c r="N324" s="208"/>
      <c r="O324" s="208"/>
      <c r="P324" s="209">
        <f>SUM(P325:P345)</f>
        <v>0</v>
      </c>
      <c r="Q324" s="208"/>
      <c r="R324" s="209">
        <f>SUM(R325:R345)</f>
        <v>9.2650088999999998</v>
      </c>
      <c r="S324" s="208"/>
      <c r="T324" s="210">
        <f>SUM(T325:T345)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1" t="s">
        <v>81</v>
      </c>
      <c r="AT324" s="212" t="s">
        <v>73</v>
      </c>
      <c r="AU324" s="212" t="s">
        <v>14</v>
      </c>
      <c r="AY324" s="211" t="s">
        <v>179</v>
      </c>
      <c r="BK324" s="213">
        <f>SUM(BK325:BK345)</f>
        <v>0</v>
      </c>
    </row>
    <row r="325" s="2" customFormat="1" ht="24.15" customHeight="1">
      <c r="A325" s="42"/>
      <c r="B325" s="43"/>
      <c r="C325" s="216" t="s">
        <v>328</v>
      </c>
      <c r="D325" s="216" t="s">
        <v>183</v>
      </c>
      <c r="E325" s="217" t="s">
        <v>819</v>
      </c>
      <c r="F325" s="218" t="s">
        <v>820</v>
      </c>
      <c r="G325" s="219" t="s">
        <v>216</v>
      </c>
      <c r="H325" s="220">
        <v>2.8799999999999999</v>
      </c>
      <c r="I325" s="221"/>
      <c r="J325" s="222">
        <f>ROUND(I325*H325,2)</f>
        <v>0</v>
      </c>
      <c r="K325" s="218" t="s">
        <v>187</v>
      </c>
      <c r="L325" s="48"/>
      <c r="M325" s="223" t="s">
        <v>19</v>
      </c>
      <c r="N325" s="224" t="s">
        <v>45</v>
      </c>
      <c r="O325" s="88"/>
      <c r="P325" s="225">
        <f>O325*H325</f>
        <v>0</v>
      </c>
      <c r="Q325" s="225">
        <v>2.052</v>
      </c>
      <c r="R325" s="225">
        <f>Q325*H325</f>
        <v>5.9097600000000003</v>
      </c>
      <c r="S325" s="225">
        <v>0</v>
      </c>
      <c r="T325" s="226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7" t="s">
        <v>188</v>
      </c>
      <c r="AT325" s="227" t="s">
        <v>183</v>
      </c>
      <c r="AU325" s="227" t="s">
        <v>189</v>
      </c>
      <c r="AY325" s="21" t="s">
        <v>179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1" t="s">
        <v>81</v>
      </c>
      <c r="BK325" s="228">
        <f>ROUND(I325*H325,2)</f>
        <v>0</v>
      </c>
      <c r="BL325" s="21" t="s">
        <v>188</v>
      </c>
      <c r="BM325" s="227" t="s">
        <v>347</v>
      </c>
    </row>
    <row r="326" s="2" customFormat="1">
      <c r="A326" s="42"/>
      <c r="B326" s="43"/>
      <c r="C326" s="44"/>
      <c r="D326" s="229" t="s">
        <v>190</v>
      </c>
      <c r="E326" s="44"/>
      <c r="F326" s="230" t="s">
        <v>821</v>
      </c>
      <c r="G326" s="44"/>
      <c r="H326" s="44"/>
      <c r="I326" s="231"/>
      <c r="J326" s="44"/>
      <c r="K326" s="44"/>
      <c r="L326" s="48"/>
      <c r="M326" s="232"/>
      <c r="N326" s="233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1" t="s">
        <v>190</v>
      </c>
      <c r="AU326" s="21" t="s">
        <v>189</v>
      </c>
    </row>
    <row r="327" s="14" customFormat="1">
      <c r="A327" s="14"/>
      <c r="B327" s="245"/>
      <c r="C327" s="246"/>
      <c r="D327" s="236" t="s">
        <v>192</v>
      </c>
      <c r="E327" s="247" t="s">
        <v>19</v>
      </c>
      <c r="F327" s="248" t="s">
        <v>822</v>
      </c>
      <c r="G327" s="246"/>
      <c r="H327" s="249">
        <v>2.8799999999999999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192</v>
      </c>
      <c r="AU327" s="255" t="s">
        <v>189</v>
      </c>
      <c r="AV327" s="14" t="s">
        <v>14</v>
      </c>
      <c r="AW327" s="14" t="s">
        <v>35</v>
      </c>
      <c r="AX327" s="14" t="s">
        <v>74</v>
      </c>
      <c r="AY327" s="255" t="s">
        <v>179</v>
      </c>
    </row>
    <row r="328" s="15" customFormat="1">
      <c r="A328" s="15"/>
      <c r="B328" s="256"/>
      <c r="C328" s="257"/>
      <c r="D328" s="236" t="s">
        <v>192</v>
      </c>
      <c r="E328" s="258" t="s">
        <v>19</v>
      </c>
      <c r="F328" s="259" t="s">
        <v>201</v>
      </c>
      <c r="G328" s="257"/>
      <c r="H328" s="260">
        <v>2.8799999999999999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192</v>
      </c>
      <c r="AU328" s="266" t="s">
        <v>189</v>
      </c>
      <c r="AV328" s="15" t="s">
        <v>188</v>
      </c>
      <c r="AW328" s="15" t="s">
        <v>35</v>
      </c>
      <c r="AX328" s="15" t="s">
        <v>81</v>
      </c>
      <c r="AY328" s="266" t="s">
        <v>179</v>
      </c>
    </row>
    <row r="329" s="2" customFormat="1" ht="24.15" customHeight="1">
      <c r="A329" s="42"/>
      <c r="B329" s="43"/>
      <c r="C329" s="216" t="s">
        <v>294</v>
      </c>
      <c r="D329" s="216" t="s">
        <v>183</v>
      </c>
      <c r="E329" s="217" t="s">
        <v>823</v>
      </c>
      <c r="F329" s="218" t="s">
        <v>824</v>
      </c>
      <c r="G329" s="219" t="s">
        <v>186</v>
      </c>
      <c r="H329" s="220">
        <v>57.600000000000001</v>
      </c>
      <c r="I329" s="221"/>
      <c r="J329" s="222">
        <f>ROUND(I329*H329,2)</f>
        <v>0</v>
      </c>
      <c r="K329" s="218" t="s">
        <v>187</v>
      </c>
      <c r="L329" s="48"/>
      <c r="M329" s="223" t="s">
        <v>19</v>
      </c>
      <c r="N329" s="224" t="s">
        <v>45</v>
      </c>
      <c r="O329" s="88"/>
      <c r="P329" s="225">
        <f>O329*H329</f>
        <v>0</v>
      </c>
      <c r="Q329" s="225">
        <v>0.00017000000000000001</v>
      </c>
      <c r="R329" s="225">
        <f>Q329*H329</f>
        <v>0.0097920000000000004</v>
      </c>
      <c r="S329" s="225">
        <v>0</v>
      </c>
      <c r="T329" s="226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7" t="s">
        <v>188</v>
      </c>
      <c r="AT329" s="227" t="s">
        <v>183</v>
      </c>
      <c r="AU329" s="227" t="s">
        <v>189</v>
      </c>
      <c r="AY329" s="21" t="s">
        <v>179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1" t="s">
        <v>81</v>
      </c>
      <c r="BK329" s="228">
        <f>ROUND(I329*H329,2)</f>
        <v>0</v>
      </c>
      <c r="BL329" s="21" t="s">
        <v>188</v>
      </c>
      <c r="BM329" s="227" t="s">
        <v>354</v>
      </c>
    </row>
    <row r="330" s="2" customFormat="1">
      <c r="A330" s="42"/>
      <c r="B330" s="43"/>
      <c r="C330" s="44"/>
      <c r="D330" s="229" t="s">
        <v>190</v>
      </c>
      <c r="E330" s="44"/>
      <c r="F330" s="230" t="s">
        <v>825</v>
      </c>
      <c r="G330" s="44"/>
      <c r="H330" s="44"/>
      <c r="I330" s="231"/>
      <c r="J330" s="44"/>
      <c r="K330" s="44"/>
      <c r="L330" s="48"/>
      <c r="M330" s="232"/>
      <c r="N330" s="233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1" t="s">
        <v>190</v>
      </c>
      <c r="AU330" s="21" t="s">
        <v>189</v>
      </c>
    </row>
    <row r="331" s="14" customFormat="1">
      <c r="A331" s="14"/>
      <c r="B331" s="245"/>
      <c r="C331" s="246"/>
      <c r="D331" s="236" t="s">
        <v>192</v>
      </c>
      <c r="E331" s="247" t="s">
        <v>19</v>
      </c>
      <c r="F331" s="248" t="s">
        <v>826</v>
      </c>
      <c r="G331" s="246"/>
      <c r="H331" s="249">
        <v>57.600000000000001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192</v>
      </c>
      <c r="AU331" s="255" t="s">
        <v>189</v>
      </c>
      <c r="AV331" s="14" t="s">
        <v>14</v>
      </c>
      <c r="AW331" s="14" t="s">
        <v>35</v>
      </c>
      <c r="AX331" s="14" t="s">
        <v>74</v>
      </c>
      <c r="AY331" s="255" t="s">
        <v>179</v>
      </c>
    </row>
    <row r="332" s="15" customFormat="1">
      <c r="A332" s="15"/>
      <c r="B332" s="256"/>
      <c r="C332" s="257"/>
      <c r="D332" s="236" t="s">
        <v>192</v>
      </c>
      <c r="E332" s="258" t="s">
        <v>19</v>
      </c>
      <c r="F332" s="259" t="s">
        <v>201</v>
      </c>
      <c r="G332" s="257"/>
      <c r="H332" s="260">
        <v>57.600000000000001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192</v>
      </c>
      <c r="AU332" s="266" t="s">
        <v>189</v>
      </c>
      <c r="AV332" s="15" t="s">
        <v>188</v>
      </c>
      <c r="AW332" s="15" t="s">
        <v>35</v>
      </c>
      <c r="AX332" s="15" t="s">
        <v>81</v>
      </c>
      <c r="AY332" s="266" t="s">
        <v>179</v>
      </c>
    </row>
    <row r="333" s="2" customFormat="1" ht="16.5" customHeight="1">
      <c r="A333" s="42"/>
      <c r="B333" s="43"/>
      <c r="C333" s="267" t="s">
        <v>7</v>
      </c>
      <c r="D333" s="267" t="s">
        <v>266</v>
      </c>
      <c r="E333" s="268" t="s">
        <v>827</v>
      </c>
      <c r="F333" s="269" t="s">
        <v>828</v>
      </c>
      <c r="G333" s="270" t="s">
        <v>186</v>
      </c>
      <c r="H333" s="271">
        <v>68.227000000000004</v>
      </c>
      <c r="I333" s="272"/>
      <c r="J333" s="273">
        <f>ROUND(I333*H333,2)</f>
        <v>0</v>
      </c>
      <c r="K333" s="269" t="s">
        <v>187</v>
      </c>
      <c r="L333" s="274"/>
      <c r="M333" s="275" t="s">
        <v>19</v>
      </c>
      <c r="N333" s="276" t="s">
        <v>45</v>
      </c>
      <c r="O333" s="88"/>
      <c r="P333" s="225">
        <f>O333*H333</f>
        <v>0</v>
      </c>
      <c r="Q333" s="225">
        <v>0.00029999999999999997</v>
      </c>
      <c r="R333" s="225">
        <f>Q333*H333</f>
        <v>0.020468099999999999</v>
      </c>
      <c r="S333" s="225">
        <v>0</v>
      </c>
      <c r="T333" s="226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7" t="s">
        <v>217</v>
      </c>
      <c r="AT333" s="227" t="s">
        <v>266</v>
      </c>
      <c r="AU333" s="227" t="s">
        <v>189</v>
      </c>
      <c r="AY333" s="21" t="s">
        <v>179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1" t="s">
        <v>81</v>
      </c>
      <c r="BK333" s="228">
        <f>ROUND(I333*H333,2)</f>
        <v>0</v>
      </c>
      <c r="BL333" s="21" t="s">
        <v>188</v>
      </c>
      <c r="BM333" s="227" t="s">
        <v>358</v>
      </c>
    </row>
    <row r="334" s="14" customFormat="1">
      <c r="A334" s="14"/>
      <c r="B334" s="245"/>
      <c r="C334" s="246"/>
      <c r="D334" s="236" t="s">
        <v>192</v>
      </c>
      <c r="E334" s="247" t="s">
        <v>19</v>
      </c>
      <c r="F334" s="248" t="s">
        <v>829</v>
      </c>
      <c r="G334" s="246"/>
      <c r="H334" s="249">
        <v>68.227000000000004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192</v>
      </c>
      <c r="AU334" s="255" t="s">
        <v>189</v>
      </c>
      <c r="AV334" s="14" t="s">
        <v>14</v>
      </c>
      <c r="AW334" s="14" t="s">
        <v>35</v>
      </c>
      <c r="AX334" s="14" t="s">
        <v>74</v>
      </c>
      <c r="AY334" s="255" t="s">
        <v>179</v>
      </c>
    </row>
    <row r="335" s="15" customFormat="1">
      <c r="A335" s="15"/>
      <c r="B335" s="256"/>
      <c r="C335" s="257"/>
      <c r="D335" s="236" t="s">
        <v>192</v>
      </c>
      <c r="E335" s="258" t="s">
        <v>19</v>
      </c>
      <c r="F335" s="259" t="s">
        <v>201</v>
      </c>
      <c r="G335" s="257"/>
      <c r="H335" s="260">
        <v>68.227000000000004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192</v>
      </c>
      <c r="AU335" s="266" t="s">
        <v>189</v>
      </c>
      <c r="AV335" s="15" t="s">
        <v>188</v>
      </c>
      <c r="AW335" s="15" t="s">
        <v>35</v>
      </c>
      <c r="AX335" s="15" t="s">
        <v>81</v>
      </c>
      <c r="AY335" s="266" t="s">
        <v>179</v>
      </c>
    </row>
    <row r="336" s="2" customFormat="1" ht="16.5" customHeight="1">
      <c r="A336" s="42"/>
      <c r="B336" s="43"/>
      <c r="C336" s="216" t="s">
        <v>300</v>
      </c>
      <c r="D336" s="216" t="s">
        <v>183</v>
      </c>
      <c r="E336" s="217" t="s">
        <v>830</v>
      </c>
      <c r="F336" s="218" t="s">
        <v>831</v>
      </c>
      <c r="G336" s="219" t="s">
        <v>216</v>
      </c>
      <c r="H336" s="220">
        <v>1.44</v>
      </c>
      <c r="I336" s="221"/>
      <c r="J336" s="222">
        <f>ROUND(I336*H336,2)</f>
        <v>0</v>
      </c>
      <c r="K336" s="218" t="s">
        <v>187</v>
      </c>
      <c r="L336" s="48"/>
      <c r="M336" s="223" t="s">
        <v>19</v>
      </c>
      <c r="N336" s="224" t="s">
        <v>45</v>
      </c>
      <c r="O336" s="88"/>
      <c r="P336" s="225">
        <f>O336*H336</f>
        <v>0</v>
      </c>
      <c r="Q336" s="225">
        <v>2.3010199999999998</v>
      </c>
      <c r="R336" s="225">
        <f>Q336*H336</f>
        <v>3.3134687999999994</v>
      </c>
      <c r="S336" s="225">
        <v>0</v>
      </c>
      <c r="T336" s="226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7" t="s">
        <v>188</v>
      </c>
      <c r="AT336" s="227" t="s">
        <v>183</v>
      </c>
      <c r="AU336" s="227" t="s">
        <v>189</v>
      </c>
      <c r="AY336" s="21" t="s">
        <v>179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1" t="s">
        <v>81</v>
      </c>
      <c r="BK336" s="228">
        <f>ROUND(I336*H336,2)</f>
        <v>0</v>
      </c>
      <c r="BL336" s="21" t="s">
        <v>188</v>
      </c>
      <c r="BM336" s="227" t="s">
        <v>363</v>
      </c>
    </row>
    <row r="337" s="2" customFormat="1">
      <c r="A337" s="42"/>
      <c r="B337" s="43"/>
      <c r="C337" s="44"/>
      <c r="D337" s="229" t="s">
        <v>190</v>
      </c>
      <c r="E337" s="44"/>
      <c r="F337" s="230" t="s">
        <v>832</v>
      </c>
      <c r="G337" s="44"/>
      <c r="H337" s="44"/>
      <c r="I337" s="231"/>
      <c r="J337" s="44"/>
      <c r="K337" s="44"/>
      <c r="L337" s="48"/>
      <c r="M337" s="232"/>
      <c r="N337" s="233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1" t="s">
        <v>190</v>
      </c>
      <c r="AU337" s="21" t="s">
        <v>189</v>
      </c>
    </row>
    <row r="338" s="13" customFormat="1">
      <c r="A338" s="13"/>
      <c r="B338" s="234"/>
      <c r="C338" s="235"/>
      <c r="D338" s="236" t="s">
        <v>192</v>
      </c>
      <c r="E338" s="237" t="s">
        <v>19</v>
      </c>
      <c r="F338" s="238" t="s">
        <v>833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192</v>
      </c>
      <c r="AU338" s="244" t="s">
        <v>189</v>
      </c>
      <c r="AV338" s="13" t="s">
        <v>81</v>
      </c>
      <c r="AW338" s="13" t="s">
        <v>35</v>
      </c>
      <c r="AX338" s="13" t="s">
        <v>74</v>
      </c>
      <c r="AY338" s="244" t="s">
        <v>179</v>
      </c>
    </row>
    <row r="339" s="14" customFormat="1">
      <c r="A339" s="14"/>
      <c r="B339" s="245"/>
      <c r="C339" s="246"/>
      <c r="D339" s="236" t="s">
        <v>192</v>
      </c>
      <c r="E339" s="247" t="s">
        <v>19</v>
      </c>
      <c r="F339" s="248" t="s">
        <v>834</v>
      </c>
      <c r="G339" s="246"/>
      <c r="H339" s="249">
        <v>1.44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192</v>
      </c>
      <c r="AU339" s="255" t="s">
        <v>189</v>
      </c>
      <c r="AV339" s="14" t="s">
        <v>14</v>
      </c>
      <c r="AW339" s="14" t="s">
        <v>35</v>
      </c>
      <c r="AX339" s="14" t="s">
        <v>74</v>
      </c>
      <c r="AY339" s="255" t="s">
        <v>179</v>
      </c>
    </row>
    <row r="340" s="15" customFormat="1">
      <c r="A340" s="15"/>
      <c r="B340" s="256"/>
      <c r="C340" s="257"/>
      <c r="D340" s="236" t="s">
        <v>192</v>
      </c>
      <c r="E340" s="258" t="s">
        <v>19</v>
      </c>
      <c r="F340" s="259" t="s">
        <v>201</v>
      </c>
      <c r="G340" s="257"/>
      <c r="H340" s="260">
        <v>1.44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192</v>
      </c>
      <c r="AU340" s="266" t="s">
        <v>189</v>
      </c>
      <c r="AV340" s="15" t="s">
        <v>188</v>
      </c>
      <c r="AW340" s="15" t="s">
        <v>35</v>
      </c>
      <c r="AX340" s="15" t="s">
        <v>81</v>
      </c>
      <c r="AY340" s="266" t="s">
        <v>179</v>
      </c>
    </row>
    <row r="341" s="2" customFormat="1" ht="16.5" customHeight="1">
      <c r="A341" s="42"/>
      <c r="B341" s="43"/>
      <c r="C341" s="216" t="s">
        <v>351</v>
      </c>
      <c r="D341" s="216" t="s">
        <v>183</v>
      </c>
      <c r="E341" s="217" t="s">
        <v>835</v>
      </c>
      <c r="F341" s="218" t="s">
        <v>836</v>
      </c>
      <c r="G341" s="219" t="s">
        <v>204</v>
      </c>
      <c r="H341" s="220">
        <v>72</v>
      </c>
      <c r="I341" s="221"/>
      <c r="J341" s="222">
        <f>ROUND(I341*H341,2)</f>
        <v>0</v>
      </c>
      <c r="K341" s="218" t="s">
        <v>187</v>
      </c>
      <c r="L341" s="48"/>
      <c r="M341" s="223" t="s">
        <v>19</v>
      </c>
      <c r="N341" s="224" t="s">
        <v>45</v>
      </c>
      <c r="O341" s="88"/>
      <c r="P341" s="225">
        <f>O341*H341</f>
        <v>0</v>
      </c>
      <c r="Q341" s="225">
        <v>0.00016000000000000001</v>
      </c>
      <c r="R341" s="225">
        <f>Q341*H341</f>
        <v>0.011520000000000001</v>
      </c>
      <c r="S341" s="225">
        <v>0</v>
      </c>
      <c r="T341" s="226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7" t="s">
        <v>188</v>
      </c>
      <c r="AT341" s="227" t="s">
        <v>183</v>
      </c>
      <c r="AU341" s="227" t="s">
        <v>189</v>
      </c>
      <c r="AY341" s="21" t="s">
        <v>179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1" t="s">
        <v>81</v>
      </c>
      <c r="BK341" s="228">
        <f>ROUND(I341*H341,2)</f>
        <v>0</v>
      </c>
      <c r="BL341" s="21" t="s">
        <v>188</v>
      </c>
      <c r="BM341" s="227" t="s">
        <v>333</v>
      </c>
    </row>
    <row r="342" s="2" customFormat="1">
      <c r="A342" s="42"/>
      <c r="B342" s="43"/>
      <c r="C342" s="44"/>
      <c r="D342" s="229" t="s">
        <v>190</v>
      </c>
      <c r="E342" s="44"/>
      <c r="F342" s="230" t="s">
        <v>837</v>
      </c>
      <c r="G342" s="44"/>
      <c r="H342" s="44"/>
      <c r="I342" s="231"/>
      <c r="J342" s="44"/>
      <c r="K342" s="44"/>
      <c r="L342" s="48"/>
      <c r="M342" s="232"/>
      <c r="N342" s="233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1" t="s">
        <v>190</v>
      </c>
      <c r="AU342" s="21" t="s">
        <v>189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833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189</v>
      </c>
      <c r="AV343" s="13" t="s">
        <v>81</v>
      </c>
      <c r="AW343" s="13" t="s">
        <v>35</v>
      </c>
      <c r="AX343" s="13" t="s">
        <v>74</v>
      </c>
      <c r="AY343" s="244" t="s">
        <v>179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838</v>
      </c>
      <c r="G344" s="246"/>
      <c r="H344" s="249">
        <v>72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189</v>
      </c>
      <c r="AV344" s="14" t="s">
        <v>14</v>
      </c>
      <c r="AW344" s="14" t="s">
        <v>35</v>
      </c>
      <c r="AX344" s="14" t="s">
        <v>74</v>
      </c>
      <c r="AY344" s="255" t="s">
        <v>179</v>
      </c>
    </row>
    <row r="345" s="15" customFormat="1">
      <c r="A345" s="15"/>
      <c r="B345" s="256"/>
      <c r="C345" s="257"/>
      <c r="D345" s="236" t="s">
        <v>192</v>
      </c>
      <c r="E345" s="258" t="s">
        <v>19</v>
      </c>
      <c r="F345" s="259" t="s">
        <v>201</v>
      </c>
      <c r="G345" s="257"/>
      <c r="H345" s="260">
        <v>72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192</v>
      </c>
      <c r="AU345" s="266" t="s">
        <v>189</v>
      </c>
      <c r="AV345" s="15" t="s">
        <v>188</v>
      </c>
      <c r="AW345" s="15" t="s">
        <v>35</v>
      </c>
      <c r="AX345" s="15" t="s">
        <v>81</v>
      </c>
      <c r="AY345" s="266" t="s">
        <v>179</v>
      </c>
    </row>
    <row r="346" s="12" customFormat="1" ht="20.88" customHeight="1">
      <c r="A346" s="12"/>
      <c r="B346" s="200"/>
      <c r="C346" s="201"/>
      <c r="D346" s="202" t="s">
        <v>73</v>
      </c>
      <c r="E346" s="214" t="s">
        <v>313</v>
      </c>
      <c r="F346" s="214" t="s">
        <v>314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SUM(P347:P353)</f>
        <v>0</v>
      </c>
      <c r="Q346" s="208"/>
      <c r="R346" s="209">
        <f>SUM(R347:R353)</f>
        <v>78.694884000000002</v>
      </c>
      <c r="S346" s="208"/>
      <c r="T346" s="210">
        <f>SUM(T347:T353)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81</v>
      </c>
      <c r="AT346" s="212" t="s">
        <v>73</v>
      </c>
      <c r="AU346" s="212" t="s">
        <v>14</v>
      </c>
      <c r="AY346" s="211" t="s">
        <v>179</v>
      </c>
      <c r="BK346" s="213">
        <f>SUM(BK347:BK353)</f>
        <v>0</v>
      </c>
    </row>
    <row r="347" s="2" customFormat="1" ht="16.5" customHeight="1">
      <c r="A347" s="42"/>
      <c r="B347" s="43"/>
      <c r="C347" s="216" t="s">
        <v>305</v>
      </c>
      <c r="D347" s="216" t="s">
        <v>183</v>
      </c>
      <c r="E347" s="217" t="s">
        <v>839</v>
      </c>
      <c r="F347" s="218" t="s">
        <v>840</v>
      </c>
      <c r="G347" s="219" t="s">
        <v>216</v>
      </c>
      <c r="H347" s="220">
        <v>34.200000000000003</v>
      </c>
      <c r="I347" s="221"/>
      <c r="J347" s="222">
        <f>ROUND(I347*H347,2)</f>
        <v>0</v>
      </c>
      <c r="K347" s="218" t="s">
        <v>187</v>
      </c>
      <c r="L347" s="48"/>
      <c r="M347" s="223" t="s">
        <v>19</v>
      </c>
      <c r="N347" s="224" t="s">
        <v>45</v>
      </c>
      <c r="O347" s="88"/>
      <c r="P347" s="225">
        <f>O347*H347</f>
        <v>0</v>
      </c>
      <c r="Q347" s="225">
        <v>2.3010199999999998</v>
      </c>
      <c r="R347" s="225">
        <f>Q347*H347</f>
        <v>78.694884000000002</v>
      </c>
      <c r="S347" s="225">
        <v>0</v>
      </c>
      <c r="T347" s="226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7" t="s">
        <v>188</v>
      </c>
      <c r="AT347" s="227" t="s">
        <v>183</v>
      </c>
      <c r="AU347" s="227" t="s">
        <v>189</v>
      </c>
      <c r="AY347" s="21" t="s">
        <v>179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1" t="s">
        <v>81</v>
      </c>
      <c r="BK347" s="228">
        <f>ROUND(I347*H347,2)</f>
        <v>0</v>
      </c>
      <c r="BL347" s="21" t="s">
        <v>188</v>
      </c>
      <c r="BM347" s="227" t="s">
        <v>371</v>
      </c>
    </row>
    <row r="348" s="2" customFormat="1">
      <c r="A348" s="42"/>
      <c r="B348" s="43"/>
      <c r="C348" s="44"/>
      <c r="D348" s="229" t="s">
        <v>190</v>
      </c>
      <c r="E348" s="44"/>
      <c r="F348" s="230" t="s">
        <v>841</v>
      </c>
      <c r="G348" s="44"/>
      <c r="H348" s="44"/>
      <c r="I348" s="231"/>
      <c r="J348" s="44"/>
      <c r="K348" s="44"/>
      <c r="L348" s="48"/>
      <c r="M348" s="232"/>
      <c r="N348" s="233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190</v>
      </c>
      <c r="AU348" s="21" t="s">
        <v>189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842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189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4" customFormat="1">
      <c r="A350" s="14"/>
      <c r="B350" s="245"/>
      <c r="C350" s="246"/>
      <c r="D350" s="236" t="s">
        <v>192</v>
      </c>
      <c r="E350" s="247" t="s">
        <v>19</v>
      </c>
      <c r="F350" s="248" t="s">
        <v>577</v>
      </c>
      <c r="G350" s="246"/>
      <c r="H350" s="249">
        <v>4.2000000000000002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192</v>
      </c>
      <c r="AU350" s="255" t="s">
        <v>189</v>
      </c>
      <c r="AV350" s="14" t="s">
        <v>14</v>
      </c>
      <c r="AW350" s="14" t="s">
        <v>35</v>
      </c>
      <c r="AX350" s="14" t="s">
        <v>74</v>
      </c>
      <c r="AY350" s="255" t="s">
        <v>179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772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189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4" customFormat="1">
      <c r="A352" s="14"/>
      <c r="B352" s="245"/>
      <c r="C352" s="246"/>
      <c r="D352" s="236" t="s">
        <v>192</v>
      </c>
      <c r="E352" s="247" t="s">
        <v>19</v>
      </c>
      <c r="F352" s="248" t="s">
        <v>773</v>
      </c>
      <c r="G352" s="246"/>
      <c r="H352" s="249">
        <v>30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192</v>
      </c>
      <c r="AU352" s="255" t="s">
        <v>189</v>
      </c>
      <c r="AV352" s="14" t="s">
        <v>14</v>
      </c>
      <c r="AW352" s="14" t="s">
        <v>35</v>
      </c>
      <c r="AX352" s="14" t="s">
        <v>74</v>
      </c>
      <c r="AY352" s="255" t="s">
        <v>179</v>
      </c>
    </row>
    <row r="353" s="15" customFormat="1">
      <c r="A353" s="15"/>
      <c r="B353" s="256"/>
      <c r="C353" s="257"/>
      <c r="D353" s="236" t="s">
        <v>192</v>
      </c>
      <c r="E353" s="258" t="s">
        <v>19</v>
      </c>
      <c r="F353" s="259" t="s">
        <v>201</v>
      </c>
      <c r="G353" s="257"/>
      <c r="H353" s="260">
        <v>34.200000000000003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192</v>
      </c>
      <c r="AU353" s="266" t="s">
        <v>189</v>
      </c>
      <c r="AV353" s="15" t="s">
        <v>188</v>
      </c>
      <c r="AW353" s="15" t="s">
        <v>35</v>
      </c>
      <c r="AX353" s="15" t="s">
        <v>81</v>
      </c>
      <c r="AY353" s="266" t="s">
        <v>179</v>
      </c>
    </row>
    <row r="354" s="12" customFormat="1" ht="20.88" customHeight="1">
      <c r="A354" s="12"/>
      <c r="B354" s="200"/>
      <c r="C354" s="201"/>
      <c r="D354" s="202" t="s">
        <v>73</v>
      </c>
      <c r="E354" s="214" t="s">
        <v>383</v>
      </c>
      <c r="F354" s="214" t="s">
        <v>843</v>
      </c>
      <c r="G354" s="201"/>
      <c r="H354" s="201"/>
      <c r="I354" s="204"/>
      <c r="J354" s="215">
        <f>BK354</f>
        <v>0</v>
      </c>
      <c r="K354" s="201"/>
      <c r="L354" s="206"/>
      <c r="M354" s="207"/>
      <c r="N354" s="208"/>
      <c r="O354" s="208"/>
      <c r="P354" s="209">
        <f>SUM(P355:P362)</f>
        <v>0</v>
      </c>
      <c r="Q354" s="208"/>
      <c r="R354" s="209">
        <f>SUM(R355:R362)</f>
        <v>3.742</v>
      </c>
      <c r="S354" s="208"/>
      <c r="T354" s="210">
        <f>SUM(T355:T362)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1" t="s">
        <v>81</v>
      </c>
      <c r="AT354" s="212" t="s">
        <v>73</v>
      </c>
      <c r="AU354" s="212" t="s">
        <v>14</v>
      </c>
      <c r="AY354" s="211" t="s">
        <v>179</v>
      </c>
      <c r="BK354" s="213">
        <f>SUM(BK355:BK362)</f>
        <v>0</v>
      </c>
    </row>
    <row r="355" s="2" customFormat="1" ht="16.5" customHeight="1">
      <c r="A355" s="42"/>
      <c r="B355" s="43"/>
      <c r="C355" s="216" t="s">
        <v>360</v>
      </c>
      <c r="D355" s="216" t="s">
        <v>183</v>
      </c>
      <c r="E355" s="217" t="s">
        <v>844</v>
      </c>
      <c r="F355" s="218" t="s">
        <v>845</v>
      </c>
      <c r="G355" s="219" t="s">
        <v>186</v>
      </c>
      <c r="H355" s="220">
        <v>6</v>
      </c>
      <c r="I355" s="221"/>
      <c r="J355" s="222">
        <f>ROUND(I355*H355,2)</f>
        <v>0</v>
      </c>
      <c r="K355" s="218" t="s">
        <v>187</v>
      </c>
      <c r="L355" s="48"/>
      <c r="M355" s="223" t="s">
        <v>19</v>
      </c>
      <c r="N355" s="224" t="s">
        <v>45</v>
      </c>
      <c r="O355" s="88"/>
      <c r="P355" s="225">
        <f>O355*H355</f>
        <v>0</v>
      </c>
      <c r="Q355" s="225">
        <v>0.108</v>
      </c>
      <c r="R355" s="225">
        <f>Q355*H355</f>
        <v>0.64800000000000002</v>
      </c>
      <c r="S355" s="225">
        <v>0</v>
      </c>
      <c r="T355" s="226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7" t="s">
        <v>188</v>
      </c>
      <c r="AT355" s="227" t="s">
        <v>183</v>
      </c>
      <c r="AU355" s="227" t="s">
        <v>189</v>
      </c>
      <c r="AY355" s="21" t="s">
        <v>179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1" t="s">
        <v>81</v>
      </c>
      <c r="BK355" s="228">
        <f>ROUND(I355*H355,2)</f>
        <v>0</v>
      </c>
      <c r="BL355" s="21" t="s">
        <v>188</v>
      </c>
      <c r="BM355" s="227" t="s">
        <v>846</v>
      </c>
    </row>
    <row r="356" s="2" customFormat="1">
      <c r="A356" s="42"/>
      <c r="B356" s="43"/>
      <c r="C356" s="44"/>
      <c r="D356" s="229" t="s">
        <v>190</v>
      </c>
      <c r="E356" s="44"/>
      <c r="F356" s="230" t="s">
        <v>847</v>
      </c>
      <c r="G356" s="44"/>
      <c r="H356" s="44"/>
      <c r="I356" s="231"/>
      <c r="J356" s="44"/>
      <c r="K356" s="44"/>
      <c r="L356" s="48"/>
      <c r="M356" s="232"/>
      <c r="N356" s="233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1" t="s">
        <v>190</v>
      </c>
      <c r="AU356" s="21" t="s">
        <v>189</v>
      </c>
    </row>
    <row r="357" s="13" customFormat="1">
      <c r="A357" s="13"/>
      <c r="B357" s="234"/>
      <c r="C357" s="235"/>
      <c r="D357" s="236" t="s">
        <v>192</v>
      </c>
      <c r="E357" s="237" t="s">
        <v>19</v>
      </c>
      <c r="F357" s="238" t="s">
        <v>848</v>
      </c>
      <c r="G357" s="235"/>
      <c r="H357" s="237" t="s">
        <v>19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192</v>
      </c>
      <c r="AU357" s="244" t="s">
        <v>189</v>
      </c>
      <c r="AV357" s="13" t="s">
        <v>81</v>
      </c>
      <c r="AW357" s="13" t="s">
        <v>35</v>
      </c>
      <c r="AX357" s="13" t="s">
        <v>74</v>
      </c>
      <c r="AY357" s="244" t="s">
        <v>179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674</v>
      </c>
      <c r="G358" s="246"/>
      <c r="H358" s="249">
        <v>6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189</v>
      </c>
      <c r="AV358" s="14" t="s">
        <v>14</v>
      </c>
      <c r="AW358" s="14" t="s">
        <v>35</v>
      </c>
      <c r="AX358" s="14" t="s">
        <v>74</v>
      </c>
      <c r="AY358" s="255" t="s">
        <v>179</v>
      </c>
    </row>
    <row r="359" s="15" customFormat="1">
      <c r="A359" s="15"/>
      <c r="B359" s="256"/>
      <c r="C359" s="257"/>
      <c r="D359" s="236" t="s">
        <v>192</v>
      </c>
      <c r="E359" s="258" t="s">
        <v>19</v>
      </c>
      <c r="F359" s="259" t="s">
        <v>201</v>
      </c>
      <c r="G359" s="257"/>
      <c r="H359" s="260">
        <v>6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192</v>
      </c>
      <c r="AU359" s="266" t="s">
        <v>189</v>
      </c>
      <c r="AV359" s="15" t="s">
        <v>188</v>
      </c>
      <c r="AW359" s="15" t="s">
        <v>35</v>
      </c>
      <c r="AX359" s="15" t="s">
        <v>81</v>
      </c>
      <c r="AY359" s="266" t="s">
        <v>179</v>
      </c>
    </row>
    <row r="360" s="2" customFormat="1" ht="16.5" customHeight="1">
      <c r="A360" s="42"/>
      <c r="B360" s="43"/>
      <c r="C360" s="267" t="s">
        <v>310</v>
      </c>
      <c r="D360" s="267" t="s">
        <v>266</v>
      </c>
      <c r="E360" s="268" t="s">
        <v>849</v>
      </c>
      <c r="F360" s="269" t="s">
        <v>850</v>
      </c>
      <c r="G360" s="270" t="s">
        <v>325</v>
      </c>
      <c r="H360" s="271">
        <v>1</v>
      </c>
      <c r="I360" s="272"/>
      <c r="J360" s="273">
        <f>ROUND(I360*H360,2)</f>
        <v>0</v>
      </c>
      <c r="K360" s="269" t="s">
        <v>187</v>
      </c>
      <c r="L360" s="274"/>
      <c r="M360" s="275" t="s">
        <v>19</v>
      </c>
      <c r="N360" s="276" t="s">
        <v>45</v>
      </c>
      <c r="O360" s="88"/>
      <c r="P360" s="225">
        <f>O360*H360</f>
        <v>0</v>
      </c>
      <c r="Q360" s="225">
        <v>3.0939999999999999</v>
      </c>
      <c r="R360" s="225">
        <f>Q360*H360</f>
        <v>3.0939999999999999</v>
      </c>
      <c r="S360" s="225">
        <v>0</v>
      </c>
      <c r="T360" s="226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7" t="s">
        <v>217</v>
      </c>
      <c r="AT360" s="227" t="s">
        <v>266</v>
      </c>
      <c r="AU360" s="227" t="s">
        <v>189</v>
      </c>
      <c r="AY360" s="21" t="s">
        <v>179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1" t="s">
        <v>81</v>
      </c>
      <c r="BK360" s="228">
        <f>ROUND(I360*H360,2)</f>
        <v>0</v>
      </c>
      <c r="BL360" s="21" t="s">
        <v>188</v>
      </c>
      <c r="BM360" s="227" t="s">
        <v>851</v>
      </c>
    </row>
    <row r="361" s="14" customFormat="1">
      <c r="A361" s="14"/>
      <c r="B361" s="245"/>
      <c r="C361" s="246"/>
      <c r="D361" s="236" t="s">
        <v>192</v>
      </c>
      <c r="E361" s="247" t="s">
        <v>19</v>
      </c>
      <c r="F361" s="248" t="s">
        <v>457</v>
      </c>
      <c r="G361" s="246"/>
      <c r="H361" s="249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192</v>
      </c>
      <c r="AU361" s="255" t="s">
        <v>189</v>
      </c>
      <c r="AV361" s="14" t="s">
        <v>14</v>
      </c>
      <c r="AW361" s="14" t="s">
        <v>35</v>
      </c>
      <c r="AX361" s="14" t="s">
        <v>74</v>
      </c>
      <c r="AY361" s="255" t="s">
        <v>179</v>
      </c>
    </row>
    <row r="362" s="15" customFormat="1">
      <c r="A362" s="15"/>
      <c r="B362" s="256"/>
      <c r="C362" s="257"/>
      <c r="D362" s="236" t="s">
        <v>192</v>
      </c>
      <c r="E362" s="258" t="s">
        <v>19</v>
      </c>
      <c r="F362" s="259" t="s">
        <v>201</v>
      </c>
      <c r="G362" s="257"/>
      <c r="H362" s="260">
        <v>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192</v>
      </c>
      <c r="AU362" s="266" t="s">
        <v>189</v>
      </c>
      <c r="AV362" s="15" t="s">
        <v>188</v>
      </c>
      <c r="AW362" s="15" t="s">
        <v>35</v>
      </c>
      <c r="AX362" s="15" t="s">
        <v>81</v>
      </c>
      <c r="AY362" s="266" t="s">
        <v>179</v>
      </c>
    </row>
    <row r="363" s="12" customFormat="1" ht="22.8" customHeight="1">
      <c r="A363" s="12"/>
      <c r="B363" s="200"/>
      <c r="C363" s="201"/>
      <c r="D363" s="202" t="s">
        <v>73</v>
      </c>
      <c r="E363" s="214" t="s">
        <v>189</v>
      </c>
      <c r="F363" s="214" t="s">
        <v>580</v>
      </c>
      <c r="G363" s="201"/>
      <c r="H363" s="201"/>
      <c r="I363" s="204"/>
      <c r="J363" s="215">
        <f>BK363</f>
        <v>0</v>
      </c>
      <c r="K363" s="201"/>
      <c r="L363" s="206"/>
      <c r="M363" s="207"/>
      <c r="N363" s="208"/>
      <c r="O363" s="208"/>
      <c r="P363" s="209">
        <f>P364+P376</f>
        <v>0</v>
      </c>
      <c r="Q363" s="208"/>
      <c r="R363" s="209">
        <f>R364+R376</f>
        <v>5.6274599999999992</v>
      </c>
      <c r="S363" s="208"/>
      <c r="T363" s="210">
        <f>T364+T376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1" t="s">
        <v>81</v>
      </c>
      <c r="AT363" s="212" t="s">
        <v>73</v>
      </c>
      <c r="AU363" s="212" t="s">
        <v>81</v>
      </c>
      <c r="AY363" s="211" t="s">
        <v>179</v>
      </c>
      <c r="BK363" s="213">
        <f>BK364+BK376</f>
        <v>0</v>
      </c>
    </row>
    <row r="364" s="12" customFormat="1" ht="20.88" customHeight="1">
      <c r="A364" s="12"/>
      <c r="B364" s="200"/>
      <c r="C364" s="201"/>
      <c r="D364" s="202" t="s">
        <v>73</v>
      </c>
      <c r="E364" s="214" t="s">
        <v>408</v>
      </c>
      <c r="F364" s="214" t="s">
        <v>581</v>
      </c>
      <c r="G364" s="201"/>
      <c r="H364" s="201"/>
      <c r="I364" s="204"/>
      <c r="J364" s="215">
        <f>BK364</f>
        <v>0</v>
      </c>
      <c r="K364" s="201"/>
      <c r="L364" s="206"/>
      <c r="M364" s="207"/>
      <c r="N364" s="208"/>
      <c r="O364" s="208"/>
      <c r="P364" s="209">
        <f>SUM(P365:P375)</f>
        <v>0</v>
      </c>
      <c r="Q364" s="208"/>
      <c r="R364" s="209">
        <f>SUM(R365:R375)</f>
        <v>4.451249999999999</v>
      </c>
      <c r="S364" s="208"/>
      <c r="T364" s="210">
        <f>SUM(T365:T375)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1" t="s">
        <v>81</v>
      </c>
      <c r="AT364" s="212" t="s">
        <v>73</v>
      </c>
      <c r="AU364" s="212" t="s">
        <v>14</v>
      </c>
      <c r="AY364" s="211" t="s">
        <v>179</v>
      </c>
      <c r="BK364" s="213">
        <f>SUM(BK365:BK375)</f>
        <v>0</v>
      </c>
    </row>
    <row r="365" s="2" customFormat="1" ht="24.15" customHeight="1">
      <c r="A365" s="42"/>
      <c r="B365" s="43"/>
      <c r="C365" s="216" t="s">
        <v>313</v>
      </c>
      <c r="D365" s="216" t="s">
        <v>183</v>
      </c>
      <c r="E365" s="217" t="s">
        <v>852</v>
      </c>
      <c r="F365" s="218" t="s">
        <v>853</v>
      </c>
      <c r="G365" s="219" t="s">
        <v>325</v>
      </c>
      <c r="H365" s="220">
        <v>15</v>
      </c>
      <c r="I365" s="221"/>
      <c r="J365" s="222">
        <f>ROUND(I365*H365,2)</f>
        <v>0</v>
      </c>
      <c r="K365" s="218" t="s">
        <v>187</v>
      </c>
      <c r="L365" s="48"/>
      <c r="M365" s="223" t="s">
        <v>19</v>
      </c>
      <c r="N365" s="224" t="s">
        <v>45</v>
      </c>
      <c r="O365" s="88"/>
      <c r="P365" s="225">
        <f>O365*H365</f>
        <v>0</v>
      </c>
      <c r="Q365" s="225">
        <v>0.17488999999999999</v>
      </c>
      <c r="R365" s="225">
        <f>Q365*H365</f>
        <v>2.6233499999999998</v>
      </c>
      <c r="S365" s="225">
        <v>0</v>
      </c>
      <c r="T365" s="226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7" t="s">
        <v>188</v>
      </c>
      <c r="AT365" s="227" t="s">
        <v>183</v>
      </c>
      <c r="AU365" s="227" t="s">
        <v>189</v>
      </c>
      <c r="AY365" s="21" t="s">
        <v>179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1" t="s">
        <v>81</v>
      </c>
      <c r="BK365" s="228">
        <f>ROUND(I365*H365,2)</f>
        <v>0</v>
      </c>
      <c r="BL365" s="21" t="s">
        <v>188</v>
      </c>
      <c r="BM365" s="227" t="s">
        <v>854</v>
      </c>
    </row>
    <row r="366" s="2" customFormat="1">
      <c r="A366" s="42"/>
      <c r="B366" s="43"/>
      <c r="C366" s="44"/>
      <c r="D366" s="229" t="s">
        <v>190</v>
      </c>
      <c r="E366" s="44"/>
      <c r="F366" s="230" t="s">
        <v>855</v>
      </c>
      <c r="G366" s="44"/>
      <c r="H366" s="44"/>
      <c r="I366" s="231"/>
      <c r="J366" s="44"/>
      <c r="K366" s="44"/>
      <c r="L366" s="48"/>
      <c r="M366" s="232"/>
      <c r="N366" s="233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1" t="s">
        <v>190</v>
      </c>
      <c r="AU366" s="21" t="s">
        <v>189</v>
      </c>
    </row>
    <row r="367" s="14" customFormat="1">
      <c r="A367" s="14"/>
      <c r="B367" s="245"/>
      <c r="C367" s="246"/>
      <c r="D367" s="236" t="s">
        <v>192</v>
      </c>
      <c r="E367" s="247" t="s">
        <v>19</v>
      </c>
      <c r="F367" s="248" t="s">
        <v>856</v>
      </c>
      <c r="G367" s="246"/>
      <c r="H367" s="249">
        <v>15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192</v>
      </c>
      <c r="AU367" s="255" t="s">
        <v>189</v>
      </c>
      <c r="AV367" s="14" t="s">
        <v>14</v>
      </c>
      <c r="AW367" s="14" t="s">
        <v>35</v>
      </c>
      <c r="AX367" s="14" t="s">
        <v>74</v>
      </c>
      <c r="AY367" s="255" t="s">
        <v>179</v>
      </c>
    </row>
    <row r="368" s="15" customFormat="1">
      <c r="A368" s="15"/>
      <c r="B368" s="256"/>
      <c r="C368" s="257"/>
      <c r="D368" s="236" t="s">
        <v>192</v>
      </c>
      <c r="E368" s="258" t="s">
        <v>19</v>
      </c>
      <c r="F368" s="259" t="s">
        <v>201</v>
      </c>
      <c r="G368" s="257"/>
      <c r="H368" s="260">
        <v>15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192</v>
      </c>
      <c r="AU368" s="266" t="s">
        <v>189</v>
      </c>
      <c r="AV368" s="15" t="s">
        <v>188</v>
      </c>
      <c r="AW368" s="15" t="s">
        <v>35</v>
      </c>
      <c r="AX368" s="15" t="s">
        <v>81</v>
      </c>
      <c r="AY368" s="266" t="s">
        <v>179</v>
      </c>
    </row>
    <row r="369" s="2" customFormat="1" ht="16.5" customHeight="1">
      <c r="A369" s="42"/>
      <c r="B369" s="43"/>
      <c r="C369" s="267" t="s">
        <v>377</v>
      </c>
      <c r="D369" s="267" t="s">
        <v>266</v>
      </c>
      <c r="E369" s="268" t="s">
        <v>857</v>
      </c>
      <c r="F369" s="269" t="s">
        <v>858</v>
      </c>
      <c r="G369" s="270" t="s">
        <v>325</v>
      </c>
      <c r="H369" s="271">
        <v>10</v>
      </c>
      <c r="I369" s="272"/>
      <c r="J369" s="273">
        <f>ROUND(I369*H369,2)</f>
        <v>0</v>
      </c>
      <c r="K369" s="269" t="s">
        <v>187</v>
      </c>
      <c r="L369" s="274"/>
      <c r="M369" s="275" t="s">
        <v>19</v>
      </c>
      <c r="N369" s="276" t="s">
        <v>45</v>
      </c>
      <c r="O369" s="88"/>
      <c r="P369" s="225">
        <f>O369*H369</f>
        <v>0</v>
      </c>
      <c r="Q369" s="225">
        <v>0.0032000000000000002</v>
      </c>
      <c r="R369" s="225">
        <f>Q369*H369</f>
        <v>0.032000000000000001</v>
      </c>
      <c r="S369" s="225">
        <v>0</v>
      </c>
      <c r="T369" s="226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7" t="s">
        <v>217</v>
      </c>
      <c r="AT369" s="227" t="s">
        <v>266</v>
      </c>
      <c r="AU369" s="227" t="s">
        <v>189</v>
      </c>
      <c r="AY369" s="21" t="s">
        <v>179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1" t="s">
        <v>81</v>
      </c>
      <c r="BK369" s="228">
        <f>ROUND(I369*H369,2)</f>
        <v>0</v>
      </c>
      <c r="BL369" s="21" t="s">
        <v>188</v>
      </c>
      <c r="BM369" s="227" t="s">
        <v>859</v>
      </c>
    </row>
    <row r="370" s="2" customFormat="1" ht="16.5" customHeight="1">
      <c r="A370" s="42"/>
      <c r="B370" s="43"/>
      <c r="C370" s="267" t="s">
        <v>383</v>
      </c>
      <c r="D370" s="267" t="s">
        <v>266</v>
      </c>
      <c r="E370" s="268" t="s">
        <v>860</v>
      </c>
      <c r="F370" s="269" t="s">
        <v>861</v>
      </c>
      <c r="G370" s="270" t="s">
        <v>325</v>
      </c>
      <c r="H370" s="271">
        <v>5</v>
      </c>
      <c r="I370" s="272"/>
      <c r="J370" s="273">
        <f>ROUND(I370*H370,2)</f>
        <v>0</v>
      </c>
      <c r="K370" s="269" t="s">
        <v>187</v>
      </c>
      <c r="L370" s="274"/>
      <c r="M370" s="275" t="s">
        <v>19</v>
      </c>
      <c r="N370" s="276" t="s">
        <v>45</v>
      </c>
      <c r="O370" s="88"/>
      <c r="P370" s="225">
        <f>O370*H370</f>
        <v>0</v>
      </c>
      <c r="Q370" s="225">
        <v>0.002</v>
      </c>
      <c r="R370" s="225">
        <f>Q370*H370</f>
        <v>0.01</v>
      </c>
      <c r="S370" s="225">
        <v>0</v>
      </c>
      <c r="T370" s="226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7" t="s">
        <v>217</v>
      </c>
      <c r="AT370" s="227" t="s">
        <v>266</v>
      </c>
      <c r="AU370" s="227" t="s">
        <v>189</v>
      </c>
      <c r="AY370" s="21" t="s">
        <v>179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1" t="s">
        <v>81</v>
      </c>
      <c r="BK370" s="228">
        <f>ROUND(I370*H370,2)</f>
        <v>0</v>
      </c>
      <c r="BL370" s="21" t="s">
        <v>188</v>
      </c>
      <c r="BM370" s="227" t="s">
        <v>862</v>
      </c>
    </row>
    <row r="371" s="2" customFormat="1" ht="24.15" customHeight="1">
      <c r="A371" s="42"/>
      <c r="B371" s="43"/>
      <c r="C371" s="216" t="s">
        <v>389</v>
      </c>
      <c r="D371" s="216" t="s">
        <v>183</v>
      </c>
      <c r="E371" s="217" t="s">
        <v>582</v>
      </c>
      <c r="F371" s="218" t="s">
        <v>583</v>
      </c>
      <c r="G371" s="219" t="s">
        <v>325</v>
      </c>
      <c r="H371" s="220">
        <v>10</v>
      </c>
      <c r="I371" s="221"/>
      <c r="J371" s="222">
        <f>ROUND(I371*H371,2)</f>
        <v>0</v>
      </c>
      <c r="K371" s="218" t="s">
        <v>187</v>
      </c>
      <c r="L371" s="48"/>
      <c r="M371" s="223" t="s">
        <v>19</v>
      </c>
      <c r="N371" s="224" t="s">
        <v>45</v>
      </c>
      <c r="O371" s="88"/>
      <c r="P371" s="225">
        <f>O371*H371</f>
        <v>0</v>
      </c>
      <c r="Q371" s="225">
        <v>0.17488999999999999</v>
      </c>
      <c r="R371" s="225">
        <f>Q371*H371</f>
        <v>1.7488999999999999</v>
      </c>
      <c r="S371" s="225">
        <v>0</v>
      </c>
      <c r="T371" s="226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7" t="s">
        <v>188</v>
      </c>
      <c r="AT371" s="227" t="s">
        <v>183</v>
      </c>
      <c r="AU371" s="227" t="s">
        <v>189</v>
      </c>
      <c r="AY371" s="21" t="s">
        <v>179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1" t="s">
        <v>81</v>
      </c>
      <c r="BK371" s="228">
        <f>ROUND(I371*H371,2)</f>
        <v>0</v>
      </c>
      <c r="BL371" s="21" t="s">
        <v>188</v>
      </c>
      <c r="BM371" s="227" t="s">
        <v>392</v>
      </c>
    </row>
    <row r="372" s="2" customFormat="1">
      <c r="A372" s="42"/>
      <c r="B372" s="43"/>
      <c r="C372" s="44"/>
      <c r="D372" s="229" t="s">
        <v>190</v>
      </c>
      <c r="E372" s="44"/>
      <c r="F372" s="230" t="s">
        <v>585</v>
      </c>
      <c r="G372" s="44"/>
      <c r="H372" s="44"/>
      <c r="I372" s="231"/>
      <c r="J372" s="44"/>
      <c r="K372" s="44"/>
      <c r="L372" s="48"/>
      <c r="M372" s="232"/>
      <c r="N372" s="233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1" t="s">
        <v>190</v>
      </c>
      <c r="AU372" s="21" t="s">
        <v>189</v>
      </c>
    </row>
    <row r="373" s="14" customFormat="1">
      <c r="A373" s="14"/>
      <c r="B373" s="245"/>
      <c r="C373" s="246"/>
      <c r="D373" s="236" t="s">
        <v>192</v>
      </c>
      <c r="E373" s="247" t="s">
        <v>19</v>
      </c>
      <c r="F373" s="248" t="s">
        <v>586</v>
      </c>
      <c r="G373" s="246"/>
      <c r="H373" s="249">
        <v>10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192</v>
      </c>
      <c r="AU373" s="255" t="s">
        <v>189</v>
      </c>
      <c r="AV373" s="14" t="s">
        <v>14</v>
      </c>
      <c r="AW373" s="14" t="s">
        <v>35</v>
      </c>
      <c r="AX373" s="14" t="s">
        <v>74</v>
      </c>
      <c r="AY373" s="255" t="s">
        <v>179</v>
      </c>
    </row>
    <row r="374" s="15" customFormat="1">
      <c r="A374" s="15"/>
      <c r="B374" s="256"/>
      <c r="C374" s="257"/>
      <c r="D374" s="236" t="s">
        <v>192</v>
      </c>
      <c r="E374" s="258" t="s">
        <v>19</v>
      </c>
      <c r="F374" s="259" t="s">
        <v>201</v>
      </c>
      <c r="G374" s="257"/>
      <c r="H374" s="260">
        <v>10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192</v>
      </c>
      <c r="AU374" s="266" t="s">
        <v>189</v>
      </c>
      <c r="AV374" s="15" t="s">
        <v>188</v>
      </c>
      <c r="AW374" s="15" t="s">
        <v>35</v>
      </c>
      <c r="AX374" s="15" t="s">
        <v>81</v>
      </c>
      <c r="AY374" s="266" t="s">
        <v>179</v>
      </c>
    </row>
    <row r="375" s="2" customFormat="1" ht="16.5" customHeight="1">
      <c r="A375" s="42"/>
      <c r="B375" s="43"/>
      <c r="C375" s="267" t="s">
        <v>395</v>
      </c>
      <c r="D375" s="267" t="s">
        <v>266</v>
      </c>
      <c r="E375" s="268" t="s">
        <v>587</v>
      </c>
      <c r="F375" s="269" t="s">
        <v>588</v>
      </c>
      <c r="G375" s="270" t="s">
        <v>325</v>
      </c>
      <c r="H375" s="271">
        <v>10</v>
      </c>
      <c r="I375" s="272"/>
      <c r="J375" s="273">
        <f>ROUND(I375*H375,2)</f>
        <v>0</v>
      </c>
      <c r="K375" s="269" t="s">
        <v>187</v>
      </c>
      <c r="L375" s="274"/>
      <c r="M375" s="275" t="s">
        <v>19</v>
      </c>
      <c r="N375" s="276" t="s">
        <v>45</v>
      </c>
      <c r="O375" s="88"/>
      <c r="P375" s="225">
        <f>O375*H375</f>
        <v>0</v>
      </c>
      <c r="Q375" s="225">
        <v>0.0037000000000000002</v>
      </c>
      <c r="R375" s="225">
        <f>Q375*H375</f>
        <v>0.037000000000000005</v>
      </c>
      <c r="S375" s="225">
        <v>0</v>
      </c>
      <c r="T375" s="226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7" t="s">
        <v>217</v>
      </c>
      <c r="AT375" s="227" t="s">
        <v>266</v>
      </c>
      <c r="AU375" s="227" t="s">
        <v>189</v>
      </c>
      <c r="AY375" s="21" t="s">
        <v>179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1" t="s">
        <v>81</v>
      </c>
      <c r="BK375" s="228">
        <f>ROUND(I375*H375,2)</f>
        <v>0</v>
      </c>
      <c r="BL375" s="21" t="s">
        <v>188</v>
      </c>
      <c r="BM375" s="227" t="s">
        <v>398</v>
      </c>
    </row>
    <row r="376" s="12" customFormat="1" ht="20.88" customHeight="1">
      <c r="A376" s="12"/>
      <c r="B376" s="200"/>
      <c r="C376" s="201"/>
      <c r="D376" s="202" t="s">
        <v>73</v>
      </c>
      <c r="E376" s="214" t="s">
        <v>417</v>
      </c>
      <c r="F376" s="214" t="s">
        <v>591</v>
      </c>
      <c r="G376" s="201"/>
      <c r="H376" s="201"/>
      <c r="I376" s="204"/>
      <c r="J376" s="215">
        <f>BK376</f>
        <v>0</v>
      </c>
      <c r="K376" s="201"/>
      <c r="L376" s="206"/>
      <c r="M376" s="207"/>
      <c r="N376" s="208"/>
      <c r="O376" s="208"/>
      <c r="P376" s="209">
        <f>SUM(P377:P397)</f>
        <v>0</v>
      </c>
      <c r="Q376" s="208"/>
      <c r="R376" s="209">
        <f>SUM(R377:R397)</f>
        <v>1.17621</v>
      </c>
      <c r="S376" s="208"/>
      <c r="T376" s="210">
        <f>SUM(T377:T397)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1" t="s">
        <v>81</v>
      </c>
      <c r="AT376" s="212" t="s">
        <v>73</v>
      </c>
      <c r="AU376" s="212" t="s">
        <v>14</v>
      </c>
      <c r="AY376" s="211" t="s">
        <v>179</v>
      </c>
      <c r="BK376" s="213">
        <f>SUM(BK377:BK397)</f>
        <v>0</v>
      </c>
    </row>
    <row r="377" s="2" customFormat="1" ht="16.5" customHeight="1">
      <c r="A377" s="42"/>
      <c r="B377" s="43"/>
      <c r="C377" s="216" t="s">
        <v>401</v>
      </c>
      <c r="D377" s="216" t="s">
        <v>183</v>
      </c>
      <c r="E377" s="217" t="s">
        <v>863</v>
      </c>
      <c r="F377" s="218" t="s">
        <v>864</v>
      </c>
      <c r="G377" s="219" t="s">
        <v>204</v>
      </c>
      <c r="H377" s="220">
        <v>30</v>
      </c>
      <c r="I377" s="221"/>
      <c r="J377" s="222">
        <f>ROUND(I377*H377,2)</f>
        <v>0</v>
      </c>
      <c r="K377" s="218" t="s">
        <v>187</v>
      </c>
      <c r="L377" s="48"/>
      <c r="M377" s="223" t="s">
        <v>19</v>
      </c>
      <c r="N377" s="224" t="s">
        <v>45</v>
      </c>
      <c r="O377" s="88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7" t="s">
        <v>188</v>
      </c>
      <c r="AT377" s="227" t="s">
        <v>183</v>
      </c>
      <c r="AU377" s="227" t="s">
        <v>189</v>
      </c>
      <c r="AY377" s="21" t="s">
        <v>179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1" t="s">
        <v>81</v>
      </c>
      <c r="BK377" s="228">
        <f>ROUND(I377*H377,2)</f>
        <v>0</v>
      </c>
      <c r="BL377" s="21" t="s">
        <v>188</v>
      </c>
      <c r="BM377" s="227" t="s">
        <v>865</v>
      </c>
    </row>
    <row r="378" s="2" customFormat="1">
      <c r="A378" s="42"/>
      <c r="B378" s="43"/>
      <c r="C378" s="44"/>
      <c r="D378" s="229" t="s">
        <v>190</v>
      </c>
      <c r="E378" s="44"/>
      <c r="F378" s="230" t="s">
        <v>866</v>
      </c>
      <c r="G378" s="44"/>
      <c r="H378" s="44"/>
      <c r="I378" s="231"/>
      <c r="J378" s="44"/>
      <c r="K378" s="44"/>
      <c r="L378" s="48"/>
      <c r="M378" s="232"/>
      <c r="N378" s="233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1" t="s">
        <v>190</v>
      </c>
      <c r="AU378" s="21" t="s">
        <v>189</v>
      </c>
    </row>
    <row r="379" s="2" customFormat="1" ht="16.5" customHeight="1">
      <c r="A379" s="42"/>
      <c r="B379" s="43"/>
      <c r="C379" s="267" t="s">
        <v>408</v>
      </c>
      <c r="D379" s="267" t="s">
        <v>266</v>
      </c>
      <c r="E379" s="268" t="s">
        <v>867</v>
      </c>
      <c r="F379" s="269" t="s">
        <v>868</v>
      </c>
      <c r="G379" s="270" t="s">
        <v>204</v>
      </c>
      <c r="H379" s="271">
        <v>31.5</v>
      </c>
      <c r="I379" s="272"/>
      <c r="J379" s="273">
        <f>ROUND(I379*H379,2)</f>
        <v>0</v>
      </c>
      <c r="K379" s="269" t="s">
        <v>187</v>
      </c>
      <c r="L379" s="274"/>
      <c r="M379" s="275" t="s">
        <v>19</v>
      </c>
      <c r="N379" s="276" t="s">
        <v>45</v>
      </c>
      <c r="O379" s="88"/>
      <c r="P379" s="225">
        <f>O379*H379</f>
        <v>0</v>
      </c>
      <c r="Q379" s="225">
        <v>0.0011999999999999999</v>
      </c>
      <c r="R379" s="225">
        <f>Q379*H379</f>
        <v>0.037799999999999993</v>
      </c>
      <c r="S379" s="225">
        <v>0</v>
      </c>
      <c r="T379" s="226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7" t="s">
        <v>217</v>
      </c>
      <c r="AT379" s="227" t="s">
        <v>266</v>
      </c>
      <c r="AU379" s="227" t="s">
        <v>189</v>
      </c>
      <c r="AY379" s="21" t="s">
        <v>179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1" t="s">
        <v>81</v>
      </c>
      <c r="BK379" s="228">
        <f>ROUND(I379*H379,2)</f>
        <v>0</v>
      </c>
      <c r="BL379" s="21" t="s">
        <v>188</v>
      </c>
      <c r="BM379" s="227" t="s">
        <v>869</v>
      </c>
    </row>
    <row r="380" s="14" customFormat="1">
      <c r="A380" s="14"/>
      <c r="B380" s="245"/>
      <c r="C380" s="246"/>
      <c r="D380" s="236" t="s">
        <v>192</v>
      </c>
      <c r="E380" s="247" t="s">
        <v>19</v>
      </c>
      <c r="F380" s="248" t="s">
        <v>870</v>
      </c>
      <c r="G380" s="246"/>
      <c r="H380" s="249">
        <v>31.5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192</v>
      </c>
      <c r="AU380" s="255" t="s">
        <v>189</v>
      </c>
      <c r="AV380" s="14" t="s">
        <v>14</v>
      </c>
      <c r="AW380" s="14" t="s">
        <v>35</v>
      </c>
      <c r="AX380" s="14" t="s">
        <v>74</v>
      </c>
      <c r="AY380" s="255" t="s">
        <v>179</v>
      </c>
    </row>
    <row r="381" s="15" customFormat="1">
      <c r="A381" s="15"/>
      <c r="B381" s="256"/>
      <c r="C381" s="257"/>
      <c r="D381" s="236" t="s">
        <v>192</v>
      </c>
      <c r="E381" s="258" t="s">
        <v>19</v>
      </c>
      <c r="F381" s="259" t="s">
        <v>201</v>
      </c>
      <c r="G381" s="257"/>
      <c r="H381" s="260">
        <v>31.5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192</v>
      </c>
      <c r="AU381" s="266" t="s">
        <v>189</v>
      </c>
      <c r="AV381" s="15" t="s">
        <v>188</v>
      </c>
      <c r="AW381" s="15" t="s">
        <v>35</v>
      </c>
      <c r="AX381" s="15" t="s">
        <v>81</v>
      </c>
      <c r="AY381" s="266" t="s">
        <v>179</v>
      </c>
    </row>
    <row r="382" s="2" customFormat="1" ht="16.5" customHeight="1">
      <c r="A382" s="42"/>
      <c r="B382" s="43"/>
      <c r="C382" s="267" t="s">
        <v>417</v>
      </c>
      <c r="D382" s="267" t="s">
        <v>266</v>
      </c>
      <c r="E382" s="268" t="s">
        <v>871</v>
      </c>
      <c r="F382" s="269" t="s">
        <v>872</v>
      </c>
      <c r="G382" s="270" t="s">
        <v>204</v>
      </c>
      <c r="H382" s="271">
        <v>31.5</v>
      </c>
      <c r="I382" s="272"/>
      <c r="J382" s="273">
        <f>ROUND(I382*H382,2)</f>
        <v>0</v>
      </c>
      <c r="K382" s="269" t="s">
        <v>187</v>
      </c>
      <c r="L382" s="274"/>
      <c r="M382" s="275" t="s">
        <v>19</v>
      </c>
      <c r="N382" s="276" t="s">
        <v>45</v>
      </c>
      <c r="O382" s="88"/>
      <c r="P382" s="225">
        <f>O382*H382</f>
        <v>0</v>
      </c>
      <c r="Q382" s="225">
        <v>2.0000000000000002E-05</v>
      </c>
      <c r="R382" s="225">
        <f>Q382*H382</f>
        <v>0.00063000000000000003</v>
      </c>
      <c r="S382" s="225">
        <v>0</v>
      </c>
      <c r="T382" s="226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7" t="s">
        <v>217</v>
      </c>
      <c r="AT382" s="227" t="s">
        <v>266</v>
      </c>
      <c r="AU382" s="227" t="s">
        <v>189</v>
      </c>
      <c r="AY382" s="21" t="s">
        <v>179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1" t="s">
        <v>81</v>
      </c>
      <c r="BK382" s="228">
        <f>ROUND(I382*H382,2)</f>
        <v>0</v>
      </c>
      <c r="BL382" s="21" t="s">
        <v>188</v>
      </c>
      <c r="BM382" s="227" t="s">
        <v>873</v>
      </c>
    </row>
    <row r="383" s="14" customFormat="1">
      <c r="A383" s="14"/>
      <c r="B383" s="245"/>
      <c r="C383" s="246"/>
      <c r="D383" s="236" t="s">
        <v>192</v>
      </c>
      <c r="E383" s="247" t="s">
        <v>19</v>
      </c>
      <c r="F383" s="248" t="s">
        <v>596</v>
      </c>
      <c r="G383" s="246"/>
      <c r="H383" s="249">
        <v>30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192</v>
      </c>
      <c r="AU383" s="255" t="s">
        <v>189</v>
      </c>
      <c r="AV383" s="14" t="s">
        <v>14</v>
      </c>
      <c r="AW383" s="14" t="s">
        <v>35</v>
      </c>
      <c r="AX383" s="14" t="s">
        <v>74</v>
      </c>
      <c r="AY383" s="255" t="s">
        <v>179</v>
      </c>
    </row>
    <row r="384" s="15" customFormat="1">
      <c r="A384" s="15"/>
      <c r="B384" s="256"/>
      <c r="C384" s="257"/>
      <c r="D384" s="236" t="s">
        <v>192</v>
      </c>
      <c r="E384" s="258" t="s">
        <v>19</v>
      </c>
      <c r="F384" s="259" t="s">
        <v>201</v>
      </c>
      <c r="G384" s="257"/>
      <c r="H384" s="260">
        <v>30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192</v>
      </c>
      <c r="AU384" s="266" t="s">
        <v>189</v>
      </c>
      <c r="AV384" s="15" t="s">
        <v>188</v>
      </c>
      <c r="AW384" s="15" t="s">
        <v>35</v>
      </c>
      <c r="AX384" s="15" t="s">
        <v>74</v>
      </c>
      <c r="AY384" s="266" t="s">
        <v>179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870</v>
      </c>
      <c r="G385" s="246"/>
      <c r="H385" s="249">
        <v>31.5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189</v>
      </c>
      <c r="AV385" s="14" t="s">
        <v>14</v>
      </c>
      <c r="AW385" s="14" t="s">
        <v>35</v>
      </c>
      <c r="AX385" s="14" t="s">
        <v>81</v>
      </c>
      <c r="AY385" s="255" t="s">
        <v>179</v>
      </c>
    </row>
    <row r="386" s="2" customFormat="1" ht="16.5" customHeight="1">
      <c r="A386" s="42"/>
      <c r="B386" s="43"/>
      <c r="C386" s="267" t="s">
        <v>424</v>
      </c>
      <c r="D386" s="267" t="s">
        <v>266</v>
      </c>
      <c r="E386" s="268" t="s">
        <v>874</v>
      </c>
      <c r="F386" s="269" t="s">
        <v>875</v>
      </c>
      <c r="G386" s="270" t="s">
        <v>204</v>
      </c>
      <c r="H386" s="271">
        <v>94.5</v>
      </c>
      <c r="I386" s="272"/>
      <c r="J386" s="273">
        <f>ROUND(I386*H386,2)</f>
        <v>0</v>
      </c>
      <c r="K386" s="269" t="s">
        <v>187</v>
      </c>
      <c r="L386" s="274"/>
      <c r="M386" s="275" t="s">
        <v>19</v>
      </c>
      <c r="N386" s="276" t="s">
        <v>45</v>
      </c>
      <c r="O386" s="88"/>
      <c r="P386" s="225">
        <f>O386*H386</f>
        <v>0</v>
      </c>
      <c r="Q386" s="225">
        <v>4.0000000000000003E-05</v>
      </c>
      <c r="R386" s="225">
        <f>Q386*H386</f>
        <v>0.0037800000000000004</v>
      </c>
      <c r="S386" s="225">
        <v>0</v>
      </c>
      <c r="T386" s="226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27" t="s">
        <v>217</v>
      </c>
      <c r="AT386" s="227" t="s">
        <v>266</v>
      </c>
      <c r="AU386" s="227" t="s">
        <v>189</v>
      </c>
      <c r="AY386" s="21" t="s">
        <v>179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1" t="s">
        <v>81</v>
      </c>
      <c r="BK386" s="228">
        <f>ROUND(I386*H386,2)</f>
        <v>0</v>
      </c>
      <c r="BL386" s="21" t="s">
        <v>188</v>
      </c>
      <c r="BM386" s="227" t="s">
        <v>876</v>
      </c>
    </row>
    <row r="387" s="14" customFormat="1">
      <c r="A387" s="14"/>
      <c r="B387" s="245"/>
      <c r="C387" s="246"/>
      <c r="D387" s="236" t="s">
        <v>192</v>
      </c>
      <c r="E387" s="247" t="s">
        <v>19</v>
      </c>
      <c r="F387" s="248" t="s">
        <v>877</v>
      </c>
      <c r="G387" s="246"/>
      <c r="H387" s="249">
        <v>90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192</v>
      </c>
      <c r="AU387" s="255" t="s">
        <v>189</v>
      </c>
      <c r="AV387" s="14" t="s">
        <v>14</v>
      </c>
      <c r="AW387" s="14" t="s">
        <v>35</v>
      </c>
      <c r="AX387" s="14" t="s">
        <v>74</v>
      </c>
      <c r="AY387" s="255" t="s">
        <v>179</v>
      </c>
    </row>
    <row r="388" s="15" customFormat="1">
      <c r="A388" s="15"/>
      <c r="B388" s="256"/>
      <c r="C388" s="257"/>
      <c r="D388" s="236" t="s">
        <v>192</v>
      </c>
      <c r="E388" s="258" t="s">
        <v>19</v>
      </c>
      <c r="F388" s="259" t="s">
        <v>201</v>
      </c>
      <c r="G388" s="257"/>
      <c r="H388" s="260">
        <v>90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192</v>
      </c>
      <c r="AU388" s="266" t="s">
        <v>189</v>
      </c>
      <c r="AV388" s="15" t="s">
        <v>188</v>
      </c>
      <c r="AW388" s="15" t="s">
        <v>35</v>
      </c>
      <c r="AX388" s="15" t="s">
        <v>74</v>
      </c>
      <c r="AY388" s="266" t="s">
        <v>179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878</v>
      </c>
      <c r="G389" s="246"/>
      <c r="H389" s="249">
        <v>94.5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189</v>
      </c>
      <c r="AV389" s="14" t="s">
        <v>14</v>
      </c>
      <c r="AW389" s="14" t="s">
        <v>35</v>
      </c>
      <c r="AX389" s="14" t="s">
        <v>81</v>
      </c>
      <c r="AY389" s="255" t="s">
        <v>179</v>
      </c>
    </row>
    <row r="390" s="2" customFormat="1" ht="16.5" customHeight="1">
      <c r="A390" s="42"/>
      <c r="B390" s="43"/>
      <c r="C390" s="216" t="s">
        <v>429</v>
      </c>
      <c r="D390" s="216" t="s">
        <v>183</v>
      </c>
      <c r="E390" s="217" t="s">
        <v>592</v>
      </c>
      <c r="F390" s="218" t="s">
        <v>593</v>
      </c>
      <c r="G390" s="219" t="s">
        <v>204</v>
      </c>
      <c r="H390" s="220">
        <v>30</v>
      </c>
      <c r="I390" s="221"/>
      <c r="J390" s="222">
        <f>ROUND(I390*H390,2)</f>
        <v>0</v>
      </c>
      <c r="K390" s="218" t="s">
        <v>187</v>
      </c>
      <c r="L390" s="48"/>
      <c r="M390" s="223" t="s">
        <v>19</v>
      </c>
      <c r="N390" s="224" t="s">
        <v>45</v>
      </c>
      <c r="O390" s="88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7" t="s">
        <v>188</v>
      </c>
      <c r="AT390" s="227" t="s">
        <v>183</v>
      </c>
      <c r="AU390" s="227" t="s">
        <v>189</v>
      </c>
      <c r="AY390" s="21" t="s">
        <v>179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1" t="s">
        <v>81</v>
      </c>
      <c r="BK390" s="228">
        <f>ROUND(I390*H390,2)</f>
        <v>0</v>
      </c>
      <c r="BL390" s="21" t="s">
        <v>188</v>
      </c>
      <c r="BM390" s="227" t="s">
        <v>380</v>
      </c>
    </row>
    <row r="391" s="2" customFormat="1">
      <c r="A391" s="42"/>
      <c r="B391" s="43"/>
      <c r="C391" s="44"/>
      <c r="D391" s="229" t="s">
        <v>190</v>
      </c>
      <c r="E391" s="44"/>
      <c r="F391" s="230" t="s">
        <v>595</v>
      </c>
      <c r="G391" s="44"/>
      <c r="H391" s="44"/>
      <c r="I391" s="231"/>
      <c r="J391" s="44"/>
      <c r="K391" s="44"/>
      <c r="L391" s="48"/>
      <c r="M391" s="232"/>
      <c r="N391" s="233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1" t="s">
        <v>190</v>
      </c>
      <c r="AU391" s="21" t="s">
        <v>189</v>
      </c>
    </row>
    <row r="392" s="14" customFormat="1">
      <c r="A392" s="14"/>
      <c r="B392" s="245"/>
      <c r="C392" s="246"/>
      <c r="D392" s="236" t="s">
        <v>192</v>
      </c>
      <c r="E392" s="247" t="s">
        <v>19</v>
      </c>
      <c r="F392" s="248" t="s">
        <v>596</v>
      </c>
      <c r="G392" s="246"/>
      <c r="H392" s="249">
        <v>30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192</v>
      </c>
      <c r="AU392" s="255" t="s">
        <v>189</v>
      </c>
      <c r="AV392" s="14" t="s">
        <v>14</v>
      </c>
      <c r="AW392" s="14" t="s">
        <v>35</v>
      </c>
      <c r="AX392" s="14" t="s">
        <v>74</v>
      </c>
      <c r="AY392" s="255" t="s">
        <v>179</v>
      </c>
    </row>
    <row r="393" s="15" customFormat="1">
      <c r="A393" s="15"/>
      <c r="B393" s="256"/>
      <c r="C393" s="257"/>
      <c r="D393" s="236" t="s">
        <v>192</v>
      </c>
      <c r="E393" s="258" t="s">
        <v>19</v>
      </c>
      <c r="F393" s="259" t="s">
        <v>201</v>
      </c>
      <c r="G393" s="257"/>
      <c r="H393" s="260">
        <v>30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192</v>
      </c>
      <c r="AU393" s="266" t="s">
        <v>189</v>
      </c>
      <c r="AV393" s="15" t="s">
        <v>188</v>
      </c>
      <c r="AW393" s="15" t="s">
        <v>35</v>
      </c>
      <c r="AX393" s="15" t="s">
        <v>81</v>
      </c>
      <c r="AY393" s="266" t="s">
        <v>179</v>
      </c>
    </row>
    <row r="394" s="2" customFormat="1" ht="16.5" customHeight="1">
      <c r="A394" s="42"/>
      <c r="B394" s="43"/>
      <c r="C394" s="267" t="s">
        <v>434</v>
      </c>
      <c r="D394" s="267" t="s">
        <v>266</v>
      </c>
      <c r="E394" s="268" t="s">
        <v>597</v>
      </c>
      <c r="F394" s="269" t="s">
        <v>598</v>
      </c>
      <c r="G394" s="270" t="s">
        <v>186</v>
      </c>
      <c r="H394" s="271">
        <v>63</v>
      </c>
      <c r="I394" s="272"/>
      <c r="J394" s="273">
        <f>ROUND(I394*H394,2)</f>
        <v>0</v>
      </c>
      <c r="K394" s="269" t="s">
        <v>187</v>
      </c>
      <c r="L394" s="274"/>
      <c r="M394" s="275" t="s">
        <v>19</v>
      </c>
      <c r="N394" s="276" t="s">
        <v>45</v>
      </c>
      <c r="O394" s="88"/>
      <c r="P394" s="225">
        <f>O394*H394</f>
        <v>0</v>
      </c>
      <c r="Q394" s="225">
        <v>0.017999999999999999</v>
      </c>
      <c r="R394" s="225">
        <f>Q394*H394</f>
        <v>1.1339999999999999</v>
      </c>
      <c r="S394" s="225">
        <v>0</v>
      </c>
      <c r="T394" s="226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27" t="s">
        <v>217</v>
      </c>
      <c r="AT394" s="227" t="s">
        <v>266</v>
      </c>
      <c r="AU394" s="227" t="s">
        <v>189</v>
      </c>
      <c r="AY394" s="21" t="s">
        <v>179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1" t="s">
        <v>81</v>
      </c>
      <c r="BK394" s="228">
        <f>ROUND(I394*H394,2)</f>
        <v>0</v>
      </c>
      <c r="BL394" s="21" t="s">
        <v>188</v>
      </c>
      <c r="BM394" s="227" t="s">
        <v>404</v>
      </c>
    </row>
    <row r="395" s="14" customFormat="1">
      <c r="A395" s="14"/>
      <c r="B395" s="245"/>
      <c r="C395" s="246"/>
      <c r="D395" s="236" t="s">
        <v>192</v>
      </c>
      <c r="E395" s="247" t="s">
        <v>19</v>
      </c>
      <c r="F395" s="248" t="s">
        <v>600</v>
      </c>
      <c r="G395" s="246"/>
      <c r="H395" s="249">
        <v>60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192</v>
      </c>
      <c r="AU395" s="255" t="s">
        <v>189</v>
      </c>
      <c r="AV395" s="14" t="s">
        <v>14</v>
      </c>
      <c r="AW395" s="14" t="s">
        <v>35</v>
      </c>
      <c r="AX395" s="14" t="s">
        <v>74</v>
      </c>
      <c r="AY395" s="255" t="s">
        <v>179</v>
      </c>
    </row>
    <row r="396" s="15" customFormat="1">
      <c r="A396" s="15"/>
      <c r="B396" s="256"/>
      <c r="C396" s="257"/>
      <c r="D396" s="236" t="s">
        <v>192</v>
      </c>
      <c r="E396" s="258" t="s">
        <v>19</v>
      </c>
      <c r="F396" s="259" t="s">
        <v>201</v>
      </c>
      <c r="G396" s="257"/>
      <c r="H396" s="260">
        <v>60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192</v>
      </c>
      <c r="AU396" s="266" t="s">
        <v>189</v>
      </c>
      <c r="AV396" s="15" t="s">
        <v>188</v>
      </c>
      <c r="AW396" s="15" t="s">
        <v>35</v>
      </c>
      <c r="AX396" s="15" t="s">
        <v>74</v>
      </c>
      <c r="AY396" s="266" t="s">
        <v>179</v>
      </c>
    </row>
    <row r="397" s="14" customFormat="1">
      <c r="A397" s="14"/>
      <c r="B397" s="245"/>
      <c r="C397" s="246"/>
      <c r="D397" s="236" t="s">
        <v>192</v>
      </c>
      <c r="E397" s="247" t="s">
        <v>19</v>
      </c>
      <c r="F397" s="248" t="s">
        <v>601</v>
      </c>
      <c r="G397" s="246"/>
      <c r="H397" s="249">
        <v>63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192</v>
      </c>
      <c r="AU397" s="255" t="s">
        <v>189</v>
      </c>
      <c r="AV397" s="14" t="s">
        <v>14</v>
      </c>
      <c r="AW397" s="14" t="s">
        <v>35</v>
      </c>
      <c r="AX397" s="14" t="s">
        <v>81</v>
      </c>
      <c r="AY397" s="255" t="s">
        <v>179</v>
      </c>
    </row>
    <row r="398" s="12" customFormat="1" ht="22.8" customHeight="1">
      <c r="A398" s="12"/>
      <c r="B398" s="200"/>
      <c r="C398" s="201"/>
      <c r="D398" s="202" t="s">
        <v>73</v>
      </c>
      <c r="E398" s="214" t="s">
        <v>188</v>
      </c>
      <c r="F398" s="214" t="s">
        <v>320</v>
      </c>
      <c r="G398" s="201"/>
      <c r="H398" s="201"/>
      <c r="I398" s="204"/>
      <c r="J398" s="215">
        <f>BK398</f>
        <v>0</v>
      </c>
      <c r="K398" s="201"/>
      <c r="L398" s="206"/>
      <c r="M398" s="207"/>
      <c r="N398" s="208"/>
      <c r="O398" s="208"/>
      <c r="P398" s="209">
        <f>P399+P416</f>
        <v>0</v>
      </c>
      <c r="Q398" s="208"/>
      <c r="R398" s="209">
        <f>R399+R416</f>
        <v>1374.9401991999998</v>
      </c>
      <c r="S398" s="208"/>
      <c r="T398" s="210">
        <f>T399+T416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1" t="s">
        <v>81</v>
      </c>
      <c r="AT398" s="212" t="s">
        <v>73</v>
      </c>
      <c r="AU398" s="212" t="s">
        <v>81</v>
      </c>
      <c r="AY398" s="211" t="s">
        <v>179</v>
      </c>
      <c r="BK398" s="213">
        <f>BK399+BK416</f>
        <v>0</v>
      </c>
    </row>
    <row r="399" s="12" customFormat="1" ht="20.88" customHeight="1">
      <c r="A399" s="12"/>
      <c r="B399" s="200"/>
      <c r="C399" s="201"/>
      <c r="D399" s="202" t="s">
        <v>73</v>
      </c>
      <c r="E399" s="214" t="s">
        <v>321</v>
      </c>
      <c r="F399" s="214" t="s">
        <v>322</v>
      </c>
      <c r="G399" s="201"/>
      <c r="H399" s="201"/>
      <c r="I399" s="204"/>
      <c r="J399" s="215">
        <f>BK399</f>
        <v>0</v>
      </c>
      <c r="K399" s="201"/>
      <c r="L399" s="206"/>
      <c r="M399" s="207"/>
      <c r="N399" s="208"/>
      <c r="O399" s="208"/>
      <c r="P399" s="209">
        <f>SUM(P400:P415)</f>
        <v>0</v>
      </c>
      <c r="Q399" s="208"/>
      <c r="R399" s="209">
        <f>SUM(R400:R415)</f>
        <v>31.534936000000002</v>
      </c>
      <c r="S399" s="208"/>
      <c r="T399" s="210">
        <f>SUM(T400:T415)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1" t="s">
        <v>81</v>
      </c>
      <c r="AT399" s="212" t="s">
        <v>73</v>
      </c>
      <c r="AU399" s="212" t="s">
        <v>14</v>
      </c>
      <c r="AY399" s="211" t="s">
        <v>179</v>
      </c>
      <c r="BK399" s="213">
        <f>SUM(BK400:BK415)</f>
        <v>0</v>
      </c>
    </row>
    <row r="400" s="2" customFormat="1" ht="24.15" customHeight="1">
      <c r="A400" s="42"/>
      <c r="B400" s="43"/>
      <c r="C400" s="216" t="s">
        <v>317</v>
      </c>
      <c r="D400" s="216" t="s">
        <v>183</v>
      </c>
      <c r="E400" s="217" t="s">
        <v>602</v>
      </c>
      <c r="F400" s="218" t="s">
        <v>603</v>
      </c>
      <c r="G400" s="219" t="s">
        <v>186</v>
      </c>
      <c r="H400" s="220">
        <v>5</v>
      </c>
      <c r="I400" s="221"/>
      <c r="J400" s="222">
        <f>ROUND(I400*H400,2)</f>
        <v>0</v>
      </c>
      <c r="K400" s="218" t="s">
        <v>187</v>
      </c>
      <c r="L400" s="48"/>
      <c r="M400" s="223" t="s">
        <v>19</v>
      </c>
      <c r="N400" s="224" t="s">
        <v>45</v>
      </c>
      <c r="O400" s="88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7" t="s">
        <v>188</v>
      </c>
      <c r="AT400" s="227" t="s">
        <v>183</v>
      </c>
      <c r="AU400" s="227" t="s">
        <v>189</v>
      </c>
      <c r="AY400" s="21" t="s">
        <v>179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1" t="s">
        <v>81</v>
      </c>
      <c r="BK400" s="228">
        <f>ROUND(I400*H400,2)</f>
        <v>0</v>
      </c>
      <c r="BL400" s="21" t="s">
        <v>188</v>
      </c>
      <c r="BM400" s="227" t="s">
        <v>879</v>
      </c>
    </row>
    <row r="401" s="2" customFormat="1">
      <c r="A401" s="42"/>
      <c r="B401" s="43"/>
      <c r="C401" s="44"/>
      <c r="D401" s="229" t="s">
        <v>190</v>
      </c>
      <c r="E401" s="44"/>
      <c r="F401" s="230" t="s">
        <v>605</v>
      </c>
      <c r="G401" s="44"/>
      <c r="H401" s="44"/>
      <c r="I401" s="231"/>
      <c r="J401" s="44"/>
      <c r="K401" s="44"/>
      <c r="L401" s="48"/>
      <c r="M401" s="232"/>
      <c r="N401" s="233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1" t="s">
        <v>190</v>
      </c>
      <c r="AU401" s="21" t="s">
        <v>189</v>
      </c>
    </row>
    <row r="402" s="13" customFormat="1">
      <c r="A402" s="13"/>
      <c r="B402" s="234"/>
      <c r="C402" s="235"/>
      <c r="D402" s="236" t="s">
        <v>192</v>
      </c>
      <c r="E402" s="237" t="s">
        <v>19</v>
      </c>
      <c r="F402" s="238" t="s">
        <v>606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192</v>
      </c>
      <c r="AU402" s="244" t="s">
        <v>189</v>
      </c>
      <c r="AV402" s="13" t="s">
        <v>81</v>
      </c>
      <c r="AW402" s="13" t="s">
        <v>35</v>
      </c>
      <c r="AX402" s="13" t="s">
        <v>74</v>
      </c>
      <c r="AY402" s="244" t="s">
        <v>179</v>
      </c>
    </row>
    <row r="403" s="14" customFormat="1">
      <c r="A403" s="14"/>
      <c r="B403" s="245"/>
      <c r="C403" s="246"/>
      <c r="D403" s="236" t="s">
        <v>192</v>
      </c>
      <c r="E403" s="247" t="s">
        <v>19</v>
      </c>
      <c r="F403" s="248" t="s">
        <v>880</v>
      </c>
      <c r="G403" s="246"/>
      <c r="H403" s="249">
        <v>5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192</v>
      </c>
      <c r="AU403" s="255" t="s">
        <v>189</v>
      </c>
      <c r="AV403" s="14" t="s">
        <v>14</v>
      </c>
      <c r="AW403" s="14" t="s">
        <v>35</v>
      </c>
      <c r="AX403" s="14" t="s">
        <v>74</v>
      </c>
      <c r="AY403" s="255" t="s">
        <v>179</v>
      </c>
    </row>
    <row r="404" s="15" customFormat="1">
      <c r="A404" s="15"/>
      <c r="B404" s="256"/>
      <c r="C404" s="257"/>
      <c r="D404" s="236" t="s">
        <v>192</v>
      </c>
      <c r="E404" s="258" t="s">
        <v>19</v>
      </c>
      <c r="F404" s="259" t="s">
        <v>201</v>
      </c>
      <c r="G404" s="257"/>
      <c r="H404" s="260">
        <v>5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192</v>
      </c>
      <c r="AU404" s="266" t="s">
        <v>189</v>
      </c>
      <c r="AV404" s="15" t="s">
        <v>188</v>
      </c>
      <c r="AW404" s="15" t="s">
        <v>35</v>
      </c>
      <c r="AX404" s="15" t="s">
        <v>81</v>
      </c>
      <c r="AY404" s="266" t="s">
        <v>179</v>
      </c>
    </row>
    <row r="405" s="2" customFormat="1" ht="24.15" customHeight="1">
      <c r="A405" s="42"/>
      <c r="B405" s="43"/>
      <c r="C405" s="216" t="s">
        <v>444</v>
      </c>
      <c r="D405" s="216" t="s">
        <v>183</v>
      </c>
      <c r="E405" s="217" t="s">
        <v>881</v>
      </c>
      <c r="F405" s="218" t="s">
        <v>882</v>
      </c>
      <c r="G405" s="219" t="s">
        <v>216</v>
      </c>
      <c r="H405" s="220">
        <v>12.800000000000001</v>
      </c>
      <c r="I405" s="221"/>
      <c r="J405" s="222">
        <f>ROUND(I405*H405,2)</f>
        <v>0</v>
      </c>
      <c r="K405" s="218" t="s">
        <v>187</v>
      </c>
      <c r="L405" s="48"/>
      <c r="M405" s="223" t="s">
        <v>19</v>
      </c>
      <c r="N405" s="224" t="s">
        <v>45</v>
      </c>
      <c r="O405" s="88"/>
      <c r="P405" s="225">
        <f>O405*H405</f>
        <v>0</v>
      </c>
      <c r="Q405" s="225">
        <v>2.3010199999999998</v>
      </c>
      <c r="R405" s="225">
        <f>Q405*H405</f>
        <v>29.453056</v>
      </c>
      <c r="S405" s="225">
        <v>0</v>
      </c>
      <c r="T405" s="226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7" t="s">
        <v>188</v>
      </c>
      <c r="AT405" s="227" t="s">
        <v>183</v>
      </c>
      <c r="AU405" s="227" t="s">
        <v>189</v>
      </c>
      <c r="AY405" s="21" t="s">
        <v>179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1" t="s">
        <v>81</v>
      </c>
      <c r="BK405" s="228">
        <f>ROUND(I405*H405,2)</f>
        <v>0</v>
      </c>
      <c r="BL405" s="21" t="s">
        <v>188</v>
      </c>
      <c r="BM405" s="227" t="s">
        <v>411</v>
      </c>
    </row>
    <row r="406" s="2" customFormat="1">
      <c r="A406" s="42"/>
      <c r="B406" s="43"/>
      <c r="C406" s="44"/>
      <c r="D406" s="229" t="s">
        <v>190</v>
      </c>
      <c r="E406" s="44"/>
      <c r="F406" s="230" t="s">
        <v>883</v>
      </c>
      <c r="G406" s="44"/>
      <c r="H406" s="44"/>
      <c r="I406" s="231"/>
      <c r="J406" s="44"/>
      <c r="K406" s="44"/>
      <c r="L406" s="48"/>
      <c r="M406" s="232"/>
      <c r="N406" s="233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1" t="s">
        <v>190</v>
      </c>
      <c r="AU406" s="21" t="s">
        <v>189</v>
      </c>
    </row>
    <row r="407" s="13" customFormat="1">
      <c r="A407" s="13"/>
      <c r="B407" s="234"/>
      <c r="C407" s="235"/>
      <c r="D407" s="236" t="s">
        <v>192</v>
      </c>
      <c r="E407" s="237" t="s">
        <v>19</v>
      </c>
      <c r="F407" s="238" t="s">
        <v>884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192</v>
      </c>
      <c r="AU407" s="244" t="s">
        <v>189</v>
      </c>
      <c r="AV407" s="13" t="s">
        <v>81</v>
      </c>
      <c r="AW407" s="13" t="s">
        <v>35</v>
      </c>
      <c r="AX407" s="13" t="s">
        <v>74</v>
      </c>
      <c r="AY407" s="244" t="s">
        <v>179</v>
      </c>
    </row>
    <row r="408" s="14" customFormat="1">
      <c r="A408" s="14"/>
      <c r="B408" s="245"/>
      <c r="C408" s="246"/>
      <c r="D408" s="236" t="s">
        <v>192</v>
      </c>
      <c r="E408" s="247" t="s">
        <v>19</v>
      </c>
      <c r="F408" s="248" t="s">
        <v>885</v>
      </c>
      <c r="G408" s="246"/>
      <c r="H408" s="249">
        <v>8.9600000000000009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192</v>
      </c>
      <c r="AU408" s="255" t="s">
        <v>189</v>
      </c>
      <c r="AV408" s="14" t="s">
        <v>14</v>
      </c>
      <c r="AW408" s="14" t="s">
        <v>35</v>
      </c>
      <c r="AX408" s="14" t="s">
        <v>74</v>
      </c>
      <c r="AY408" s="255" t="s">
        <v>179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886</v>
      </c>
      <c r="G409" s="246"/>
      <c r="H409" s="249">
        <v>3.8399999999999999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189</v>
      </c>
      <c r="AV409" s="14" t="s">
        <v>14</v>
      </c>
      <c r="AW409" s="14" t="s">
        <v>35</v>
      </c>
      <c r="AX409" s="14" t="s">
        <v>74</v>
      </c>
      <c r="AY409" s="255" t="s">
        <v>179</v>
      </c>
    </row>
    <row r="410" s="15" customFormat="1">
      <c r="A410" s="15"/>
      <c r="B410" s="256"/>
      <c r="C410" s="257"/>
      <c r="D410" s="236" t="s">
        <v>192</v>
      </c>
      <c r="E410" s="258" t="s">
        <v>19</v>
      </c>
      <c r="F410" s="259" t="s">
        <v>201</v>
      </c>
      <c r="G410" s="257"/>
      <c r="H410" s="260">
        <v>12.800000000000001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192</v>
      </c>
      <c r="AU410" s="266" t="s">
        <v>189</v>
      </c>
      <c r="AV410" s="15" t="s">
        <v>188</v>
      </c>
      <c r="AW410" s="15" t="s">
        <v>35</v>
      </c>
      <c r="AX410" s="15" t="s">
        <v>81</v>
      </c>
      <c r="AY410" s="266" t="s">
        <v>179</v>
      </c>
    </row>
    <row r="411" s="2" customFormat="1" ht="24.15" customHeight="1">
      <c r="A411" s="42"/>
      <c r="B411" s="43"/>
      <c r="C411" s="216" t="s">
        <v>326</v>
      </c>
      <c r="D411" s="216" t="s">
        <v>183</v>
      </c>
      <c r="E411" s="217" t="s">
        <v>887</v>
      </c>
      <c r="F411" s="218" t="s">
        <v>888</v>
      </c>
      <c r="G411" s="219" t="s">
        <v>204</v>
      </c>
      <c r="H411" s="220">
        <v>36</v>
      </c>
      <c r="I411" s="221"/>
      <c r="J411" s="222">
        <f>ROUND(I411*H411,2)</f>
        <v>0</v>
      </c>
      <c r="K411" s="218" t="s">
        <v>187</v>
      </c>
      <c r="L411" s="48"/>
      <c r="M411" s="223" t="s">
        <v>19</v>
      </c>
      <c r="N411" s="224" t="s">
        <v>45</v>
      </c>
      <c r="O411" s="88"/>
      <c r="P411" s="225">
        <f>O411*H411</f>
        <v>0</v>
      </c>
      <c r="Q411" s="225">
        <v>0.057829999999999999</v>
      </c>
      <c r="R411" s="225">
        <f>Q411*H411</f>
        <v>2.08188</v>
      </c>
      <c r="S411" s="225">
        <v>0</v>
      </c>
      <c r="T411" s="226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7" t="s">
        <v>188</v>
      </c>
      <c r="AT411" s="227" t="s">
        <v>183</v>
      </c>
      <c r="AU411" s="227" t="s">
        <v>189</v>
      </c>
      <c r="AY411" s="21" t="s">
        <v>179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1" t="s">
        <v>81</v>
      </c>
      <c r="BK411" s="228">
        <f>ROUND(I411*H411,2)</f>
        <v>0</v>
      </c>
      <c r="BL411" s="21" t="s">
        <v>188</v>
      </c>
      <c r="BM411" s="227" t="s">
        <v>420</v>
      </c>
    </row>
    <row r="412" s="2" customFormat="1">
      <c r="A412" s="42"/>
      <c r="B412" s="43"/>
      <c r="C412" s="44"/>
      <c r="D412" s="229" t="s">
        <v>190</v>
      </c>
      <c r="E412" s="44"/>
      <c r="F412" s="230" t="s">
        <v>889</v>
      </c>
      <c r="G412" s="44"/>
      <c r="H412" s="44"/>
      <c r="I412" s="231"/>
      <c r="J412" s="44"/>
      <c r="K412" s="44"/>
      <c r="L412" s="48"/>
      <c r="M412" s="232"/>
      <c r="N412" s="233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190</v>
      </c>
      <c r="AU412" s="21" t="s">
        <v>189</v>
      </c>
    </row>
    <row r="413" s="13" customFormat="1">
      <c r="A413" s="13"/>
      <c r="B413" s="234"/>
      <c r="C413" s="235"/>
      <c r="D413" s="236" t="s">
        <v>192</v>
      </c>
      <c r="E413" s="237" t="s">
        <v>19</v>
      </c>
      <c r="F413" s="238" t="s">
        <v>884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192</v>
      </c>
      <c r="AU413" s="244" t="s">
        <v>189</v>
      </c>
      <c r="AV413" s="13" t="s">
        <v>81</v>
      </c>
      <c r="AW413" s="13" t="s">
        <v>35</v>
      </c>
      <c r="AX413" s="13" t="s">
        <v>74</v>
      </c>
      <c r="AY413" s="244" t="s">
        <v>179</v>
      </c>
    </row>
    <row r="414" s="14" customFormat="1">
      <c r="A414" s="14"/>
      <c r="B414" s="245"/>
      <c r="C414" s="246"/>
      <c r="D414" s="236" t="s">
        <v>192</v>
      </c>
      <c r="E414" s="247" t="s">
        <v>19</v>
      </c>
      <c r="F414" s="248" t="s">
        <v>890</v>
      </c>
      <c r="G414" s="246"/>
      <c r="H414" s="249">
        <v>36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192</v>
      </c>
      <c r="AU414" s="255" t="s">
        <v>189</v>
      </c>
      <c r="AV414" s="14" t="s">
        <v>14</v>
      </c>
      <c r="AW414" s="14" t="s">
        <v>35</v>
      </c>
      <c r="AX414" s="14" t="s">
        <v>74</v>
      </c>
      <c r="AY414" s="255" t="s">
        <v>179</v>
      </c>
    </row>
    <row r="415" s="15" customFormat="1">
      <c r="A415" s="15"/>
      <c r="B415" s="256"/>
      <c r="C415" s="257"/>
      <c r="D415" s="236" t="s">
        <v>192</v>
      </c>
      <c r="E415" s="258" t="s">
        <v>19</v>
      </c>
      <c r="F415" s="259" t="s">
        <v>201</v>
      </c>
      <c r="G415" s="257"/>
      <c r="H415" s="260">
        <v>36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192</v>
      </c>
      <c r="AU415" s="266" t="s">
        <v>189</v>
      </c>
      <c r="AV415" s="15" t="s">
        <v>188</v>
      </c>
      <c r="AW415" s="15" t="s">
        <v>35</v>
      </c>
      <c r="AX415" s="15" t="s">
        <v>81</v>
      </c>
      <c r="AY415" s="266" t="s">
        <v>179</v>
      </c>
    </row>
    <row r="416" s="12" customFormat="1" ht="20.88" customHeight="1">
      <c r="A416" s="12"/>
      <c r="B416" s="200"/>
      <c r="C416" s="201"/>
      <c r="D416" s="202" t="s">
        <v>73</v>
      </c>
      <c r="E416" s="214" t="s">
        <v>497</v>
      </c>
      <c r="F416" s="214" t="s">
        <v>607</v>
      </c>
      <c r="G416" s="201"/>
      <c r="H416" s="201"/>
      <c r="I416" s="204"/>
      <c r="J416" s="215">
        <f>BK416</f>
        <v>0</v>
      </c>
      <c r="K416" s="201"/>
      <c r="L416" s="206"/>
      <c r="M416" s="207"/>
      <c r="N416" s="208"/>
      <c r="O416" s="208"/>
      <c r="P416" s="209">
        <f>SUM(P417:P448)</f>
        <v>0</v>
      </c>
      <c r="Q416" s="208"/>
      <c r="R416" s="209">
        <f>SUM(R417:R448)</f>
        <v>1343.4052631999998</v>
      </c>
      <c r="S416" s="208"/>
      <c r="T416" s="210">
        <f>SUM(T417:T448)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1" t="s">
        <v>81</v>
      </c>
      <c r="AT416" s="212" t="s">
        <v>73</v>
      </c>
      <c r="AU416" s="212" t="s">
        <v>14</v>
      </c>
      <c r="AY416" s="211" t="s">
        <v>179</v>
      </c>
      <c r="BK416" s="213">
        <f>SUM(BK417:BK448)</f>
        <v>0</v>
      </c>
    </row>
    <row r="417" s="2" customFormat="1" ht="24.15" customHeight="1">
      <c r="A417" s="42"/>
      <c r="B417" s="43"/>
      <c r="C417" s="216" t="s">
        <v>458</v>
      </c>
      <c r="D417" s="216" t="s">
        <v>183</v>
      </c>
      <c r="E417" s="217" t="s">
        <v>608</v>
      </c>
      <c r="F417" s="218" t="s">
        <v>609</v>
      </c>
      <c r="G417" s="219" t="s">
        <v>216</v>
      </c>
      <c r="H417" s="220">
        <v>551.91499999999996</v>
      </c>
      <c r="I417" s="221"/>
      <c r="J417" s="222">
        <f>ROUND(I417*H417,2)</f>
        <v>0</v>
      </c>
      <c r="K417" s="218" t="s">
        <v>187</v>
      </c>
      <c r="L417" s="48"/>
      <c r="M417" s="223" t="s">
        <v>19</v>
      </c>
      <c r="N417" s="224" t="s">
        <v>45</v>
      </c>
      <c r="O417" s="88"/>
      <c r="P417" s="225">
        <f>O417*H417</f>
        <v>0</v>
      </c>
      <c r="Q417" s="225">
        <v>2.4340799999999998</v>
      </c>
      <c r="R417" s="225">
        <f>Q417*H417</f>
        <v>1343.4052631999998</v>
      </c>
      <c r="S417" s="225">
        <v>0</v>
      </c>
      <c r="T417" s="226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7" t="s">
        <v>188</v>
      </c>
      <c r="AT417" s="227" t="s">
        <v>183</v>
      </c>
      <c r="AU417" s="227" t="s">
        <v>189</v>
      </c>
      <c r="AY417" s="21" t="s">
        <v>179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1" t="s">
        <v>81</v>
      </c>
      <c r="BK417" s="228">
        <f>ROUND(I417*H417,2)</f>
        <v>0</v>
      </c>
      <c r="BL417" s="21" t="s">
        <v>188</v>
      </c>
      <c r="BM417" s="227" t="s">
        <v>427</v>
      </c>
    </row>
    <row r="418" s="2" customFormat="1">
      <c r="A418" s="42"/>
      <c r="B418" s="43"/>
      <c r="C418" s="44"/>
      <c r="D418" s="229" t="s">
        <v>190</v>
      </c>
      <c r="E418" s="44"/>
      <c r="F418" s="230" t="s">
        <v>611</v>
      </c>
      <c r="G418" s="44"/>
      <c r="H418" s="44"/>
      <c r="I418" s="231"/>
      <c r="J418" s="44"/>
      <c r="K418" s="44"/>
      <c r="L418" s="48"/>
      <c r="M418" s="232"/>
      <c r="N418" s="233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1" t="s">
        <v>190</v>
      </c>
      <c r="AU418" s="21" t="s">
        <v>189</v>
      </c>
    </row>
    <row r="419" s="2" customFormat="1">
      <c r="A419" s="42"/>
      <c r="B419" s="43"/>
      <c r="C419" s="44"/>
      <c r="D419" s="236" t="s">
        <v>272</v>
      </c>
      <c r="E419" s="44"/>
      <c r="F419" s="277" t="s">
        <v>891</v>
      </c>
      <c r="G419" s="44"/>
      <c r="H419" s="44"/>
      <c r="I419" s="231"/>
      <c r="J419" s="44"/>
      <c r="K419" s="44"/>
      <c r="L419" s="48"/>
      <c r="M419" s="232"/>
      <c r="N419" s="233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1" t="s">
        <v>272</v>
      </c>
      <c r="AU419" s="21" t="s">
        <v>189</v>
      </c>
    </row>
    <row r="420" s="13" customFormat="1">
      <c r="A420" s="13"/>
      <c r="B420" s="234"/>
      <c r="C420" s="235"/>
      <c r="D420" s="236" t="s">
        <v>192</v>
      </c>
      <c r="E420" s="237" t="s">
        <v>19</v>
      </c>
      <c r="F420" s="238" t="s">
        <v>193</v>
      </c>
      <c r="G420" s="235"/>
      <c r="H420" s="237" t="s">
        <v>19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192</v>
      </c>
      <c r="AU420" s="244" t="s">
        <v>189</v>
      </c>
      <c r="AV420" s="13" t="s">
        <v>81</v>
      </c>
      <c r="AW420" s="13" t="s">
        <v>35</v>
      </c>
      <c r="AX420" s="13" t="s">
        <v>74</v>
      </c>
      <c r="AY420" s="244" t="s">
        <v>179</v>
      </c>
    </row>
    <row r="421" s="13" customFormat="1">
      <c r="A421" s="13"/>
      <c r="B421" s="234"/>
      <c r="C421" s="235"/>
      <c r="D421" s="236" t="s">
        <v>192</v>
      </c>
      <c r="E421" s="237" t="s">
        <v>19</v>
      </c>
      <c r="F421" s="238" t="s">
        <v>752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192</v>
      </c>
      <c r="AU421" s="244" t="s">
        <v>189</v>
      </c>
      <c r="AV421" s="13" t="s">
        <v>81</v>
      </c>
      <c r="AW421" s="13" t="s">
        <v>35</v>
      </c>
      <c r="AX421" s="13" t="s">
        <v>74</v>
      </c>
      <c r="AY421" s="244" t="s">
        <v>179</v>
      </c>
    </row>
    <row r="422" s="13" customFormat="1">
      <c r="A422" s="13"/>
      <c r="B422" s="234"/>
      <c r="C422" s="235"/>
      <c r="D422" s="236" t="s">
        <v>192</v>
      </c>
      <c r="E422" s="237" t="s">
        <v>19</v>
      </c>
      <c r="F422" s="238" t="s">
        <v>753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192</v>
      </c>
      <c r="AU422" s="244" t="s">
        <v>189</v>
      </c>
      <c r="AV422" s="13" t="s">
        <v>81</v>
      </c>
      <c r="AW422" s="13" t="s">
        <v>35</v>
      </c>
      <c r="AX422" s="13" t="s">
        <v>74</v>
      </c>
      <c r="AY422" s="244" t="s">
        <v>179</v>
      </c>
    </row>
    <row r="423" s="13" customFormat="1">
      <c r="A423" s="13"/>
      <c r="B423" s="234"/>
      <c r="C423" s="235"/>
      <c r="D423" s="236" t="s">
        <v>192</v>
      </c>
      <c r="E423" s="237" t="s">
        <v>19</v>
      </c>
      <c r="F423" s="238" t="s">
        <v>195</v>
      </c>
      <c r="G423" s="235"/>
      <c r="H423" s="237" t="s">
        <v>19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192</v>
      </c>
      <c r="AU423" s="244" t="s">
        <v>189</v>
      </c>
      <c r="AV423" s="13" t="s">
        <v>81</v>
      </c>
      <c r="AW423" s="13" t="s">
        <v>35</v>
      </c>
      <c r="AX423" s="13" t="s">
        <v>74</v>
      </c>
      <c r="AY423" s="244" t="s">
        <v>179</v>
      </c>
    </row>
    <row r="424" s="13" customFormat="1">
      <c r="A424" s="13"/>
      <c r="B424" s="234"/>
      <c r="C424" s="235"/>
      <c r="D424" s="236" t="s">
        <v>192</v>
      </c>
      <c r="E424" s="237" t="s">
        <v>19</v>
      </c>
      <c r="F424" s="238" t="s">
        <v>196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192</v>
      </c>
      <c r="AU424" s="244" t="s">
        <v>189</v>
      </c>
      <c r="AV424" s="13" t="s">
        <v>81</v>
      </c>
      <c r="AW424" s="13" t="s">
        <v>35</v>
      </c>
      <c r="AX424" s="13" t="s">
        <v>74</v>
      </c>
      <c r="AY424" s="244" t="s">
        <v>179</v>
      </c>
    </row>
    <row r="425" s="13" customFormat="1">
      <c r="A425" s="13"/>
      <c r="B425" s="234"/>
      <c r="C425" s="235"/>
      <c r="D425" s="236" t="s">
        <v>192</v>
      </c>
      <c r="E425" s="237" t="s">
        <v>19</v>
      </c>
      <c r="F425" s="238" t="s">
        <v>197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192</v>
      </c>
      <c r="AU425" s="244" t="s">
        <v>189</v>
      </c>
      <c r="AV425" s="13" t="s">
        <v>81</v>
      </c>
      <c r="AW425" s="13" t="s">
        <v>35</v>
      </c>
      <c r="AX425" s="13" t="s">
        <v>74</v>
      </c>
      <c r="AY425" s="244" t="s">
        <v>179</v>
      </c>
    </row>
    <row r="426" s="13" customFormat="1">
      <c r="A426" s="13"/>
      <c r="B426" s="234"/>
      <c r="C426" s="235"/>
      <c r="D426" s="236" t="s">
        <v>192</v>
      </c>
      <c r="E426" s="237" t="s">
        <v>19</v>
      </c>
      <c r="F426" s="238" t="s">
        <v>198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192</v>
      </c>
      <c r="AU426" s="244" t="s">
        <v>189</v>
      </c>
      <c r="AV426" s="13" t="s">
        <v>81</v>
      </c>
      <c r="AW426" s="13" t="s">
        <v>35</v>
      </c>
      <c r="AX426" s="13" t="s">
        <v>74</v>
      </c>
      <c r="AY426" s="244" t="s">
        <v>179</v>
      </c>
    </row>
    <row r="427" s="13" customFormat="1">
      <c r="A427" s="13"/>
      <c r="B427" s="234"/>
      <c r="C427" s="235"/>
      <c r="D427" s="236" t="s">
        <v>192</v>
      </c>
      <c r="E427" s="237" t="s">
        <v>19</v>
      </c>
      <c r="F427" s="238" t="s">
        <v>199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192</v>
      </c>
      <c r="AU427" s="244" t="s">
        <v>189</v>
      </c>
      <c r="AV427" s="13" t="s">
        <v>81</v>
      </c>
      <c r="AW427" s="13" t="s">
        <v>35</v>
      </c>
      <c r="AX427" s="13" t="s">
        <v>74</v>
      </c>
      <c r="AY427" s="244" t="s">
        <v>179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892</v>
      </c>
      <c r="G428" s="246"/>
      <c r="H428" s="249">
        <v>741.48000000000002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189</v>
      </c>
      <c r="AV428" s="14" t="s">
        <v>14</v>
      </c>
      <c r="AW428" s="14" t="s">
        <v>35</v>
      </c>
      <c r="AX428" s="14" t="s">
        <v>74</v>
      </c>
      <c r="AY428" s="255" t="s">
        <v>179</v>
      </c>
    </row>
    <row r="429" s="13" customFormat="1">
      <c r="A429" s="13"/>
      <c r="B429" s="234"/>
      <c r="C429" s="235"/>
      <c r="D429" s="236" t="s">
        <v>192</v>
      </c>
      <c r="E429" s="237" t="s">
        <v>19</v>
      </c>
      <c r="F429" s="238" t="s">
        <v>893</v>
      </c>
      <c r="G429" s="235"/>
      <c r="H429" s="237" t="s">
        <v>19</v>
      </c>
      <c r="I429" s="239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192</v>
      </c>
      <c r="AU429" s="244" t="s">
        <v>189</v>
      </c>
      <c r="AV429" s="13" t="s">
        <v>81</v>
      </c>
      <c r="AW429" s="13" t="s">
        <v>35</v>
      </c>
      <c r="AX429" s="13" t="s">
        <v>74</v>
      </c>
      <c r="AY429" s="244" t="s">
        <v>179</v>
      </c>
    </row>
    <row r="430" s="13" customFormat="1">
      <c r="A430" s="13"/>
      <c r="B430" s="234"/>
      <c r="C430" s="235"/>
      <c r="D430" s="236" t="s">
        <v>192</v>
      </c>
      <c r="E430" s="237" t="s">
        <v>19</v>
      </c>
      <c r="F430" s="238" t="s">
        <v>894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192</v>
      </c>
      <c r="AU430" s="244" t="s">
        <v>189</v>
      </c>
      <c r="AV430" s="13" t="s">
        <v>81</v>
      </c>
      <c r="AW430" s="13" t="s">
        <v>35</v>
      </c>
      <c r="AX430" s="13" t="s">
        <v>74</v>
      </c>
      <c r="AY430" s="244" t="s">
        <v>179</v>
      </c>
    </row>
    <row r="431" s="14" customFormat="1">
      <c r="A431" s="14"/>
      <c r="B431" s="245"/>
      <c r="C431" s="246"/>
      <c r="D431" s="236" t="s">
        <v>192</v>
      </c>
      <c r="E431" s="247" t="s">
        <v>19</v>
      </c>
      <c r="F431" s="248" t="s">
        <v>895</v>
      </c>
      <c r="G431" s="246"/>
      <c r="H431" s="249">
        <v>-41.225000000000001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192</v>
      </c>
      <c r="AU431" s="255" t="s">
        <v>189</v>
      </c>
      <c r="AV431" s="14" t="s">
        <v>14</v>
      </c>
      <c r="AW431" s="14" t="s">
        <v>35</v>
      </c>
      <c r="AX431" s="14" t="s">
        <v>74</v>
      </c>
      <c r="AY431" s="255" t="s">
        <v>179</v>
      </c>
    </row>
    <row r="432" s="13" customFormat="1">
      <c r="A432" s="13"/>
      <c r="B432" s="234"/>
      <c r="C432" s="235"/>
      <c r="D432" s="236" t="s">
        <v>192</v>
      </c>
      <c r="E432" s="237" t="s">
        <v>19</v>
      </c>
      <c r="F432" s="238" t="s">
        <v>896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192</v>
      </c>
      <c r="AU432" s="244" t="s">
        <v>189</v>
      </c>
      <c r="AV432" s="13" t="s">
        <v>81</v>
      </c>
      <c r="AW432" s="13" t="s">
        <v>35</v>
      </c>
      <c r="AX432" s="13" t="s">
        <v>74</v>
      </c>
      <c r="AY432" s="244" t="s">
        <v>179</v>
      </c>
    </row>
    <row r="433" s="14" customFormat="1">
      <c r="A433" s="14"/>
      <c r="B433" s="245"/>
      <c r="C433" s="246"/>
      <c r="D433" s="236" t="s">
        <v>192</v>
      </c>
      <c r="E433" s="247" t="s">
        <v>19</v>
      </c>
      <c r="F433" s="248" t="s">
        <v>897</v>
      </c>
      <c r="G433" s="246"/>
      <c r="H433" s="249">
        <v>-148.34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192</v>
      </c>
      <c r="AU433" s="255" t="s">
        <v>189</v>
      </c>
      <c r="AV433" s="14" t="s">
        <v>14</v>
      </c>
      <c r="AW433" s="14" t="s">
        <v>35</v>
      </c>
      <c r="AX433" s="14" t="s">
        <v>74</v>
      </c>
      <c r="AY433" s="255" t="s">
        <v>179</v>
      </c>
    </row>
    <row r="434" s="15" customFormat="1">
      <c r="A434" s="15"/>
      <c r="B434" s="256"/>
      <c r="C434" s="257"/>
      <c r="D434" s="236" t="s">
        <v>192</v>
      </c>
      <c r="E434" s="258" t="s">
        <v>19</v>
      </c>
      <c r="F434" s="259" t="s">
        <v>201</v>
      </c>
      <c r="G434" s="257"/>
      <c r="H434" s="260">
        <v>551.91499999999996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192</v>
      </c>
      <c r="AU434" s="266" t="s">
        <v>189</v>
      </c>
      <c r="AV434" s="15" t="s">
        <v>188</v>
      </c>
      <c r="AW434" s="15" t="s">
        <v>35</v>
      </c>
      <c r="AX434" s="15" t="s">
        <v>81</v>
      </c>
      <c r="AY434" s="266" t="s">
        <v>179</v>
      </c>
    </row>
    <row r="435" s="2" customFormat="1" ht="24.15" customHeight="1">
      <c r="A435" s="42"/>
      <c r="B435" s="43"/>
      <c r="C435" s="216" t="s">
        <v>331</v>
      </c>
      <c r="D435" s="216" t="s">
        <v>183</v>
      </c>
      <c r="E435" s="217" t="s">
        <v>898</v>
      </c>
      <c r="F435" s="218" t="s">
        <v>899</v>
      </c>
      <c r="G435" s="219" t="s">
        <v>216</v>
      </c>
      <c r="H435" s="220">
        <v>189.565</v>
      </c>
      <c r="I435" s="221"/>
      <c r="J435" s="222">
        <f>ROUND(I435*H435,2)</f>
        <v>0</v>
      </c>
      <c r="K435" s="218" t="s">
        <v>270</v>
      </c>
      <c r="L435" s="48"/>
      <c r="M435" s="223" t="s">
        <v>19</v>
      </c>
      <c r="N435" s="224" t="s">
        <v>45</v>
      </c>
      <c r="O435" s="88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7" t="s">
        <v>188</v>
      </c>
      <c r="AT435" s="227" t="s">
        <v>183</v>
      </c>
      <c r="AU435" s="227" t="s">
        <v>189</v>
      </c>
      <c r="AY435" s="21" t="s">
        <v>179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1" t="s">
        <v>81</v>
      </c>
      <c r="BK435" s="228">
        <f>ROUND(I435*H435,2)</f>
        <v>0</v>
      </c>
      <c r="BL435" s="21" t="s">
        <v>188</v>
      </c>
      <c r="BM435" s="227" t="s">
        <v>900</v>
      </c>
    </row>
    <row r="436" s="13" customFormat="1">
      <c r="A436" s="13"/>
      <c r="B436" s="234"/>
      <c r="C436" s="235"/>
      <c r="D436" s="236" t="s">
        <v>192</v>
      </c>
      <c r="E436" s="237" t="s">
        <v>19</v>
      </c>
      <c r="F436" s="238" t="s">
        <v>193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192</v>
      </c>
      <c r="AU436" s="244" t="s">
        <v>189</v>
      </c>
      <c r="AV436" s="13" t="s">
        <v>81</v>
      </c>
      <c r="AW436" s="13" t="s">
        <v>35</v>
      </c>
      <c r="AX436" s="13" t="s">
        <v>74</v>
      </c>
      <c r="AY436" s="244" t="s">
        <v>179</v>
      </c>
    </row>
    <row r="437" s="13" customFormat="1">
      <c r="A437" s="13"/>
      <c r="B437" s="234"/>
      <c r="C437" s="235"/>
      <c r="D437" s="236" t="s">
        <v>192</v>
      </c>
      <c r="E437" s="237" t="s">
        <v>19</v>
      </c>
      <c r="F437" s="238" t="s">
        <v>752</v>
      </c>
      <c r="G437" s="235"/>
      <c r="H437" s="237" t="s">
        <v>19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192</v>
      </c>
      <c r="AU437" s="244" t="s">
        <v>189</v>
      </c>
      <c r="AV437" s="13" t="s">
        <v>81</v>
      </c>
      <c r="AW437" s="13" t="s">
        <v>35</v>
      </c>
      <c r="AX437" s="13" t="s">
        <v>74</v>
      </c>
      <c r="AY437" s="244" t="s">
        <v>179</v>
      </c>
    </row>
    <row r="438" s="13" customFormat="1">
      <c r="A438" s="13"/>
      <c r="B438" s="234"/>
      <c r="C438" s="235"/>
      <c r="D438" s="236" t="s">
        <v>192</v>
      </c>
      <c r="E438" s="237" t="s">
        <v>19</v>
      </c>
      <c r="F438" s="238" t="s">
        <v>753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192</v>
      </c>
      <c r="AU438" s="244" t="s">
        <v>189</v>
      </c>
      <c r="AV438" s="13" t="s">
        <v>81</v>
      </c>
      <c r="AW438" s="13" t="s">
        <v>35</v>
      </c>
      <c r="AX438" s="13" t="s">
        <v>74</v>
      </c>
      <c r="AY438" s="244" t="s">
        <v>179</v>
      </c>
    </row>
    <row r="439" s="13" customFormat="1">
      <c r="A439" s="13"/>
      <c r="B439" s="234"/>
      <c r="C439" s="235"/>
      <c r="D439" s="236" t="s">
        <v>192</v>
      </c>
      <c r="E439" s="237" t="s">
        <v>19</v>
      </c>
      <c r="F439" s="238" t="s">
        <v>195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192</v>
      </c>
      <c r="AU439" s="244" t="s">
        <v>189</v>
      </c>
      <c r="AV439" s="13" t="s">
        <v>81</v>
      </c>
      <c r="AW439" s="13" t="s">
        <v>35</v>
      </c>
      <c r="AX439" s="13" t="s">
        <v>74</v>
      </c>
      <c r="AY439" s="244" t="s">
        <v>179</v>
      </c>
    </row>
    <row r="440" s="13" customFormat="1">
      <c r="A440" s="13"/>
      <c r="B440" s="234"/>
      <c r="C440" s="235"/>
      <c r="D440" s="236" t="s">
        <v>192</v>
      </c>
      <c r="E440" s="237" t="s">
        <v>19</v>
      </c>
      <c r="F440" s="238" t="s">
        <v>196</v>
      </c>
      <c r="G440" s="235"/>
      <c r="H440" s="237" t="s">
        <v>19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192</v>
      </c>
      <c r="AU440" s="244" t="s">
        <v>189</v>
      </c>
      <c r="AV440" s="13" t="s">
        <v>81</v>
      </c>
      <c r="AW440" s="13" t="s">
        <v>35</v>
      </c>
      <c r="AX440" s="13" t="s">
        <v>74</v>
      </c>
      <c r="AY440" s="244" t="s">
        <v>179</v>
      </c>
    </row>
    <row r="441" s="13" customFormat="1">
      <c r="A441" s="13"/>
      <c r="B441" s="234"/>
      <c r="C441" s="235"/>
      <c r="D441" s="236" t="s">
        <v>192</v>
      </c>
      <c r="E441" s="237" t="s">
        <v>19</v>
      </c>
      <c r="F441" s="238" t="s">
        <v>197</v>
      </c>
      <c r="G441" s="235"/>
      <c r="H441" s="237" t="s">
        <v>19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192</v>
      </c>
      <c r="AU441" s="244" t="s">
        <v>189</v>
      </c>
      <c r="AV441" s="13" t="s">
        <v>81</v>
      </c>
      <c r="AW441" s="13" t="s">
        <v>35</v>
      </c>
      <c r="AX441" s="13" t="s">
        <v>74</v>
      </c>
      <c r="AY441" s="244" t="s">
        <v>179</v>
      </c>
    </row>
    <row r="442" s="13" customFormat="1">
      <c r="A442" s="13"/>
      <c r="B442" s="234"/>
      <c r="C442" s="235"/>
      <c r="D442" s="236" t="s">
        <v>192</v>
      </c>
      <c r="E442" s="237" t="s">
        <v>19</v>
      </c>
      <c r="F442" s="238" t="s">
        <v>198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192</v>
      </c>
      <c r="AU442" s="244" t="s">
        <v>189</v>
      </c>
      <c r="AV442" s="13" t="s">
        <v>81</v>
      </c>
      <c r="AW442" s="13" t="s">
        <v>35</v>
      </c>
      <c r="AX442" s="13" t="s">
        <v>74</v>
      </c>
      <c r="AY442" s="244" t="s">
        <v>179</v>
      </c>
    </row>
    <row r="443" s="13" customFormat="1">
      <c r="A443" s="13"/>
      <c r="B443" s="234"/>
      <c r="C443" s="235"/>
      <c r="D443" s="236" t="s">
        <v>192</v>
      </c>
      <c r="E443" s="237" t="s">
        <v>19</v>
      </c>
      <c r="F443" s="238" t="s">
        <v>199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192</v>
      </c>
      <c r="AU443" s="244" t="s">
        <v>189</v>
      </c>
      <c r="AV443" s="13" t="s">
        <v>81</v>
      </c>
      <c r="AW443" s="13" t="s">
        <v>35</v>
      </c>
      <c r="AX443" s="13" t="s">
        <v>74</v>
      </c>
      <c r="AY443" s="244" t="s">
        <v>179</v>
      </c>
    </row>
    <row r="444" s="13" customFormat="1">
      <c r="A444" s="13"/>
      <c r="B444" s="234"/>
      <c r="C444" s="235"/>
      <c r="D444" s="236" t="s">
        <v>192</v>
      </c>
      <c r="E444" s="237" t="s">
        <v>19</v>
      </c>
      <c r="F444" s="238" t="s">
        <v>894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192</v>
      </c>
      <c r="AU444" s="244" t="s">
        <v>189</v>
      </c>
      <c r="AV444" s="13" t="s">
        <v>81</v>
      </c>
      <c r="AW444" s="13" t="s">
        <v>35</v>
      </c>
      <c r="AX444" s="13" t="s">
        <v>74</v>
      </c>
      <c r="AY444" s="244" t="s">
        <v>179</v>
      </c>
    </row>
    <row r="445" s="14" customFormat="1">
      <c r="A445" s="14"/>
      <c r="B445" s="245"/>
      <c r="C445" s="246"/>
      <c r="D445" s="236" t="s">
        <v>192</v>
      </c>
      <c r="E445" s="247" t="s">
        <v>19</v>
      </c>
      <c r="F445" s="248" t="s">
        <v>901</v>
      </c>
      <c r="G445" s="246"/>
      <c r="H445" s="249">
        <v>41.225000000000001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192</v>
      </c>
      <c r="AU445" s="255" t="s">
        <v>189</v>
      </c>
      <c r="AV445" s="14" t="s">
        <v>14</v>
      </c>
      <c r="AW445" s="14" t="s">
        <v>35</v>
      </c>
      <c r="AX445" s="14" t="s">
        <v>74</v>
      </c>
      <c r="AY445" s="255" t="s">
        <v>179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896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189</v>
      </c>
      <c r="AV446" s="13" t="s">
        <v>81</v>
      </c>
      <c r="AW446" s="13" t="s">
        <v>35</v>
      </c>
      <c r="AX446" s="13" t="s">
        <v>74</v>
      </c>
      <c r="AY446" s="244" t="s">
        <v>179</v>
      </c>
    </row>
    <row r="447" s="14" customFormat="1">
      <c r="A447" s="14"/>
      <c r="B447" s="245"/>
      <c r="C447" s="246"/>
      <c r="D447" s="236" t="s">
        <v>192</v>
      </c>
      <c r="E447" s="247" t="s">
        <v>19</v>
      </c>
      <c r="F447" s="248" t="s">
        <v>902</v>
      </c>
      <c r="G447" s="246"/>
      <c r="H447" s="249">
        <v>148.34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192</v>
      </c>
      <c r="AU447" s="255" t="s">
        <v>189</v>
      </c>
      <c r="AV447" s="14" t="s">
        <v>14</v>
      </c>
      <c r="AW447" s="14" t="s">
        <v>35</v>
      </c>
      <c r="AX447" s="14" t="s">
        <v>74</v>
      </c>
      <c r="AY447" s="255" t="s">
        <v>179</v>
      </c>
    </row>
    <row r="448" s="15" customFormat="1">
      <c r="A448" s="15"/>
      <c r="B448" s="256"/>
      <c r="C448" s="257"/>
      <c r="D448" s="236" t="s">
        <v>192</v>
      </c>
      <c r="E448" s="258" t="s">
        <v>19</v>
      </c>
      <c r="F448" s="259" t="s">
        <v>201</v>
      </c>
      <c r="G448" s="257"/>
      <c r="H448" s="260">
        <v>189.565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192</v>
      </c>
      <c r="AU448" s="266" t="s">
        <v>189</v>
      </c>
      <c r="AV448" s="15" t="s">
        <v>188</v>
      </c>
      <c r="AW448" s="15" t="s">
        <v>35</v>
      </c>
      <c r="AX448" s="15" t="s">
        <v>81</v>
      </c>
      <c r="AY448" s="266" t="s">
        <v>179</v>
      </c>
    </row>
    <row r="449" s="12" customFormat="1" ht="22.8" customHeight="1">
      <c r="A449" s="12"/>
      <c r="B449" s="200"/>
      <c r="C449" s="201"/>
      <c r="D449" s="202" t="s">
        <v>73</v>
      </c>
      <c r="E449" s="214" t="s">
        <v>222</v>
      </c>
      <c r="F449" s="214" t="s">
        <v>332</v>
      </c>
      <c r="G449" s="201"/>
      <c r="H449" s="201"/>
      <c r="I449" s="204"/>
      <c r="J449" s="215">
        <f>BK449</f>
        <v>0</v>
      </c>
      <c r="K449" s="201"/>
      <c r="L449" s="206"/>
      <c r="M449" s="207"/>
      <c r="N449" s="208"/>
      <c r="O449" s="208"/>
      <c r="P449" s="209">
        <f>P450+P544+P560</f>
        <v>0</v>
      </c>
      <c r="Q449" s="208"/>
      <c r="R449" s="209">
        <f>R450+R544+R560</f>
        <v>2643.6555499999999</v>
      </c>
      <c r="S449" s="208"/>
      <c r="T449" s="210">
        <f>T450+T544+T560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1" t="s">
        <v>81</v>
      </c>
      <c r="AT449" s="212" t="s">
        <v>73</v>
      </c>
      <c r="AU449" s="212" t="s">
        <v>81</v>
      </c>
      <c r="AY449" s="211" t="s">
        <v>179</v>
      </c>
      <c r="BK449" s="213">
        <f>BK450+BK544+BK560</f>
        <v>0</v>
      </c>
    </row>
    <row r="450" s="12" customFormat="1" ht="20.88" customHeight="1">
      <c r="A450" s="12"/>
      <c r="B450" s="200"/>
      <c r="C450" s="201"/>
      <c r="D450" s="202" t="s">
        <v>73</v>
      </c>
      <c r="E450" s="214" t="s">
        <v>333</v>
      </c>
      <c r="F450" s="214" t="s">
        <v>334</v>
      </c>
      <c r="G450" s="201"/>
      <c r="H450" s="201"/>
      <c r="I450" s="204"/>
      <c r="J450" s="215">
        <f>BK450</f>
        <v>0</v>
      </c>
      <c r="K450" s="201"/>
      <c r="L450" s="206"/>
      <c r="M450" s="207"/>
      <c r="N450" s="208"/>
      <c r="O450" s="208"/>
      <c r="P450" s="209">
        <f>SUM(P451:P543)</f>
        <v>0</v>
      </c>
      <c r="Q450" s="208"/>
      <c r="R450" s="209">
        <f>SUM(R451:R543)</f>
        <v>2623.1749999999997</v>
      </c>
      <c r="S450" s="208"/>
      <c r="T450" s="210">
        <f>SUM(T451:T543)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1" t="s">
        <v>81</v>
      </c>
      <c r="AT450" s="212" t="s">
        <v>73</v>
      </c>
      <c r="AU450" s="212" t="s">
        <v>14</v>
      </c>
      <c r="AY450" s="211" t="s">
        <v>179</v>
      </c>
      <c r="BK450" s="213">
        <f>SUM(BK451:BK543)</f>
        <v>0</v>
      </c>
    </row>
    <row r="451" s="2" customFormat="1" ht="33" customHeight="1">
      <c r="A451" s="42"/>
      <c r="B451" s="43"/>
      <c r="C451" s="216" t="s">
        <v>470</v>
      </c>
      <c r="D451" s="216" t="s">
        <v>183</v>
      </c>
      <c r="E451" s="217" t="s">
        <v>335</v>
      </c>
      <c r="F451" s="218" t="s">
        <v>336</v>
      </c>
      <c r="G451" s="219" t="s">
        <v>186</v>
      </c>
      <c r="H451" s="220">
        <v>1292</v>
      </c>
      <c r="I451" s="221"/>
      <c r="J451" s="222">
        <f>ROUND(I451*H451,2)</f>
        <v>0</v>
      </c>
      <c r="K451" s="218" t="s">
        <v>187</v>
      </c>
      <c r="L451" s="48"/>
      <c r="M451" s="223" t="s">
        <v>19</v>
      </c>
      <c r="N451" s="224" t="s">
        <v>45</v>
      </c>
      <c r="O451" s="88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7" t="s">
        <v>188</v>
      </c>
      <c r="AT451" s="227" t="s">
        <v>183</v>
      </c>
      <c r="AU451" s="227" t="s">
        <v>189</v>
      </c>
      <c r="AY451" s="21" t="s">
        <v>179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1" t="s">
        <v>81</v>
      </c>
      <c r="BK451" s="228">
        <f>ROUND(I451*H451,2)</f>
        <v>0</v>
      </c>
      <c r="BL451" s="21" t="s">
        <v>188</v>
      </c>
      <c r="BM451" s="227" t="s">
        <v>903</v>
      </c>
    </row>
    <row r="452" s="2" customFormat="1">
      <c r="A452" s="42"/>
      <c r="B452" s="43"/>
      <c r="C452" s="44"/>
      <c r="D452" s="229" t="s">
        <v>190</v>
      </c>
      <c r="E452" s="44"/>
      <c r="F452" s="230" t="s">
        <v>338</v>
      </c>
      <c r="G452" s="44"/>
      <c r="H452" s="44"/>
      <c r="I452" s="231"/>
      <c r="J452" s="44"/>
      <c r="K452" s="44"/>
      <c r="L452" s="48"/>
      <c r="M452" s="232"/>
      <c r="N452" s="233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1" t="s">
        <v>190</v>
      </c>
      <c r="AU452" s="21" t="s">
        <v>189</v>
      </c>
    </row>
    <row r="453" s="13" customFormat="1">
      <c r="A453" s="13"/>
      <c r="B453" s="234"/>
      <c r="C453" s="235"/>
      <c r="D453" s="236" t="s">
        <v>192</v>
      </c>
      <c r="E453" s="237" t="s">
        <v>19</v>
      </c>
      <c r="F453" s="238" t="s">
        <v>193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192</v>
      </c>
      <c r="AU453" s="244" t="s">
        <v>189</v>
      </c>
      <c r="AV453" s="13" t="s">
        <v>81</v>
      </c>
      <c r="AW453" s="13" t="s">
        <v>35</v>
      </c>
      <c r="AX453" s="13" t="s">
        <v>74</v>
      </c>
      <c r="AY453" s="244" t="s">
        <v>179</v>
      </c>
    </row>
    <row r="454" s="13" customFormat="1">
      <c r="A454" s="13"/>
      <c r="B454" s="234"/>
      <c r="C454" s="235"/>
      <c r="D454" s="236" t="s">
        <v>192</v>
      </c>
      <c r="E454" s="237" t="s">
        <v>19</v>
      </c>
      <c r="F454" s="238" t="s">
        <v>752</v>
      </c>
      <c r="G454" s="235"/>
      <c r="H454" s="237" t="s">
        <v>19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192</v>
      </c>
      <c r="AU454" s="244" t="s">
        <v>189</v>
      </c>
      <c r="AV454" s="13" t="s">
        <v>81</v>
      </c>
      <c r="AW454" s="13" t="s">
        <v>35</v>
      </c>
      <c r="AX454" s="13" t="s">
        <v>74</v>
      </c>
      <c r="AY454" s="244" t="s">
        <v>179</v>
      </c>
    </row>
    <row r="455" s="13" customFormat="1">
      <c r="A455" s="13"/>
      <c r="B455" s="234"/>
      <c r="C455" s="235"/>
      <c r="D455" s="236" t="s">
        <v>192</v>
      </c>
      <c r="E455" s="237" t="s">
        <v>19</v>
      </c>
      <c r="F455" s="238" t="s">
        <v>753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192</v>
      </c>
      <c r="AU455" s="244" t="s">
        <v>189</v>
      </c>
      <c r="AV455" s="13" t="s">
        <v>81</v>
      </c>
      <c r="AW455" s="13" t="s">
        <v>35</v>
      </c>
      <c r="AX455" s="13" t="s">
        <v>74</v>
      </c>
      <c r="AY455" s="244" t="s">
        <v>179</v>
      </c>
    </row>
    <row r="456" s="13" customFormat="1">
      <c r="A456" s="13"/>
      <c r="B456" s="234"/>
      <c r="C456" s="235"/>
      <c r="D456" s="236" t="s">
        <v>192</v>
      </c>
      <c r="E456" s="237" t="s">
        <v>19</v>
      </c>
      <c r="F456" s="238" t="s">
        <v>195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192</v>
      </c>
      <c r="AU456" s="244" t="s">
        <v>189</v>
      </c>
      <c r="AV456" s="13" t="s">
        <v>81</v>
      </c>
      <c r="AW456" s="13" t="s">
        <v>35</v>
      </c>
      <c r="AX456" s="13" t="s">
        <v>74</v>
      </c>
      <c r="AY456" s="244" t="s">
        <v>179</v>
      </c>
    </row>
    <row r="457" s="13" customFormat="1">
      <c r="A457" s="13"/>
      <c r="B457" s="234"/>
      <c r="C457" s="235"/>
      <c r="D457" s="236" t="s">
        <v>192</v>
      </c>
      <c r="E457" s="237" t="s">
        <v>19</v>
      </c>
      <c r="F457" s="238" t="s">
        <v>196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192</v>
      </c>
      <c r="AU457" s="244" t="s">
        <v>189</v>
      </c>
      <c r="AV457" s="13" t="s">
        <v>81</v>
      </c>
      <c r="AW457" s="13" t="s">
        <v>35</v>
      </c>
      <c r="AX457" s="13" t="s">
        <v>74</v>
      </c>
      <c r="AY457" s="244" t="s">
        <v>179</v>
      </c>
    </row>
    <row r="458" s="13" customFormat="1">
      <c r="A458" s="13"/>
      <c r="B458" s="234"/>
      <c r="C458" s="235"/>
      <c r="D458" s="236" t="s">
        <v>192</v>
      </c>
      <c r="E458" s="237" t="s">
        <v>19</v>
      </c>
      <c r="F458" s="238" t="s">
        <v>197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192</v>
      </c>
      <c r="AU458" s="244" t="s">
        <v>189</v>
      </c>
      <c r="AV458" s="13" t="s">
        <v>81</v>
      </c>
      <c r="AW458" s="13" t="s">
        <v>35</v>
      </c>
      <c r="AX458" s="13" t="s">
        <v>74</v>
      </c>
      <c r="AY458" s="244" t="s">
        <v>179</v>
      </c>
    </row>
    <row r="459" s="13" customFormat="1">
      <c r="A459" s="13"/>
      <c r="B459" s="234"/>
      <c r="C459" s="235"/>
      <c r="D459" s="236" t="s">
        <v>192</v>
      </c>
      <c r="E459" s="237" t="s">
        <v>19</v>
      </c>
      <c r="F459" s="238" t="s">
        <v>198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192</v>
      </c>
      <c r="AU459" s="244" t="s">
        <v>189</v>
      </c>
      <c r="AV459" s="13" t="s">
        <v>81</v>
      </c>
      <c r="AW459" s="13" t="s">
        <v>35</v>
      </c>
      <c r="AX459" s="13" t="s">
        <v>74</v>
      </c>
      <c r="AY459" s="244" t="s">
        <v>179</v>
      </c>
    </row>
    <row r="460" s="13" customFormat="1">
      <c r="A460" s="13"/>
      <c r="B460" s="234"/>
      <c r="C460" s="235"/>
      <c r="D460" s="236" t="s">
        <v>192</v>
      </c>
      <c r="E460" s="237" t="s">
        <v>19</v>
      </c>
      <c r="F460" s="238" t="s">
        <v>199</v>
      </c>
      <c r="G460" s="235"/>
      <c r="H460" s="237" t="s">
        <v>19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192</v>
      </c>
      <c r="AU460" s="244" t="s">
        <v>189</v>
      </c>
      <c r="AV460" s="13" t="s">
        <v>81</v>
      </c>
      <c r="AW460" s="13" t="s">
        <v>35</v>
      </c>
      <c r="AX460" s="13" t="s">
        <v>74</v>
      </c>
      <c r="AY460" s="244" t="s">
        <v>179</v>
      </c>
    </row>
    <row r="461" s="13" customFormat="1">
      <c r="A461" s="13"/>
      <c r="B461" s="234"/>
      <c r="C461" s="235"/>
      <c r="D461" s="236" t="s">
        <v>192</v>
      </c>
      <c r="E461" s="237" t="s">
        <v>19</v>
      </c>
      <c r="F461" s="238" t="s">
        <v>339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192</v>
      </c>
      <c r="AU461" s="244" t="s">
        <v>189</v>
      </c>
      <c r="AV461" s="13" t="s">
        <v>81</v>
      </c>
      <c r="AW461" s="13" t="s">
        <v>35</v>
      </c>
      <c r="AX461" s="13" t="s">
        <v>74</v>
      </c>
      <c r="AY461" s="244" t="s">
        <v>179</v>
      </c>
    </row>
    <row r="462" s="14" customFormat="1">
      <c r="A462" s="14"/>
      <c r="B462" s="245"/>
      <c r="C462" s="246"/>
      <c r="D462" s="236" t="s">
        <v>192</v>
      </c>
      <c r="E462" s="247" t="s">
        <v>19</v>
      </c>
      <c r="F462" s="248" t="s">
        <v>904</v>
      </c>
      <c r="G462" s="246"/>
      <c r="H462" s="249">
        <v>1292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192</v>
      </c>
      <c r="AU462" s="255" t="s">
        <v>189</v>
      </c>
      <c r="AV462" s="14" t="s">
        <v>14</v>
      </c>
      <c r="AW462" s="14" t="s">
        <v>35</v>
      </c>
      <c r="AX462" s="14" t="s">
        <v>74</v>
      </c>
      <c r="AY462" s="255" t="s">
        <v>179</v>
      </c>
    </row>
    <row r="463" s="15" customFormat="1">
      <c r="A463" s="15"/>
      <c r="B463" s="256"/>
      <c r="C463" s="257"/>
      <c r="D463" s="236" t="s">
        <v>192</v>
      </c>
      <c r="E463" s="258" t="s">
        <v>19</v>
      </c>
      <c r="F463" s="259" t="s">
        <v>201</v>
      </c>
      <c r="G463" s="257"/>
      <c r="H463" s="260">
        <v>1292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192</v>
      </c>
      <c r="AU463" s="266" t="s">
        <v>189</v>
      </c>
      <c r="AV463" s="15" t="s">
        <v>188</v>
      </c>
      <c r="AW463" s="15" t="s">
        <v>35</v>
      </c>
      <c r="AX463" s="15" t="s">
        <v>81</v>
      </c>
      <c r="AY463" s="266" t="s">
        <v>179</v>
      </c>
    </row>
    <row r="464" s="2" customFormat="1" ht="33" customHeight="1">
      <c r="A464" s="42"/>
      <c r="B464" s="43"/>
      <c r="C464" s="216" t="s">
        <v>479</v>
      </c>
      <c r="D464" s="216" t="s">
        <v>183</v>
      </c>
      <c r="E464" s="217" t="s">
        <v>614</v>
      </c>
      <c r="F464" s="218" t="s">
        <v>615</v>
      </c>
      <c r="G464" s="219" t="s">
        <v>186</v>
      </c>
      <c r="H464" s="220">
        <v>1855</v>
      </c>
      <c r="I464" s="221"/>
      <c r="J464" s="222">
        <f>ROUND(I464*H464,2)</f>
        <v>0</v>
      </c>
      <c r="K464" s="218" t="s">
        <v>187</v>
      </c>
      <c r="L464" s="48"/>
      <c r="M464" s="223" t="s">
        <v>19</v>
      </c>
      <c r="N464" s="224" t="s">
        <v>45</v>
      </c>
      <c r="O464" s="88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27" t="s">
        <v>188</v>
      </c>
      <c r="AT464" s="227" t="s">
        <v>183</v>
      </c>
      <c r="AU464" s="227" t="s">
        <v>189</v>
      </c>
      <c r="AY464" s="21" t="s">
        <v>179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1" t="s">
        <v>81</v>
      </c>
      <c r="BK464" s="228">
        <f>ROUND(I464*H464,2)</f>
        <v>0</v>
      </c>
      <c r="BL464" s="21" t="s">
        <v>188</v>
      </c>
      <c r="BM464" s="227" t="s">
        <v>432</v>
      </c>
    </row>
    <row r="465" s="2" customFormat="1">
      <c r="A465" s="42"/>
      <c r="B465" s="43"/>
      <c r="C465" s="44"/>
      <c r="D465" s="229" t="s">
        <v>190</v>
      </c>
      <c r="E465" s="44"/>
      <c r="F465" s="230" t="s">
        <v>616</v>
      </c>
      <c r="G465" s="44"/>
      <c r="H465" s="44"/>
      <c r="I465" s="231"/>
      <c r="J465" s="44"/>
      <c r="K465" s="44"/>
      <c r="L465" s="48"/>
      <c r="M465" s="232"/>
      <c r="N465" s="233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1" t="s">
        <v>190</v>
      </c>
      <c r="AU465" s="21" t="s">
        <v>189</v>
      </c>
    </row>
    <row r="466" s="13" customFormat="1">
      <c r="A466" s="13"/>
      <c r="B466" s="234"/>
      <c r="C466" s="235"/>
      <c r="D466" s="236" t="s">
        <v>192</v>
      </c>
      <c r="E466" s="237" t="s">
        <v>19</v>
      </c>
      <c r="F466" s="238" t="s">
        <v>193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192</v>
      </c>
      <c r="AU466" s="244" t="s">
        <v>189</v>
      </c>
      <c r="AV466" s="13" t="s">
        <v>81</v>
      </c>
      <c r="AW466" s="13" t="s">
        <v>35</v>
      </c>
      <c r="AX466" s="13" t="s">
        <v>74</v>
      </c>
      <c r="AY466" s="244" t="s">
        <v>179</v>
      </c>
    </row>
    <row r="467" s="13" customFormat="1">
      <c r="A467" s="13"/>
      <c r="B467" s="234"/>
      <c r="C467" s="235"/>
      <c r="D467" s="236" t="s">
        <v>192</v>
      </c>
      <c r="E467" s="237" t="s">
        <v>19</v>
      </c>
      <c r="F467" s="238" t="s">
        <v>752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192</v>
      </c>
      <c r="AU467" s="244" t="s">
        <v>189</v>
      </c>
      <c r="AV467" s="13" t="s">
        <v>81</v>
      </c>
      <c r="AW467" s="13" t="s">
        <v>35</v>
      </c>
      <c r="AX467" s="13" t="s">
        <v>74</v>
      </c>
      <c r="AY467" s="244" t="s">
        <v>179</v>
      </c>
    </row>
    <row r="468" s="13" customFormat="1">
      <c r="A468" s="13"/>
      <c r="B468" s="234"/>
      <c r="C468" s="235"/>
      <c r="D468" s="236" t="s">
        <v>192</v>
      </c>
      <c r="E468" s="237" t="s">
        <v>19</v>
      </c>
      <c r="F468" s="238" t="s">
        <v>753</v>
      </c>
      <c r="G468" s="235"/>
      <c r="H468" s="237" t="s">
        <v>19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192</v>
      </c>
      <c r="AU468" s="244" t="s">
        <v>189</v>
      </c>
      <c r="AV468" s="13" t="s">
        <v>81</v>
      </c>
      <c r="AW468" s="13" t="s">
        <v>35</v>
      </c>
      <c r="AX468" s="13" t="s">
        <v>74</v>
      </c>
      <c r="AY468" s="244" t="s">
        <v>179</v>
      </c>
    </row>
    <row r="469" s="13" customFormat="1">
      <c r="A469" s="13"/>
      <c r="B469" s="234"/>
      <c r="C469" s="235"/>
      <c r="D469" s="236" t="s">
        <v>192</v>
      </c>
      <c r="E469" s="237" t="s">
        <v>19</v>
      </c>
      <c r="F469" s="238" t="s">
        <v>195</v>
      </c>
      <c r="G469" s="235"/>
      <c r="H469" s="237" t="s">
        <v>19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192</v>
      </c>
      <c r="AU469" s="244" t="s">
        <v>189</v>
      </c>
      <c r="AV469" s="13" t="s">
        <v>81</v>
      </c>
      <c r="AW469" s="13" t="s">
        <v>35</v>
      </c>
      <c r="AX469" s="13" t="s">
        <v>74</v>
      </c>
      <c r="AY469" s="244" t="s">
        <v>179</v>
      </c>
    </row>
    <row r="470" s="13" customFormat="1">
      <c r="A470" s="13"/>
      <c r="B470" s="234"/>
      <c r="C470" s="235"/>
      <c r="D470" s="236" t="s">
        <v>192</v>
      </c>
      <c r="E470" s="237" t="s">
        <v>19</v>
      </c>
      <c r="F470" s="238" t="s">
        <v>196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192</v>
      </c>
      <c r="AU470" s="244" t="s">
        <v>189</v>
      </c>
      <c r="AV470" s="13" t="s">
        <v>81</v>
      </c>
      <c r="AW470" s="13" t="s">
        <v>35</v>
      </c>
      <c r="AX470" s="13" t="s">
        <v>74</v>
      </c>
      <c r="AY470" s="244" t="s">
        <v>179</v>
      </c>
    </row>
    <row r="471" s="13" customFormat="1">
      <c r="A471" s="13"/>
      <c r="B471" s="234"/>
      <c r="C471" s="235"/>
      <c r="D471" s="236" t="s">
        <v>192</v>
      </c>
      <c r="E471" s="237" t="s">
        <v>19</v>
      </c>
      <c r="F471" s="238" t="s">
        <v>197</v>
      </c>
      <c r="G471" s="235"/>
      <c r="H471" s="237" t="s">
        <v>19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192</v>
      </c>
      <c r="AU471" s="244" t="s">
        <v>189</v>
      </c>
      <c r="AV471" s="13" t="s">
        <v>81</v>
      </c>
      <c r="AW471" s="13" t="s">
        <v>35</v>
      </c>
      <c r="AX471" s="13" t="s">
        <v>74</v>
      </c>
      <c r="AY471" s="244" t="s">
        <v>179</v>
      </c>
    </row>
    <row r="472" s="13" customFormat="1">
      <c r="A472" s="13"/>
      <c r="B472" s="234"/>
      <c r="C472" s="235"/>
      <c r="D472" s="236" t="s">
        <v>192</v>
      </c>
      <c r="E472" s="237" t="s">
        <v>19</v>
      </c>
      <c r="F472" s="238" t="s">
        <v>262</v>
      </c>
      <c r="G472" s="235"/>
      <c r="H472" s="237" t="s">
        <v>19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192</v>
      </c>
      <c r="AU472" s="244" t="s">
        <v>189</v>
      </c>
      <c r="AV472" s="13" t="s">
        <v>81</v>
      </c>
      <c r="AW472" s="13" t="s">
        <v>35</v>
      </c>
      <c r="AX472" s="13" t="s">
        <v>74</v>
      </c>
      <c r="AY472" s="244" t="s">
        <v>179</v>
      </c>
    </row>
    <row r="473" s="13" customFormat="1">
      <c r="A473" s="13"/>
      <c r="B473" s="234"/>
      <c r="C473" s="235"/>
      <c r="D473" s="236" t="s">
        <v>192</v>
      </c>
      <c r="E473" s="237" t="s">
        <v>19</v>
      </c>
      <c r="F473" s="238" t="s">
        <v>263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192</v>
      </c>
      <c r="AU473" s="244" t="s">
        <v>189</v>
      </c>
      <c r="AV473" s="13" t="s">
        <v>81</v>
      </c>
      <c r="AW473" s="13" t="s">
        <v>35</v>
      </c>
      <c r="AX473" s="13" t="s">
        <v>74</v>
      </c>
      <c r="AY473" s="244" t="s">
        <v>179</v>
      </c>
    </row>
    <row r="474" s="13" customFormat="1">
      <c r="A474" s="13"/>
      <c r="B474" s="234"/>
      <c r="C474" s="235"/>
      <c r="D474" s="236" t="s">
        <v>192</v>
      </c>
      <c r="E474" s="237" t="s">
        <v>19</v>
      </c>
      <c r="F474" s="238" t="s">
        <v>198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192</v>
      </c>
      <c r="AU474" s="244" t="s">
        <v>189</v>
      </c>
      <c r="AV474" s="13" t="s">
        <v>81</v>
      </c>
      <c r="AW474" s="13" t="s">
        <v>35</v>
      </c>
      <c r="AX474" s="13" t="s">
        <v>74</v>
      </c>
      <c r="AY474" s="244" t="s">
        <v>179</v>
      </c>
    </row>
    <row r="475" s="13" customFormat="1">
      <c r="A475" s="13"/>
      <c r="B475" s="234"/>
      <c r="C475" s="235"/>
      <c r="D475" s="236" t="s">
        <v>192</v>
      </c>
      <c r="E475" s="237" t="s">
        <v>19</v>
      </c>
      <c r="F475" s="238" t="s">
        <v>199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192</v>
      </c>
      <c r="AU475" s="244" t="s">
        <v>189</v>
      </c>
      <c r="AV475" s="13" t="s">
        <v>81</v>
      </c>
      <c r="AW475" s="13" t="s">
        <v>35</v>
      </c>
      <c r="AX475" s="13" t="s">
        <v>74</v>
      </c>
      <c r="AY475" s="244" t="s">
        <v>179</v>
      </c>
    </row>
    <row r="476" s="13" customFormat="1">
      <c r="A476" s="13"/>
      <c r="B476" s="234"/>
      <c r="C476" s="235"/>
      <c r="D476" s="236" t="s">
        <v>192</v>
      </c>
      <c r="E476" s="237" t="s">
        <v>19</v>
      </c>
      <c r="F476" s="238" t="s">
        <v>816</v>
      </c>
      <c r="G476" s="235"/>
      <c r="H476" s="237" t="s">
        <v>19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192</v>
      </c>
      <c r="AU476" s="244" t="s">
        <v>189</v>
      </c>
      <c r="AV476" s="13" t="s">
        <v>81</v>
      </c>
      <c r="AW476" s="13" t="s">
        <v>35</v>
      </c>
      <c r="AX476" s="13" t="s">
        <v>74</v>
      </c>
      <c r="AY476" s="244" t="s">
        <v>179</v>
      </c>
    </row>
    <row r="477" s="14" customFormat="1">
      <c r="A477" s="14"/>
      <c r="B477" s="245"/>
      <c r="C477" s="246"/>
      <c r="D477" s="236" t="s">
        <v>192</v>
      </c>
      <c r="E477" s="247" t="s">
        <v>19</v>
      </c>
      <c r="F477" s="248" t="s">
        <v>905</v>
      </c>
      <c r="G477" s="246"/>
      <c r="H477" s="249">
        <v>1855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192</v>
      </c>
      <c r="AU477" s="255" t="s">
        <v>189</v>
      </c>
      <c r="AV477" s="14" t="s">
        <v>14</v>
      </c>
      <c r="AW477" s="14" t="s">
        <v>35</v>
      </c>
      <c r="AX477" s="14" t="s">
        <v>74</v>
      </c>
      <c r="AY477" s="255" t="s">
        <v>179</v>
      </c>
    </row>
    <row r="478" s="15" customFormat="1">
      <c r="A478" s="15"/>
      <c r="B478" s="256"/>
      <c r="C478" s="257"/>
      <c r="D478" s="236" t="s">
        <v>192</v>
      </c>
      <c r="E478" s="258" t="s">
        <v>19</v>
      </c>
      <c r="F478" s="259" t="s">
        <v>201</v>
      </c>
      <c r="G478" s="257"/>
      <c r="H478" s="260">
        <v>1855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192</v>
      </c>
      <c r="AU478" s="266" t="s">
        <v>189</v>
      </c>
      <c r="AV478" s="15" t="s">
        <v>188</v>
      </c>
      <c r="AW478" s="15" t="s">
        <v>35</v>
      </c>
      <c r="AX478" s="15" t="s">
        <v>81</v>
      </c>
      <c r="AY478" s="266" t="s">
        <v>179</v>
      </c>
    </row>
    <row r="479" s="2" customFormat="1" ht="16.5" customHeight="1">
      <c r="A479" s="42"/>
      <c r="B479" s="43"/>
      <c r="C479" s="267" t="s">
        <v>321</v>
      </c>
      <c r="D479" s="267" t="s">
        <v>266</v>
      </c>
      <c r="E479" s="268" t="s">
        <v>341</v>
      </c>
      <c r="F479" s="269" t="s">
        <v>342</v>
      </c>
      <c r="G479" s="270" t="s">
        <v>269</v>
      </c>
      <c r="H479" s="271">
        <v>1299.8699999999999</v>
      </c>
      <c r="I479" s="272"/>
      <c r="J479" s="273">
        <f>ROUND(I479*H479,2)</f>
        <v>0</v>
      </c>
      <c r="K479" s="269" t="s">
        <v>270</v>
      </c>
      <c r="L479" s="274"/>
      <c r="M479" s="275" t="s">
        <v>19</v>
      </c>
      <c r="N479" s="276" t="s">
        <v>45</v>
      </c>
      <c r="O479" s="88"/>
      <c r="P479" s="225">
        <f>O479*H479</f>
        <v>0</v>
      </c>
      <c r="Q479" s="225">
        <v>1</v>
      </c>
      <c r="R479" s="225">
        <f>Q479*H479</f>
        <v>1299.8699999999999</v>
      </c>
      <c r="S479" s="225">
        <v>0</v>
      </c>
      <c r="T479" s="226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7" t="s">
        <v>217</v>
      </c>
      <c r="AT479" s="227" t="s">
        <v>266</v>
      </c>
      <c r="AU479" s="227" t="s">
        <v>189</v>
      </c>
      <c r="AY479" s="21" t="s">
        <v>179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21" t="s">
        <v>81</v>
      </c>
      <c r="BK479" s="228">
        <f>ROUND(I479*H479,2)</f>
        <v>0</v>
      </c>
      <c r="BL479" s="21" t="s">
        <v>188</v>
      </c>
      <c r="BM479" s="227" t="s">
        <v>437</v>
      </c>
    </row>
    <row r="480" s="2" customFormat="1">
      <c r="A480" s="42"/>
      <c r="B480" s="43"/>
      <c r="C480" s="44"/>
      <c r="D480" s="236" t="s">
        <v>272</v>
      </c>
      <c r="E480" s="44"/>
      <c r="F480" s="277" t="s">
        <v>273</v>
      </c>
      <c r="G480" s="44"/>
      <c r="H480" s="44"/>
      <c r="I480" s="231"/>
      <c r="J480" s="44"/>
      <c r="K480" s="44"/>
      <c r="L480" s="48"/>
      <c r="M480" s="232"/>
      <c r="N480" s="233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1" t="s">
        <v>272</v>
      </c>
      <c r="AU480" s="21" t="s">
        <v>189</v>
      </c>
    </row>
    <row r="481" s="13" customFormat="1">
      <c r="A481" s="13"/>
      <c r="B481" s="234"/>
      <c r="C481" s="235"/>
      <c r="D481" s="236" t="s">
        <v>192</v>
      </c>
      <c r="E481" s="237" t="s">
        <v>19</v>
      </c>
      <c r="F481" s="238" t="s">
        <v>193</v>
      </c>
      <c r="G481" s="235"/>
      <c r="H481" s="237" t="s">
        <v>19</v>
      </c>
      <c r="I481" s="239"/>
      <c r="J481" s="235"/>
      <c r="K481" s="235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192</v>
      </c>
      <c r="AU481" s="244" t="s">
        <v>189</v>
      </c>
      <c r="AV481" s="13" t="s">
        <v>81</v>
      </c>
      <c r="AW481" s="13" t="s">
        <v>35</v>
      </c>
      <c r="AX481" s="13" t="s">
        <v>74</v>
      </c>
      <c r="AY481" s="244" t="s">
        <v>179</v>
      </c>
    </row>
    <row r="482" s="13" customFormat="1">
      <c r="A482" s="13"/>
      <c r="B482" s="234"/>
      <c r="C482" s="235"/>
      <c r="D482" s="236" t="s">
        <v>192</v>
      </c>
      <c r="E482" s="237" t="s">
        <v>19</v>
      </c>
      <c r="F482" s="238" t="s">
        <v>752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192</v>
      </c>
      <c r="AU482" s="244" t="s">
        <v>189</v>
      </c>
      <c r="AV482" s="13" t="s">
        <v>81</v>
      </c>
      <c r="AW482" s="13" t="s">
        <v>35</v>
      </c>
      <c r="AX482" s="13" t="s">
        <v>74</v>
      </c>
      <c r="AY482" s="244" t="s">
        <v>179</v>
      </c>
    </row>
    <row r="483" s="13" customFormat="1">
      <c r="A483" s="13"/>
      <c r="B483" s="234"/>
      <c r="C483" s="235"/>
      <c r="D483" s="236" t="s">
        <v>192</v>
      </c>
      <c r="E483" s="237" t="s">
        <v>19</v>
      </c>
      <c r="F483" s="238" t="s">
        <v>753</v>
      </c>
      <c r="G483" s="235"/>
      <c r="H483" s="237" t="s">
        <v>19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192</v>
      </c>
      <c r="AU483" s="244" t="s">
        <v>189</v>
      </c>
      <c r="AV483" s="13" t="s">
        <v>81</v>
      </c>
      <c r="AW483" s="13" t="s">
        <v>35</v>
      </c>
      <c r="AX483" s="13" t="s">
        <v>74</v>
      </c>
      <c r="AY483" s="244" t="s">
        <v>179</v>
      </c>
    </row>
    <row r="484" s="13" customFormat="1">
      <c r="A484" s="13"/>
      <c r="B484" s="234"/>
      <c r="C484" s="235"/>
      <c r="D484" s="236" t="s">
        <v>192</v>
      </c>
      <c r="E484" s="237" t="s">
        <v>19</v>
      </c>
      <c r="F484" s="238" t="s">
        <v>195</v>
      </c>
      <c r="G484" s="235"/>
      <c r="H484" s="237" t="s">
        <v>19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192</v>
      </c>
      <c r="AU484" s="244" t="s">
        <v>189</v>
      </c>
      <c r="AV484" s="13" t="s">
        <v>81</v>
      </c>
      <c r="AW484" s="13" t="s">
        <v>35</v>
      </c>
      <c r="AX484" s="13" t="s">
        <v>74</v>
      </c>
      <c r="AY484" s="244" t="s">
        <v>179</v>
      </c>
    </row>
    <row r="485" s="13" customFormat="1">
      <c r="A485" s="13"/>
      <c r="B485" s="234"/>
      <c r="C485" s="235"/>
      <c r="D485" s="236" t="s">
        <v>192</v>
      </c>
      <c r="E485" s="237" t="s">
        <v>19</v>
      </c>
      <c r="F485" s="238" t="s">
        <v>196</v>
      </c>
      <c r="G485" s="235"/>
      <c r="H485" s="237" t="s">
        <v>19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192</v>
      </c>
      <c r="AU485" s="244" t="s">
        <v>189</v>
      </c>
      <c r="AV485" s="13" t="s">
        <v>81</v>
      </c>
      <c r="AW485" s="13" t="s">
        <v>35</v>
      </c>
      <c r="AX485" s="13" t="s">
        <v>74</v>
      </c>
      <c r="AY485" s="244" t="s">
        <v>179</v>
      </c>
    </row>
    <row r="486" s="13" customFormat="1">
      <c r="A486" s="13"/>
      <c r="B486" s="234"/>
      <c r="C486" s="235"/>
      <c r="D486" s="236" t="s">
        <v>192</v>
      </c>
      <c r="E486" s="237" t="s">
        <v>19</v>
      </c>
      <c r="F486" s="238" t="s">
        <v>197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192</v>
      </c>
      <c r="AU486" s="244" t="s">
        <v>189</v>
      </c>
      <c r="AV486" s="13" t="s">
        <v>81</v>
      </c>
      <c r="AW486" s="13" t="s">
        <v>35</v>
      </c>
      <c r="AX486" s="13" t="s">
        <v>74</v>
      </c>
      <c r="AY486" s="244" t="s">
        <v>179</v>
      </c>
    </row>
    <row r="487" s="13" customFormat="1">
      <c r="A487" s="13"/>
      <c r="B487" s="234"/>
      <c r="C487" s="235"/>
      <c r="D487" s="236" t="s">
        <v>192</v>
      </c>
      <c r="E487" s="237" t="s">
        <v>19</v>
      </c>
      <c r="F487" s="238" t="s">
        <v>262</v>
      </c>
      <c r="G487" s="235"/>
      <c r="H487" s="237" t="s">
        <v>19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192</v>
      </c>
      <c r="AU487" s="244" t="s">
        <v>189</v>
      </c>
      <c r="AV487" s="13" t="s">
        <v>81</v>
      </c>
      <c r="AW487" s="13" t="s">
        <v>35</v>
      </c>
      <c r="AX487" s="13" t="s">
        <v>74</v>
      </c>
      <c r="AY487" s="244" t="s">
        <v>179</v>
      </c>
    </row>
    <row r="488" s="13" customFormat="1">
      <c r="A488" s="13"/>
      <c r="B488" s="234"/>
      <c r="C488" s="235"/>
      <c r="D488" s="236" t="s">
        <v>192</v>
      </c>
      <c r="E488" s="237" t="s">
        <v>19</v>
      </c>
      <c r="F488" s="238" t="s">
        <v>263</v>
      </c>
      <c r="G488" s="235"/>
      <c r="H488" s="237" t="s">
        <v>19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192</v>
      </c>
      <c r="AU488" s="244" t="s">
        <v>189</v>
      </c>
      <c r="AV488" s="13" t="s">
        <v>81</v>
      </c>
      <c r="AW488" s="13" t="s">
        <v>35</v>
      </c>
      <c r="AX488" s="13" t="s">
        <v>74</v>
      </c>
      <c r="AY488" s="244" t="s">
        <v>179</v>
      </c>
    </row>
    <row r="489" s="13" customFormat="1">
      <c r="A489" s="13"/>
      <c r="B489" s="234"/>
      <c r="C489" s="235"/>
      <c r="D489" s="236" t="s">
        <v>192</v>
      </c>
      <c r="E489" s="237" t="s">
        <v>19</v>
      </c>
      <c r="F489" s="238" t="s">
        <v>198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192</v>
      </c>
      <c r="AU489" s="244" t="s">
        <v>189</v>
      </c>
      <c r="AV489" s="13" t="s">
        <v>81</v>
      </c>
      <c r="AW489" s="13" t="s">
        <v>35</v>
      </c>
      <c r="AX489" s="13" t="s">
        <v>74</v>
      </c>
      <c r="AY489" s="244" t="s">
        <v>179</v>
      </c>
    </row>
    <row r="490" s="13" customFormat="1">
      <c r="A490" s="13"/>
      <c r="B490" s="234"/>
      <c r="C490" s="235"/>
      <c r="D490" s="236" t="s">
        <v>192</v>
      </c>
      <c r="E490" s="237" t="s">
        <v>19</v>
      </c>
      <c r="F490" s="238" t="s">
        <v>339</v>
      </c>
      <c r="G490" s="235"/>
      <c r="H490" s="237" t="s">
        <v>19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192</v>
      </c>
      <c r="AU490" s="244" t="s">
        <v>189</v>
      </c>
      <c r="AV490" s="13" t="s">
        <v>81</v>
      </c>
      <c r="AW490" s="13" t="s">
        <v>35</v>
      </c>
      <c r="AX490" s="13" t="s">
        <v>74</v>
      </c>
      <c r="AY490" s="244" t="s">
        <v>179</v>
      </c>
    </row>
    <row r="491" s="14" customFormat="1">
      <c r="A491" s="14"/>
      <c r="B491" s="245"/>
      <c r="C491" s="246"/>
      <c r="D491" s="236" t="s">
        <v>192</v>
      </c>
      <c r="E491" s="247" t="s">
        <v>19</v>
      </c>
      <c r="F491" s="248" t="s">
        <v>906</v>
      </c>
      <c r="G491" s="246"/>
      <c r="H491" s="249">
        <v>465.12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192</v>
      </c>
      <c r="AU491" s="255" t="s">
        <v>189</v>
      </c>
      <c r="AV491" s="14" t="s">
        <v>14</v>
      </c>
      <c r="AW491" s="14" t="s">
        <v>35</v>
      </c>
      <c r="AX491" s="14" t="s">
        <v>74</v>
      </c>
      <c r="AY491" s="255" t="s">
        <v>179</v>
      </c>
    </row>
    <row r="492" s="13" customFormat="1">
      <c r="A492" s="13"/>
      <c r="B492" s="234"/>
      <c r="C492" s="235"/>
      <c r="D492" s="236" t="s">
        <v>192</v>
      </c>
      <c r="E492" s="237" t="s">
        <v>19</v>
      </c>
      <c r="F492" s="238" t="s">
        <v>816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192</v>
      </c>
      <c r="AU492" s="244" t="s">
        <v>189</v>
      </c>
      <c r="AV492" s="13" t="s">
        <v>81</v>
      </c>
      <c r="AW492" s="13" t="s">
        <v>35</v>
      </c>
      <c r="AX492" s="13" t="s">
        <v>74</v>
      </c>
      <c r="AY492" s="244" t="s">
        <v>179</v>
      </c>
    </row>
    <row r="493" s="14" customFormat="1">
      <c r="A493" s="14"/>
      <c r="B493" s="245"/>
      <c r="C493" s="246"/>
      <c r="D493" s="236" t="s">
        <v>192</v>
      </c>
      <c r="E493" s="247" t="s">
        <v>19</v>
      </c>
      <c r="F493" s="248" t="s">
        <v>907</v>
      </c>
      <c r="G493" s="246"/>
      <c r="H493" s="249">
        <v>834.75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192</v>
      </c>
      <c r="AU493" s="255" t="s">
        <v>189</v>
      </c>
      <c r="AV493" s="14" t="s">
        <v>14</v>
      </c>
      <c r="AW493" s="14" t="s">
        <v>35</v>
      </c>
      <c r="AX493" s="14" t="s">
        <v>74</v>
      </c>
      <c r="AY493" s="255" t="s">
        <v>179</v>
      </c>
    </row>
    <row r="494" s="15" customFormat="1">
      <c r="A494" s="15"/>
      <c r="B494" s="256"/>
      <c r="C494" s="257"/>
      <c r="D494" s="236" t="s">
        <v>192</v>
      </c>
      <c r="E494" s="258" t="s">
        <v>19</v>
      </c>
      <c r="F494" s="259" t="s">
        <v>201</v>
      </c>
      <c r="G494" s="257"/>
      <c r="H494" s="260">
        <v>1299.8699999999999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192</v>
      </c>
      <c r="AU494" s="266" t="s">
        <v>189</v>
      </c>
      <c r="AV494" s="15" t="s">
        <v>188</v>
      </c>
      <c r="AW494" s="15" t="s">
        <v>35</v>
      </c>
      <c r="AX494" s="15" t="s">
        <v>81</v>
      </c>
      <c r="AY494" s="266" t="s">
        <v>179</v>
      </c>
    </row>
    <row r="495" s="2" customFormat="1" ht="21.75" customHeight="1">
      <c r="A495" s="42"/>
      <c r="B495" s="43"/>
      <c r="C495" s="216" t="s">
        <v>497</v>
      </c>
      <c r="D495" s="216" t="s">
        <v>183</v>
      </c>
      <c r="E495" s="217" t="s">
        <v>908</v>
      </c>
      <c r="F495" s="218" t="s">
        <v>909</v>
      </c>
      <c r="G495" s="219" t="s">
        <v>186</v>
      </c>
      <c r="H495" s="220">
        <v>745</v>
      </c>
      <c r="I495" s="221"/>
      <c r="J495" s="222">
        <f>ROUND(I495*H495,2)</f>
        <v>0</v>
      </c>
      <c r="K495" s="218" t="s">
        <v>187</v>
      </c>
      <c r="L495" s="48"/>
      <c r="M495" s="223" t="s">
        <v>19</v>
      </c>
      <c r="N495" s="224" t="s">
        <v>45</v>
      </c>
      <c r="O495" s="88"/>
      <c r="P495" s="225">
        <f>O495*H495</f>
        <v>0</v>
      </c>
      <c r="Q495" s="225">
        <v>0.23000000000000001</v>
      </c>
      <c r="R495" s="225">
        <f>Q495*H495</f>
        <v>171.34999999999999</v>
      </c>
      <c r="S495" s="225">
        <v>0</v>
      </c>
      <c r="T495" s="226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7" t="s">
        <v>188</v>
      </c>
      <c r="AT495" s="227" t="s">
        <v>183</v>
      </c>
      <c r="AU495" s="227" t="s">
        <v>189</v>
      </c>
      <c r="AY495" s="21" t="s">
        <v>179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1" t="s">
        <v>81</v>
      </c>
      <c r="BK495" s="228">
        <f>ROUND(I495*H495,2)</f>
        <v>0</v>
      </c>
      <c r="BL495" s="21" t="s">
        <v>188</v>
      </c>
      <c r="BM495" s="227" t="s">
        <v>442</v>
      </c>
    </row>
    <row r="496" s="2" customFormat="1">
      <c r="A496" s="42"/>
      <c r="B496" s="43"/>
      <c r="C496" s="44"/>
      <c r="D496" s="229" t="s">
        <v>190</v>
      </c>
      <c r="E496" s="44"/>
      <c r="F496" s="230" t="s">
        <v>910</v>
      </c>
      <c r="G496" s="44"/>
      <c r="H496" s="44"/>
      <c r="I496" s="231"/>
      <c r="J496" s="44"/>
      <c r="K496" s="44"/>
      <c r="L496" s="48"/>
      <c r="M496" s="232"/>
      <c r="N496" s="233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1" t="s">
        <v>190</v>
      </c>
      <c r="AU496" s="21" t="s">
        <v>189</v>
      </c>
    </row>
    <row r="497" s="13" customFormat="1">
      <c r="A497" s="13"/>
      <c r="B497" s="234"/>
      <c r="C497" s="235"/>
      <c r="D497" s="236" t="s">
        <v>192</v>
      </c>
      <c r="E497" s="237" t="s">
        <v>19</v>
      </c>
      <c r="F497" s="238" t="s">
        <v>193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192</v>
      </c>
      <c r="AU497" s="244" t="s">
        <v>189</v>
      </c>
      <c r="AV497" s="13" t="s">
        <v>81</v>
      </c>
      <c r="AW497" s="13" t="s">
        <v>35</v>
      </c>
      <c r="AX497" s="13" t="s">
        <v>74</v>
      </c>
      <c r="AY497" s="244" t="s">
        <v>179</v>
      </c>
    </row>
    <row r="498" s="13" customFormat="1">
      <c r="A498" s="13"/>
      <c r="B498" s="234"/>
      <c r="C498" s="235"/>
      <c r="D498" s="236" t="s">
        <v>192</v>
      </c>
      <c r="E498" s="237" t="s">
        <v>19</v>
      </c>
      <c r="F498" s="238" t="s">
        <v>752</v>
      </c>
      <c r="G498" s="235"/>
      <c r="H498" s="237" t="s">
        <v>19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192</v>
      </c>
      <c r="AU498" s="244" t="s">
        <v>189</v>
      </c>
      <c r="AV498" s="13" t="s">
        <v>81</v>
      </c>
      <c r="AW498" s="13" t="s">
        <v>35</v>
      </c>
      <c r="AX498" s="13" t="s">
        <v>74</v>
      </c>
      <c r="AY498" s="244" t="s">
        <v>179</v>
      </c>
    </row>
    <row r="499" s="13" customFormat="1">
      <c r="A499" s="13"/>
      <c r="B499" s="234"/>
      <c r="C499" s="235"/>
      <c r="D499" s="236" t="s">
        <v>192</v>
      </c>
      <c r="E499" s="237" t="s">
        <v>19</v>
      </c>
      <c r="F499" s="238" t="s">
        <v>753</v>
      </c>
      <c r="G499" s="235"/>
      <c r="H499" s="237" t="s">
        <v>19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192</v>
      </c>
      <c r="AU499" s="244" t="s">
        <v>189</v>
      </c>
      <c r="AV499" s="13" t="s">
        <v>81</v>
      </c>
      <c r="AW499" s="13" t="s">
        <v>35</v>
      </c>
      <c r="AX499" s="13" t="s">
        <v>74</v>
      </c>
      <c r="AY499" s="244" t="s">
        <v>179</v>
      </c>
    </row>
    <row r="500" s="13" customFormat="1">
      <c r="A500" s="13"/>
      <c r="B500" s="234"/>
      <c r="C500" s="235"/>
      <c r="D500" s="236" t="s">
        <v>192</v>
      </c>
      <c r="E500" s="237" t="s">
        <v>19</v>
      </c>
      <c r="F500" s="238" t="s">
        <v>195</v>
      </c>
      <c r="G500" s="235"/>
      <c r="H500" s="237" t="s">
        <v>19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192</v>
      </c>
      <c r="AU500" s="244" t="s">
        <v>189</v>
      </c>
      <c r="AV500" s="13" t="s">
        <v>81</v>
      </c>
      <c r="AW500" s="13" t="s">
        <v>35</v>
      </c>
      <c r="AX500" s="13" t="s">
        <v>74</v>
      </c>
      <c r="AY500" s="244" t="s">
        <v>179</v>
      </c>
    </row>
    <row r="501" s="13" customFormat="1">
      <c r="A501" s="13"/>
      <c r="B501" s="234"/>
      <c r="C501" s="235"/>
      <c r="D501" s="236" t="s">
        <v>192</v>
      </c>
      <c r="E501" s="237" t="s">
        <v>19</v>
      </c>
      <c r="F501" s="238" t="s">
        <v>196</v>
      </c>
      <c r="G501" s="235"/>
      <c r="H501" s="237" t="s">
        <v>19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192</v>
      </c>
      <c r="AU501" s="244" t="s">
        <v>189</v>
      </c>
      <c r="AV501" s="13" t="s">
        <v>81</v>
      </c>
      <c r="AW501" s="13" t="s">
        <v>35</v>
      </c>
      <c r="AX501" s="13" t="s">
        <v>74</v>
      </c>
      <c r="AY501" s="244" t="s">
        <v>179</v>
      </c>
    </row>
    <row r="502" s="13" customFormat="1">
      <c r="A502" s="13"/>
      <c r="B502" s="234"/>
      <c r="C502" s="235"/>
      <c r="D502" s="236" t="s">
        <v>192</v>
      </c>
      <c r="E502" s="237" t="s">
        <v>19</v>
      </c>
      <c r="F502" s="238" t="s">
        <v>197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192</v>
      </c>
      <c r="AU502" s="244" t="s">
        <v>189</v>
      </c>
      <c r="AV502" s="13" t="s">
        <v>81</v>
      </c>
      <c r="AW502" s="13" t="s">
        <v>35</v>
      </c>
      <c r="AX502" s="13" t="s">
        <v>74</v>
      </c>
      <c r="AY502" s="244" t="s">
        <v>179</v>
      </c>
    </row>
    <row r="503" s="13" customFormat="1">
      <c r="A503" s="13"/>
      <c r="B503" s="234"/>
      <c r="C503" s="235"/>
      <c r="D503" s="236" t="s">
        <v>192</v>
      </c>
      <c r="E503" s="237" t="s">
        <v>19</v>
      </c>
      <c r="F503" s="238" t="s">
        <v>262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192</v>
      </c>
      <c r="AU503" s="244" t="s">
        <v>189</v>
      </c>
      <c r="AV503" s="13" t="s">
        <v>81</v>
      </c>
      <c r="AW503" s="13" t="s">
        <v>35</v>
      </c>
      <c r="AX503" s="13" t="s">
        <v>74</v>
      </c>
      <c r="AY503" s="244" t="s">
        <v>179</v>
      </c>
    </row>
    <row r="504" s="13" customFormat="1">
      <c r="A504" s="13"/>
      <c r="B504" s="234"/>
      <c r="C504" s="235"/>
      <c r="D504" s="236" t="s">
        <v>192</v>
      </c>
      <c r="E504" s="237" t="s">
        <v>19</v>
      </c>
      <c r="F504" s="238" t="s">
        <v>263</v>
      </c>
      <c r="G504" s="235"/>
      <c r="H504" s="237" t="s">
        <v>19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192</v>
      </c>
      <c r="AU504" s="244" t="s">
        <v>189</v>
      </c>
      <c r="AV504" s="13" t="s">
        <v>81</v>
      </c>
      <c r="AW504" s="13" t="s">
        <v>35</v>
      </c>
      <c r="AX504" s="13" t="s">
        <v>74</v>
      </c>
      <c r="AY504" s="244" t="s">
        <v>179</v>
      </c>
    </row>
    <row r="505" s="13" customFormat="1">
      <c r="A505" s="13"/>
      <c r="B505" s="234"/>
      <c r="C505" s="235"/>
      <c r="D505" s="236" t="s">
        <v>192</v>
      </c>
      <c r="E505" s="237" t="s">
        <v>19</v>
      </c>
      <c r="F505" s="238" t="s">
        <v>198</v>
      </c>
      <c r="G505" s="235"/>
      <c r="H505" s="237" t="s">
        <v>19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192</v>
      </c>
      <c r="AU505" s="244" t="s">
        <v>189</v>
      </c>
      <c r="AV505" s="13" t="s">
        <v>81</v>
      </c>
      <c r="AW505" s="13" t="s">
        <v>35</v>
      </c>
      <c r="AX505" s="13" t="s">
        <v>74</v>
      </c>
      <c r="AY505" s="244" t="s">
        <v>179</v>
      </c>
    </row>
    <row r="506" s="13" customFormat="1">
      <c r="A506" s="13"/>
      <c r="B506" s="234"/>
      <c r="C506" s="235"/>
      <c r="D506" s="236" t="s">
        <v>192</v>
      </c>
      <c r="E506" s="237" t="s">
        <v>19</v>
      </c>
      <c r="F506" s="238" t="s">
        <v>199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192</v>
      </c>
      <c r="AU506" s="244" t="s">
        <v>189</v>
      </c>
      <c r="AV506" s="13" t="s">
        <v>81</v>
      </c>
      <c r="AW506" s="13" t="s">
        <v>35</v>
      </c>
      <c r="AX506" s="13" t="s">
        <v>74</v>
      </c>
      <c r="AY506" s="244" t="s">
        <v>179</v>
      </c>
    </row>
    <row r="507" s="14" customFormat="1">
      <c r="A507" s="14"/>
      <c r="B507" s="245"/>
      <c r="C507" s="246"/>
      <c r="D507" s="236" t="s">
        <v>192</v>
      </c>
      <c r="E507" s="247" t="s">
        <v>19</v>
      </c>
      <c r="F507" s="248" t="s">
        <v>911</v>
      </c>
      <c r="G507" s="246"/>
      <c r="H507" s="249">
        <v>745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192</v>
      </c>
      <c r="AU507" s="255" t="s">
        <v>189</v>
      </c>
      <c r="AV507" s="14" t="s">
        <v>14</v>
      </c>
      <c r="AW507" s="14" t="s">
        <v>35</v>
      </c>
      <c r="AX507" s="14" t="s">
        <v>74</v>
      </c>
      <c r="AY507" s="255" t="s">
        <v>179</v>
      </c>
    </row>
    <row r="508" s="15" customFormat="1">
      <c r="A508" s="15"/>
      <c r="B508" s="256"/>
      <c r="C508" s="257"/>
      <c r="D508" s="236" t="s">
        <v>192</v>
      </c>
      <c r="E508" s="258" t="s">
        <v>19</v>
      </c>
      <c r="F508" s="259" t="s">
        <v>201</v>
      </c>
      <c r="G508" s="257"/>
      <c r="H508" s="260">
        <v>745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192</v>
      </c>
      <c r="AU508" s="266" t="s">
        <v>189</v>
      </c>
      <c r="AV508" s="15" t="s">
        <v>188</v>
      </c>
      <c r="AW508" s="15" t="s">
        <v>35</v>
      </c>
      <c r="AX508" s="15" t="s">
        <v>81</v>
      </c>
      <c r="AY508" s="266" t="s">
        <v>179</v>
      </c>
    </row>
    <row r="509" s="2" customFormat="1" ht="21.75" customHeight="1">
      <c r="A509" s="42"/>
      <c r="B509" s="43"/>
      <c r="C509" s="216" t="s">
        <v>689</v>
      </c>
      <c r="D509" s="216" t="s">
        <v>183</v>
      </c>
      <c r="E509" s="217" t="s">
        <v>620</v>
      </c>
      <c r="F509" s="218" t="s">
        <v>621</v>
      </c>
      <c r="G509" s="219" t="s">
        <v>186</v>
      </c>
      <c r="H509" s="220">
        <v>1855</v>
      </c>
      <c r="I509" s="221"/>
      <c r="J509" s="222">
        <f>ROUND(I509*H509,2)</f>
        <v>0</v>
      </c>
      <c r="K509" s="218" t="s">
        <v>187</v>
      </c>
      <c r="L509" s="48"/>
      <c r="M509" s="223" t="s">
        <v>19</v>
      </c>
      <c r="N509" s="224" t="s">
        <v>45</v>
      </c>
      <c r="O509" s="88"/>
      <c r="P509" s="225">
        <f>O509*H509</f>
        <v>0</v>
      </c>
      <c r="Q509" s="225">
        <v>0.27600000000000002</v>
      </c>
      <c r="R509" s="225">
        <f>Q509*H509</f>
        <v>511.98000000000002</v>
      </c>
      <c r="S509" s="225">
        <v>0</v>
      </c>
      <c r="T509" s="226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27" t="s">
        <v>188</v>
      </c>
      <c r="AT509" s="227" t="s">
        <v>183</v>
      </c>
      <c r="AU509" s="227" t="s">
        <v>189</v>
      </c>
      <c r="AY509" s="21" t="s">
        <v>179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1" t="s">
        <v>81</v>
      </c>
      <c r="BK509" s="228">
        <f>ROUND(I509*H509,2)</f>
        <v>0</v>
      </c>
      <c r="BL509" s="21" t="s">
        <v>188</v>
      </c>
      <c r="BM509" s="227" t="s">
        <v>447</v>
      </c>
    </row>
    <row r="510" s="2" customFormat="1">
      <c r="A510" s="42"/>
      <c r="B510" s="43"/>
      <c r="C510" s="44"/>
      <c r="D510" s="229" t="s">
        <v>190</v>
      </c>
      <c r="E510" s="44"/>
      <c r="F510" s="230" t="s">
        <v>622</v>
      </c>
      <c r="G510" s="44"/>
      <c r="H510" s="44"/>
      <c r="I510" s="231"/>
      <c r="J510" s="44"/>
      <c r="K510" s="44"/>
      <c r="L510" s="48"/>
      <c r="M510" s="232"/>
      <c r="N510" s="233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1" t="s">
        <v>190</v>
      </c>
      <c r="AU510" s="21" t="s">
        <v>189</v>
      </c>
    </row>
    <row r="511" s="13" customFormat="1">
      <c r="A511" s="13"/>
      <c r="B511" s="234"/>
      <c r="C511" s="235"/>
      <c r="D511" s="236" t="s">
        <v>192</v>
      </c>
      <c r="E511" s="237" t="s">
        <v>19</v>
      </c>
      <c r="F511" s="238" t="s">
        <v>193</v>
      </c>
      <c r="G511" s="235"/>
      <c r="H511" s="237" t="s">
        <v>19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192</v>
      </c>
      <c r="AU511" s="244" t="s">
        <v>189</v>
      </c>
      <c r="AV511" s="13" t="s">
        <v>81</v>
      </c>
      <c r="AW511" s="13" t="s">
        <v>35</v>
      </c>
      <c r="AX511" s="13" t="s">
        <v>74</v>
      </c>
      <c r="AY511" s="244" t="s">
        <v>179</v>
      </c>
    </row>
    <row r="512" s="13" customFormat="1">
      <c r="A512" s="13"/>
      <c r="B512" s="234"/>
      <c r="C512" s="235"/>
      <c r="D512" s="236" t="s">
        <v>192</v>
      </c>
      <c r="E512" s="237" t="s">
        <v>19</v>
      </c>
      <c r="F512" s="238" t="s">
        <v>752</v>
      </c>
      <c r="G512" s="235"/>
      <c r="H512" s="237" t="s">
        <v>19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192</v>
      </c>
      <c r="AU512" s="244" t="s">
        <v>189</v>
      </c>
      <c r="AV512" s="13" t="s">
        <v>81</v>
      </c>
      <c r="AW512" s="13" t="s">
        <v>35</v>
      </c>
      <c r="AX512" s="13" t="s">
        <v>74</v>
      </c>
      <c r="AY512" s="244" t="s">
        <v>179</v>
      </c>
    </row>
    <row r="513" s="13" customFormat="1">
      <c r="A513" s="13"/>
      <c r="B513" s="234"/>
      <c r="C513" s="235"/>
      <c r="D513" s="236" t="s">
        <v>192</v>
      </c>
      <c r="E513" s="237" t="s">
        <v>19</v>
      </c>
      <c r="F513" s="238" t="s">
        <v>753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192</v>
      </c>
      <c r="AU513" s="244" t="s">
        <v>189</v>
      </c>
      <c r="AV513" s="13" t="s">
        <v>81</v>
      </c>
      <c r="AW513" s="13" t="s">
        <v>35</v>
      </c>
      <c r="AX513" s="13" t="s">
        <v>74</v>
      </c>
      <c r="AY513" s="244" t="s">
        <v>179</v>
      </c>
    </row>
    <row r="514" s="13" customFormat="1">
      <c r="A514" s="13"/>
      <c r="B514" s="234"/>
      <c r="C514" s="235"/>
      <c r="D514" s="236" t="s">
        <v>192</v>
      </c>
      <c r="E514" s="237" t="s">
        <v>19</v>
      </c>
      <c r="F514" s="238" t="s">
        <v>195</v>
      </c>
      <c r="G514" s="235"/>
      <c r="H514" s="237" t="s">
        <v>19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192</v>
      </c>
      <c r="AU514" s="244" t="s">
        <v>189</v>
      </c>
      <c r="AV514" s="13" t="s">
        <v>81</v>
      </c>
      <c r="AW514" s="13" t="s">
        <v>35</v>
      </c>
      <c r="AX514" s="13" t="s">
        <v>74</v>
      </c>
      <c r="AY514" s="244" t="s">
        <v>179</v>
      </c>
    </row>
    <row r="515" s="13" customFormat="1">
      <c r="A515" s="13"/>
      <c r="B515" s="234"/>
      <c r="C515" s="235"/>
      <c r="D515" s="236" t="s">
        <v>192</v>
      </c>
      <c r="E515" s="237" t="s">
        <v>19</v>
      </c>
      <c r="F515" s="238" t="s">
        <v>196</v>
      </c>
      <c r="G515" s="235"/>
      <c r="H515" s="237" t="s">
        <v>19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192</v>
      </c>
      <c r="AU515" s="244" t="s">
        <v>189</v>
      </c>
      <c r="AV515" s="13" t="s">
        <v>81</v>
      </c>
      <c r="AW515" s="13" t="s">
        <v>35</v>
      </c>
      <c r="AX515" s="13" t="s">
        <v>74</v>
      </c>
      <c r="AY515" s="244" t="s">
        <v>179</v>
      </c>
    </row>
    <row r="516" s="13" customFormat="1">
      <c r="A516" s="13"/>
      <c r="B516" s="234"/>
      <c r="C516" s="235"/>
      <c r="D516" s="236" t="s">
        <v>192</v>
      </c>
      <c r="E516" s="237" t="s">
        <v>19</v>
      </c>
      <c r="F516" s="238" t="s">
        <v>197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192</v>
      </c>
      <c r="AU516" s="244" t="s">
        <v>189</v>
      </c>
      <c r="AV516" s="13" t="s">
        <v>81</v>
      </c>
      <c r="AW516" s="13" t="s">
        <v>35</v>
      </c>
      <c r="AX516" s="13" t="s">
        <v>74</v>
      </c>
      <c r="AY516" s="244" t="s">
        <v>179</v>
      </c>
    </row>
    <row r="517" s="13" customFormat="1">
      <c r="A517" s="13"/>
      <c r="B517" s="234"/>
      <c r="C517" s="235"/>
      <c r="D517" s="236" t="s">
        <v>192</v>
      </c>
      <c r="E517" s="237" t="s">
        <v>19</v>
      </c>
      <c r="F517" s="238" t="s">
        <v>262</v>
      </c>
      <c r="G517" s="235"/>
      <c r="H517" s="237" t="s">
        <v>19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192</v>
      </c>
      <c r="AU517" s="244" t="s">
        <v>189</v>
      </c>
      <c r="AV517" s="13" t="s">
        <v>81</v>
      </c>
      <c r="AW517" s="13" t="s">
        <v>35</v>
      </c>
      <c r="AX517" s="13" t="s">
        <v>74</v>
      </c>
      <c r="AY517" s="244" t="s">
        <v>179</v>
      </c>
    </row>
    <row r="518" s="13" customFormat="1">
      <c r="A518" s="13"/>
      <c r="B518" s="234"/>
      <c r="C518" s="235"/>
      <c r="D518" s="236" t="s">
        <v>192</v>
      </c>
      <c r="E518" s="237" t="s">
        <v>19</v>
      </c>
      <c r="F518" s="238" t="s">
        <v>263</v>
      </c>
      <c r="G518" s="235"/>
      <c r="H518" s="237" t="s">
        <v>19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192</v>
      </c>
      <c r="AU518" s="244" t="s">
        <v>189</v>
      </c>
      <c r="AV518" s="13" t="s">
        <v>81</v>
      </c>
      <c r="AW518" s="13" t="s">
        <v>35</v>
      </c>
      <c r="AX518" s="13" t="s">
        <v>74</v>
      </c>
      <c r="AY518" s="244" t="s">
        <v>179</v>
      </c>
    </row>
    <row r="519" s="13" customFormat="1">
      <c r="A519" s="13"/>
      <c r="B519" s="234"/>
      <c r="C519" s="235"/>
      <c r="D519" s="236" t="s">
        <v>192</v>
      </c>
      <c r="E519" s="237" t="s">
        <v>19</v>
      </c>
      <c r="F519" s="238" t="s">
        <v>198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192</v>
      </c>
      <c r="AU519" s="244" t="s">
        <v>189</v>
      </c>
      <c r="AV519" s="13" t="s">
        <v>81</v>
      </c>
      <c r="AW519" s="13" t="s">
        <v>35</v>
      </c>
      <c r="AX519" s="13" t="s">
        <v>74</v>
      </c>
      <c r="AY519" s="244" t="s">
        <v>179</v>
      </c>
    </row>
    <row r="520" s="13" customFormat="1">
      <c r="A520" s="13"/>
      <c r="B520" s="234"/>
      <c r="C520" s="235"/>
      <c r="D520" s="236" t="s">
        <v>192</v>
      </c>
      <c r="E520" s="237" t="s">
        <v>19</v>
      </c>
      <c r="F520" s="238" t="s">
        <v>199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192</v>
      </c>
      <c r="AU520" s="244" t="s">
        <v>189</v>
      </c>
      <c r="AV520" s="13" t="s">
        <v>81</v>
      </c>
      <c r="AW520" s="13" t="s">
        <v>35</v>
      </c>
      <c r="AX520" s="13" t="s">
        <v>74</v>
      </c>
      <c r="AY520" s="244" t="s">
        <v>179</v>
      </c>
    </row>
    <row r="521" s="13" customFormat="1">
      <c r="A521" s="13"/>
      <c r="B521" s="234"/>
      <c r="C521" s="235"/>
      <c r="D521" s="236" t="s">
        <v>192</v>
      </c>
      <c r="E521" s="237" t="s">
        <v>19</v>
      </c>
      <c r="F521" s="238" t="s">
        <v>816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192</v>
      </c>
      <c r="AU521" s="244" t="s">
        <v>189</v>
      </c>
      <c r="AV521" s="13" t="s">
        <v>81</v>
      </c>
      <c r="AW521" s="13" t="s">
        <v>35</v>
      </c>
      <c r="AX521" s="13" t="s">
        <v>74</v>
      </c>
      <c r="AY521" s="244" t="s">
        <v>179</v>
      </c>
    </row>
    <row r="522" s="14" customFormat="1">
      <c r="A522" s="14"/>
      <c r="B522" s="245"/>
      <c r="C522" s="246"/>
      <c r="D522" s="236" t="s">
        <v>192</v>
      </c>
      <c r="E522" s="247" t="s">
        <v>19</v>
      </c>
      <c r="F522" s="248" t="s">
        <v>905</v>
      </c>
      <c r="G522" s="246"/>
      <c r="H522" s="249">
        <v>1855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192</v>
      </c>
      <c r="AU522" s="255" t="s">
        <v>189</v>
      </c>
      <c r="AV522" s="14" t="s">
        <v>14</v>
      </c>
      <c r="AW522" s="14" t="s">
        <v>35</v>
      </c>
      <c r="AX522" s="14" t="s">
        <v>74</v>
      </c>
      <c r="AY522" s="255" t="s">
        <v>179</v>
      </c>
    </row>
    <row r="523" s="15" customFormat="1">
      <c r="A523" s="15"/>
      <c r="B523" s="256"/>
      <c r="C523" s="257"/>
      <c r="D523" s="236" t="s">
        <v>192</v>
      </c>
      <c r="E523" s="258" t="s">
        <v>19</v>
      </c>
      <c r="F523" s="259" t="s">
        <v>201</v>
      </c>
      <c r="G523" s="257"/>
      <c r="H523" s="260">
        <v>1855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192</v>
      </c>
      <c r="AU523" s="266" t="s">
        <v>189</v>
      </c>
      <c r="AV523" s="15" t="s">
        <v>188</v>
      </c>
      <c r="AW523" s="15" t="s">
        <v>35</v>
      </c>
      <c r="AX523" s="15" t="s">
        <v>81</v>
      </c>
      <c r="AY523" s="266" t="s">
        <v>179</v>
      </c>
    </row>
    <row r="524" s="2" customFormat="1" ht="21.75" customHeight="1">
      <c r="A524" s="42"/>
      <c r="B524" s="43"/>
      <c r="C524" s="216" t="s">
        <v>347</v>
      </c>
      <c r="D524" s="216" t="s">
        <v>183</v>
      </c>
      <c r="E524" s="217" t="s">
        <v>623</v>
      </c>
      <c r="F524" s="218" t="s">
        <v>624</v>
      </c>
      <c r="G524" s="219" t="s">
        <v>186</v>
      </c>
      <c r="H524" s="220">
        <v>1855</v>
      </c>
      <c r="I524" s="221"/>
      <c r="J524" s="222">
        <f>ROUND(I524*H524,2)</f>
        <v>0</v>
      </c>
      <c r="K524" s="218" t="s">
        <v>187</v>
      </c>
      <c r="L524" s="48"/>
      <c r="M524" s="223" t="s">
        <v>19</v>
      </c>
      <c r="N524" s="224" t="s">
        <v>45</v>
      </c>
      <c r="O524" s="88"/>
      <c r="P524" s="225">
        <f>O524*H524</f>
        <v>0</v>
      </c>
      <c r="Q524" s="225">
        <v>0.34499999999999997</v>
      </c>
      <c r="R524" s="225">
        <f>Q524*H524</f>
        <v>639.97499999999991</v>
      </c>
      <c r="S524" s="225">
        <v>0</v>
      </c>
      <c r="T524" s="226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27" t="s">
        <v>188</v>
      </c>
      <c r="AT524" s="227" t="s">
        <v>183</v>
      </c>
      <c r="AU524" s="227" t="s">
        <v>189</v>
      </c>
      <c r="AY524" s="21" t="s">
        <v>179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1" t="s">
        <v>81</v>
      </c>
      <c r="BK524" s="228">
        <f>ROUND(I524*H524,2)</f>
        <v>0</v>
      </c>
      <c r="BL524" s="21" t="s">
        <v>188</v>
      </c>
      <c r="BM524" s="227" t="s">
        <v>453</v>
      </c>
    </row>
    <row r="525" s="2" customFormat="1">
      <c r="A525" s="42"/>
      <c r="B525" s="43"/>
      <c r="C525" s="44"/>
      <c r="D525" s="229" t="s">
        <v>190</v>
      </c>
      <c r="E525" s="44"/>
      <c r="F525" s="230" t="s">
        <v>625</v>
      </c>
      <c r="G525" s="44"/>
      <c r="H525" s="44"/>
      <c r="I525" s="231"/>
      <c r="J525" s="44"/>
      <c r="K525" s="44"/>
      <c r="L525" s="48"/>
      <c r="M525" s="232"/>
      <c r="N525" s="233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1" t="s">
        <v>190</v>
      </c>
      <c r="AU525" s="21" t="s">
        <v>189</v>
      </c>
    </row>
    <row r="526" s="13" customFormat="1">
      <c r="A526" s="13"/>
      <c r="B526" s="234"/>
      <c r="C526" s="235"/>
      <c r="D526" s="236" t="s">
        <v>192</v>
      </c>
      <c r="E526" s="237" t="s">
        <v>19</v>
      </c>
      <c r="F526" s="238" t="s">
        <v>193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192</v>
      </c>
      <c r="AU526" s="244" t="s">
        <v>189</v>
      </c>
      <c r="AV526" s="13" t="s">
        <v>81</v>
      </c>
      <c r="AW526" s="13" t="s">
        <v>35</v>
      </c>
      <c r="AX526" s="13" t="s">
        <v>74</v>
      </c>
      <c r="AY526" s="244" t="s">
        <v>179</v>
      </c>
    </row>
    <row r="527" s="13" customFormat="1">
      <c r="A527" s="13"/>
      <c r="B527" s="234"/>
      <c r="C527" s="235"/>
      <c r="D527" s="236" t="s">
        <v>192</v>
      </c>
      <c r="E527" s="237" t="s">
        <v>19</v>
      </c>
      <c r="F527" s="238" t="s">
        <v>752</v>
      </c>
      <c r="G527" s="235"/>
      <c r="H527" s="237" t="s">
        <v>19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192</v>
      </c>
      <c r="AU527" s="244" t="s">
        <v>189</v>
      </c>
      <c r="AV527" s="13" t="s">
        <v>81</v>
      </c>
      <c r="AW527" s="13" t="s">
        <v>35</v>
      </c>
      <c r="AX527" s="13" t="s">
        <v>74</v>
      </c>
      <c r="AY527" s="244" t="s">
        <v>179</v>
      </c>
    </row>
    <row r="528" s="13" customFormat="1">
      <c r="A528" s="13"/>
      <c r="B528" s="234"/>
      <c r="C528" s="235"/>
      <c r="D528" s="236" t="s">
        <v>192</v>
      </c>
      <c r="E528" s="237" t="s">
        <v>19</v>
      </c>
      <c r="F528" s="238" t="s">
        <v>753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192</v>
      </c>
      <c r="AU528" s="244" t="s">
        <v>189</v>
      </c>
      <c r="AV528" s="13" t="s">
        <v>81</v>
      </c>
      <c r="AW528" s="13" t="s">
        <v>35</v>
      </c>
      <c r="AX528" s="13" t="s">
        <v>74</v>
      </c>
      <c r="AY528" s="244" t="s">
        <v>179</v>
      </c>
    </row>
    <row r="529" s="13" customFormat="1">
      <c r="A529" s="13"/>
      <c r="B529" s="234"/>
      <c r="C529" s="235"/>
      <c r="D529" s="236" t="s">
        <v>192</v>
      </c>
      <c r="E529" s="237" t="s">
        <v>19</v>
      </c>
      <c r="F529" s="238" t="s">
        <v>195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192</v>
      </c>
      <c r="AU529" s="244" t="s">
        <v>189</v>
      </c>
      <c r="AV529" s="13" t="s">
        <v>81</v>
      </c>
      <c r="AW529" s="13" t="s">
        <v>35</v>
      </c>
      <c r="AX529" s="13" t="s">
        <v>74</v>
      </c>
      <c r="AY529" s="244" t="s">
        <v>179</v>
      </c>
    </row>
    <row r="530" s="13" customFormat="1">
      <c r="A530" s="13"/>
      <c r="B530" s="234"/>
      <c r="C530" s="235"/>
      <c r="D530" s="236" t="s">
        <v>192</v>
      </c>
      <c r="E530" s="237" t="s">
        <v>19</v>
      </c>
      <c r="F530" s="238" t="s">
        <v>196</v>
      </c>
      <c r="G530" s="235"/>
      <c r="H530" s="237" t="s">
        <v>19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192</v>
      </c>
      <c r="AU530" s="244" t="s">
        <v>189</v>
      </c>
      <c r="AV530" s="13" t="s">
        <v>81</v>
      </c>
      <c r="AW530" s="13" t="s">
        <v>35</v>
      </c>
      <c r="AX530" s="13" t="s">
        <v>74</v>
      </c>
      <c r="AY530" s="244" t="s">
        <v>179</v>
      </c>
    </row>
    <row r="531" s="13" customFormat="1">
      <c r="A531" s="13"/>
      <c r="B531" s="234"/>
      <c r="C531" s="235"/>
      <c r="D531" s="236" t="s">
        <v>192</v>
      </c>
      <c r="E531" s="237" t="s">
        <v>19</v>
      </c>
      <c r="F531" s="238" t="s">
        <v>197</v>
      </c>
      <c r="G531" s="235"/>
      <c r="H531" s="237" t="s">
        <v>19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192</v>
      </c>
      <c r="AU531" s="244" t="s">
        <v>189</v>
      </c>
      <c r="AV531" s="13" t="s">
        <v>81</v>
      </c>
      <c r="AW531" s="13" t="s">
        <v>35</v>
      </c>
      <c r="AX531" s="13" t="s">
        <v>74</v>
      </c>
      <c r="AY531" s="244" t="s">
        <v>179</v>
      </c>
    </row>
    <row r="532" s="13" customFormat="1">
      <c r="A532" s="13"/>
      <c r="B532" s="234"/>
      <c r="C532" s="235"/>
      <c r="D532" s="236" t="s">
        <v>192</v>
      </c>
      <c r="E532" s="237" t="s">
        <v>19</v>
      </c>
      <c r="F532" s="238" t="s">
        <v>262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192</v>
      </c>
      <c r="AU532" s="244" t="s">
        <v>189</v>
      </c>
      <c r="AV532" s="13" t="s">
        <v>81</v>
      </c>
      <c r="AW532" s="13" t="s">
        <v>35</v>
      </c>
      <c r="AX532" s="13" t="s">
        <v>74</v>
      </c>
      <c r="AY532" s="244" t="s">
        <v>179</v>
      </c>
    </row>
    <row r="533" s="13" customFormat="1">
      <c r="A533" s="13"/>
      <c r="B533" s="234"/>
      <c r="C533" s="235"/>
      <c r="D533" s="236" t="s">
        <v>192</v>
      </c>
      <c r="E533" s="237" t="s">
        <v>19</v>
      </c>
      <c r="F533" s="238" t="s">
        <v>263</v>
      </c>
      <c r="G533" s="235"/>
      <c r="H533" s="237" t="s">
        <v>19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192</v>
      </c>
      <c r="AU533" s="244" t="s">
        <v>189</v>
      </c>
      <c r="AV533" s="13" t="s">
        <v>81</v>
      </c>
      <c r="AW533" s="13" t="s">
        <v>35</v>
      </c>
      <c r="AX533" s="13" t="s">
        <v>74</v>
      </c>
      <c r="AY533" s="244" t="s">
        <v>179</v>
      </c>
    </row>
    <row r="534" s="13" customFormat="1">
      <c r="A534" s="13"/>
      <c r="B534" s="234"/>
      <c r="C534" s="235"/>
      <c r="D534" s="236" t="s">
        <v>192</v>
      </c>
      <c r="E534" s="237" t="s">
        <v>19</v>
      </c>
      <c r="F534" s="238" t="s">
        <v>198</v>
      </c>
      <c r="G534" s="235"/>
      <c r="H534" s="237" t="s">
        <v>19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192</v>
      </c>
      <c r="AU534" s="244" t="s">
        <v>189</v>
      </c>
      <c r="AV534" s="13" t="s">
        <v>81</v>
      </c>
      <c r="AW534" s="13" t="s">
        <v>35</v>
      </c>
      <c r="AX534" s="13" t="s">
        <v>74</v>
      </c>
      <c r="AY534" s="244" t="s">
        <v>179</v>
      </c>
    </row>
    <row r="535" s="13" customFormat="1">
      <c r="A535" s="13"/>
      <c r="B535" s="234"/>
      <c r="C535" s="235"/>
      <c r="D535" s="236" t="s">
        <v>192</v>
      </c>
      <c r="E535" s="237" t="s">
        <v>19</v>
      </c>
      <c r="F535" s="238" t="s">
        <v>199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192</v>
      </c>
      <c r="AU535" s="244" t="s">
        <v>189</v>
      </c>
      <c r="AV535" s="13" t="s">
        <v>81</v>
      </c>
      <c r="AW535" s="13" t="s">
        <v>35</v>
      </c>
      <c r="AX535" s="13" t="s">
        <v>74</v>
      </c>
      <c r="AY535" s="244" t="s">
        <v>179</v>
      </c>
    </row>
    <row r="536" s="13" customFormat="1">
      <c r="A536" s="13"/>
      <c r="B536" s="234"/>
      <c r="C536" s="235"/>
      <c r="D536" s="236" t="s">
        <v>192</v>
      </c>
      <c r="E536" s="237" t="s">
        <v>19</v>
      </c>
      <c r="F536" s="238" t="s">
        <v>816</v>
      </c>
      <c r="G536" s="235"/>
      <c r="H536" s="237" t="s">
        <v>19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192</v>
      </c>
      <c r="AU536" s="244" t="s">
        <v>189</v>
      </c>
      <c r="AV536" s="13" t="s">
        <v>81</v>
      </c>
      <c r="AW536" s="13" t="s">
        <v>35</v>
      </c>
      <c r="AX536" s="13" t="s">
        <v>74</v>
      </c>
      <c r="AY536" s="244" t="s">
        <v>179</v>
      </c>
    </row>
    <row r="537" s="14" customFormat="1">
      <c r="A537" s="14"/>
      <c r="B537" s="245"/>
      <c r="C537" s="246"/>
      <c r="D537" s="236" t="s">
        <v>192</v>
      </c>
      <c r="E537" s="247" t="s">
        <v>19</v>
      </c>
      <c r="F537" s="248" t="s">
        <v>905</v>
      </c>
      <c r="G537" s="246"/>
      <c r="H537" s="249">
        <v>1855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192</v>
      </c>
      <c r="AU537" s="255" t="s">
        <v>189</v>
      </c>
      <c r="AV537" s="14" t="s">
        <v>14</v>
      </c>
      <c r="AW537" s="14" t="s">
        <v>35</v>
      </c>
      <c r="AX537" s="14" t="s">
        <v>74</v>
      </c>
      <c r="AY537" s="255" t="s">
        <v>179</v>
      </c>
    </row>
    <row r="538" s="15" customFormat="1">
      <c r="A538" s="15"/>
      <c r="B538" s="256"/>
      <c r="C538" s="257"/>
      <c r="D538" s="236" t="s">
        <v>192</v>
      </c>
      <c r="E538" s="258" t="s">
        <v>19</v>
      </c>
      <c r="F538" s="259" t="s">
        <v>201</v>
      </c>
      <c r="G538" s="257"/>
      <c r="H538" s="260">
        <v>1855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192</v>
      </c>
      <c r="AU538" s="266" t="s">
        <v>189</v>
      </c>
      <c r="AV538" s="15" t="s">
        <v>188</v>
      </c>
      <c r="AW538" s="15" t="s">
        <v>35</v>
      </c>
      <c r="AX538" s="15" t="s">
        <v>81</v>
      </c>
      <c r="AY538" s="266" t="s">
        <v>179</v>
      </c>
    </row>
    <row r="539" s="2" customFormat="1" ht="21.75" customHeight="1">
      <c r="A539" s="42"/>
      <c r="B539" s="43"/>
      <c r="C539" s="216" t="s">
        <v>700</v>
      </c>
      <c r="D539" s="216" t="s">
        <v>183</v>
      </c>
      <c r="E539" s="217" t="s">
        <v>345</v>
      </c>
      <c r="F539" s="218" t="s">
        <v>346</v>
      </c>
      <c r="G539" s="219" t="s">
        <v>186</v>
      </c>
      <c r="H539" s="220">
        <v>1292</v>
      </c>
      <c r="I539" s="221"/>
      <c r="J539" s="222">
        <f>ROUND(I539*H539,2)</f>
        <v>0</v>
      </c>
      <c r="K539" s="218" t="s">
        <v>187</v>
      </c>
      <c r="L539" s="48"/>
      <c r="M539" s="223" t="s">
        <v>19</v>
      </c>
      <c r="N539" s="224" t="s">
        <v>45</v>
      </c>
      <c r="O539" s="88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7" t="s">
        <v>188</v>
      </c>
      <c r="AT539" s="227" t="s">
        <v>183</v>
      </c>
      <c r="AU539" s="227" t="s">
        <v>189</v>
      </c>
      <c r="AY539" s="21" t="s">
        <v>179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1" t="s">
        <v>81</v>
      </c>
      <c r="BK539" s="228">
        <f>ROUND(I539*H539,2)</f>
        <v>0</v>
      </c>
      <c r="BL539" s="21" t="s">
        <v>188</v>
      </c>
      <c r="BM539" s="227" t="s">
        <v>912</v>
      </c>
    </row>
    <row r="540" s="2" customFormat="1">
      <c r="A540" s="42"/>
      <c r="B540" s="43"/>
      <c r="C540" s="44"/>
      <c r="D540" s="229" t="s">
        <v>190</v>
      </c>
      <c r="E540" s="44"/>
      <c r="F540" s="230" t="s">
        <v>348</v>
      </c>
      <c r="G540" s="44"/>
      <c r="H540" s="44"/>
      <c r="I540" s="231"/>
      <c r="J540" s="44"/>
      <c r="K540" s="44"/>
      <c r="L540" s="48"/>
      <c r="M540" s="232"/>
      <c r="N540" s="233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1" t="s">
        <v>190</v>
      </c>
      <c r="AU540" s="21" t="s">
        <v>189</v>
      </c>
    </row>
    <row r="541" s="13" customFormat="1">
      <c r="A541" s="13"/>
      <c r="B541" s="234"/>
      <c r="C541" s="235"/>
      <c r="D541" s="236" t="s">
        <v>192</v>
      </c>
      <c r="E541" s="237" t="s">
        <v>19</v>
      </c>
      <c r="F541" s="238" t="s">
        <v>339</v>
      </c>
      <c r="G541" s="235"/>
      <c r="H541" s="237" t="s">
        <v>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192</v>
      </c>
      <c r="AU541" s="244" t="s">
        <v>189</v>
      </c>
      <c r="AV541" s="13" t="s">
        <v>81</v>
      </c>
      <c r="AW541" s="13" t="s">
        <v>35</v>
      </c>
      <c r="AX541" s="13" t="s">
        <v>74</v>
      </c>
      <c r="AY541" s="244" t="s">
        <v>179</v>
      </c>
    </row>
    <row r="542" s="14" customFormat="1">
      <c r="A542" s="14"/>
      <c r="B542" s="245"/>
      <c r="C542" s="246"/>
      <c r="D542" s="236" t="s">
        <v>192</v>
      </c>
      <c r="E542" s="247" t="s">
        <v>19</v>
      </c>
      <c r="F542" s="248" t="s">
        <v>904</v>
      </c>
      <c r="G542" s="246"/>
      <c r="H542" s="249">
        <v>1292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192</v>
      </c>
      <c r="AU542" s="255" t="s">
        <v>189</v>
      </c>
      <c r="AV542" s="14" t="s">
        <v>14</v>
      </c>
      <c r="AW542" s="14" t="s">
        <v>35</v>
      </c>
      <c r="AX542" s="14" t="s">
        <v>74</v>
      </c>
      <c r="AY542" s="255" t="s">
        <v>179</v>
      </c>
    </row>
    <row r="543" s="15" customFormat="1">
      <c r="A543" s="15"/>
      <c r="B543" s="256"/>
      <c r="C543" s="257"/>
      <c r="D543" s="236" t="s">
        <v>192</v>
      </c>
      <c r="E543" s="258" t="s">
        <v>19</v>
      </c>
      <c r="F543" s="259" t="s">
        <v>201</v>
      </c>
      <c r="G543" s="257"/>
      <c r="H543" s="260">
        <v>1292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192</v>
      </c>
      <c r="AU543" s="266" t="s">
        <v>189</v>
      </c>
      <c r="AV543" s="15" t="s">
        <v>188</v>
      </c>
      <c r="AW543" s="15" t="s">
        <v>35</v>
      </c>
      <c r="AX543" s="15" t="s">
        <v>81</v>
      </c>
      <c r="AY543" s="266" t="s">
        <v>179</v>
      </c>
    </row>
    <row r="544" s="12" customFormat="1" ht="20.88" customHeight="1">
      <c r="A544" s="12"/>
      <c r="B544" s="200"/>
      <c r="C544" s="201"/>
      <c r="D544" s="202" t="s">
        <v>73</v>
      </c>
      <c r="E544" s="214" t="s">
        <v>349</v>
      </c>
      <c r="F544" s="214" t="s">
        <v>350</v>
      </c>
      <c r="G544" s="201"/>
      <c r="H544" s="201"/>
      <c r="I544" s="204"/>
      <c r="J544" s="215">
        <f>BK544</f>
        <v>0</v>
      </c>
      <c r="K544" s="201"/>
      <c r="L544" s="206"/>
      <c r="M544" s="207"/>
      <c r="N544" s="208"/>
      <c r="O544" s="208"/>
      <c r="P544" s="209">
        <f>SUM(P545:P559)</f>
        <v>0</v>
      </c>
      <c r="Q544" s="208"/>
      <c r="R544" s="209">
        <f>SUM(R545:R559)</f>
        <v>0</v>
      </c>
      <c r="S544" s="208"/>
      <c r="T544" s="210">
        <f>SUM(T545:T559)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1" t="s">
        <v>81</v>
      </c>
      <c r="AT544" s="212" t="s">
        <v>73</v>
      </c>
      <c r="AU544" s="212" t="s">
        <v>14</v>
      </c>
      <c r="AY544" s="211" t="s">
        <v>179</v>
      </c>
      <c r="BK544" s="213">
        <f>SUM(BK545:BK559)</f>
        <v>0</v>
      </c>
    </row>
    <row r="545" s="2" customFormat="1" ht="16.5" customHeight="1">
      <c r="A545" s="42"/>
      <c r="B545" s="43"/>
      <c r="C545" s="216" t="s">
        <v>354</v>
      </c>
      <c r="D545" s="216" t="s">
        <v>183</v>
      </c>
      <c r="E545" s="217" t="s">
        <v>352</v>
      </c>
      <c r="F545" s="218" t="s">
        <v>353</v>
      </c>
      <c r="G545" s="219" t="s">
        <v>186</v>
      </c>
      <c r="H545" s="220">
        <v>1292</v>
      </c>
      <c r="I545" s="221"/>
      <c r="J545" s="222">
        <f>ROUND(I545*H545,2)</f>
        <v>0</v>
      </c>
      <c r="K545" s="218" t="s">
        <v>187</v>
      </c>
      <c r="L545" s="48"/>
      <c r="M545" s="223" t="s">
        <v>19</v>
      </c>
      <c r="N545" s="224" t="s">
        <v>45</v>
      </c>
      <c r="O545" s="88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27" t="s">
        <v>188</v>
      </c>
      <c r="AT545" s="227" t="s">
        <v>183</v>
      </c>
      <c r="AU545" s="227" t="s">
        <v>189</v>
      </c>
      <c r="AY545" s="21" t="s">
        <v>179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1" t="s">
        <v>81</v>
      </c>
      <c r="BK545" s="228">
        <f>ROUND(I545*H545,2)</f>
        <v>0</v>
      </c>
      <c r="BL545" s="21" t="s">
        <v>188</v>
      </c>
      <c r="BM545" s="227" t="s">
        <v>913</v>
      </c>
    </row>
    <row r="546" s="2" customFormat="1">
      <c r="A546" s="42"/>
      <c r="B546" s="43"/>
      <c r="C546" s="44"/>
      <c r="D546" s="229" t="s">
        <v>190</v>
      </c>
      <c r="E546" s="44"/>
      <c r="F546" s="230" t="s">
        <v>355</v>
      </c>
      <c r="G546" s="44"/>
      <c r="H546" s="44"/>
      <c r="I546" s="231"/>
      <c r="J546" s="44"/>
      <c r="K546" s="44"/>
      <c r="L546" s="48"/>
      <c r="M546" s="232"/>
      <c r="N546" s="233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1" t="s">
        <v>190</v>
      </c>
      <c r="AU546" s="21" t="s">
        <v>189</v>
      </c>
    </row>
    <row r="547" s="13" customFormat="1">
      <c r="A547" s="13"/>
      <c r="B547" s="234"/>
      <c r="C547" s="235"/>
      <c r="D547" s="236" t="s">
        <v>192</v>
      </c>
      <c r="E547" s="237" t="s">
        <v>19</v>
      </c>
      <c r="F547" s="238" t="s">
        <v>339</v>
      </c>
      <c r="G547" s="235"/>
      <c r="H547" s="237" t="s">
        <v>19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192</v>
      </c>
      <c r="AU547" s="244" t="s">
        <v>189</v>
      </c>
      <c r="AV547" s="13" t="s">
        <v>81</v>
      </c>
      <c r="AW547" s="13" t="s">
        <v>35</v>
      </c>
      <c r="AX547" s="13" t="s">
        <v>74</v>
      </c>
      <c r="AY547" s="244" t="s">
        <v>179</v>
      </c>
    </row>
    <row r="548" s="14" customFormat="1">
      <c r="A548" s="14"/>
      <c r="B548" s="245"/>
      <c r="C548" s="246"/>
      <c r="D548" s="236" t="s">
        <v>192</v>
      </c>
      <c r="E548" s="247" t="s">
        <v>19</v>
      </c>
      <c r="F548" s="248" t="s">
        <v>904</v>
      </c>
      <c r="G548" s="246"/>
      <c r="H548" s="249">
        <v>1292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192</v>
      </c>
      <c r="AU548" s="255" t="s">
        <v>189</v>
      </c>
      <c r="AV548" s="14" t="s">
        <v>14</v>
      </c>
      <c r="AW548" s="14" t="s">
        <v>35</v>
      </c>
      <c r="AX548" s="14" t="s">
        <v>74</v>
      </c>
      <c r="AY548" s="255" t="s">
        <v>179</v>
      </c>
    </row>
    <row r="549" s="15" customFormat="1">
      <c r="A549" s="15"/>
      <c r="B549" s="256"/>
      <c r="C549" s="257"/>
      <c r="D549" s="236" t="s">
        <v>192</v>
      </c>
      <c r="E549" s="258" t="s">
        <v>19</v>
      </c>
      <c r="F549" s="259" t="s">
        <v>201</v>
      </c>
      <c r="G549" s="257"/>
      <c r="H549" s="260">
        <v>1292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6" t="s">
        <v>192</v>
      </c>
      <c r="AU549" s="266" t="s">
        <v>189</v>
      </c>
      <c r="AV549" s="15" t="s">
        <v>188</v>
      </c>
      <c r="AW549" s="15" t="s">
        <v>35</v>
      </c>
      <c r="AX549" s="15" t="s">
        <v>81</v>
      </c>
      <c r="AY549" s="266" t="s">
        <v>179</v>
      </c>
    </row>
    <row r="550" s="2" customFormat="1" ht="16.5" customHeight="1">
      <c r="A550" s="42"/>
      <c r="B550" s="43"/>
      <c r="C550" s="216" t="s">
        <v>709</v>
      </c>
      <c r="D550" s="216" t="s">
        <v>183</v>
      </c>
      <c r="E550" s="217" t="s">
        <v>356</v>
      </c>
      <c r="F550" s="218" t="s">
        <v>357</v>
      </c>
      <c r="G550" s="219" t="s">
        <v>186</v>
      </c>
      <c r="H550" s="220">
        <v>1292</v>
      </c>
      <c r="I550" s="221"/>
      <c r="J550" s="222">
        <f>ROUND(I550*H550,2)</f>
        <v>0</v>
      </c>
      <c r="K550" s="218" t="s">
        <v>187</v>
      </c>
      <c r="L550" s="48"/>
      <c r="M550" s="223" t="s">
        <v>19</v>
      </c>
      <c r="N550" s="224" t="s">
        <v>45</v>
      </c>
      <c r="O550" s="88"/>
      <c r="P550" s="225">
        <f>O550*H550</f>
        <v>0</v>
      </c>
      <c r="Q550" s="225">
        <v>0</v>
      </c>
      <c r="R550" s="225">
        <f>Q550*H550</f>
        <v>0</v>
      </c>
      <c r="S550" s="225">
        <v>0</v>
      </c>
      <c r="T550" s="226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27" t="s">
        <v>188</v>
      </c>
      <c r="AT550" s="227" t="s">
        <v>183</v>
      </c>
      <c r="AU550" s="227" t="s">
        <v>189</v>
      </c>
      <c r="AY550" s="21" t="s">
        <v>179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21" t="s">
        <v>81</v>
      </c>
      <c r="BK550" s="228">
        <f>ROUND(I550*H550,2)</f>
        <v>0</v>
      </c>
      <c r="BL550" s="21" t="s">
        <v>188</v>
      </c>
      <c r="BM550" s="227" t="s">
        <v>914</v>
      </c>
    </row>
    <row r="551" s="2" customFormat="1">
      <c r="A551" s="42"/>
      <c r="B551" s="43"/>
      <c r="C551" s="44"/>
      <c r="D551" s="229" t="s">
        <v>190</v>
      </c>
      <c r="E551" s="44"/>
      <c r="F551" s="230" t="s">
        <v>359</v>
      </c>
      <c r="G551" s="44"/>
      <c r="H551" s="44"/>
      <c r="I551" s="231"/>
      <c r="J551" s="44"/>
      <c r="K551" s="44"/>
      <c r="L551" s="48"/>
      <c r="M551" s="232"/>
      <c r="N551" s="233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1" t="s">
        <v>190</v>
      </c>
      <c r="AU551" s="21" t="s">
        <v>189</v>
      </c>
    </row>
    <row r="552" s="13" customFormat="1">
      <c r="A552" s="13"/>
      <c r="B552" s="234"/>
      <c r="C552" s="235"/>
      <c r="D552" s="236" t="s">
        <v>192</v>
      </c>
      <c r="E552" s="237" t="s">
        <v>19</v>
      </c>
      <c r="F552" s="238" t="s">
        <v>339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192</v>
      </c>
      <c r="AU552" s="244" t="s">
        <v>189</v>
      </c>
      <c r="AV552" s="13" t="s">
        <v>81</v>
      </c>
      <c r="AW552" s="13" t="s">
        <v>35</v>
      </c>
      <c r="AX552" s="13" t="s">
        <v>74</v>
      </c>
      <c r="AY552" s="244" t="s">
        <v>179</v>
      </c>
    </row>
    <row r="553" s="14" customFormat="1">
      <c r="A553" s="14"/>
      <c r="B553" s="245"/>
      <c r="C553" s="246"/>
      <c r="D553" s="236" t="s">
        <v>192</v>
      </c>
      <c r="E553" s="247" t="s">
        <v>19</v>
      </c>
      <c r="F553" s="248" t="s">
        <v>904</v>
      </c>
      <c r="G553" s="246"/>
      <c r="H553" s="249">
        <v>1292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192</v>
      </c>
      <c r="AU553" s="255" t="s">
        <v>189</v>
      </c>
      <c r="AV553" s="14" t="s">
        <v>14</v>
      </c>
      <c r="AW553" s="14" t="s">
        <v>35</v>
      </c>
      <c r="AX553" s="14" t="s">
        <v>74</v>
      </c>
      <c r="AY553" s="255" t="s">
        <v>179</v>
      </c>
    </row>
    <row r="554" s="15" customFormat="1">
      <c r="A554" s="15"/>
      <c r="B554" s="256"/>
      <c r="C554" s="257"/>
      <c r="D554" s="236" t="s">
        <v>192</v>
      </c>
      <c r="E554" s="258" t="s">
        <v>19</v>
      </c>
      <c r="F554" s="259" t="s">
        <v>201</v>
      </c>
      <c r="G554" s="257"/>
      <c r="H554" s="260">
        <v>1292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192</v>
      </c>
      <c r="AU554" s="266" t="s">
        <v>189</v>
      </c>
      <c r="AV554" s="15" t="s">
        <v>188</v>
      </c>
      <c r="AW554" s="15" t="s">
        <v>35</v>
      </c>
      <c r="AX554" s="15" t="s">
        <v>81</v>
      </c>
      <c r="AY554" s="266" t="s">
        <v>179</v>
      </c>
    </row>
    <row r="555" s="2" customFormat="1" ht="24.15" customHeight="1">
      <c r="A555" s="42"/>
      <c r="B555" s="43"/>
      <c r="C555" s="216" t="s">
        <v>358</v>
      </c>
      <c r="D555" s="216" t="s">
        <v>183</v>
      </c>
      <c r="E555" s="217" t="s">
        <v>915</v>
      </c>
      <c r="F555" s="218" t="s">
        <v>916</v>
      </c>
      <c r="G555" s="219" t="s">
        <v>186</v>
      </c>
      <c r="H555" s="220">
        <v>1292</v>
      </c>
      <c r="I555" s="221"/>
      <c r="J555" s="222">
        <f>ROUND(I555*H555,2)</f>
        <v>0</v>
      </c>
      <c r="K555" s="218" t="s">
        <v>187</v>
      </c>
      <c r="L555" s="48"/>
      <c r="M555" s="223" t="s">
        <v>19</v>
      </c>
      <c r="N555" s="224" t="s">
        <v>45</v>
      </c>
      <c r="O555" s="88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27" t="s">
        <v>188</v>
      </c>
      <c r="AT555" s="227" t="s">
        <v>183</v>
      </c>
      <c r="AU555" s="227" t="s">
        <v>189</v>
      </c>
      <c r="AY555" s="21" t="s">
        <v>179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21" t="s">
        <v>81</v>
      </c>
      <c r="BK555" s="228">
        <f>ROUND(I555*H555,2)</f>
        <v>0</v>
      </c>
      <c r="BL555" s="21" t="s">
        <v>188</v>
      </c>
      <c r="BM555" s="227" t="s">
        <v>917</v>
      </c>
    </row>
    <row r="556" s="2" customFormat="1">
      <c r="A556" s="42"/>
      <c r="B556" s="43"/>
      <c r="C556" s="44"/>
      <c r="D556" s="229" t="s">
        <v>190</v>
      </c>
      <c r="E556" s="44"/>
      <c r="F556" s="230" t="s">
        <v>918</v>
      </c>
      <c r="G556" s="44"/>
      <c r="H556" s="44"/>
      <c r="I556" s="231"/>
      <c r="J556" s="44"/>
      <c r="K556" s="44"/>
      <c r="L556" s="48"/>
      <c r="M556" s="232"/>
      <c r="N556" s="233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1" t="s">
        <v>190</v>
      </c>
      <c r="AU556" s="21" t="s">
        <v>189</v>
      </c>
    </row>
    <row r="557" s="13" customFormat="1">
      <c r="A557" s="13"/>
      <c r="B557" s="234"/>
      <c r="C557" s="235"/>
      <c r="D557" s="236" t="s">
        <v>192</v>
      </c>
      <c r="E557" s="237" t="s">
        <v>19</v>
      </c>
      <c r="F557" s="238" t="s">
        <v>339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192</v>
      </c>
      <c r="AU557" s="244" t="s">
        <v>189</v>
      </c>
      <c r="AV557" s="13" t="s">
        <v>81</v>
      </c>
      <c r="AW557" s="13" t="s">
        <v>35</v>
      </c>
      <c r="AX557" s="13" t="s">
        <v>74</v>
      </c>
      <c r="AY557" s="244" t="s">
        <v>179</v>
      </c>
    </row>
    <row r="558" s="14" customFormat="1">
      <c r="A558" s="14"/>
      <c r="B558" s="245"/>
      <c r="C558" s="246"/>
      <c r="D558" s="236" t="s">
        <v>192</v>
      </c>
      <c r="E558" s="247" t="s">
        <v>19</v>
      </c>
      <c r="F558" s="248" t="s">
        <v>904</v>
      </c>
      <c r="G558" s="246"/>
      <c r="H558" s="249">
        <v>1292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192</v>
      </c>
      <c r="AU558" s="255" t="s">
        <v>189</v>
      </c>
      <c r="AV558" s="14" t="s">
        <v>14</v>
      </c>
      <c r="AW558" s="14" t="s">
        <v>35</v>
      </c>
      <c r="AX558" s="14" t="s">
        <v>74</v>
      </c>
      <c r="AY558" s="255" t="s">
        <v>179</v>
      </c>
    </row>
    <row r="559" s="15" customFormat="1">
      <c r="A559" s="15"/>
      <c r="B559" s="256"/>
      <c r="C559" s="257"/>
      <c r="D559" s="236" t="s">
        <v>192</v>
      </c>
      <c r="E559" s="258" t="s">
        <v>19</v>
      </c>
      <c r="F559" s="259" t="s">
        <v>201</v>
      </c>
      <c r="G559" s="257"/>
      <c r="H559" s="260">
        <v>1292</v>
      </c>
      <c r="I559" s="261"/>
      <c r="J559" s="257"/>
      <c r="K559" s="257"/>
      <c r="L559" s="262"/>
      <c r="M559" s="263"/>
      <c r="N559" s="264"/>
      <c r="O559" s="264"/>
      <c r="P559" s="264"/>
      <c r="Q559" s="264"/>
      <c r="R559" s="264"/>
      <c r="S559" s="264"/>
      <c r="T559" s="26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6" t="s">
        <v>192</v>
      </c>
      <c r="AU559" s="266" t="s">
        <v>189</v>
      </c>
      <c r="AV559" s="15" t="s">
        <v>188</v>
      </c>
      <c r="AW559" s="15" t="s">
        <v>35</v>
      </c>
      <c r="AX559" s="15" t="s">
        <v>81</v>
      </c>
      <c r="AY559" s="266" t="s">
        <v>179</v>
      </c>
    </row>
    <row r="560" s="12" customFormat="1" ht="20.88" customHeight="1">
      <c r="A560" s="12"/>
      <c r="B560" s="200"/>
      <c r="C560" s="201"/>
      <c r="D560" s="202" t="s">
        <v>73</v>
      </c>
      <c r="E560" s="214" t="s">
        <v>626</v>
      </c>
      <c r="F560" s="214" t="s">
        <v>627</v>
      </c>
      <c r="G560" s="201"/>
      <c r="H560" s="201"/>
      <c r="I560" s="204"/>
      <c r="J560" s="215">
        <f>BK560</f>
        <v>0</v>
      </c>
      <c r="K560" s="201"/>
      <c r="L560" s="206"/>
      <c r="M560" s="207"/>
      <c r="N560" s="208"/>
      <c r="O560" s="208"/>
      <c r="P560" s="209">
        <f>SUM(P561:P571)</f>
        <v>0</v>
      </c>
      <c r="Q560" s="208"/>
      <c r="R560" s="209">
        <f>SUM(R561:R571)</f>
        <v>20.480550000000001</v>
      </c>
      <c r="S560" s="208"/>
      <c r="T560" s="210">
        <f>SUM(T561:T571)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1" t="s">
        <v>81</v>
      </c>
      <c r="AT560" s="212" t="s">
        <v>73</v>
      </c>
      <c r="AU560" s="212" t="s">
        <v>14</v>
      </c>
      <c r="AY560" s="211" t="s">
        <v>179</v>
      </c>
      <c r="BK560" s="213">
        <f>SUM(BK561:BK571)</f>
        <v>0</v>
      </c>
    </row>
    <row r="561" s="2" customFormat="1" ht="24.15" customHeight="1">
      <c r="A561" s="42"/>
      <c r="B561" s="43"/>
      <c r="C561" s="216" t="s">
        <v>716</v>
      </c>
      <c r="D561" s="216" t="s">
        <v>183</v>
      </c>
      <c r="E561" s="217" t="s">
        <v>365</v>
      </c>
      <c r="F561" s="218" t="s">
        <v>366</v>
      </c>
      <c r="G561" s="219" t="s">
        <v>186</v>
      </c>
      <c r="H561" s="220">
        <v>30</v>
      </c>
      <c r="I561" s="221"/>
      <c r="J561" s="222">
        <f>ROUND(I561*H561,2)</f>
        <v>0</v>
      </c>
      <c r="K561" s="218" t="s">
        <v>187</v>
      </c>
      <c r="L561" s="48"/>
      <c r="M561" s="223" t="s">
        <v>19</v>
      </c>
      <c r="N561" s="224" t="s">
        <v>45</v>
      </c>
      <c r="O561" s="88"/>
      <c r="P561" s="225">
        <f>O561*H561</f>
        <v>0</v>
      </c>
      <c r="Q561" s="225">
        <v>0.13403999999999999</v>
      </c>
      <c r="R561" s="225">
        <f>Q561*H561</f>
        <v>4.0211999999999994</v>
      </c>
      <c r="S561" s="225">
        <v>0</v>
      </c>
      <c r="T561" s="226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27" t="s">
        <v>188</v>
      </c>
      <c r="AT561" s="227" t="s">
        <v>183</v>
      </c>
      <c r="AU561" s="227" t="s">
        <v>189</v>
      </c>
      <c r="AY561" s="21" t="s">
        <v>179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1" t="s">
        <v>81</v>
      </c>
      <c r="BK561" s="228">
        <f>ROUND(I561*H561,2)</f>
        <v>0</v>
      </c>
      <c r="BL561" s="21" t="s">
        <v>188</v>
      </c>
      <c r="BM561" s="227" t="s">
        <v>465</v>
      </c>
    </row>
    <row r="562" s="2" customFormat="1">
      <c r="A562" s="42"/>
      <c r="B562" s="43"/>
      <c r="C562" s="44"/>
      <c r="D562" s="229" t="s">
        <v>190</v>
      </c>
      <c r="E562" s="44"/>
      <c r="F562" s="230" t="s">
        <v>367</v>
      </c>
      <c r="G562" s="44"/>
      <c r="H562" s="44"/>
      <c r="I562" s="231"/>
      <c r="J562" s="44"/>
      <c r="K562" s="44"/>
      <c r="L562" s="48"/>
      <c r="M562" s="232"/>
      <c r="N562" s="233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1" t="s">
        <v>190</v>
      </c>
      <c r="AU562" s="21" t="s">
        <v>189</v>
      </c>
    </row>
    <row r="563" s="2" customFormat="1" ht="16.5" customHeight="1">
      <c r="A563" s="42"/>
      <c r="B563" s="43"/>
      <c r="C563" s="267" t="s">
        <v>363</v>
      </c>
      <c r="D563" s="267" t="s">
        <v>266</v>
      </c>
      <c r="E563" s="268" t="s">
        <v>369</v>
      </c>
      <c r="F563" s="269" t="s">
        <v>370</v>
      </c>
      <c r="G563" s="270" t="s">
        <v>269</v>
      </c>
      <c r="H563" s="271">
        <v>15</v>
      </c>
      <c r="I563" s="272"/>
      <c r="J563" s="273">
        <f>ROUND(I563*H563,2)</f>
        <v>0</v>
      </c>
      <c r="K563" s="269" t="s">
        <v>187</v>
      </c>
      <c r="L563" s="274"/>
      <c r="M563" s="275" t="s">
        <v>19</v>
      </c>
      <c r="N563" s="276" t="s">
        <v>45</v>
      </c>
      <c r="O563" s="88"/>
      <c r="P563" s="225">
        <f>O563*H563</f>
        <v>0</v>
      </c>
      <c r="Q563" s="225">
        <v>1</v>
      </c>
      <c r="R563" s="225">
        <f>Q563*H563</f>
        <v>15</v>
      </c>
      <c r="S563" s="225">
        <v>0</v>
      </c>
      <c r="T563" s="226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27" t="s">
        <v>217</v>
      </c>
      <c r="AT563" s="227" t="s">
        <v>266</v>
      </c>
      <c r="AU563" s="227" t="s">
        <v>189</v>
      </c>
      <c r="AY563" s="21" t="s">
        <v>179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21" t="s">
        <v>81</v>
      </c>
      <c r="BK563" s="228">
        <f>ROUND(I563*H563,2)</f>
        <v>0</v>
      </c>
      <c r="BL563" s="21" t="s">
        <v>188</v>
      </c>
      <c r="BM563" s="227" t="s">
        <v>473</v>
      </c>
    </row>
    <row r="564" s="2" customFormat="1" ht="37.8" customHeight="1">
      <c r="A564" s="42"/>
      <c r="B564" s="43"/>
      <c r="C564" s="216" t="s">
        <v>726</v>
      </c>
      <c r="D564" s="216" t="s">
        <v>183</v>
      </c>
      <c r="E564" s="217" t="s">
        <v>628</v>
      </c>
      <c r="F564" s="218" t="s">
        <v>629</v>
      </c>
      <c r="G564" s="219" t="s">
        <v>186</v>
      </c>
      <c r="H564" s="220">
        <v>5</v>
      </c>
      <c r="I564" s="221"/>
      <c r="J564" s="222">
        <f>ROUND(I564*H564,2)</f>
        <v>0</v>
      </c>
      <c r="K564" s="218" t="s">
        <v>187</v>
      </c>
      <c r="L564" s="48"/>
      <c r="M564" s="223" t="s">
        <v>19</v>
      </c>
      <c r="N564" s="224" t="s">
        <v>45</v>
      </c>
      <c r="O564" s="88"/>
      <c r="P564" s="225">
        <f>O564*H564</f>
        <v>0</v>
      </c>
      <c r="Q564" s="225">
        <v>0.11162</v>
      </c>
      <c r="R564" s="225">
        <f>Q564*H564</f>
        <v>0.55810000000000004</v>
      </c>
      <c r="S564" s="225">
        <v>0</v>
      </c>
      <c r="T564" s="226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7" t="s">
        <v>188</v>
      </c>
      <c r="AT564" s="227" t="s">
        <v>183</v>
      </c>
      <c r="AU564" s="227" t="s">
        <v>189</v>
      </c>
      <c r="AY564" s="21" t="s">
        <v>179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1" t="s">
        <v>81</v>
      </c>
      <c r="BK564" s="228">
        <f>ROUND(I564*H564,2)</f>
        <v>0</v>
      </c>
      <c r="BL564" s="21" t="s">
        <v>188</v>
      </c>
      <c r="BM564" s="227" t="s">
        <v>919</v>
      </c>
    </row>
    <row r="565" s="2" customFormat="1">
      <c r="A565" s="42"/>
      <c r="B565" s="43"/>
      <c r="C565" s="44"/>
      <c r="D565" s="229" t="s">
        <v>190</v>
      </c>
      <c r="E565" s="44"/>
      <c r="F565" s="230" t="s">
        <v>631</v>
      </c>
      <c r="G565" s="44"/>
      <c r="H565" s="44"/>
      <c r="I565" s="231"/>
      <c r="J565" s="44"/>
      <c r="K565" s="44"/>
      <c r="L565" s="48"/>
      <c r="M565" s="232"/>
      <c r="N565" s="233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1" t="s">
        <v>190</v>
      </c>
      <c r="AU565" s="21" t="s">
        <v>189</v>
      </c>
    </row>
    <row r="566" s="2" customFormat="1">
      <c r="A566" s="42"/>
      <c r="B566" s="43"/>
      <c r="C566" s="44"/>
      <c r="D566" s="236" t="s">
        <v>272</v>
      </c>
      <c r="E566" s="44"/>
      <c r="F566" s="277" t="s">
        <v>632</v>
      </c>
      <c r="G566" s="44"/>
      <c r="H566" s="44"/>
      <c r="I566" s="231"/>
      <c r="J566" s="44"/>
      <c r="K566" s="44"/>
      <c r="L566" s="48"/>
      <c r="M566" s="232"/>
      <c r="N566" s="233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1" t="s">
        <v>272</v>
      </c>
      <c r="AU566" s="21" t="s">
        <v>189</v>
      </c>
    </row>
    <row r="567" s="13" customFormat="1">
      <c r="A567" s="13"/>
      <c r="B567" s="234"/>
      <c r="C567" s="235"/>
      <c r="D567" s="236" t="s">
        <v>192</v>
      </c>
      <c r="E567" s="237" t="s">
        <v>19</v>
      </c>
      <c r="F567" s="238" t="s">
        <v>606</v>
      </c>
      <c r="G567" s="235"/>
      <c r="H567" s="237" t="s">
        <v>19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192</v>
      </c>
      <c r="AU567" s="244" t="s">
        <v>189</v>
      </c>
      <c r="AV567" s="13" t="s">
        <v>81</v>
      </c>
      <c r="AW567" s="13" t="s">
        <v>35</v>
      </c>
      <c r="AX567" s="13" t="s">
        <v>74</v>
      </c>
      <c r="AY567" s="244" t="s">
        <v>179</v>
      </c>
    </row>
    <row r="568" s="14" customFormat="1">
      <c r="A568" s="14"/>
      <c r="B568" s="245"/>
      <c r="C568" s="246"/>
      <c r="D568" s="236" t="s">
        <v>192</v>
      </c>
      <c r="E568" s="247" t="s">
        <v>19</v>
      </c>
      <c r="F568" s="248" t="s">
        <v>880</v>
      </c>
      <c r="G568" s="246"/>
      <c r="H568" s="249">
        <v>5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192</v>
      </c>
      <c r="AU568" s="255" t="s">
        <v>189</v>
      </c>
      <c r="AV568" s="14" t="s">
        <v>14</v>
      </c>
      <c r="AW568" s="14" t="s">
        <v>35</v>
      </c>
      <c r="AX568" s="14" t="s">
        <v>74</v>
      </c>
      <c r="AY568" s="255" t="s">
        <v>179</v>
      </c>
    </row>
    <row r="569" s="15" customFormat="1">
      <c r="A569" s="15"/>
      <c r="B569" s="256"/>
      <c r="C569" s="257"/>
      <c r="D569" s="236" t="s">
        <v>192</v>
      </c>
      <c r="E569" s="258" t="s">
        <v>19</v>
      </c>
      <c r="F569" s="259" t="s">
        <v>201</v>
      </c>
      <c r="G569" s="257"/>
      <c r="H569" s="260">
        <v>5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192</v>
      </c>
      <c r="AU569" s="266" t="s">
        <v>189</v>
      </c>
      <c r="AV569" s="15" t="s">
        <v>188</v>
      </c>
      <c r="AW569" s="15" t="s">
        <v>35</v>
      </c>
      <c r="AX569" s="15" t="s">
        <v>81</v>
      </c>
      <c r="AY569" s="266" t="s">
        <v>179</v>
      </c>
    </row>
    <row r="570" s="2" customFormat="1" ht="16.5" customHeight="1">
      <c r="A570" s="42"/>
      <c r="B570" s="43"/>
      <c r="C570" s="267" t="s">
        <v>333</v>
      </c>
      <c r="D570" s="267" t="s">
        <v>266</v>
      </c>
      <c r="E570" s="268" t="s">
        <v>633</v>
      </c>
      <c r="F570" s="269" t="s">
        <v>634</v>
      </c>
      <c r="G570" s="270" t="s">
        <v>186</v>
      </c>
      <c r="H570" s="271">
        <v>5.1500000000000004</v>
      </c>
      <c r="I570" s="272"/>
      <c r="J570" s="273">
        <f>ROUND(I570*H570,2)</f>
        <v>0</v>
      </c>
      <c r="K570" s="269" t="s">
        <v>187</v>
      </c>
      <c r="L570" s="274"/>
      <c r="M570" s="275" t="s">
        <v>19</v>
      </c>
      <c r="N570" s="276" t="s">
        <v>45</v>
      </c>
      <c r="O570" s="88"/>
      <c r="P570" s="225">
        <f>O570*H570</f>
        <v>0</v>
      </c>
      <c r="Q570" s="225">
        <v>0.17499999999999999</v>
      </c>
      <c r="R570" s="225">
        <f>Q570*H570</f>
        <v>0.90125</v>
      </c>
      <c r="S570" s="225">
        <v>0</v>
      </c>
      <c r="T570" s="226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27" t="s">
        <v>217</v>
      </c>
      <c r="AT570" s="227" t="s">
        <v>266</v>
      </c>
      <c r="AU570" s="227" t="s">
        <v>189</v>
      </c>
      <c r="AY570" s="21" t="s">
        <v>179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1" t="s">
        <v>81</v>
      </c>
      <c r="BK570" s="228">
        <f>ROUND(I570*H570,2)</f>
        <v>0</v>
      </c>
      <c r="BL570" s="21" t="s">
        <v>188</v>
      </c>
      <c r="BM570" s="227" t="s">
        <v>920</v>
      </c>
    </row>
    <row r="571" s="14" customFormat="1">
      <c r="A571" s="14"/>
      <c r="B571" s="245"/>
      <c r="C571" s="246"/>
      <c r="D571" s="236" t="s">
        <v>192</v>
      </c>
      <c r="E571" s="246"/>
      <c r="F571" s="248" t="s">
        <v>921</v>
      </c>
      <c r="G571" s="246"/>
      <c r="H571" s="249">
        <v>5.1500000000000004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192</v>
      </c>
      <c r="AU571" s="255" t="s">
        <v>189</v>
      </c>
      <c r="AV571" s="14" t="s">
        <v>14</v>
      </c>
      <c r="AW571" s="14" t="s">
        <v>4</v>
      </c>
      <c r="AX571" s="14" t="s">
        <v>81</v>
      </c>
      <c r="AY571" s="255" t="s">
        <v>179</v>
      </c>
    </row>
    <row r="572" s="12" customFormat="1" ht="22.8" customHeight="1">
      <c r="A572" s="12"/>
      <c r="B572" s="200"/>
      <c r="C572" s="201"/>
      <c r="D572" s="202" t="s">
        <v>73</v>
      </c>
      <c r="E572" s="214" t="s">
        <v>217</v>
      </c>
      <c r="F572" s="214" t="s">
        <v>374</v>
      </c>
      <c r="G572" s="201"/>
      <c r="H572" s="201"/>
      <c r="I572" s="204"/>
      <c r="J572" s="215">
        <f>BK572</f>
        <v>0</v>
      </c>
      <c r="K572" s="201"/>
      <c r="L572" s="206"/>
      <c r="M572" s="207"/>
      <c r="N572" s="208"/>
      <c r="O572" s="208"/>
      <c r="P572" s="209">
        <f>P573</f>
        <v>0</v>
      </c>
      <c r="Q572" s="208"/>
      <c r="R572" s="209">
        <f>R573</f>
        <v>21.634410000000003</v>
      </c>
      <c r="S572" s="208"/>
      <c r="T572" s="210">
        <f>T573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1" t="s">
        <v>81</v>
      </c>
      <c r="AT572" s="212" t="s">
        <v>73</v>
      </c>
      <c r="AU572" s="212" t="s">
        <v>81</v>
      </c>
      <c r="AY572" s="211" t="s">
        <v>179</v>
      </c>
      <c r="BK572" s="213">
        <f>BK573</f>
        <v>0</v>
      </c>
    </row>
    <row r="573" s="12" customFormat="1" ht="20.88" customHeight="1">
      <c r="A573" s="12"/>
      <c r="B573" s="200"/>
      <c r="C573" s="201"/>
      <c r="D573" s="202" t="s">
        <v>73</v>
      </c>
      <c r="E573" s="214" t="s">
        <v>375</v>
      </c>
      <c r="F573" s="214" t="s">
        <v>376</v>
      </c>
      <c r="G573" s="201"/>
      <c r="H573" s="201"/>
      <c r="I573" s="204"/>
      <c r="J573" s="215">
        <f>BK573</f>
        <v>0</v>
      </c>
      <c r="K573" s="201"/>
      <c r="L573" s="206"/>
      <c r="M573" s="207"/>
      <c r="N573" s="208"/>
      <c r="O573" s="208"/>
      <c r="P573" s="209">
        <f>SUM(P574:P579)</f>
        <v>0</v>
      </c>
      <c r="Q573" s="208"/>
      <c r="R573" s="209">
        <f>SUM(R574:R579)</f>
        <v>21.634410000000003</v>
      </c>
      <c r="S573" s="208"/>
      <c r="T573" s="210">
        <f>SUM(T574:T579)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11" t="s">
        <v>81</v>
      </c>
      <c r="AT573" s="212" t="s">
        <v>73</v>
      </c>
      <c r="AU573" s="212" t="s">
        <v>14</v>
      </c>
      <c r="AY573" s="211" t="s">
        <v>179</v>
      </c>
      <c r="BK573" s="213">
        <f>SUM(BK574:BK579)</f>
        <v>0</v>
      </c>
    </row>
    <row r="574" s="2" customFormat="1" ht="16.5" customHeight="1">
      <c r="A574" s="42"/>
      <c r="B574" s="43"/>
      <c r="C574" s="216" t="s">
        <v>349</v>
      </c>
      <c r="D574" s="216" t="s">
        <v>183</v>
      </c>
      <c r="E574" s="217" t="s">
        <v>922</v>
      </c>
      <c r="F574" s="218" t="s">
        <v>923</v>
      </c>
      <c r="G574" s="219" t="s">
        <v>325</v>
      </c>
      <c r="H574" s="220">
        <v>7</v>
      </c>
      <c r="I574" s="221"/>
      <c r="J574" s="222">
        <f>ROUND(I574*H574,2)</f>
        <v>0</v>
      </c>
      <c r="K574" s="218" t="s">
        <v>187</v>
      </c>
      <c r="L574" s="48"/>
      <c r="M574" s="223" t="s">
        <v>19</v>
      </c>
      <c r="N574" s="224" t="s">
        <v>45</v>
      </c>
      <c r="O574" s="88"/>
      <c r="P574" s="225">
        <f>O574*H574</f>
        <v>0</v>
      </c>
      <c r="Q574" s="225">
        <v>0.45828999999999998</v>
      </c>
      <c r="R574" s="225">
        <f>Q574*H574</f>
        <v>3.2080299999999999</v>
      </c>
      <c r="S574" s="225">
        <v>0</v>
      </c>
      <c r="T574" s="226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7" t="s">
        <v>188</v>
      </c>
      <c r="AT574" s="227" t="s">
        <v>183</v>
      </c>
      <c r="AU574" s="227" t="s">
        <v>189</v>
      </c>
      <c r="AY574" s="21" t="s">
        <v>179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1" t="s">
        <v>81</v>
      </c>
      <c r="BK574" s="228">
        <f>ROUND(I574*H574,2)</f>
        <v>0</v>
      </c>
      <c r="BL574" s="21" t="s">
        <v>188</v>
      </c>
      <c r="BM574" s="227" t="s">
        <v>482</v>
      </c>
    </row>
    <row r="575" s="2" customFormat="1">
      <c r="A575" s="42"/>
      <c r="B575" s="43"/>
      <c r="C575" s="44"/>
      <c r="D575" s="229" t="s">
        <v>190</v>
      </c>
      <c r="E575" s="44"/>
      <c r="F575" s="230" t="s">
        <v>924</v>
      </c>
      <c r="G575" s="44"/>
      <c r="H575" s="44"/>
      <c r="I575" s="231"/>
      <c r="J575" s="44"/>
      <c r="K575" s="44"/>
      <c r="L575" s="48"/>
      <c r="M575" s="232"/>
      <c r="N575" s="233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1" t="s">
        <v>190</v>
      </c>
      <c r="AU575" s="21" t="s">
        <v>189</v>
      </c>
    </row>
    <row r="576" s="2" customFormat="1" ht="16.5" customHeight="1">
      <c r="A576" s="42"/>
      <c r="B576" s="43"/>
      <c r="C576" s="267" t="s">
        <v>371</v>
      </c>
      <c r="D576" s="267" t="s">
        <v>266</v>
      </c>
      <c r="E576" s="268" t="s">
        <v>925</v>
      </c>
      <c r="F576" s="269" t="s">
        <v>926</v>
      </c>
      <c r="G576" s="270" t="s">
        <v>325</v>
      </c>
      <c r="H576" s="271">
        <v>7</v>
      </c>
      <c r="I576" s="272"/>
      <c r="J576" s="273">
        <f>ROUND(I576*H576,2)</f>
        <v>0</v>
      </c>
      <c r="K576" s="269" t="s">
        <v>187</v>
      </c>
      <c r="L576" s="274"/>
      <c r="M576" s="275" t="s">
        <v>19</v>
      </c>
      <c r="N576" s="276" t="s">
        <v>45</v>
      </c>
      <c r="O576" s="88"/>
      <c r="P576" s="225">
        <f>O576*H576</f>
        <v>0</v>
      </c>
      <c r="Q576" s="225">
        <v>2.2549999999999999</v>
      </c>
      <c r="R576" s="225">
        <f>Q576*H576</f>
        <v>15.785</v>
      </c>
      <c r="S576" s="225">
        <v>0</v>
      </c>
      <c r="T576" s="226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27" t="s">
        <v>217</v>
      </c>
      <c r="AT576" s="227" t="s">
        <v>266</v>
      </c>
      <c r="AU576" s="227" t="s">
        <v>189</v>
      </c>
      <c r="AY576" s="21" t="s">
        <v>179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1" t="s">
        <v>81</v>
      </c>
      <c r="BK576" s="228">
        <f>ROUND(I576*H576,2)</f>
        <v>0</v>
      </c>
      <c r="BL576" s="21" t="s">
        <v>188</v>
      </c>
      <c r="BM576" s="227" t="s">
        <v>927</v>
      </c>
    </row>
    <row r="577" s="2" customFormat="1" ht="16.5" customHeight="1">
      <c r="A577" s="42"/>
      <c r="B577" s="43"/>
      <c r="C577" s="216" t="s">
        <v>626</v>
      </c>
      <c r="D577" s="216" t="s">
        <v>183</v>
      </c>
      <c r="E577" s="217" t="s">
        <v>928</v>
      </c>
      <c r="F577" s="218" t="s">
        <v>929</v>
      </c>
      <c r="G577" s="219" t="s">
        <v>325</v>
      </c>
      <c r="H577" s="220">
        <v>7</v>
      </c>
      <c r="I577" s="221"/>
      <c r="J577" s="222">
        <f>ROUND(I577*H577,2)</f>
        <v>0</v>
      </c>
      <c r="K577" s="218" t="s">
        <v>187</v>
      </c>
      <c r="L577" s="48"/>
      <c r="M577" s="223" t="s">
        <v>19</v>
      </c>
      <c r="N577" s="224" t="s">
        <v>45</v>
      </c>
      <c r="O577" s="88"/>
      <c r="P577" s="225">
        <f>O577*H577</f>
        <v>0</v>
      </c>
      <c r="Q577" s="225">
        <v>0.21734000000000001</v>
      </c>
      <c r="R577" s="225">
        <f>Q577*H577</f>
        <v>1.52138</v>
      </c>
      <c r="S577" s="225">
        <v>0</v>
      </c>
      <c r="T577" s="226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7" t="s">
        <v>188</v>
      </c>
      <c r="AT577" s="227" t="s">
        <v>183</v>
      </c>
      <c r="AU577" s="227" t="s">
        <v>189</v>
      </c>
      <c r="AY577" s="21" t="s">
        <v>179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21" t="s">
        <v>81</v>
      </c>
      <c r="BK577" s="228">
        <f>ROUND(I577*H577,2)</f>
        <v>0</v>
      </c>
      <c r="BL577" s="21" t="s">
        <v>188</v>
      </c>
      <c r="BM577" s="227" t="s">
        <v>490</v>
      </c>
    </row>
    <row r="578" s="2" customFormat="1">
      <c r="A578" s="42"/>
      <c r="B578" s="43"/>
      <c r="C578" s="44"/>
      <c r="D578" s="229" t="s">
        <v>190</v>
      </c>
      <c r="E578" s="44"/>
      <c r="F578" s="230" t="s">
        <v>930</v>
      </c>
      <c r="G578" s="44"/>
      <c r="H578" s="44"/>
      <c r="I578" s="231"/>
      <c r="J578" s="44"/>
      <c r="K578" s="44"/>
      <c r="L578" s="48"/>
      <c r="M578" s="232"/>
      <c r="N578" s="233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190</v>
      </c>
      <c r="AU578" s="21" t="s">
        <v>189</v>
      </c>
    </row>
    <row r="579" s="2" customFormat="1" ht="16.5" customHeight="1">
      <c r="A579" s="42"/>
      <c r="B579" s="43"/>
      <c r="C579" s="267" t="s">
        <v>386</v>
      </c>
      <c r="D579" s="267" t="s">
        <v>266</v>
      </c>
      <c r="E579" s="268" t="s">
        <v>931</v>
      </c>
      <c r="F579" s="269" t="s">
        <v>932</v>
      </c>
      <c r="G579" s="270" t="s">
        <v>325</v>
      </c>
      <c r="H579" s="271">
        <v>7</v>
      </c>
      <c r="I579" s="272"/>
      <c r="J579" s="273">
        <f>ROUND(I579*H579,2)</f>
        <v>0</v>
      </c>
      <c r="K579" s="269" t="s">
        <v>187</v>
      </c>
      <c r="L579" s="274"/>
      <c r="M579" s="275" t="s">
        <v>19</v>
      </c>
      <c r="N579" s="276" t="s">
        <v>45</v>
      </c>
      <c r="O579" s="88"/>
      <c r="P579" s="225">
        <f>O579*H579</f>
        <v>0</v>
      </c>
      <c r="Q579" s="225">
        <v>0.16</v>
      </c>
      <c r="R579" s="225">
        <f>Q579*H579</f>
        <v>1.1200000000000001</v>
      </c>
      <c r="S579" s="225">
        <v>0</v>
      </c>
      <c r="T579" s="226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27" t="s">
        <v>217</v>
      </c>
      <c r="AT579" s="227" t="s">
        <v>266</v>
      </c>
      <c r="AU579" s="227" t="s">
        <v>189</v>
      </c>
      <c r="AY579" s="21" t="s">
        <v>179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1" t="s">
        <v>81</v>
      </c>
      <c r="BK579" s="228">
        <f>ROUND(I579*H579,2)</f>
        <v>0</v>
      </c>
      <c r="BL579" s="21" t="s">
        <v>188</v>
      </c>
      <c r="BM579" s="227" t="s">
        <v>500</v>
      </c>
    </row>
    <row r="580" s="12" customFormat="1" ht="22.8" customHeight="1">
      <c r="A580" s="12"/>
      <c r="B580" s="200"/>
      <c r="C580" s="201"/>
      <c r="D580" s="202" t="s">
        <v>73</v>
      </c>
      <c r="E580" s="214" t="s">
        <v>256</v>
      </c>
      <c r="F580" s="214" t="s">
        <v>414</v>
      </c>
      <c r="G580" s="201"/>
      <c r="H580" s="201"/>
      <c r="I580" s="204"/>
      <c r="J580" s="215">
        <f>BK580</f>
        <v>0</v>
      </c>
      <c r="K580" s="201"/>
      <c r="L580" s="206"/>
      <c r="M580" s="207"/>
      <c r="N580" s="208"/>
      <c r="O580" s="208"/>
      <c r="P580" s="209">
        <f>P581+P736+P741</f>
        <v>0</v>
      </c>
      <c r="Q580" s="208"/>
      <c r="R580" s="209">
        <f>R581+R736+R741</f>
        <v>306.60719753000001</v>
      </c>
      <c r="S580" s="208"/>
      <c r="T580" s="210">
        <f>T581+T736+T741</f>
        <v>0.14879999999999999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1" t="s">
        <v>81</v>
      </c>
      <c r="AT580" s="212" t="s">
        <v>73</v>
      </c>
      <c r="AU580" s="212" t="s">
        <v>81</v>
      </c>
      <c r="AY580" s="211" t="s">
        <v>179</v>
      </c>
      <c r="BK580" s="213">
        <f>BK581+BK736+BK741</f>
        <v>0</v>
      </c>
    </row>
    <row r="581" s="12" customFormat="1" ht="20.88" customHeight="1">
      <c r="A581" s="12"/>
      <c r="B581" s="200"/>
      <c r="C581" s="201"/>
      <c r="D581" s="202" t="s">
        <v>73</v>
      </c>
      <c r="E581" s="214" t="s">
        <v>415</v>
      </c>
      <c r="F581" s="214" t="s">
        <v>416</v>
      </c>
      <c r="G581" s="201"/>
      <c r="H581" s="201"/>
      <c r="I581" s="204"/>
      <c r="J581" s="215">
        <f>BK581</f>
        <v>0</v>
      </c>
      <c r="K581" s="201"/>
      <c r="L581" s="206"/>
      <c r="M581" s="207"/>
      <c r="N581" s="208"/>
      <c r="O581" s="208"/>
      <c r="P581" s="209">
        <f>SUM(P582:P735)</f>
        <v>0</v>
      </c>
      <c r="Q581" s="208"/>
      <c r="R581" s="209">
        <f>SUM(R582:R735)</f>
        <v>306.60719753000001</v>
      </c>
      <c r="S581" s="208"/>
      <c r="T581" s="210">
        <f>SUM(T582:T735)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11" t="s">
        <v>81</v>
      </c>
      <c r="AT581" s="212" t="s">
        <v>73</v>
      </c>
      <c r="AU581" s="212" t="s">
        <v>14</v>
      </c>
      <c r="AY581" s="211" t="s">
        <v>179</v>
      </c>
      <c r="BK581" s="213">
        <f>SUM(BK582:BK735)</f>
        <v>0</v>
      </c>
    </row>
    <row r="582" s="2" customFormat="1" ht="16.5" customHeight="1">
      <c r="A582" s="42"/>
      <c r="B582" s="43"/>
      <c r="C582" s="216" t="s">
        <v>933</v>
      </c>
      <c r="D582" s="216" t="s">
        <v>183</v>
      </c>
      <c r="E582" s="217" t="s">
        <v>418</v>
      </c>
      <c r="F582" s="218" t="s">
        <v>419</v>
      </c>
      <c r="G582" s="219" t="s">
        <v>204</v>
      </c>
      <c r="H582" s="220">
        <v>500</v>
      </c>
      <c r="I582" s="221"/>
      <c r="J582" s="222">
        <f>ROUND(I582*H582,2)</f>
        <v>0</v>
      </c>
      <c r="K582" s="218" t="s">
        <v>187</v>
      </c>
      <c r="L582" s="48"/>
      <c r="M582" s="223" t="s">
        <v>19</v>
      </c>
      <c r="N582" s="224" t="s">
        <v>45</v>
      </c>
      <c r="O582" s="88"/>
      <c r="P582" s="225">
        <f>O582*H582</f>
        <v>0</v>
      </c>
      <c r="Q582" s="225">
        <v>0.040079999999999998</v>
      </c>
      <c r="R582" s="225">
        <f>Q582*H582</f>
        <v>20.039999999999999</v>
      </c>
      <c r="S582" s="225">
        <v>0</v>
      </c>
      <c r="T582" s="226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7" t="s">
        <v>188</v>
      </c>
      <c r="AT582" s="227" t="s">
        <v>183</v>
      </c>
      <c r="AU582" s="227" t="s">
        <v>189</v>
      </c>
      <c r="AY582" s="21" t="s">
        <v>179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1" t="s">
        <v>81</v>
      </c>
      <c r="BK582" s="228">
        <f>ROUND(I582*H582,2)</f>
        <v>0</v>
      </c>
      <c r="BL582" s="21" t="s">
        <v>188</v>
      </c>
      <c r="BM582" s="227" t="s">
        <v>738</v>
      </c>
    </row>
    <row r="583" s="2" customFormat="1">
      <c r="A583" s="42"/>
      <c r="B583" s="43"/>
      <c r="C583" s="44"/>
      <c r="D583" s="229" t="s">
        <v>190</v>
      </c>
      <c r="E583" s="44"/>
      <c r="F583" s="230" t="s">
        <v>421</v>
      </c>
      <c r="G583" s="44"/>
      <c r="H583" s="44"/>
      <c r="I583" s="231"/>
      <c r="J583" s="44"/>
      <c r="K583" s="44"/>
      <c r="L583" s="48"/>
      <c r="M583" s="232"/>
      <c r="N583" s="233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1" t="s">
        <v>190</v>
      </c>
      <c r="AU583" s="21" t="s">
        <v>189</v>
      </c>
    </row>
    <row r="584" s="13" customFormat="1">
      <c r="A584" s="13"/>
      <c r="B584" s="234"/>
      <c r="C584" s="235"/>
      <c r="D584" s="236" t="s">
        <v>192</v>
      </c>
      <c r="E584" s="237" t="s">
        <v>19</v>
      </c>
      <c r="F584" s="238" t="s">
        <v>193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192</v>
      </c>
      <c r="AU584" s="244" t="s">
        <v>189</v>
      </c>
      <c r="AV584" s="13" t="s">
        <v>81</v>
      </c>
      <c r="AW584" s="13" t="s">
        <v>35</v>
      </c>
      <c r="AX584" s="13" t="s">
        <v>74</v>
      </c>
      <c r="AY584" s="244" t="s">
        <v>179</v>
      </c>
    </row>
    <row r="585" s="13" customFormat="1">
      <c r="A585" s="13"/>
      <c r="B585" s="234"/>
      <c r="C585" s="235"/>
      <c r="D585" s="236" t="s">
        <v>192</v>
      </c>
      <c r="E585" s="237" t="s">
        <v>19</v>
      </c>
      <c r="F585" s="238" t="s">
        <v>752</v>
      </c>
      <c r="G585" s="235"/>
      <c r="H585" s="237" t="s">
        <v>19</v>
      </c>
      <c r="I585" s="239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192</v>
      </c>
      <c r="AU585" s="244" t="s">
        <v>189</v>
      </c>
      <c r="AV585" s="13" t="s">
        <v>81</v>
      </c>
      <c r="AW585" s="13" t="s">
        <v>35</v>
      </c>
      <c r="AX585" s="13" t="s">
        <v>74</v>
      </c>
      <c r="AY585" s="244" t="s">
        <v>179</v>
      </c>
    </row>
    <row r="586" s="13" customFormat="1">
      <c r="A586" s="13"/>
      <c r="B586" s="234"/>
      <c r="C586" s="235"/>
      <c r="D586" s="236" t="s">
        <v>192</v>
      </c>
      <c r="E586" s="237" t="s">
        <v>19</v>
      </c>
      <c r="F586" s="238" t="s">
        <v>753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192</v>
      </c>
      <c r="AU586" s="244" t="s">
        <v>189</v>
      </c>
      <c r="AV586" s="13" t="s">
        <v>81</v>
      </c>
      <c r="AW586" s="13" t="s">
        <v>35</v>
      </c>
      <c r="AX586" s="13" t="s">
        <v>74</v>
      </c>
      <c r="AY586" s="244" t="s">
        <v>179</v>
      </c>
    </row>
    <row r="587" s="13" customFormat="1">
      <c r="A587" s="13"/>
      <c r="B587" s="234"/>
      <c r="C587" s="235"/>
      <c r="D587" s="236" t="s">
        <v>192</v>
      </c>
      <c r="E587" s="237" t="s">
        <v>19</v>
      </c>
      <c r="F587" s="238" t="s">
        <v>195</v>
      </c>
      <c r="G587" s="235"/>
      <c r="H587" s="237" t="s">
        <v>19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192</v>
      </c>
      <c r="AU587" s="244" t="s">
        <v>189</v>
      </c>
      <c r="AV587" s="13" t="s">
        <v>81</v>
      </c>
      <c r="AW587" s="13" t="s">
        <v>35</v>
      </c>
      <c r="AX587" s="13" t="s">
        <v>74</v>
      </c>
      <c r="AY587" s="244" t="s">
        <v>179</v>
      </c>
    </row>
    <row r="588" s="13" customFormat="1">
      <c r="A588" s="13"/>
      <c r="B588" s="234"/>
      <c r="C588" s="235"/>
      <c r="D588" s="236" t="s">
        <v>192</v>
      </c>
      <c r="E588" s="237" t="s">
        <v>19</v>
      </c>
      <c r="F588" s="238" t="s">
        <v>196</v>
      </c>
      <c r="G588" s="235"/>
      <c r="H588" s="237" t="s">
        <v>19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192</v>
      </c>
      <c r="AU588" s="244" t="s">
        <v>189</v>
      </c>
      <c r="AV588" s="13" t="s">
        <v>81</v>
      </c>
      <c r="AW588" s="13" t="s">
        <v>35</v>
      </c>
      <c r="AX588" s="13" t="s">
        <v>74</v>
      </c>
      <c r="AY588" s="244" t="s">
        <v>179</v>
      </c>
    </row>
    <row r="589" s="13" customFormat="1">
      <c r="A589" s="13"/>
      <c r="B589" s="234"/>
      <c r="C589" s="235"/>
      <c r="D589" s="236" t="s">
        <v>192</v>
      </c>
      <c r="E589" s="237" t="s">
        <v>19</v>
      </c>
      <c r="F589" s="238" t="s">
        <v>197</v>
      </c>
      <c r="G589" s="235"/>
      <c r="H589" s="237" t="s">
        <v>19</v>
      </c>
      <c r="I589" s="239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4" t="s">
        <v>192</v>
      </c>
      <c r="AU589" s="244" t="s">
        <v>189</v>
      </c>
      <c r="AV589" s="13" t="s">
        <v>81</v>
      </c>
      <c r="AW589" s="13" t="s">
        <v>35</v>
      </c>
      <c r="AX589" s="13" t="s">
        <v>74</v>
      </c>
      <c r="AY589" s="244" t="s">
        <v>179</v>
      </c>
    </row>
    <row r="590" s="13" customFormat="1">
      <c r="A590" s="13"/>
      <c r="B590" s="234"/>
      <c r="C590" s="235"/>
      <c r="D590" s="236" t="s">
        <v>192</v>
      </c>
      <c r="E590" s="237" t="s">
        <v>19</v>
      </c>
      <c r="F590" s="238" t="s">
        <v>262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192</v>
      </c>
      <c r="AU590" s="244" t="s">
        <v>189</v>
      </c>
      <c r="AV590" s="13" t="s">
        <v>81</v>
      </c>
      <c r="AW590" s="13" t="s">
        <v>35</v>
      </c>
      <c r="AX590" s="13" t="s">
        <v>74</v>
      </c>
      <c r="AY590" s="244" t="s">
        <v>179</v>
      </c>
    </row>
    <row r="591" s="13" customFormat="1">
      <c r="A591" s="13"/>
      <c r="B591" s="234"/>
      <c r="C591" s="235"/>
      <c r="D591" s="236" t="s">
        <v>192</v>
      </c>
      <c r="E591" s="237" t="s">
        <v>19</v>
      </c>
      <c r="F591" s="238" t="s">
        <v>263</v>
      </c>
      <c r="G591" s="235"/>
      <c r="H591" s="237" t="s">
        <v>19</v>
      </c>
      <c r="I591" s="239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192</v>
      </c>
      <c r="AU591" s="244" t="s">
        <v>189</v>
      </c>
      <c r="AV591" s="13" t="s">
        <v>81</v>
      </c>
      <c r="AW591" s="13" t="s">
        <v>35</v>
      </c>
      <c r="AX591" s="13" t="s">
        <v>74</v>
      </c>
      <c r="AY591" s="244" t="s">
        <v>179</v>
      </c>
    </row>
    <row r="592" s="13" customFormat="1">
      <c r="A592" s="13"/>
      <c r="B592" s="234"/>
      <c r="C592" s="235"/>
      <c r="D592" s="236" t="s">
        <v>192</v>
      </c>
      <c r="E592" s="237" t="s">
        <v>19</v>
      </c>
      <c r="F592" s="238" t="s">
        <v>198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192</v>
      </c>
      <c r="AU592" s="244" t="s">
        <v>189</v>
      </c>
      <c r="AV592" s="13" t="s">
        <v>81</v>
      </c>
      <c r="AW592" s="13" t="s">
        <v>35</v>
      </c>
      <c r="AX592" s="13" t="s">
        <v>74</v>
      </c>
      <c r="AY592" s="244" t="s">
        <v>179</v>
      </c>
    </row>
    <row r="593" s="14" customFormat="1">
      <c r="A593" s="14"/>
      <c r="B593" s="245"/>
      <c r="C593" s="246"/>
      <c r="D593" s="236" t="s">
        <v>192</v>
      </c>
      <c r="E593" s="247" t="s">
        <v>19</v>
      </c>
      <c r="F593" s="248" t="s">
        <v>934</v>
      </c>
      <c r="G593" s="246"/>
      <c r="H593" s="249">
        <v>500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192</v>
      </c>
      <c r="AU593" s="255" t="s">
        <v>189</v>
      </c>
      <c r="AV593" s="14" t="s">
        <v>14</v>
      </c>
      <c r="AW593" s="14" t="s">
        <v>35</v>
      </c>
      <c r="AX593" s="14" t="s">
        <v>74</v>
      </c>
      <c r="AY593" s="255" t="s">
        <v>179</v>
      </c>
    </row>
    <row r="594" s="15" customFormat="1">
      <c r="A594" s="15"/>
      <c r="B594" s="256"/>
      <c r="C594" s="257"/>
      <c r="D594" s="236" t="s">
        <v>192</v>
      </c>
      <c r="E594" s="258" t="s">
        <v>19</v>
      </c>
      <c r="F594" s="259" t="s">
        <v>201</v>
      </c>
      <c r="G594" s="257"/>
      <c r="H594" s="260">
        <v>500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6" t="s">
        <v>192</v>
      </c>
      <c r="AU594" s="266" t="s">
        <v>189</v>
      </c>
      <c r="AV594" s="15" t="s">
        <v>188</v>
      </c>
      <c r="AW594" s="15" t="s">
        <v>35</v>
      </c>
      <c r="AX594" s="15" t="s">
        <v>81</v>
      </c>
      <c r="AY594" s="266" t="s">
        <v>179</v>
      </c>
    </row>
    <row r="595" s="2" customFormat="1" ht="16.5" customHeight="1">
      <c r="A595" s="42"/>
      <c r="B595" s="43"/>
      <c r="C595" s="267" t="s">
        <v>392</v>
      </c>
      <c r="D595" s="267" t="s">
        <v>266</v>
      </c>
      <c r="E595" s="268" t="s">
        <v>639</v>
      </c>
      <c r="F595" s="269" t="s">
        <v>640</v>
      </c>
      <c r="G595" s="270" t="s">
        <v>204</v>
      </c>
      <c r="H595" s="271">
        <v>552.62699999999995</v>
      </c>
      <c r="I595" s="272"/>
      <c r="J595" s="273">
        <f>ROUND(I595*H595,2)</f>
        <v>0</v>
      </c>
      <c r="K595" s="269" t="s">
        <v>270</v>
      </c>
      <c r="L595" s="274"/>
      <c r="M595" s="275" t="s">
        <v>19</v>
      </c>
      <c r="N595" s="276" t="s">
        <v>45</v>
      </c>
      <c r="O595" s="88"/>
      <c r="P595" s="225">
        <f>O595*H595</f>
        <v>0</v>
      </c>
      <c r="Q595" s="225">
        <v>0.00349</v>
      </c>
      <c r="R595" s="225">
        <f>Q595*H595</f>
        <v>1.9286682299999998</v>
      </c>
      <c r="S595" s="225">
        <v>0</v>
      </c>
      <c r="T595" s="226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7" t="s">
        <v>217</v>
      </c>
      <c r="AT595" s="227" t="s">
        <v>266</v>
      </c>
      <c r="AU595" s="227" t="s">
        <v>189</v>
      </c>
      <c r="AY595" s="21" t="s">
        <v>179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21" t="s">
        <v>81</v>
      </c>
      <c r="BK595" s="228">
        <f>ROUND(I595*H595,2)</f>
        <v>0</v>
      </c>
      <c r="BL595" s="21" t="s">
        <v>188</v>
      </c>
      <c r="BM595" s="227" t="s">
        <v>935</v>
      </c>
    </row>
    <row r="596" s="2" customFormat="1">
      <c r="A596" s="42"/>
      <c r="B596" s="43"/>
      <c r="C596" s="44"/>
      <c r="D596" s="236" t="s">
        <v>272</v>
      </c>
      <c r="E596" s="44"/>
      <c r="F596" s="277" t="s">
        <v>642</v>
      </c>
      <c r="G596" s="44"/>
      <c r="H596" s="44"/>
      <c r="I596" s="231"/>
      <c r="J596" s="44"/>
      <c r="K596" s="44"/>
      <c r="L596" s="48"/>
      <c r="M596" s="232"/>
      <c r="N596" s="233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1" t="s">
        <v>272</v>
      </c>
      <c r="AU596" s="21" t="s">
        <v>189</v>
      </c>
    </row>
    <row r="597" s="13" customFormat="1">
      <c r="A597" s="13"/>
      <c r="B597" s="234"/>
      <c r="C597" s="235"/>
      <c r="D597" s="236" t="s">
        <v>192</v>
      </c>
      <c r="E597" s="237" t="s">
        <v>19</v>
      </c>
      <c r="F597" s="238" t="s">
        <v>193</v>
      </c>
      <c r="G597" s="235"/>
      <c r="H597" s="237" t="s">
        <v>19</v>
      </c>
      <c r="I597" s="239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192</v>
      </c>
      <c r="AU597" s="244" t="s">
        <v>189</v>
      </c>
      <c r="AV597" s="13" t="s">
        <v>81</v>
      </c>
      <c r="AW597" s="13" t="s">
        <v>35</v>
      </c>
      <c r="AX597" s="13" t="s">
        <v>74</v>
      </c>
      <c r="AY597" s="244" t="s">
        <v>179</v>
      </c>
    </row>
    <row r="598" s="13" customFormat="1">
      <c r="A598" s="13"/>
      <c r="B598" s="234"/>
      <c r="C598" s="235"/>
      <c r="D598" s="236" t="s">
        <v>192</v>
      </c>
      <c r="E598" s="237" t="s">
        <v>19</v>
      </c>
      <c r="F598" s="238" t="s">
        <v>752</v>
      </c>
      <c r="G598" s="235"/>
      <c r="H598" s="237" t="s">
        <v>19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192</v>
      </c>
      <c r="AU598" s="244" t="s">
        <v>189</v>
      </c>
      <c r="AV598" s="13" t="s">
        <v>81</v>
      </c>
      <c r="AW598" s="13" t="s">
        <v>35</v>
      </c>
      <c r="AX598" s="13" t="s">
        <v>74</v>
      </c>
      <c r="AY598" s="244" t="s">
        <v>179</v>
      </c>
    </row>
    <row r="599" s="13" customFormat="1">
      <c r="A599" s="13"/>
      <c r="B599" s="234"/>
      <c r="C599" s="235"/>
      <c r="D599" s="236" t="s">
        <v>192</v>
      </c>
      <c r="E599" s="237" t="s">
        <v>19</v>
      </c>
      <c r="F599" s="238" t="s">
        <v>753</v>
      </c>
      <c r="G599" s="235"/>
      <c r="H599" s="237" t="s">
        <v>19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192</v>
      </c>
      <c r="AU599" s="244" t="s">
        <v>189</v>
      </c>
      <c r="AV599" s="13" t="s">
        <v>81</v>
      </c>
      <c r="AW599" s="13" t="s">
        <v>35</v>
      </c>
      <c r="AX599" s="13" t="s">
        <v>74</v>
      </c>
      <c r="AY599" s="244" t="s">
        <v>179</v>
      </c>
    </row>
    <row r="600" s="13" customFormat="1">
      <c r="A600" s="13"/>
      <c r="B600" s="234"/>
      <c r="C600" s="235"/>
      <c r="D600" s="236" t="s">
        <v>192</v>
      </c>
      <c r="E600" s="237" t="s">
        <v>19</v>
      </c>
      <c r="F600" s="238" t="s">
        <v>195</v>
      </c>
      <c r="G600" s="235"/>
      <c r="H600" s="237" t="s">
        <v>19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192</v>
      </c>
      <c r="AU600" s="244" t="s">
        <v>189</v>
      </c>
      <c r="AV600" s="13" t="s">
        <v>81</v>
      </c>
      <c r="AW600" s="13" t="s">
        <v>35</v>
      </c>
      <c r="AX600" s="13" t="s">
        <v>74</v>
      </c>
      <c r="AY600" s="244" t="s">
        <v>179</v>
      </c>
    </row>
    <row r="601" s="13" customFormat="1">
      <c r="A601" s="13"/>
      <c r="B601" s="234"/>
      <c r="C601" s="235"/>
      <c r="D601" s="236" t="s">
        <v>192</v>
      </c>
      <c r="E601" s="237" t="s">
        <v>19</v>
      </c>
      <c r="F601" s="238" t="s">
        <v>196</v>
      </c>
      <c r="G601" s="235"/>
      <c r="H601" s="237" t="s">
        <v>19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192</v>
      </c>
      <c r="AU601" s="244" t="s">
        <v>189</v>
      </c>
      <c r="AV601" s="13" t="s">
        <v>81</v>
      </c>
      <c r="AW601" s="13" t="s">
        <v>35</v>
      </c>
      <c r="AX601" s="13" t="s">
        <v>74</v>
      </c>
      <c r="AY601" s="244" t="s">
        <v>179</v>
      </c>
    </row>
    <row r="602" s="13" customFormat="1">
      <c r="A602" s="13"/>
      <c r="B602" s="234"/>
      <c r="C602" s="235"/>
      <c r="D602" s="236" t="s">
        <v>192</v>
      </c>
      <c r="E602" s="237" t="s">
        <v>19</v>
      </c>
      <c r="F602" s="238" t="s">
        <v>197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192</v>
      </c>
      <c r="AU602" s="244" t="s">
        <v>189</v>
      </c>
      <c r="AV602" s="13" t="s">
        <v>81</v>
      </c>
      <c r="AW602" s="13" t="s">
        <v>35</v>
      </c>
      <c r="AX602" s="13" t="s">
        <v>74</v>
      </c>
      <c r="AY602" s="244" t="s">
        <v>179</v>
      </c>
    </row>
    <row r="603" s="13" customFormat="1">
      <c r="A603" s="13"/>
      <c r="B603" s="234"/>
      <c r="C603" s="235"/>
      <c r="D603" s="236" t="s">
        <v>192</v>
      </c>
      <c r="E603" s="237" t="s">
        <v>19</v>
      </c>
      <c r="F603" s="238" t="s">
        <v>263</v>
      </c>
      <c r="G603" s="235"/>
      <c r="H603" s="237" t="s">
        <v>19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192</v>
      </c>
      <c r="AU603" s="244" t="s">
        <v>189</v>
      </c>
      <c r="AV603" s="13" t="s">
        <v>81</v>
      </c>
      <c r="AW603" s="13" t="s">
        <v>35</v>
      </c>
      <c r="AX603" s="13" t="s">
        <v>74</v>
      </c>
      <c r="AY603" s="244" t="s">
        <v>179</v>
      </c>
    </row>
    <row r="604" s="14" customFormat="1">
      <c r="A604" s="14"/>
      <c r="B604" s="245"/>
      <c r="C604" s="246"/>
      <c r="D604" s="236" t="s">
        <v>192</v>
      </c>
      <c r="E604" s="247" t="s">
        <v>19</v>
      </c>
      <c r="F604" s="248" t="s">
        <v>936</v>
      </c>
      <c r="G604" s="246"/>
      <c r="H604" s="249">
        <v>521.10000000000002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192</v>
      </c>
      <c r="AU604" s="255" t="s">
        <v>189</v>
      </c>
      <c r="AV604" s="14" t="s">
        <v>14</v>
      </c>
      <c r="AW604" s="14" t="s">
        <v>35</v>
      </c>
      <c r="AX604" s="14" t="s">
        <v>74</v>
      </c>
      <c r="AY604" s="255" t="s">
        <v>179</v>
      </c>
    </row>
    <row r="605" s="15" customFormat="1">
      <c r="A605" s="15"/>
      <c r="B605" s="256"/>
      <c r="C605" s="257"/>
      <c r="D605" s="236" t="s">
        <v>192</v>
      </c>
      <c r="E605" s="258" t="s">
        <v>19</v>
      </c>
      <c r="F605" s="259" t="s">
        <v>201</v>
      </c>
      <c r="G605" s="257"/>
      <c r="H605" s="260">
        <v>521.10000000000002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6" t="s">
        <v>192</v>
      </c>
      <c r="AU605" s="266" t="s">
        <v>189</v>
      </c>
      <c r="AV605" s="15" t="s">
        <v>188</v>
      </c>
      <c r="AW605" s="15" t="s">
        <v>35</v>
      </c>
      <c r="AX605" s="15" t="s">
        <v>74</v>
      </c>
      <c r="AY605" s="266" t="s">
        <v>179</v>
      </c>
    </row>
    <row r="606" s="14" customFormat="1">
      <c r="A606" s="14"/>
      <c r="B606" s="245"/>
      <c r="C606" s="246"/>
      <c r="D606" s="236" t="s">
        <v>192</v>
      </c>
      <c r="E606" s="247" t="s">
        <v>19</v>
      </c>
      <c r="F606" s="248" t="s">
        <v>937</v>
      </c>
      <c r="G606" s="246"/>
      <c r="H606" s="249">
        <v>526.31100000000004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192</v>
      </c>
      <c r="AU606" s="255" t="s">
        <v>189</v>
      </c>
      <c r="AV606" s="14" t="s">
        <v>14</v>
      </c>
      <c r="AW606" s="14" t="s">
        <v>35</v>
      </c>
      <c r="AX606" s="14" t="s">
        <v>81</v>
      </c>
      <c r="AY606" s="255" t="s">
        <v>179</v>
      </c>
    </row>
    <row r="607" s="14" customFormat="1">
      <c r="A607" s="14"/>
      <c r="B607" s="245"/>
      <c r="C607" s="246"/>
      <c r="D607" s="236" t="s">
        <v>192</v>
      </c>
      <c r="E607" s="246"/>
      <c r="F607" s="248" t="s">
        <v>938</v>
      </c>
      <c r="G607" s="246"/>
      <c r="H607" s="249">
        <v>552.62699999999995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192</v>
      </c>
      <c r="AU607" s="255" t="s">
        <v>189</v>
      </c>
      <c r="AV607" s="14" t="s">
        <v>14</v>
      </c>
      <c r="AW607" s="14" t="s">
        <v>4</v>
      </c>
      <c r="AX607" s="14" t="s">
        <v>81</v>
      </c>
      <c r="AY607" s="255" t="s">
        <v>179</v>
      </c>
    </row>
    <row r="608" s="2" customFormat="1" ht="16.5" customHeight="1">
      <c r="A608" s="42"/>
      <c r="B608" s="43"/>
      <c r="C608" s="267" t="s">
        <v>939</v>
      </c>
      <c r="D608" s="267" t="s">
        <v>266</v>
      </c>
      <c r="E608" s="268" t="s">
        <v>646</v>
      </c>
      <c r="F608" s="269" t="s">
        <v>647</v>
      </c>
      <c r="G608" s="270" t="s">
        <v>204</v>
      </c>
      <c r="H608" s="271">
        <v>84.840000000000003</v>
      </c>
      <c r="I608" s="272"/>
      <c r="J608" s="273">
        <f>ROUND(I608*H608,2)</f>
        <v>0</v>
      </c>
      <c r="K608" s="269" t="s">
        <v>270</v>
      </c>
      <c r="L608" s="274"/>
      <c r="M608" s="275" t="s">
        <v>19</v>
      </c>
      <c r="N608" s="276" t="s">
        <v>45</v>
      </c>
      <c r="O608" s="88"/>
      <c r="P608" s="225">
        <f>O608*H608</f>
        <v>0</v>
      </c>
      <c r="Q608" s="225">
        <v>0.00349</v>
      </c>
      <c r="R608" s="225">
        <f>Q608*H608</f>
        <v>0.29609160000000001</v>
      </c>
      <c r="S608" s="225">
        <v>0</v>
      </c>
      <c r="T608" s="226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27" t="s">
        <v>217</v>
      </c>
      <c r="AT608" s="227" t="s">
        <v>266</v>
      </c>
      <c r="AU608" s="227" t="s">
        <v>189</v>
      </c>
      <c r="AY608" s="21" t="s">
        <v>179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1" t="s">
        <v>81</v>
      </c>
      <c r="BK608" s="228">
        <f>ROUND(I608*H608,2)</f>
        <v>0</v>
      </c>
      <c r="BL608" s="21" t="s">
        <v>188</v>
      </c>
      <c r="BM608" s="227" t="s">
        <v>940</v>
      </c>
    </row>
    <row r="609" s="2" customFormat="1">
      <c r="A609" s="42"/>
      <c r="B609" s="43"/>
      <c r="C609" s="44"/>
      <c r="D609" s="236" t="s">
        <v>272</v>
      </c>
      <c r="E609" s="44"/>
      <c r="F609" s="277" t="s">
        <v>642</v>
      </c>
      <c r="G609" s="44"/>
      <c r="H609" s="44"/>
      <c r="I609" s="231"/>
      <c r="J609" s="44"/>
      <c r="K609" s="44"/>
      <c r="L609" s="48"/>
      <c r="M609" s="232"/>
      <c r="N609" s="233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1" t="s">
        <v>272</v>
      </c>
      <c r="AU609" s="21" t="s">
        <v>189</v>
      </c>
    </row>
    <row r="610" s="13" customFormat="1">
      <c r="A610" s="13"/>
      <c r="B610" s="234"/>
      <c r="C610" s="235"/>
      <c r="D610" s="236" t="s">
        <v>192</v>
      </c>
      <c r="E610" s="237" t="s">
        <v>19</v>
      </c>
      <c r="F610" s="238" t="s">
        <v>193</v>
      </c>
      <c r="G610" s="235"/>
      <c r="H610" s="237" t="s">
        <v>19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192</v>
      </c>
      <c r="AU610" s="244" t="s">
        <v>189</v>
      </c>
      <c r="AV610" s="13" t="s">
        <v>81</v>
      </c>
      <c r="AW610" s="13" t="s">
        <v>35</v>
      </c>
      <c r="AX610" s="13" t="s">
        <v>74</v>
      </c>
      <c r="AY610" s="244" t="s">
        <v>179</v>
      </c>
    </row>
    <row r="611" s="13" customFormat="1">
      <c r="A611" s="13"/>
      <c r="B611" s="234"/>
      <c r="C611" s="235"/>
      <c r="D611" s="236" t="s">
        <v>192</v>
      </c>
      <c r="E611" s="237" t="s">
        <v>19</v>
      </c>
      <c r="F611" s="238" t="s">
        <v>514</v>
      </c>
      <c r="G611" s="235"/>
      <c r="H611" s="237" t="s">
        <v>19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192</v>
      </c>
      <c r="AU611" s="244" t="s">
        <v>189</v>
      </c>
      <c r="AV611" s="13" t="s">
        <v>81</v>
      </c>
      <c r="AW611" s="13" t="s">
        <v>35</v>
      </c>
      <c r="AX611" s="13" t="s">
        <v>74</v>
      </c>
      <c r="AY611" s="244" t="s">
        <v>179</v>
      </c>
    </row>
    <row r="612" s="13" customFormat="1">
      <c r="A612" s="13"/>
      <c r="B612" s="234"/>
      <c r="C612" s="235"/>
      <c r="D612" s="236" t="s">
        <v>192</v>
      </c>
      <c r="E612" s="237" t="s">
        <v>19</v>
      </c>
      <c r="F612" s="238" t="s">
        <v>195</v>
      </c>
      <c r="G612" s="235"/>
      <c r="H612" s="237" t="s">
        <v>19</v>
      </c>
      <c r="I612" s="239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192</v>
      </c>
      <c r="AU612" s="244" t="s">
        <v>189</v>
      </c>
      <c r="AV612" s="13" t="s">
        <v>81</v>
      </c>
      <c r="AW612" s="13" t="s">
        <v>35</v>
      </c>
      <c r="AX612" s="13" t="s">
        <v>74</v>
      </c>
      <c r="AY612" s="244" t="s">
        <v>179</v>
      </c>
    </row>
    <row r="613" s="13" customFormat="1">
      <c r="A613" s="13"/>
      <c r="B613" s="234"/>
      <c r="C613" s="235"/>
      <c r="D613" s="236" t="s">
        <v>192</v>
      </c>
      <c r="E613" s="237" t="s">
        <v>19</v>
      </c>
      <c r="F613" s="238" t="s">
        <v>196</v>
      </c>
      <c r="G613" s="235"/>
      <c r="H613" s="237" t="s">
        <v>19</v>
      </c>
      <c r="I613" s="239"/>
      <c r="J613" s="235"/>
      <c r="K613" s="235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192</v>
      </c>
      <c r="AU613" s="244" t="s">
        <v>189</v>
      </c>
      <c r="AV613" s="13" t="s">
        <v>81</v>
      </c>
      <c r="AW613" s="13" t="s">
        <v>35</v>
      </c>
      <c r="AX613" s="13" t="s">
        <v>74</v>
      </c>
      <c r="AY613" s="244" t="s">
        <v>179</v>
      </c>
    </row>
    <row r="614" s="13" customFormat="1">
      <c r="A614" s="13"/>
      <c r="B614" s="234"/>
      <c r="C614" s="235"/>
      <c r="D614" s="236" t="s">
        <v>192</v>
      </c>
      <c r="E614" s="237" t="s">
        <v>19</v>
      </c>
      <c r="F614" s="238" t="s">
        <v>197</v>
      </c>
      <c r="G614" s="235"/>
      <c r="H614" s="237" t="s">
        <v>19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192</v>
      </c>
      <c r="AU614" s="244" t="s">
        <v>189</v>
      </c>
      <c r="AV614" s="13" t="s">
        <v>81</v>
      </c>
      <c r="AW614" s="13" t="s">
        <v>35</v>
      </c>
      <c r="AX614" s="13" t="s">
        <v>74</v>
      </c>
      <c r="AY614" s="244" t="s">
        <v>179</v>
      </c>
    </row>
    <row r="615" s="13" customFormat="1">
      <c r="A615" s="13"/>
      <c r="B615" s="234"/>
      <c r="C615" s="235"/>
      <c r="D615" s="236" t="s">
        <v>192</v>
      </c>
      <c r="E615" s="237" t="s">
        <v>19</v>
      </c>
      <c r="F615" s="238" t="s">
        <v>263</v>
      </c>
      <c r="G615" s="235"/>
      <c r="H615" s="237" t="s">
        <v>19</v>
      </c>
      <c r="I615" s="239"/>
      <c r="J615" s="235"/>
      <c r="K615" s="235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192</v>
      </c>
      <c r="AU615" s="244" t="s">
        <v>189</v>
      </c>
      <c r="AV615" s="13" t="s">
        <v>81</v>
      </c>
      <c r="AW615" s="13" t="s">
        <v>35</v>
      </c>
      <c r="AX615" s="13" t="s">
        <v>74</v>
      </c>
      <c r="AY615" s="244" t="s">
        <v>179</v>
      </c>
    </row>
    <row r="616" s="14" customFormat="1">
      <c r="A616" s="14"/>
      <c r="B616" s="245"/>
      <c r="C616" s="246"/>
      <c r="D616" s="236" t="s">
        <v>192</v>
      </c>
      <c r="E616" s="247" t="s">
        <v>19</v>
      </c>
      <c r="F616" s="248" t="s">
        <v>941</v>
      </c>
      <c r="G616" s="246"/>
      <c r="H616" s="249">
        <v>80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192</v>
      </c>
      <c r="AU616" s="255" t="s">
        <v>189</v>
      </c>
      <c r="AV616" s="14" t="s">
        <v>14</v>
      </c>
      <c r="AW616" s="14" t="s">
        <v>35</v>
      </c>
      <c r="AX616" s="14" t="s">
        <v>74</v>
      </c>
      <c r="AY616" s="255" t="s">
        <v>179</v>
      </c>
    </row>
    <row r="617" s="15" customFormat="1">
      <c r="A617" s="15"/>
      <c r="B617" s="256"/>
      <c r="C617" s="257"/>
      <c r="D617" s="236" t="s">
        <v>192</v>
      </c>
      <c r="E617" s="258" t="s">
        <v>19</v>
      </c>
      <c r="F617" s="259" t="s">
        <v>201</v>
      </c>
      <c r="G617" s="257"/>
      <c r="H617" s="260">
        <v>80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6" t="s">
        <v>192</v>
      </c>
      <c r="AU617" s="266" t="s">
        <v>189</v>
      </c>
      <c r="AV617" s="15" t="s">
        <v>188</v>
      </c>
      <c r="AW617" s="15" t="s">
        <v>35</v>
      </c>
      <c r="AX617" s="15" t="s">
        <v>74</v>
      </c>
      <c r="AY617" s="266" t="s">
        <v>179</v>
      </c>
    </row>
    <row r="618" s="14" customFormat="1">
      <c r="A618" s="14"/>
      <c r="B618" s="245"/>
      <c r="C618" s="246"/>
      <c r="D618" s="236" t="s">
        <v>192</v>
      </c>
      <c r="E618" s="247" t="s">
        <v>19</v>
      </c>
      <c r="F618" s="248" t="s">
        <v>942</v>
      </c>
      <c r="G618" s="246"/>
      <c r="H618" s="249">
        <v>80.799999999999997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192</v>
      </c>
      <c r="AU618" s="255" t="s">
        <v>189</v>
      </c>
      <c r="AV618" s="14" t="s">
        <v>14</v>
      </c>
      <c r="AW618" s="14" t="s">
        <v>35</v>
      </c>
      <c r="AX618" s="14" t="s">
        <v>81</v>
      </c>
      <c r="AY618" s="255" t="s">
        <v>179</v>
      </c>
    </row>
    <row r="619" s="14" customFormat="1">
      <c r="A619" s="14"/>
      <c r="B619" s="245"/>
      <c r="C619" s="246"/>
      <c r="D619" s="236" t="s">
        <v>192</v>
      </c>
      <c r="E619" s="246"/>
      <c r="F619" s="248" t="s">
        <v>943</v>
      </c>
      <c r="G619" s="246"/>
      <c r="H619" s="249">
        <v>84.840000000000003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192</v>
      </c>
      <c r="AU619" s="255" t="s">
        <v>189</v>
      </c>
      <c r="AV619" s="14" t="s">
        <v>14</v>
      </c>
      <c r="AW619" s="14" t="s">
        <v>4</v>
      </c>
      <c r="AX619" s="14" t="s">
        <v>81</v>
      </c>
      <c r="AY619" s="255" t="s">
        <v>179</v>
      </c>
    </row>
    <row r="620" s="2" customFormat="1" ht="16.5" customHeight="1">
      <c r="A620" s="42"/>
      <c r="B620" s="43"/>
      <c r="C620" s="267" t="s">
        <v>398</v>
      </c>
      <c r="D620" s="267" t="s">
        <v>266</v>
      </c>
      <c r="E620" s="268" t="s">
        <v>652</v>
      </c>
      <c r="F620" s="269" t="s">
        <v>653</v>
      </c>
      <c r="G620" s="270" t="s">
        <v>204</v>
      </c>
      <c r="H620" s="271">
        <v>1426.1199999999999</v>
      </c>
      <c r="I620" s="272"/>
      <c r="J620" s="273">
        <f>ROUND(I620*H620,2)</f>
        <v>0</v>
      </c>
      <c r="K620" s="269" t="s">
        <v>270</v>
      </c>
      <c r="L620" s="274"/>
      <c r="M620" s="275" t="s">
        <v>19</v>
      </c>
      <c r="N620" s="276" t="s">
        <v>45</v>
      </c>
      <c r="O620" s="88"/>
      <c r="P620" s="225">
        <f>O620*H620</f>
        <v>0</v>
      </c>
      <c r="Q620" s="225">
        <v>0.0054400000000000004</v>
      </c>
      <c r="R620" s="225">
        <f>Q620*H620</f>
        <v>7.7580928</v>
      </c>
      <c r="S620" s="225">
        <v>0</v>
      </c>
      <c r="T620" s="226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27" t="s">
        <v>217</v>
      </c>
      <c r="AT620" s="227" t="s">
        <v>266</v>
      </c>
      <c r="AU620" s="227" t="s">
        <v>189</v>
      </c>
      <c r="AY620" s="21" t="s">
        <v>179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21" t="s">
        <v>81</v>
      </c>
      <c r="BK620" s="228">
        <f>ROUND(I620*H620,2)</f>
        <v>0</v>
      </c>
      <c r="BL620" s="21" t="s">
        <v>188</v>
      </c>
      <c r="BM620" s="227" t="s">
        <v>944</v>
      </c>
    </row>
    <row r="621" s="2" customFormat="1">
      <c r="A621" s="42"/>
      <c r="B621" s="43"/>
      <c r="C621" s="44"/>
      <c r="D621" s="236" t="s">
        <v>272</v>
      </c>
      <c r="E621" s="44"/>
      <c r="F621" s="277" t="s">
        <v>642</v>
      </c>
      <c r="G621" s="44"/>
      <c r="H621" s="44"/>
      <c r="I621" s="231"/>
      <c r="J621" s="44"/>
      <c r="K621" s="44"/>
      <c r="L621" s="48"/>
      <c r="M621" s="232"/>
      <c r="N621" s="233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1" t="s">
        <v>272</v>
      </c>
      <c r="AU621" s="21" t="s">
        <v>189</v>
      </c>
    </row>
    <row r="622" s="13" customFormat="1">
      <c r="A622" s="13"/>
      <c r="B622" s="234"/>
      <c r="C622" s="235"/>
      <c r="D622" s="236" t="s">
        <v>192</v>
      </c>
      <c r="E622" s="237" t="s">
        <v>19</v>
      </c>
      <c r="F622" s="238" t="s">
        <v>193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192</v>
      </c>
      <c r="AU622" s="244" t="s">
        <v>189</v>
      </c>
      <c r="AV622" s="13" t="s">
        <v>81</v>
      </c>
      <c r="AW622" s="13" t="s">
        <v>35</v>
      </c>
      <c r="AX622" s="13" t="s">
        <v>74</v>
      </c>
      <c r="AY622" s="244" t="s">
        <v>179</v>
      </c>
    </row>
    <row r="623" s="13" customFormat="1">
      <c r="A623" s="13"/>
      <c r="B623" s="234"/>
      <c r="C623" s="235"/>
      <c r="D623" s="236" t="s">
        <v>192</v>
      </c>
      <c r="E623" s="237" t="s">
        <v>19</v>
      </c>
      <c r="F623" s="238" t="s">
        <v>752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192</v>
      </c>
      <c r="AU623" s="244" t="s">
        <v>189</v>
      </c>
      <c r="AV623" s="13" t="s">
        <v>81</v>
      </c>
      <c r="AW623" s="13" t="s">
        <v>35</v>
      </c>
      <c r="AX623" s="13" t="s">
        <v>74</v>
      </c>
      <c r="AY623" s="244" t="s">
        <v>179</v>
      </c>
    </row>
    <row r="624" s="13" customFormat="1">
      <c r="A624" s="13"/>
      <c r="B624" s="234"/>
      <c r="C624" s="235"/>
      <c r="D624" s="236" t="s">
        <v>192</v>
      </c>
      <c r="E624" s="237" t="s">
        <v>19</v>
      </c>
      <c r="F624" s="238" t="s">
        <v>753</v>
      </c>
      <c r="G624" s="235"/>
      <c r="H624" s="237" t="s">
        <v>19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192</v>
      </c>
      <c r="AU624" s="244" t="s">
        <v>189</v>
      </c>
      <c r="AV624" s="13" t="s">
        <v>81</v>
      </c>
      <c r="AW624" s="13" t="s">
        <v>35</v>
      </c>
      <c r="AX624" s="13" t="s">
        <v>74</v>
      </c>
      <c r="AY624" s="244" t="s">
        <v>179</v>
      </c>
    </row>
    <row r="625" s="13" customFormat="1">
      <c r="A625" s="13"/>
      <c r="B625" s="234"/>
      <c r="C625" s="235"/>
      <c r="D625" s="236" t="s">
        <v>192</v>
      </c>
      <c r="E625" s="237" t="s">
        <v>19</v>
      </c>
      <c r="F625" s="238" t="s">
        <v>195</v>
      </c>
      <c r="G625" s="235"/>
      <c r="H625" s="237" t="s">
        <v>19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192</v>
      </c>
      <c r="AU625" s="244" t="s">
        <v>189</v>
      </c>
      <c r="AV625" s="13" t="s">
        <v>81</v>
      </c>
      <c r="AW625" s="13" t="s">
        <v>35</v>
      </c>
      <c r="AX625" s="13" t="s">
        <v>74</v>
      </c>
      <c r="AY625" s="244" t="s">
        <v>179</v>
      </c>
    </row>
    <row r="626" s="13" customFormat="1">
      <c r="A626" s="13"/>
      <c r="B626" s="234"/>
      <c r="C626" s="235"/>
      <c r="D626" s="236" t="s">
        <v>192</v>
      </c>
      <c r="E626" s="237" t="s">
        <v>19</v>
      </c>
      <c r="F626" s="238" t="s">
        <v>196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192</v>
      </c>
      <c r="AU626" s="244" t="s">
        <v>189</v>
      </c>
      <c r="AV626" s="13" t="s">
        <v>81</v>
      </c>
      <c r="AW626" s="13" t="s">
        <v>35</v>
      </c>
      <c r="AX626" s="13" t="s">
        <v>74</v>
      </c>
      <c r="AY626" s="244" t="s">
        <v>179</v>
      </c>
    </row>
    <row r="627" s="13" customFormat="1">
      <c r="A627" s="13"/>
      <c r="B627" s="234"/>
      <c r="C627" s="235"/>
      <c r="D627" s="236" t="s">
        <v>192</v>
      </c>
      <c r="E627" s="237" t="s">
        <v>19</v>
      </c>
      <c r="F627" s="238" t="s">
        <v>197</v>
      </c>
      <c r="G627" s="235"/>
      <c r="H627" s="237" t="s">
        <v>19</v>
      </c>
      <c r="I627" s="239"/>
      <c r="J627" s="235"/>
      <c r="K627" s="235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192</v>
      </c>
      <c r="AU627" s="244" t="s">
        <v>189</v>
      </c>
      <c r="AV627" s="13" t="s">
        <v>81</v>
      </c>
      <c r="AW627" s="13" t="s">
        <v>35</v>
      </c>
      <c r="AX627" s="13" t="s">
        <v>74</v>
      </c>
      <c r="AY627" s="244" t="s">
        <v>179</v>
      </c>
    </row>
    <row r="628" s="13" customFormat="1">
      <c r="A628" s="13"/>
      <c r="B628" s="234"/>
      <c r="C628" s="235"/>
      <c r="D628" s="236" t="s">
        <v>192</v>
      </c>
      <c r="E628" s="237" t="s">
        <v>19</v>
      </c>
      <c r="F628" s="238" t="s">
        <v>263</v>
      </c>
      <c r="G628" s="235"/>
      <c r="H628" s="237" t="s">
        <v>19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192</v>
      </c>
      <c r="AU628" s="244" t="s">
        <v>189</v>
      </c>
      <c r="AV628" s="13" t="s">
        <v>81</v>
      </c>
      <c r="AW628" s="13" t="s">
        <v>35</v>
      </c>
      <c r="AX628" s="13" t="s">
        <v>74</v>
      </c>
      <c r="AY628" s="244" t="s">
        <v>179</v>
      </c>
    </row>
    <row r="629" s="14" customFormat="1">
      <c r="A629" s="14"/>
      <c r="B629" s="245"/>
      <c r="C629" s="246"/>
      <c r="D629" s="236" t="s">
        <v>192</v>
      </c>
      <c r="E629" s="247" t="s">
        <v>19</v>
      </c>
      <c r="F629" s="248" t="s">
        <v>945</v>
      </c>
      <c r="G629" s="246"/>
      <c r="H629" s="249">
        <v>1412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192</v>
      </c>
      <c r="AU629" s="255" t="s">
        <v>189</v>
      </c>
      <c r="AV629" s="14" t="s">
        <v>14</v>
      </c>
      <c r="AW629" s="14" t="s">
        <v>35</v>
      </c>
      <c r="AX629" s="14" t="s">
        <v>74</v>
      </c>
      <c r="AY629" s="255" t="s">
        <v>179</v>
      </c>
    </row>
    <row r="630" s="15" customFormat="1">
      <c r="A630" s="15"/>
      <c r="B630" s="256"/>
      <c r="C630" s="257"/>
      <c r="D630" s="236" t="s">
        <v>192</v>
      </c>
      <c r="E630" s="258" t="s">
        <v>19</v>
      </c>
      <c r="F630" s="259" t="s">
        <v>201</v>
      </c>
      <c r="G630" s="257"/>
      <c r="H630" s="260">
        <v>1412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6" t="s">
        <v>192</v>
      </c>
      <c r="AU630" s="266" t="s">
        <v>189</v>
      </c>
      <c r="AV630" s="15" t="s">
        <v>188</v>
      </c>
      <c r="AW630" s="15" t="s">
        <v>35</v>
      </c>
      <c r="AX630" s="15" t="s">
        <v>74</v>
      </c>
      <c r="AY630" s="266" t="s">
        <v>179</v>
      </c>
    </row>
    <row r="631" s="14" customFormat="1">
      <c r="A631" s="14"/>
      <c r="B631" s="245"/>
      <c r="C631" s="246"/>
      <c r="D631" s="236" t="s">
        <v>192</v>
      </c>
      <c r="E631" s="247" t="s">
        <v>19</v>
      </c>
      <c r="F631" s="248" t="s">
        <v>946</v>
      </c>
      <c r="G631" s="246"/>
      <c r="H631" s="249">
        <v>1426.1199999999999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192</v>
      </c>
      <c r="AU631" s="255" t="s">
        <v>189</v>
      </c>
      <c r="AV631" s="14" t="s">
        <v>14</v>
      </c>
      <c r="AW631" s="14" t="s">
        <v>35</v>
      </c>
      <c r="AX631" s="14" t="s">
        <v>81</v>
      </c>
      <c r="AY631" s="255" t="s">
        <v>179</v>
      </c>
    </row>
    <row r="632" s="2" customFormat="1" ht="16.5" customHeight="1">
      <c r="A632" s="42"/>
      <c r="B632" s="43"/>
      <c r="C632" s="267" t="s">
        <v>947</v>
      </c>
      <c r="D632" s="267" t="s">
        <v>266</v>
      </c>
      <c r="E632" s="268" t="s">
        <v>657</v>
      </c>
      <c r="F632" s="269" t="s">
        <v>658</v>
      </c>
      <c r="G632" s="270" t="s">
        <v>204</v>
      </c>
      <c r="H632" s="271">
        <v>101</v>
      </c>
      <c r="I632" s="272"/>
      <c r="J632" s="273">
        <f>ROUND(I632*H632,2)</f>
        <v>0</v>
      </c>
      <c r="K632" s="269" t="s">
        <v>187</v>
      </c>
      <c r="L632" s="274"/>
      <c r="M632" s="275" t="s">
        <v>19</v>
      </c>
      <c r="N632" s="276" t="s">
        <v>45</v>
      </c>
      <c r="O632" s="88"/>
      <c r="P632" s="225">
        <f>O632*H632</f>
        <v>0</v>
      </c>
      <c r="Q632" s="225">
        <v>0.0021099999999999999</v>
      </c>
      <c r="R632" s="225">
        <f>Q632*H632</f>
        <v>0.21310999999999999</v>
      </c>
      <c r="S632" s="225">
        <v>0</v>
      </c>
      <c r="T632" s="226">
        <f>S632*H632</f>
        <v>0</v>
      </c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R632" s="227" t="s">
        <v>217</v>
      </c>
      <c r="AT632" s="227" t="s">
        <v>266</v>
      </c>
      <c r="AU632" s="227" t="s">
        <v>189</v>
      </c>
      <c r="AY632" s="21" t="s">
        <v>179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21" t="s">
        <v>81</v>
      </c>
      <c r="BK632" s="228">
        <f>ROUND(I632*H632,2)</f>
        <v>0</v>
      </c>
      <c r="BL632" s="21" t="s">
        <v>188</v>
      </c>
      <c r="BM632" s="227" t="s">
        <v>948</v>
      </c>
    </row>
    <row r="633" s="2" customFormat="1">
      <c r="A633" s="42"/>
      <c r="B633" s="43"/>
      <c r="C633" s="44"/>
      <c r="D633" s="236" t="s">
        <v>272</v>
      </c>
      <c r="E633" s="44"/>
      <c r="F633" s="277" t="s">
        <v>660</v>
      </c>
      <c r="G633" s="44"/>
      <c r="H633" s="44"/>
      <c r="I633" s="231"/>
      <c r="J633" s="44"/>
      <c r="K633" s="44"/>
      <c r="L633" s="48"/>
      <c r="M633" s="232"/>
      <c r="N633" s="233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1" t="s">
        <v>272</v>
      </c>
      <c r="AU633" s="21" t="s">
        <v>189</v>
      </c>
    </row>
    <row r="634" s="13" customFormat="1">
      <c r="A634" s="13"/>
      <c r="B634" s="234"/>
      <c r="C634" s="235"/>
      <c r="D634" s="236" t="s">
        <v>192</v>
      </c>
      <c r="E634" s="237" t="s">
        <v>19</v>
      </c>
      <c r="F634" s="238" t="s">
        <v>193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192</v>
      </c>
      <c r="AU634" s="244" t="s">
        <v>189</v>
      </c>
      <c r="AV634" s="13" t="s">
        <v>81</v>
      </c>
      <c r="AW634" s="13" t="s">
        <v>35</v>
      </c>
      <c r="AX634" s="13" t="s">
        <v>74</v>
      </c>
      <c r="AY634" s="244" t="s">
        <v>179</v>
      </c>
    </row>
    <row r="635" s="13" customFormat="1">
      <c r="A635" s="13"/>
      <c r="B635" s="234"/>
      <c r="C635" s="235"/>
      <c r="D635" s="236" t="s">
        <v>192</v>
      </c>
      <c r="E635" s="237" t="s">
        <v>19</v>
      </c>
      <c r="F635" s="238" t="s">
        <v>263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192</v>
      </c>
      <c r="AU635" s="244" t="s">
        <v>189</v>
      </c>
      <c r="AV635" s="13" t="s">
        <v>81</v>
      </c>
      <c r="AW635" s="13" t="s">
        <v>35</v>
      </c>
      <c r="AX635" s="13" t="s">
        <v>74</v>
      </c>
      <c r="AY635" s="244" t="s">
        <v>179</v>
      </c>
    </row>
    <row r="636" s="13" customFormat="1">
      <c r="A636" s="13"/>
      <c r="B636" s="234"/>
      <c r="C636" s="235"/>
      <c r="D636" s="236" t="s">
        <v>192</v>
      </c>
      <c r="E636" s="237" t="s">
        <v>19</v>
      </c>
      <c r="F636" s="238" t="s">
        <v>661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192</v>
      </c>
      <c r="AU636" s="244" t="s">
        <v>189</v>
      </c>
      <c r="AV636" s="13" t="s">
        <v>81</v>
      </c>
      <c r="AW636" s="13" t="s">
        <v>35</v>
      </c>
      <c r="AX636" s="13" t="s">
        <v>74</v>
      </c>
      <c r="AY636" s="244" t="s">
        <v>179</v>
      </c>
    </row>
    <row r="637" s="14" customFormat="1">
      <c r="A637" s="14"/>
      <c r="B637" s="245"/>
      <c r="C637" s="246"/>
      <c r="D637" s="236" t="s">
        <v>192</v>
      </c>
      <c r="E637" s="247" t="s">
        <v>19</v>
      </c>
      <c r="F637" s="248" t="s">
        <v>949</v>
      </c>
      <c r="G637" s="246"/>
      <c r="H637" s="249">
        <v>100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192</v>
      </c>
      <c r="AU637" s="255" t="s">
        <v>189</v>
      </c>
      <c r="AV637" s="14" t="s">
        <v>14</v>
      </c>
      <c r="AW637" s="14" t="s">
        <v>35</v>
      </c>
      <c r="AX637" s="14" t="s">
        <v>74</v>
      </c>
      <c r="AY637" s="255" t="s">
        <v>179</v>
      </c>
    </row>
    <row r="638" s="15" customFormat="1">
      <c r="A638" s="15"/>
      <c r="B638" s="256"/>
      <c r="C638" s="257"/>
      <c r="D638" s="236" t="s">
        <v>192</v>
      </c>
      <c r="E638" s="258" t="s">
        <v>19</v>
      </c>
      <c r="F638" s="259" t="s">
        <v>201</v>
      </c>
      <c r="G638" s="257"/>
      <c r="H638" s="260">
        <v>100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6" t="s">
        <v>192</v>
      </c>
      <c r="AU638" s="266" t="s">
        <v>189</v>
      </c>
      <c r="AV638" s="15" t="s">
        <v>188</v>
      </c>
      <c r="AW638" s="15" t="s">
        <v>35</v>
      </c>
      <c r="AX638" s="15" t="s">
        <v>74</v>
      </c>
      <c r="AY638" s="266" t="s">
        <v>179</v>
      </c>
    </row>
    <row r="639" s="14" customFormat="1">
      <c r="A639" s="14"/>
      <c r="B639" s="245"/>
      <c r="C639" s="246"/>
      <c r="D639" s="236" t="s">
        <v>192</v>
      </c>
      <c r="E639" s="247" t="s">
        <v>19</v>
      </c>
      <c r="F639" s="248" t="s">
        <v>950</v>
      </c>
      <c r="G639" s="246"/>
      <c r="H639" s="249">
        <v>101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192</v>
      </c>
      <c r="AU639" s="255" t="s">
        <v>189</v>
      </c>
      <c r="AV639" s="14" t="s">
        <v>14</v>
      </c>
      <c r="AW639" s="14" t="s">
        <v>35</v>
      </c>
      <c r="AX639" s="14" t="s">
        <v>81</v>
      </c>
      <c r="AY639" s="255" t="s">
        <v>179</v>
      </c>
    </row>
    <row r="640" s="2" customFormat="1" ht="24.15" customHeight="1">
      <c r="A640" s="42"/>
      <c r="B640" s="43"/>
      <c r="C640" s="216" t="s">
        <v>380</v>
      </c>
      <c r="D640" s="216" t="s">
        <v>183</v>
      </c>
      <c r="E640" s="217" t="s">
        <v>675</v>
      </c>
      <c r="F640" s="218" t="s">
        <v>676</v>
      </c>
      <c r="G640" s="219" t="s">
        <v>204</v>
      </c>
      <c r="H640" s="220">
        <v>5</v>
      </c>
      <c r="I640" s="221"/>
      <c r="J640" s="222">
        <f>ROUND(I640*H640,2)</f>
        <v>0</v>
      </c>
      <c r="K640" s="218" t="s">
        <v>187</v>
      </c>
      <c r="L640" s="48"/>
      <c r="M640" s="223" t="s">
        <v>19</v>
      </c>
      <c r="N640" s="224" t="s">
        <v>45</v>
      </c>
      <c r="O640" s="88"/>
      <c r="P640" s="225">
        <f>O640*H640</f>
        <v>0</v>
      </c>
      <c r="Q640" s="225">
        <v>0.20219000000000001</v>
      </c>
      <c r="R640" s="225">
        <f>Q640*H640</f>
        <v>1.01095</v>
      </c>
      <c r="S640" s="225">
        <v>0</v>
      </c>
      <c r="T640" s="226">
        <f>S640*H640</f>
        <v>0</v>
      </c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R640" s="227" t="s">
        <v>188</v>
      </c>
      <c r="AT640" s="227" t="s">
        <v>183</v>
      </c>
      <c r="AU640" s="227" t="s">
        <v>189</v>
      </c>
      <c r="AY640" s="21" t="s">
        <v>179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1" t="s">
        <v>81</v>
      </c>
      <c r="BK640" s="228">
        <f>ROUND(I640*H640,2)</f>
        <v>0</v>
      </c>
      <c r="BL640" s="21" t="s">
        <v>188</v>
      </c>
      <c r="BM640" s="227" t="s">
        <v>951</v>
      </c>
    </row>
    <row r="641" s="2" customFormat="1">
      <c r="A641" s="42"/>
      <c r="B641" s="43"/>
      <c r="C641" s="44"/>
      <c r="D641" s="229" t="s">
        <v>190</v>
      </c>
      <c r="E641" s="44"/>
      <c r="F641" s="230" t="s">
        <v>678</v>
      </c>
      <c r="G641" s="44"/>
      <c r="H641" s="44"/>
      <c r="I641" s="231"/>
      <c r="J641" s="44"/>
      <c r="K641" s="44"/>
      <c r="L641" s="48"/>
      <c r="M641" s="232"/>
      <c r="N641" s="233"/>
      <c r="O641" s="88"/>
      <c r="P641" s="88"/>
      <c r="Q641" s="88"/>
      <c r="R641" s="88"/>
      <c r="S641" s="88"/>
      <c r="T641" s="89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T641" s="21" t="s">
        <v>190</v>
      </c>
      <c r="AU641" s="21" t="s">
        <v>189</v>
      </c>
    </row>
    <row r="642" s="13" customFormat="1">
      <c r="A642" s="13"/>
      <c r="B642" s="234"/>
      <c r="C642" s="235"/>
      <c r="D642" s="236" t="s">
        <v>192</v>
      </c>
      <c r="E642" s="237" t="s">
        <v>19</v>
      </c>
      <c r="F642" s="238" t="s">
        <v>606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192</v>
      </c>
      <c r="AU642" s="244" t="s">
        <v>189</v>
      </c>
      <c r="AV642" s="13" t="s">
        <v>81</v>
      </c>
      <c r="AW642" s="13" t="s">
        <v>35</v>
      </c>
      <c r="AX642" s="13" t="s">
        <v>74</v>
      </c>
      <c r="AY642" s="244" t="s">
        <v>179</v>
      </c>
    </row>
    <row r="643" s="14" customFormat="1">
      <c r="A643" s="14"/>
      <c r="B643" s="245"/>
      <c r="C643" s="246"/>
      <c r="D643" s="236" t="s">
        <v>192</v>
      </c>
      <c r="E643" s="247" t="s">
        <v>19</v>
      </c>
      <c r="F643" s="248" t="s">
        <v>880</v>
      </c>
      <c r="G643" s="246"/>
      <c r="H643" s="249">
        <v>5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192</v>
      </c>
      <c r="AU643" s="255" t="s">
        <v>189</v>
      </c>
      <c r="AV643" s="14" t="s">
        <v>14</v>
      </c>
      <c r="AW643" s="14" t="s">
        <v>35</v>
      </c>
      <c r="AX643" s="14" t="s">
        <v>74</v>
      </c>
      <c r="AY643" s="255" t="s">
        <v>179</v>
      </c>
    </row>
    <row r="644" s="15" customFormat="1">
      <c r="A644" s="15"/>
      <c r="B644" s="256"/>
      <c r="C644" s="257"/>
      <c r="D644" s="236" t="s">
        <v>192</v>
      </c>
      <c r="E644" s="258" t="s">
        <v>19</v>
      </c>
      <c r="F644" s="259" t="s">
        <v>201</v>
      </c>
      <c r="G644" s="257"/>
      <c r="H644" s="260">
        <v>5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6" t="s">
        <v>192</v>
      </c>
      <c r="AU644" s="266" t="s">
        <v>189</v>
      </c>
      <c r="AV644" s="15" t="s">
        <v>188</v>
      </c>
      <c r="AW644" s="15" t="s">
        <v>35</v>
      </c>
      <c r="AX644" s="15" t="s">
        <v>81</v>
      </c>
      <c r="AY644" s="266" t="s">
        <v>179</v>
      </c>
    </row>
    <row r="645" s="2" customFormat="1" ht="16.5" customHeight="1">
      <c r="A645" s="42"/>
      <c r="B645" s="43"/>
      <c r="C645" s="267" t="s">
        <v>952</v>
      </c>
      <c r="D645" s="267" t="s">
        <v>266</v>
      </c>
      <c r="E645" s="268" t="s">
        <v>679</v>
      </c>
      <c r="F645" s="269" t="s">
        <v>680</v>
      </c>
      <c r="G645" s="270" t="s">
        <v>204</v>
      </c>
      <c r="H645" s="271">
        <v>5.0999999999999996</v>
      </c>
      <c r="I645" s="272"/>
      <c r="J645" s="273">
        <f>ROUND(I645*H645,2)</f>
        <v>0</v>
      </c>
      <c r="K645" s="269" t="s">
        <v>187</v>
      </c>
      <c r="L645" s="274"/>
      <c r="M645" s="275" t="s">
        <v>19</v>
      </c>
      <c r="N645" s="276" t="s">
        <v>45</v>
      </c>
      <c r="O645" s="88"/>
      <c r="P645" s="225">
        <f>O645*H645</f>
        <v>0</v>
      </c>
      <c r="Q645" s="225">
        <v>0.040000000000000001</v>
      </c>
      <c r="R645" s="225">
        <f>Q645*H645</f>
        <v>0.20399999999999999</v>
      </c>
      <c r="S645" s="225">
        <v>0</v>
      </c>
      <c r="T645" s="226">
        <f>S645*H645</f>
        <v>0</v>
      </c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R645" s="227" t="s">
        <v>217</v>
      </c>
      <c r="AT645" s="227" t="s">
        <v>266</v>
      </c>
      <c r="AU645" s="227" t="s">
        <v>189</v>
      </c>
      <c r="AY645" s="21" t="s">
        <v>179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21" t="s">
        <v>81</v>
      </c>
      <c r="BK645" s="228">
        <f>ROUND(I645*H645,2)</f>
        <v>0</v>
      </c>
      <c r="BL645" s="21" t="s">
        <v>188</v>
      </c>
      <c r="BM645" s="227" t="s">
        <v>953</v>
      </c>
    </row>
    <row r="646" s="14" customFormat="1">
      <c r="A646" s="14"/>
      <c r="B646" s="245"/>
      <c r="C646" s="246"/>
      <c r="D646" s="236" t="s">
        <v>192</v>
      </c>
      <c r="E646" s="246"/>
      <c r="F646" s="248" t="s">
        <v>954</v>
      </c>
      <c r="G646" s="246"/>
      <c r="H646" s="249">
        <v>5.0999999999999996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192</v>
      </c>
      <c r="AU646" s="255" t="s">
        <v>189</v>
      </c>
      <c r="AV646" s="14" t="s">
        <v>14</v>
      </c>
      <c r="AW646" s="14" t="s">
        <v>4</v>
      </c>
      <c r="AX646" s="14" t="s">
        <v>81</v>
      </c>
      <c r="AY646" s="255" t="s">
        <v>179</v>
      </c>
    </row>
    <row r="647" s="2" customFormat="1" ht="24.15" customHeight="1">
      <c r="A647" s="42"/>
      <c r="B647" s="43"/>
      <c r="C647" s="216" t="s">
        <v>404</v>
      </c>
      <c r="D647" s="216" t="s">
        <v>183</v>
      </c>
      <c r="E647" s="217" t="s">
        <v>955</v>
      </c>
      <c r="F647" s="218" t="s">
        <v>956</v>
      </c>
      <c r="G647" s="219" t="s">
        <v>204</v>
      </c>
      <c r="H647" s="220">
        <v>910</v>
      </c>
      <c r="I647" s="221"/>
      <c r="J647" s="222">
        <f>ROUND(I647*H647,2)</f>
        <v>0</v>
      </c>
      <c r="K647" s="218" t="s">
        <v>187</v>
      </c>
      <c r="L647" s="48"/>
      <c r="M647" s="223" t="s">
        <v>19</v>
      </c>
      <c r="N647" s="224" t="s">
        <v>45</v>
      </c>
      <c r="O647" s="88"/>
      <c r="P647" s="225">
        <f>O647*H647</f>
        <v>0</v>
      </c>
      <c r="Q647" s="225">
        <v>0.10095</v>
      </c>
      <c r="R647" s="225">
        <f>Q647*H647</f>
        <v>91.864499999999992</v>
      </c>
      <c r="S647" s="225">
        <v>0</v>
      </c>
      <c r="T647" s="226">
        <f>S647*H647</f>
        <v>0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27" t="s">
        <v>188</v>
      </c>
      <c r="AT647" s="227" t="s">
        <v>183</v>
      </c>
      <c r="AU647" s="227" t="s">
        <v>189</v>
      </c>
      <c r="AY647" s="21" t="s">
        <v>179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1" t="s">
        <v>81</v>
      </c>
      <c r="BK647" s="228">
        <f>ROUND(I647*H647,2)</f>
        <v>0</v>
      </c>
      <c r="BL647" s="21" t="s">
        <v>188</v>
      </c>
      <c r="BM647" s="227" t="s">
        <v>957</v>
      </c>
    </row>
    <row r="648" s="2" customFormat="1">
      <c r="A648" s="42"/>
      <c r="B648" s="43"/>
      <c r="C648" s="44"/>
      <c r="D648" s="229" t="s">
        <v>190</v>
      </c>
      <c r="E648" s="44"/>
      <c r="F648" s="230" t="s">
        <v>958</v>
      </c>
      <c r="G648" s="44"/>
      <c r="H648" s="44"/>
      <c r="I648" s="231"/>
      <c r="J648" s="44"/>
      <c r="K648" s="44"/>
      <c r="L648" s="48"/>
      <c r="M648" s="232"/>
      <c r="N648" s="233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1" t="s">
        <v>190</v>
      </c>
      <c r="AU648" s="21" t="s">
        <v>189</v>
      </c>
    </row>
    <row r="649" s="13" customFormat="1">
      <c r="A649" s="13"/>
      <c r="B649" s="234"/>
      <c r="C649" s="235"/>
      <c r="D649" s="236" t="s">
        <v>192</v>
      </c>
      <c r="E649" s="237" t="s">
        <v>19</v>
      </c>
      <c r="F649" s="238" t="s">
        <v>959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192</v>
      </c>
      <c r="AU649" s="244" t="s">
        <v>189</v>
      </c>
      <c r="AV649" s="13" t="s">
        <v>81</v>
      </c>
      <c r="AW649" s="13" t="s">
        <v>35</v>
      </c>
      <c r="AX649" s="13" t="s">
        <v>74</v>
      </c>
      <c r="AY649" s="244" t="s">
        <v>179</v>
      </c>
    </row>
    <row r="650" s="14" customFormat="1">
      <c r="A650" s="14"/>
      <c r="B650" s="245"/>
      <c r="C650" s="246"/>
      <c r="D650" s="236" t="s">
        <v>192</v>
      </c>
      <c r="E650" s="247" t="s">
        <v>19</v>
      </c>
      <c r="F650" s="248" t="s">
        <v>960</v>
      </c>
      <c r="G650" s="246"/>
      <c r="H650" s="249">
        <v>910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192</v>
      </c>
      <c r="AU650" s="255" t="s">
        <v>189</v>
      </c>
      <c r="AV650" s="14" t="s">
        <v>14</v>
      </c>
      <c r="AW650" s="14" t="s">
        <v>35</v>
      </c>
      <c r="AX650" s="14" t="s">
        <v>74</v>
      </c>
      <c r="AY650" s="255" t="s">
        <v>179</v>
      </c>
    </row>
    <row r="651" s="15" customFormat="1">
      <c r="A651" s="15"/>
      <c r="B651" s="256"/>
      <c r="C651" s="257"/>
      <c r="D651" s="236" t="s">
        <v>192</v>
      </c>
      <c r="E651" s="258" t="s">
        <v>19</v>
      </c>
      <c r="F651" s="259" t="s">
        <v>201</v>
      </c>
      <c r="G651" s="257"/>
      <c r="H651" s="260">
        <v>910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6" t="s">
        <v>192</v>
      </c>
      <c r="AU651" s="266" t="s">
        <v>189</v>
      </c>
      <c r="AV651" s="15" t="s">
        <v>188</v>
      </c>
      <c r="AW651" s="15" t="s">
        <v>35</v>
      </c>
      <c r="AX651" s="15" t="s">
        <v>81</v>
      </c>
      <c r="AY651" s="266" t="s">
        <v>179</v>
      </c>
    </row>
    <row r="652" s="2" customFormat="1" ht="16.5" customHeight="1">
      <c r="A652" s="42"/>
      <c r="B652" s="43"/>
      <c r="C652" s="267" t="s">
        <v>961</v>
      </c>
      <c r="D652" s="267" t="s">
        <v>266</v>
      </c>
      <c r="E652" s="268" t="s">
        <v>962</v>
      </c>
      <c r="F652" s="269" t="s">
        <v>963</v>
      </c>
      <c r="G652" s="270" t="s">
        <v>204</v>
      </c>
      <c r="H652" s="271">
        <v>910</v>
      </c>
      <c r="I652" s="272"/>
      <c r="J652" s="273">
        <f>ROUND(I652*H652,2)</f>
        <v>0</v>
      </c>
      <c r="K652" s="269" t="s">
        <v>187</v>
      </c>
      <c r="L652" s="274"/>
      <c r="M652" s="275" t="s">
        <v>19</v>
      </c>
      <c r="N652" s="276" t="s">
        <v>45</v>
      </c>
      <c r="O652" s="88"/>
      <c r="P652" s="225">
        <f>O652*H652</f>
        <v>0</v>
      </c>
      <c r="Q652" s="225">
        <v>0.045999999999999999</v>
      </c>
      <c r="R652" s="225">
        <f>Q652*H652</f>
        <v>41.859999999999999</v>
      </c>
      <c r="S652" s="225">
        <v>0</v>
      </c>
      <c r="T652" s="226">
        <f>S652*H652</f>
        <v>0</v>
      </c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R652" s="227" t="s">
        <v>217</v>
      </c>
      <c r="AT652" s="227" t="s">
        <v>266</v>
      </c>
      <c r="AU652" s="227" t="s">
        <v>189</v>
      </c>
      <c r="AY652" s="21" t="s">
        <v>179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21" t="s">
        <v>81</v>
      </c>
      <c r="BK652" s="228">
        <f>ROUND(I652*H652,2)</f>
        <v>0</v>
      </c>
      <c r="BL652" s="21" t="s">
        <v>188</v>
      </c>
      <c r="BM652" s="227" t="s">
        <v>964</v>
      </c>
    </row>
    <row r="653" s="2" customFormat="1" ht="16.5" customHeight="1">
      <c r="A653" s="42"/>
      <c r="B653" s="43"/>
      <c r="C653" s="216" t="s">
        <v>411</v>
      </c>
      <c r="D653" s="216" t="s">
        <v>183</v>
      </c>
      <c r="E653" s="217" t="s">
        <v>425</v>
      </c>
      <c r="F653" s="218" t="s">
        <v>426</v>
      </c>
      <c r="G653" s="219" t="s">
        <v>204</v>
      </c>
      <c r="H653" s="220">
        <v>19</v>
      </c>
      <c r="I653" s="221"/>
      <c r="J653" s="222">
        <f>ROUND(I653*H653,2)</f>
        <v>0</v>
      </c>
      <c r="K653" s="218" t="s">
        <v>187</v>
      </c>
      <c r="L653" s="48"/>
      <c r="M653" s="223" t="s">
        <v>19</v>
      </c>
      <c r="N653" s="224" t="s">
        <v>45</v>
      </c>
      <c r="O653" s="88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R653" s="227" t="s">
        <v>188</v>
      </c>
      <c r="AT653" s="227" t="s">
        <v>183</v>
      </c>
      <c r="AU653" s="227" t="s">
        <v>189</v>
      </c>
      <c r="AY653" s="21" t="s">
        <v>179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1" t="s">
        <v>81</v>
      </c>
      <c r="BK653" s="228">
        <f>ROUND(I653*H653,2)</f>
        <v>0</v>
      </c>
      <c r="BL653" s="21" t="s">
        <v>188</v>
      </c>
      <c r="BM653" s="227" t="s">
        <v>965</v>
      </c>
    </row>
    <row r="654" s="2" customFormat="1">
      <c r="A654" s="42"/>
      <c r="B654" s="43"/>
      <c r="C654" s="44"/>
      <c r="D654" s="229" t="s">
        <v>190</v>
      </c>
      <c r="E654" s="44"/>
      <c r="F654" s="230" t="s">
        <v>428</v>
      </c>
      <c r="G654" s="44"/>
      <c r="H654" s="44"/>
      <c r="I654" s="231"/>
      <c r="J654" s="44"/>
      <c r="K654" s="44"/>
      <c r="L654" s="48"/>
      <c r="M654" s="232"/>
      <c r="N654" s="233"/>
      <c r="O654" s="88"/>
      <c r="P654" s="88"/>
      <c r="Q654" s="88"/>
      <c r="R654" s="88"/>
      <c r="S654" s="88"/>
      <c r="T654" s="89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T654" s="21" t="s">
        <v>190</v>
      </c>
      <c r="AU654" s="21" t="s">
        <v>189</v>
      </c>
    </row>
    <row r="655" s="2" customFormat="1" ht="16.5" customHeight="1">
      <c r="A655" s="42"/>
      <c r="B655" s="43"/>
      <c r="C655" s="216" t="s">
        <v>966</v>
      </c>
      <c r="D655" s="216" t="s">
        <v>183</v>
      </c>
      <c r="E655" s="217" t="s">
        <v>440</v>
      </c>
      <c r="F655" s="218" t="s">
        <v>441</v>
      </c>
      <c r="G655" s="219" t="s">
        <v>325</v>
      </c>
      <c r="H655" s="220">
        <v>15</v>
      </c>
      <c r="I655" s="221"/>
      <c r="J655" s="222">
        <f>ROUND(I655*H655,2)</f>
        <v>0</v>
      </c>
      <c r="K655" s="218" t="s">
        <v>187</v>
      </c>
      <c r="L655" s="48"/>
      <c r="M655" s="223" t="s">
        <v>19</v>
      </c>
      <c r="N655" s="224" t="s">
        <v>45</v>
      </c>
      <c r="O655" s="88"/>
      <c r="P655" s="225">
        <f>O655*H655</f>
        <v>0</v>
      </c>
      <c r="Q655" s="225">
        <v>0.00069999999999999999</v>
      </c>
      <c r="R655" s="225">
        <f>Q655*H655</f>
        <v>0.010500000000000001</v>
      </c>
      <c r="S655" s="225">
        <v>0</v>
      </c>
      <c r="T655" s="226">
        <f>S655*H655</f>
        <v>0</v>
      </c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R655" s="227" t="s">
        <v>188</v>
      </c>
      <c r="AT655" s="227" t="s">
        <v>183</v>
      </c>
      <c r="AU655" s="227" t="s">
        <v>189</v>
      </c>
      <c r="AY655" s="21" t="s">
        <v>179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1" t="s">
        <v>81</v>
      </c>
      <c r="BK655" s="228">
        <f>ROUND(I655*H655,2)</f>
        <v>0</v>
      </c>
      <c r="BL655" s="21" t="s">
        <v>188</v>
      </c>
      <c r="BM655" s="227" t="s">
        <v>967</v>
      </c>
    </row>
    <row r="656" s="2" customFormat="1">
      <c r="A656" s="42"/>
      <c r="B656" s="43"/>
      <c r="C656" s="44"/>
      <c r="D656" s="229" t="s">
        <v>190</v>
      </c>
      <c r="E656" s="44"/>
      <c r="F656" s="230" t="s">
        <v>443</v>
      </c>
      <c r="G656" s="44"/>
      <c r="H656" s="44"/>
      <c r="I656" s="231"/>
      <c r="J656" s="44"/>
      <c r="K656" s="44"/>
      <c r="L656" s="48"/>
      <c r="M656" s="232"/>
      <c r="N656" s="233"/>
      <c r="O656" s="88"/>
      <c r="P656" s="88"/>
      <c r="Q656" s="88"/>
      <c r="R656" s="88"/>
      <c r="S656" s="88"/>
      <c r="T656" s="89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T656" s="21" t="s">
        <v>190</v>
      </c>
      <c r="AU656" s="21" t="s">
        <v>189</v>
      </c>
    </row>
    <row r="657" s="2" customFormat="1" ht="16.5" customHeight="1">
      <c r="A657" s="42"/>
      <c r="B657" s="43"/>
      <c r="C657" s="267" t="s">
        <v>420</v>
      </c>
      <c r="D657" s="267" t="s">
        <v>266</v>
      </c>
      <c r="E657" s="268" t="s">
        <v>445</v>
      </c>
      <c r="F657" s="269" t="s">
        <v>446</v>
      </c>
      <c r="G657" s="270" t="s">
        <v>325</v>
      </c>
      <c r="H657" s="271">
        <v>3</v>
      </c>
      <c r="I657" s="272"/>
      <c r="J657" s="273">
        <f>ROUND(I657*H657,2)</f>
        <v>0</v>
      </c>
      <c r="K657" s="269" t="s">
        <v>187</v>
      </c>
      <c r="L657" s="274"/>
      <c r="M657" s="275" t="s">
        <v>19</v>
      </c>
      <c r="N657" s="276" t="s">
        <v>45</v>
      </c>
      <c r="O657" s="88"/>
      <c r="P657" s="225">
        <f>O657*H657</f>
        <v>0</v>
      </c>
      <c r="Q657" s="225">
        <v>0.0025000000000000001</v>
      </c>
      <c r="R657" s="225">
        <f>Q657*H657</f>
        <v>0.0074999999999999997</v>
      </c>
      <c r="S657" s="225">
        <v>0</v>
      </c>
      <c r="T657" s="226">
        <f>S657*H657</f>
        <v>0</v>
      </c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R657" s="227" t="s">
        <v>217</v>
      </c>
      <c r="AT657" s="227" t="s">
        <v>266</v>
      </c>
      <c r="AU657" s="227" t="s">
        <v>189</v>
      </c>
      <c r="AY657" s="21" t="s">
        <v>179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1" t="s">
        <v>81</v>
      </c>
      <c r="BK657" s="228">
        <f>ROUND(I657*H657,2)</f>
        <v>0</v>
      </c>
      <c r="BL657" s="21" t="s">
        <v>188</v>
      </c>
      <c r="BM657" s="227" t="s">
        <v>968</v>
      </c>
    </row>
    <row r="658" s="13" customFormat="1">
      <c r="A658" s="13"/>
      <c r="B658" s="234"/>
      <c r="C658" s="235"/>
      <c r="D658" s="236" t="s">
        <v>192</v>
      </c>
      <c r="E658" s="237" t="s">
        <v>19</v>
      </c>
      <c r="F658" s="238" t="s">
        <v>448</v>
      </c>
      <c r="G658" s="235"/>
      <c r="H658" s="237" t="s">
        <v>19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192</v>
      </c>
      <c r="AU658" s="244" t="s">
        <v>189</v>
      </c>
      <c r="AV658" s="13" t="s">
        <v>81</v>
      </c>
      <c r="AW658" s="13" t="s">
        <v>35</v>
      </c>
      <c r="AX658" s="13" t="s">
        <v>74</v>
      </c>
      <c r="AY658" s="244" t="s">
        <v>179</v>
      </c>
    </row>
    <row r="659" s="14" customFormat="1">
      <c r="A659" s="14"/>
      <c r="B659" s="245"/>
      <c r="C659" s="246"/>
      <c r="D659" s="236" t="s">
        <v>192</v>
      </c>
      <c r="E659" s="247" t="s">
        <v>19</v>
      </c>
      <c r="F659" s="248" t="s">
        <v>14</v>
      </c>
      <c r="G659" s="246"/>
      <c r="H659" s="249">
        <v>2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192</v>
      </c>
      <c r="AU659" s="255" t="s">
        <v>189</v>
      </c>
      <c r="AV659" s="14" t="s">
        <v>14</v>
      </c>
      <c r="AW659" s="14" t="s">
        <v>35</v>
      </c>
      <c r="AX659" s="14" t="s">
        <v>74</v>
      </c>
      <c r="AY659" s="255" t="s">
        <v>179</v>
      </c>
    </row>
    <row r="660" s="13" customFormat="1">
      <c r="A660" s="13"/>
      <c r="B660" s="234"/>
      <c r="C660" s="235"/>
      <c r="D660" s="236" t="s">
        <v>192</v>
      </c>
      <c r="E660" s="237" t="s">
        <v>19</v>
      </c>
      <c r="F660" s="238" t="s">
        <v>450</v>
      </c>
      <c r="G660" s="235"/>
      <c r="H660" s="237" t="s">
        <v>19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192</v>
      </c>
      <c r="AU660" s="244" t="s">
        <v>189</v>
      </c>
      <c r="AV660" s="13" t="s">
        <v>81</v>
      </c>
      <c r="AW660" s="13" t="s">
        <v>35</v>
      </c>
      <c r="AX660" s="13" t="s">
        <v>74</v>
      </c>
      <c r="AY660" s="244" t="s">
        <v>179</v>
      </c>
    </row>
    <row r="661" s="14" customFormat="1">
      <c r="A661" s="14"/>
      <c r="B661" s="245"/>
      <c r="C661" s="246"/>
      <c r="D661" s="236" t="s">
        <v>192</v>
      </c>
      <c r="E661" s="247" t="s">
        <v>19</v>
      </c>
      <c r="F661" s="248" t="s">
        <v>81</v>
      </c>
      <c r="G661" s="246"/>
      <c r="H661" s="249">
        <v>1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192</v>
      </c>
      <c r="AU661" s="255" t="s">
        <v>189</v>
      </c>
      <c r="AV661" s="14" t="s">
        <v>14</v>
      </c>
      <c r="AW661" s="14" t="s">
        <v>35</v>
      </c>
      <c r="AX661" s="14" t="s">
        <v>74</v>
      </c>
      <c r="AY661" s="255" t="s">
        <v>179</v>
      </c>
    </row>
    <row r="662" s="15" customFormat="1">
      <c r="A662" s="15"/>
      <c r="B662" s="256"/>
      <c r="C662" s="257"/>
      <c r="D662" s="236" t="s">
        <v>192</v>
      </c>
      <c r="E662" s="258" t="s">
        <v>19</v>
      </c>
      <c r="F662" s="259" t="s">
        <v>201</v>
      </c>
      <c r="G662" s="257"/>
      <c r="H662" s="260">
        <v>3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6" t="s">
        <v>192</v>
      </c>
      <c r="AU662" s="266" t="s">
        <v>189</v>
      </c>
      <c r="AV662" s="15" t="s">
        <v>188</v>
      </c>
      <c r="AW662" s="15" t="s">
        <v>35</v>
      </c>
      <c r="AX662" s="15" t="s">
        <v>81</v>
      </c>
      <c r="AY662" s="266" t="s">
        <v>179</v>
      </c>
    </row>
    <row r="663" s="2" customFormat="1" ht="16.5" customHeight="1">
      <c r="A663" s="42"/>
      <c r="B663" s="43"/>
      <c r="C663" s="267" t="s">
        <v>969</v>
      </c>
      <c r="D663" s="267" t="s">
        <v>266</v>
      </c>
      <c r="E663" s="268" t="s">
        <v>970</v>
      </c>
      <c r="F663" s="269" t="s">
        <v>971</v>
      </c>
      <c r="G663" s="270" t="s">
        <v>325</v>
      </c>
      <c r="H663" s="271">
        <v>2</v>
      </c>
      <c r="I663" s="272"/>
      <c r="J663" s="273">
        <f>ROUND(I663*H663,2)</f>
        <v>0</v>
      </c>
      <c r="K663" s="269" t="s">
        <v>187</v>
      </c>
      <c r="L663" s="274"/>
      <c r="M663" s="275" t="s">
        <v>19</v>
      </c>
      <c r="N663" s="276" t="s">
        <v>45</v>
      </c>
      <c r="O663" s="88"/>
      <c r="P663" s="225">
        <f>O663*H663</f>
        <v>0</v>
      </c>
      <c r="Q663" s="225">
        <v>0.0040000000000000001</v>
      </c>
      <c r="R663" s="225">
        <f>Q663*H663</f>
        <v>0.0080000000000000002</v>
      </c>
      <c r="S663" s="225">
        <v>0</v>
      </c>
      <c r="T663" s="226">
        <f>S663*H663</f>
        <v>0</v>
      </c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R663" s="227" t="s">
        <v>217</v>
      </c>
      <c r="AT663" s="227" t="s">
        <v>266</v>
      </c>
      <c r="AU663" s="227" t="s">
        <v>189</v>
      </c>
      <c r="AY663" s="21" t="s">
        <v>179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1" t="s">
        <v>81</v>
      </c>
      <c r="BK663" s="228">
        <f>ROUND(I663*H663,2)</f>
        <v>0</v>
      </c>
      <c r="BL663" s="21" t="s">
        <v>188</v>
      </c>
      <c r="BM663" s="227" t="s">
        <v>972</v>
      </c>
    </row>
    <row r="664" s="13" customFormat="1">
      <c r="A664" s="13"/>
      <c r="B664" s="234"/>
      <c r="C664" s="235"/>
      <c r="D664" s="236" t="s">
        <v>192</v>
      </c>
      <c r="E664" s="237" t="s">
        <v>19</v>
      </c>
      <c r="F664" s="238" t="s">
        <v>973</v>
      </c>
      <c r="G664" s="235"/>
      <c r="H664" s="237" t="s">
        <v>19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192</v>
      </c>
      <c r="AU664" s="244" t="s">
        <v>189</v>
      </c>
      <c r="AV664" s="13" t="s">
        <v>81</v>
      </c>
      <c r="AW664" s="13" t="s">
        <v>35</v>
      </c>
      <c r="AX664" s="13" t="s">
        <v>74</v>
      </c>
      <c r="AY664" s="244" t="s">
        <v>179</v>
      </c>
    </row>
    <row r="665" s="14" customFormat="1">
      <c r="A665" s="14"/>
      <c r="B665" s="245"/>
      <c r="C665" s="246"/>
      <c r="D665" s="236" t="s">
        <v>192</v>
      </c>
      <c r="E665" s="247" t="s">
        <v>19</v>
      </c>
      <c r="F665" s="248" t="s">
        <v>14</v>
      </c>
      <c r="G665" s="246"/>
      <c r="H665" s="249">
        <v>2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192</v>
      </c>
      <c r="AU665" s="255" t="s">
        <v>189</v>
      </c>
      <c r="AV665" s="14" t="s">
        <v>14</v>
      </c>
      <c r="AW665" s="14" t="s">
        <v>35</v>
      </c>
      <c r="AX665" s="14" t="s">
        <v>74</v>
      </c>
      <c r="AY665" s="255" t="s">
        <v>179</v>
      </c>
    </row>
    <row r="666" s="15" customFormat="1">
      <c r="A666" s="15"/>
      <c r="B666" s="256"/>
      <c r="C666" s="257"/>
      <c r="D666" s="236" t="s">
        <v>192</v>
      </c>
      <c r="E666" s="258" t="s">
        <v>19</v>
      </c>
      <c r="F666" s="259" t="s">
        <v>201</v>
      </c>
      <c r="G666" s="257"/>
      <c r="H666" s="260">
        <v>2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6" t="s">
        <v>192</v>
      </c>
      <c r="AU666" s="266" t="s">
        <v>189</v>
      </c>
      <c r="AV666" s="15" t="s">
        <v>188</v>
      </c>
      <c r="AW666" s="15" t="s">
        <v>35</v>
      </c>
      <c r="AX666" s="15" t="s">
        <v>81</v>
      </c>
      <c r="AY666" s="266" t="s">
        <v>179</v>
      </c>
    </row>
    <row r="667" s="2" customFormat="1" ht="16.5" customHeight="1">
      <c r="A667" s="42"/>
      <c r="B667" s="43"/>
      <c r="C667" s="267" t="s">
        <v>427</v>
      </c>
      <c r="D667" s="267" t="s">
        <v>266</v>
      </c>
      <c r="E667" s="268" t="s">
        <v>670</v>
      </c>
      <c r="F667" s="269" t="s">
        <v>671</v>
      </c>
      <c r="G667" s="270" t="s">
        <v>325</v>
      </c>
      <c r="H667" s="271">
        <v>4</v>
      </c>
      <c r="I667" s="272"/>
      <c r="J667" s="273">
        <f>ROUND(I667*H667,2)</f>
        <v>0</v>
      </c>
      <c r="K667" s="269" t="s">
        <v>187</v>
      </c>
      <c r="L667" s="274"/>
      <c r="M667" s="275" t="s">
        <v>19</v>
      </c>
      <c r="N667" s="276" t="s">
        <v>45</v>
      </c>
      <c r="O667" s="88"/>
      <c r="P667" s="225">
        <f>O667*H667</f>
        <v>0</v>
      </c>
      <c r="Q667" s="225">
        <v>0.010999999999999999</v>
      </c>
      <c r="R667" s="225">
        <f>Q667*H667</f>
        <v>0.043999999999999997</v>
      </c>
      <c r="S667" s="225">
        <v>0</v>
      </c>
      <c r="T667" s="226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R667" s="227" t="s">
        <v>217</v>
      </c>
      <c r="AT667" s="227" t="s">
        <v>266</v>
      </c>
      <c r="AU667" s="227" t="s">
        <v>189</v>
      </c>
      <c r="AY667" s="21" t="s">
        <v>179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21" t="s">
        <v>81</v>
      </c>
      <c r="BK667" s="228">
        <f>ROUND(I667*H667,2)</f>
        <v>0</v>
      </c>
      <c r="BL667" s="21" t="s">
        <v>188</v>
      </c>
      <c r="BM667" s="227" t="s">
        <v>974</v>
      </c>
    </row>
    <row r="668" s="13" customFormat="1">
      <c r="A668" s="13"/>
      <c r="B668" s="234"/>
      <c r="C668" s="235"/>
      <c r="D668" s="236" t="s">
        <v>192</v>
      </c>
      <c r="E668" s="237" t="s">
        <v>19</v>
      </c>
      <c r="F668" s="238" t="s">
        <v>673</v>
      </c>
      <c r="G668" s="235"/>
      <c r="H668" s="237" t="s">
        <v>19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192</v>
      </c>
      <c r="AU668" s="244" t="s">
        <v>189</v>
      </c>
      <c r="AV668" s="13" t="s">
        <v>81</v>
      </c>
      <c r="AW668" s="13" t="s">
        <v>35</v>
      </c>
      <c r="AX668" s="13" t="s">
        <v>74</v>
      </c>
      <c r="AY668" s="244" t="s">
        <v>179</v>
      </c>
    </row>
    <row r="669" s="14" customFormat="1">
      <c r="A669" s="14"/>
      <c r="B669" s="245"/>
      <c r="C669" s="246"/>
      <c r="D669" s="236" t="s">
        <v>192</v>
      </c>
      <c r="E669" s="247" t="s">
        <v>19</v>
      </c>
      <c r="F669" s="248" t="s">
        <v>457</v>
      </c>
      <c r="G669" s="246"/>
      <c r="H669" s="249">
        <v>1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192</v>
      </c>
      <c r="AU669" s="255" t="s">
        <v>189</v>
      </c>
      <c r="AV669" s="14" t="s">
        <v>14</v>
      </c>
      <c r="AW669" s="14" t="s">
        <v>35</v>
      </c>
      <c r="AX669" s="14" t="s">
        <v>74</v>
      </c>
      <c r="AY669" s="255" t="s">
        <v>179</v>
      </c>
    </row>
    <row r="670" s="13" customFormat="1">
      <c r="A670" s="13"/>
      <c r="B670" s="234"/>
      <c r="C670" s="235"/>
      <c r="D670" s="236" t="s">
        <v>192</v>
      </c>
      <c r="E670" s="237" t="s">
        <v>19</v>
      </c>
      <c r="F670" s="238" t="s">
        <v>975</v>
      </c>
      <c r="G670" s="235"/>
      <c r="H670" s="237" t="s">
        <v>19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192</v>
      </c>
      <c r="AU670" s="244" t="s">
        <v>189</v>
      </c>
      <c r="AV670" s="13" t="s">
        <v>81</v>
      </c>
      <c r="AW670" s="13" t="s">
        <v>35</v>
      </c>
      <c r="AX670" s="13" t="s">
        <v>74</v>
      </c>
      <c r="AY670" s="244" t="s">
        <v>179</v>
      </c>
    </row>
    <row r="671" s="14" customFormat="1">
      <c r="A671" s="14"/>
      <c r="B671" s="245"/>
      <c r="C671" s="246"/>
      <c r="D671" s="236" t="s">
        <v>192</v>
      </c>
      <c r="E671" s="247" t="s">
        <v>19</v>
      </c>
      <c r="F671" s="248" t="s">
        <v>457</v>
      </c>
      <c r="G671" s="246"/>
      <c r="H671" s="249">
        <v>1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192</v>
      </c>
      <c r="AU671" s="255" t="s">
        <v>189</v>
      </c>
      <c r="AV671" s="14" t="s">
        <v>14</v>
      </c>
      <c r="AW671" s="14" t="s">
        <v>35</v>
      </c>
      <c r="AX671" s="14" t="s">
        <v>74</v>
      </c>
      <c r="AY671" s="255" t="s">
        <v>179</v>
      </c>
    </row>
    <row r="672" s="15" customFormat="1">
      <c r="A672" s="15"/>
      <c r="B672" s="256"/>
      <c r="C672" s="257"/>
      <c r="D672" s="236" t="s">
        <v>192</v>
      </c>
      <c r="E672" s="258" t="s">
        <v>19</v>
      </c>
      <c r="F672" s="259" t="s">
        <v>201</v>
      </c>
      <c r="G672" s="257"/>
      <c r="H672" s="260">
        <v>2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192</v>
      </c>
      <c r="AU672" s="266" t="s">
        <v>189</v>
      </c>
      <c r="AV672" s="15" t="s">
        <v>188</v>
      </c>
      <c r="AW672" s="15" t="s">
        <v>35</v>
      </c>
      <c r="AX672" s="15" t="s">
        <v>74</v>
      </c>
      <c r="AY672" s="266" t="s">
        <v>179</v>
      </c>
    </row>
    <row r="673" s="14" customFormat="1">
      <c r="A673" s="14"/>
      <c r="B673" s="245"/>
      <c r="C673" s="246"/>
      <c r="D673" s="236" t="s">
        <v>192</v>
      </c>
      <c r="E673" s="247" t="s">
        <v>19</v>
      </c>
      <c r="F673" s="248" t="s">
        <v>976</v>
      </c>
      <c r="G673" s="246"/>
      <c r="H673" s="249">
        <v>4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192</v>
      </c>
      <c r="AU673" s="255" t="s">
        <v>189</v>
      </c>
      <c r="AV673" s="14" t="s">
        <v>14</v>
      </c>
      <c r="AW673" s="14" t="s">
        <v>35</v>
      </c>
      <c r="AX673" s="14" t="s">
        <v>81</v>
      </c>
      <c r="AY673" s="255" t="s">
        <v>179</v>
      </c>
    </row>
    <row r="674" s="2" customFormat="1" ht="16.5" customHeight="1">
      <c r="A674" s="42"/>
      <c r="B674" s="43"/>
      <c r="C674" s="267" t="s">
        <v>977</v>
      </c>
      <c r="D674" s="267" t="s">
        <v>266</v>
      </c>
      <c r="E674" s="268" t="s">
        <v>451</v>
      </c>
      <c r="F674" s="269" t="s">
        <v>452</v>
      </c>
      <c r="G674" s="270" t="s">
        <v>325</v>
      </c>
      <c r="H674" s="271">
        <v>6</v>
      </c>
      <c r="I674" s="272"/>
      <c r="J674" s="273">
        <f>ROUND(I674*H674,2)</f>
        <v>0</v>
      </c>
      <c r="K674" s="269" t="s">
        <v>187</v>
      </c>
      <c r="L674" s="274"/>
      <c r="M674" s="275" t="s">
        <v>19</v>
      </c>
      <c r="N674" s="276" t="s">
        <v>45</v>
      </c>
      <c r="O674" s="88"/>
      <c r="P674" s="225">
        <f>O674*H674</f>
        <v>0</v>
      </c>
      <c r="Q674" s="225">
        <v>0.00050000000000000001</v>
      </c>
      <c r="R674" s="225">
        <f>Q674*H674</f>
        <v>0.0030000000000000001</v>
      </c>
      <c r="S674" s="225">
        <v>0</v>
      </c>
      <c r="T674" s="226">
        <f>S674*H674</f>
        <v>0</v>
      </c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R674" s="227" t="s">
        <v>217</v>
      </c>
      <c r="AT674" s="227" t="s">
        <v>266</v>
      </c>
      <c r="AU674" s="227" t="s">
        <v>189</v>
      </c>
      <c r="AY674" s="21" t="s">
        <v>179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21" t="s">
        <v>81</v>
      </c>
      <c r="BK674" s="228">
        <f>ROUND(I674*H674,2)</f>
        <v>0</v>
      </c>
      <c r="BL674" s="21" t="s">
        <v>188</v>
      </c>
      <c r="BM674" s="227" t="s">
        <v>978</v>
      </c>
    </row>
    <row r="675" s="13" customFormat="1">
      <c r="A675" s="13"/>
      <c r="B675" s="234"/>
      <c r="C675" s="235"/>
      <c r="D675" s="236" t="s">
        <v>192</v>
      </c>
      <c r="E675" s="237" t="s">
        <v>19</v>
      </c>
      <c r="F675" s="238" t="s">
        <v>454</v>
      </c>
      <c r="G675" s="235"/>
      <c r="H675" s="237" t="s">
        <v>19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192</v>
      </c>
      <c r="AU675" s="244" t="s">
        <v>189</v>
      </c>
      <c r="AV675" s="13" t="s">
        <v>81</v>
      </c>
      <c r="AW675" s="13" t="s">
        <v>35</v>
      </c>
      <c r="AX675" s="13" t="s">
        <v>74</v>
      </c>
      <c r="AY675" s="244" t="s">
        <v>179</v>
      </c>
    </row>
    <row r="676" s="14" customFormat="1">
      <c r="A676" s="14"/>
      <c r="B676" s="245"/>
      <c r="C676" s="246"/>
      <c r="D676" s="236" t="s">
        <v>192</v>
      </c>
      <c r="E676" s="247" t="s">
        <v>19</v>
      </c>
      <c r="F676" s="248" t="s">
        <v>189</v>
      </c>
      <c r="G676" s="246"/>
      <c r="H676" s="249">
        <v>3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192</v>
      </c>
      <c r="AU676" s="255" t="s">
        <v>189</v>
      </c>
      <c r="AV676" s="14" t="s">
        <v>14</v>
      </c>
      <c r="AW676" s="14" t="s">
        <v>35</v>
      </c>
      <c r="AX676" s="14" t="s">
        <v>74</v>
      </c>
      <c r="AY676" s="255" t="s">
        <v>179</v>
      </c>
    </row>
    <row r="677" s="13" customFormat="1">
      <c r="A677" s="13"/>
      <c r="B677" s="234"/>
      <c r="C677" s="235"/>
      <c r="D677" s="236" t="s">
        <v>192</v>
      </c>
      <c r="E677" s="237" t="s">
        <v>19</v>
      </c>
      <c r="F677" s="238" t="s">
        <v>669</v>
      </c>
      <c r="G677" s="235"/>
      <c r="H677" s="237" t="s">
        <v>19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192</v>
      </c>
      <c r="AU677" s="244" t="s">
        <v>189</v>
      </c>
      <c r="AV677" s="13" t="s">
        <v>81</v>
      </c>
      <c r="AW677" s="13" t="s">
        <v>35</v>
      </c>
      <c r="AX677" s="13" t="s">
        <v>74</v>
      </c>
      <c r="AY677" s="244" t="s">
        <v>179</v>
      </c>
    </row>
    <row r="678" s="14" customFormat="1">
      <c r="A678" s="14"/>
      <c r="B678" s="245"/>
      <c r="C678" s="246"/>
      <c r="D678" s="236" t="s">
        <v>192</v>
      </c>
      <c r="E678" s="247" t="s">
        <v>19</v>
      </c>
      <c r="F678" s="248" t="s">
        <v>81</v>
      </c>
      <c r="G678" s="246"/>
      <c r="H678" s="249">
        <v>1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192</v>
      </c>
      <c r="AU678" s="255" t="s">
        <v>189</v>
      </c>
      <c r="AV678" s="14" t="s">
        <v>14</v>
      </c>
      <c r="AW678" s="14" t="s">
        <v>35</v>
      </c>
      <c r="AX678" s="14" t="s">
        <v>74</v>
      </c>
      <c r="AY678" s="255" t="s">
        <v>179</v>
      </c>
    </row>
    <row r="679" s="13" customFormat="1">
      <c r="A679" s="13"/>
      <c r="B679" s="234"/>
      <c r="C679" s="235"/>
      <c r="D679" s="236" t="s">
        <v>192</v>
      </c>
      <c r="E679" s="237" t="s">
        <v>19</v>
      </c>
      <c r="F679" s="238" t="s">
        <v>456</v>
      </c>
      <c r="G679" s="235"/>
      <c r="H679" s="237" t="s">
        <v>19</v>
      </c>
      <c r="I679" s="239"/>
      <c r="J679" s="235"/>
      <c r="K679" s="235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192</v>
      </c>
      <c r="AU679" s="244" t="s">
        <v>189</v>
      </c>
      <c r="AV679" s="13" t="s">
        <v>81</v>
      </c>
      <c r="AW679" s="13" t="s">
        <v>35</v>
      </c>
      <c r="AX679" s="13" t="s">
        <v>74</v>
      </c>
      <c r="AY679" s="244" t="s">
        <v>179</v>
      </c>
    </row>
    <row r="680" s="14" customFormat="1">
      <c r="A680" s="14"/>
      <c r="B680" s="245"/>
      <c r="C680" s="246"/>
      <c r="D680" s="236" t="s">
        <v>192</v>
      </c>
      <c r="E680" s="247" t="s">
        <v>19</v>
      </c>
      <c r="F680" s="248" t="s">
        <v>14</v>
      </c>
      <c r="G680" s="246"/>
      <c r="H680" s="249">
        <v>2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192</v>
      </c>
      <c r="AU680" s="255" t="s">
        <v>189</v>
      </c>
      <c r="AV680" s="14" t="s">
        <v>14</v>
      </c>
      <c r="AW680" s="14" t="s">
        <v>35</v>
      </c>
      <c r="AX680" s="14" t="s">
        <v>74</v>
      </c>
      <c r="AY680" s="255" t="s">
        <v>179</v>
      </c>
    </row>
    <row r="681" s="15" customFormat="1">
      <c r="A681" s="15"/>
      <c r="B681" s="256"/>
      <c r="C681" s="257"/>
      <c r="D681" s="236" t="s">
        <v>192</v>
      </c>
      <c r="E681" s="258" t="s">
        <v>19</v>
      </c>
      <c r="F681" s="259" t="s">
        <v>201</v>
      </c>
      <c r="G681" s="257"/>
      <c r="H681" s="260">
        <v>6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6" t="s">
        <v>192</v>
      </c>
      <c r="AU681" s="266" t="s">
        <v>189</v>
      </c>
      <c r="AV681" s="15" t="s">
        <v>188</v>
      </c>
      <c r="AW681" s="15" t="s">
        <v>35</v>
      </c>
      <c r="AX681" s="15" t="s">
        <v>81</v>
      </c>
      <c r="AY681" s="266" t="s">
        <v>179</v>
      </c>
    </row>
    <row r="682" s="2" customFormat="1" ht="16.5" customHeight="1">
      <c r="A682" s="42"/>
      <c r="B682" s="43"/>
      <c r="C682" s="216" t="s">
        <v>432</v>
      </c>
      <c r="D682" s="216" t="s">
        <v>183</v>
      </c>
      <c r="E682" s="217" t="s">
        <v>459</v>
      </c>
      <c r="F682" s="218" t="s">
        <v>460</v>
      </c>
      <c r="G682" s="219" t="s">
        <v>325</v>
      </c>
      <c r="H682" s="220">
        <v>14</v>
      </c>
      <c r="I682" s="221"/>
      <c r="J682" s="222">
        <f>ROUND(I682*H682,2)</f>
        <v>0</v>
      </c>
      <c r="K682" s="218" t="s">
        <v>187</v>
      </c>
      <c r="L682" s="48"/>
      <c r="M682" s="223" t="s">
        <v>19</v>
      </c>
      <c r="N682" s="224" t="s">
        <v>45</v>
      </c>
      <c r="O682" s="88"/>
      <c r="P682" s="225">
        <f>O682*H682</f>
        <v>0</v>
      </c>
      <c r="Q682" s="225">
        <v>0.11241</v>
      </c>
      <c r="R682" s="225">
        <f>Q682*H682</f>
        <v>1.5737399999999999</v>
      </c>
      <c r="S682" s="225">
        <v>0</v>
      </c>
      <c r="T682" s="226">
        <f>S682*H682</f>
        <v>0</v>
      </c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R682" s="227" t="s">
        <v>188</v>
      </c>
      <c r="AT682" s="227" t="s">
        <v>183</v>
      </c>
      <c r="AU682" s="227" t="s">
        <v>189</v>
      </c>
      <c r="AY682" s="21" t="s">
        <v>179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21" t="s">
        <v>81</v>
      </c>
      <c r="BK682" s="228">
        <f>ROUND(I682*H682,2)</f>
        <v>0</v>
      </c>
      <c r="BL682" s="21" t="s">
        <v>188</v>
      </c>
      <c r="BM682" s="227" t="s">
        <v>979</v>
      </c>
    </row>
    <row r="683" s="2" customFormat="1">
      <c r="A683" s="42"/>
      <c r="B683" s="43"/>
      <c r="C683" s="44"/>
      <c r="D683" s="229" t="s">
        <v>190</v>
      </c>
      <c r="E683" s="44"/>
      <c r="F683" s="230" t="s">
        <v>462</v>
      </c>
      <c r="G683" s="44"/>
      <c r="H683" s="44"/>
      <c r="I683" s="231"/>
      <c r="J683" s="44"/>
      <c r="K683" s="44"/>
      <c r="L683" s="48"/>
      <c r="M683" s="232"/>
      <c r="N683" s="233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T683" s="21" t="s">
        <v>190</v>
      </c>
      <c r="AU683" s="21" t="s">
        <v>189</v>
      </c>
    </row>
    <row r="684" s="2" customFormat="1" ht="16.5" customHeight="1">
      <c r="A684" s="42"/>
      <c r="B684" s="43"/>
      <c r="C684" s="267" t="s">
        <v>980</v>
      </c>
      <c r="D684" s="267" t="s">
        <v>266</v>
      </c>
      <c r="E684" s="268" t="s">
        <v>463</v>
      </c>
      <c r="F684" s="269" t="s">
        <v>464</v>
      </c>
      <c r="G684" s="270" t="s">
        <v>325</v>
      </c>
      <c r="H684" s="271">
        <v>14</v>
      </c>
      <c r="I684" s="272"/>
      <c r="J684" s="273">
        <f>ROUND(I684*H684,2)</f>
        <v>0</v>
      </c>
      <c r="K684" s="269" t="s">
        <v>187</v>
      </c>
      <c r="L684" s="274"/>
      <c r="M684" s="275" t="s">
        <v>19</v>
      </c>
      <c r="N684" s="276" t="s">
        <v>45</v>
      </c>
      <c r="O684" s="88"/>
      <c r="P684" s="225">
        <f>O684*H684</f>
        <v>0</v>
      </c>
      <c r="Q684" s="225">
        <v>0.0061000000000000004</v>
      </c>
      <c r="R684" s="225">
        <f>Q684*H684</f>
        <v>0.085400000000000004</v>
      </c>
      <c r="S684" s="225">
        <v>0</v>
      </c>
      <c r="T684" s="226">
        <f>S684*H684</f>
        <v>0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R684" s="227" t="s">
        <v>217</v>
      </c>
      <c r="AT684" s="227" t="s">
        <v>266</v>
      </c>
      <c r="AU684" s="227" t="s">
        <v>189</v>
      </c>
      <c r="AY684" s="21" t="s">
        <v>179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21" t="s">
        <v>81</v>
      </c>
      <c r="BK684" s="228">
        <f>ROUND(I684*H684,2)</f>
        <v>0</v>
      </c>
      <c r="BL684" s="21" t="s">
        <v>188</v>
      </c>
      <c r="BM684" s="227" t="s">
        <v>981</v>
      </c>
    </row>
    <row r="685" s="14" customFormat="1">
      <c r="A685" s="14"/>
      <c r="B685" s="245"/>
      <c r="C685" s="246"/>
      <c r="D685" s="236" t="s">
        <v>192</v>
      </c>
      <c r="E685" s="247" t="s">
        <v>19</v>
      </c>
      <c r="F685" s="248" t="s">
        <v>982</v>
      </c>
      <c r="G685" s="246"/>
      <c r="H685" s="249">
        <v>14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192</v>
      </c>
      <c r="AU685" s="255" t="s">
        <v>189</v>
      </c>
      <c r="AV685" s="14" t="s">
        <v>14</v>
      </c>
      <c r="AW685" s="14" t="s">
        <v>35</v>
      </c>
      <c r="AX685" s="14" t="s">
        <v>74</v>
      </c>
      <c r="AY685" s="255" t="s">
        <v>179</v>
      </c>
    </row>
    <row r="686" s="15" customFormat="1">
      <c r="A686" s="15"/>
      <c r="B686" s="256"/>
      <c r="C686" s="257"/>
      <c r="D686" s="236" t="s">
        <v>192</v>
      </c>
      <c r="E686" s="258" t="s">
        <v>19</v>
      </c>
      <c r="F686" s="259" t="s">
        <v>201</v>
      </c>
      <c r="G686" s="257"/>
      <c r="H686" s="260">
        <v>14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6" t="s">
        <v>192</v>
      </c>
      <c r="AU686" s="266" t="s">
        <v>189</v>
      </c>
      <c r="AV686" s="15" t="s">
        <v>188</v>
      </c>
      <c r="AW686" s="15" t="s">
        <v>35</v>
      </c>
      <c r="AX686" s="15" t="s">
        <v>81</v>
      </c>
      <c r="AY686" s="266" t="s">
        <v>179</v>
      </c>
    </row>
    <row r="687" s="2" customFormat="1" ht="16.5" customHeight="1">
      <c r="A687" s="42"/>
      <c r="B687" s="43"/>
      <c r="C687" s="216" t="s">
        <v>437</v>
      </c>
      <c r="D687" s="216" t="s">
        <v>183</v>
      </c>
      <c r="E687" s="217" t="s">
        <v>664</v>
      </c>
      <c r="F687" s="218" t="s">
        <v>665</v>
      </c>
      <c r="G687" s="219" t="s">
        <v>325</v>
      </c>
      <c r="H687" s="220">
        <v>3</v>
      </c>
      <c r="I687" s="221"/>
      <c r="J687" s="222">
        <f>ROUND(I687*H687,2)</f>
        <v>0</v>
      </c>
      <c r="K687" s="218" t="s">
        <v>187</v>
      </c>
      <c r="L687" s="48"/>
      <c r="M687" s="223" t="s">
        <v>19</v>
      </c>
      <c r="N687" s="224" t="s">
        <v>45</v>
      </c>
      <c r="O687" s="88"/>
      <c r="P687" s="225">
        <f>O687*H687</f>
        <v>0</v>
      </c>
      <c r="Q687" s="225">
        <v>0.10931</v>
      </c>
      <c r="R687" s="225">
        <f>Q687*H687</f>
        <v>0.32793</v>
      </c>
      <c r="S687" s="225">
        <v>0</v>
      </c>
      <c r="T687" s="226">
        <f>S687*H687</f>
        <v>0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R687" s="227" t="s">
        <v>188</v>
      </c>
      <c r="AT687" s="227" t="s">
        <v>183</v>
      </c>
      <c r="AU687" s="227" t="s">
        <v>189</v>
      </c>
      <c r="AY687" s="21" t="s">
        <v>179</v>
      </c>
      <c r="BE687" s="228">
        <f>IF(N687="základní",J687,0)</f>
        <v>0</v>
      </c>
      <c r="BF687" s="228">
        <f>IF(N687="snížená",J687,0)</f>
        <v>0</v>
      </c>
      <c r="BG687" s="228">
        <f>IF(N687="zákl. přenesená",J687,0)</f>
        <v>0</v>
      </c>
      <c r="BH687" s="228">
        <f>IF(N687="sníž. přenesená",J687,0)</f>
        <v>0</v>
      </c>
      <c r="BI687" s="228">
        <f>IF(N687="nulová",J687,0)</f>
        <v>0</v>
      </c>
      <c r="BJ687" s="21" t="s">
        <v>81</v>
      </c>
      <c r="BK687" s="228">
        <f>ROUND(I687*H687,2)</f>
        <v>0</v>
      </c>
      <c r="BL687" s="21" t="s">
        <v>188</v>
      </c>
      <c r="BM687" s="227" t="s">
        <v>983</v>
      </c>
    </row>
    <row r="688" s="2" customFormat="1">
      <c r="A688" s="42"/>
      <c r="B688" s="43"/>
      <c r="C688" s="44"/>
      <c r="D688" s="229" t="s">
        <v>190</v>
      </c>
      <c r="E688" s="44"/>
      <c r="F688" s="230" t="s">
        <v>666</v>
      </c>
      <c r="G688" s="44"/>
      <c r="H688" s="44"/>
      <c r="I688" s="231"/>
      <c r="J688" s="44"/>
      <c r="K688" s="44"/>
      <c r="L688" s="48"/>
      <c r="M688" s="232"/>
      <c r="N688" s="233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T688" s="21" t="s">
        <v>190</v>
      </c>
      <c r="AU688" s="21" t="s">
        <v>189</v>
      </c>
    </row>
    <row r="689" s="2" customFormat="1" ht="16.5" customHeight="1">
      <c r="A689" s="42"/>
      <c r="B689" s="43"/>
      <c r="C689" s="267" t="s">
        <v>984</v>
      </c>
      <c r="D689" s="267" t="s">
        <v>266</v>
      </c>
      <c r="E689" s="268" t="s">
        <v>667</v>
      </c>
      <c r="F689" s="269" t="s">
        <v>668</v>
      </c>
      <c r="G689" s="270" t="s">
        <v>325</v>
      </c>
      <c r="H689" s="271">
        <v>3</v>
      </c>
      <c r="I689" s="272"/>
      <c r="J689" s="273">
        <f>ROUND(I689*H689,2)</f>
        <v>0</v>
      </c>
      <c r="K689" s="269" t="s">
        <v>187</v>
      </c>
      <c r="L689" s="274"/>
      <c r="M689" s="275" t="s">
        <v>19</v>
      </c>
      <c r="N689" s="276" t="s">
        <v>45</v>
      </c>
      <c r="O689" s="88"/>
      <c r="P689" s="225">
        <f>O689*H689</f>
        <v>0</v>
      </c>
      <c r="Q689" s="225">
        <v>0.0060000000000000001</v>
      </c>
      <c r="R689" s="225">
        <f>Q689*H689</f>
        <v>0.018000000000000002</v>
      </c>
      <c r="S689" s="225">
        <v>0</v>
      </c>
      <c r="T689" s="226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R689" s="227" t="s">
        <v>217</v>
      </c>
      <c r="AT689" s="227" t="s">
        <v>266</v>
      </c>
      <c r="AU689" s="227" t="s">
        <v>189</v>
      </c>
      <c r="AY689" s="21" t="s">
        <v>179</v>
      </c>
      <c r="BE689" s="228">
        <f>IF(N689="základní",J689,0)</f>
        <v>0</v>
      </c>
      <c r="BF689" s="228">
        <f>IF(N689="snížená",J689,0)</f>
        <v>0</v>
      </c>
      <c r="BG689" s="228">
        <f>IF(N689="zákl. přenesená",J689,0)</f>
        <v>0</v>
      </c>
      <c r="BH689" s="228">
        <f>IF(N689="sníž. přenesená",J689,0)</f>
        <v>0</v>
      </c>
      <c r="BI689" s="228">
        <f>IF(N689="nulová",J689,0)</f>
        <v>0</v>
      </c>
      <c r="BJ689" s="21" t="s">
        <v>81</v>
      </c>
      <c r="BK689" s="228">
        <f>ROUND(I689*H689,2)</f>
        <v>0</v>
      </c>
      <c r="BL689" s="21" t="s">
        <v>188</v>
      </c>
      <c r="BM689" s="227" t="s">
        <v>985</v>
      </c>
    </row>
    <row r="690" s="14" customFormat="1">
      <c r="A690" s="14"/>
      <c r="B690" s="245"/>
      <c r="C690" s="246"/>
      <c r="D690" s="236" t="s">
        <v>192</v>
      </c>
      <c r="E690" s="247" t="s">
        <v>19</v>
      </c>
      <c r="F690" s="248" t="s">
        <v>449</v>
      </c>
      <c r="G690" s="246"/>
      <c r="H690" s="249">
        <v>3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192</v>
      </c>
      <c r="AU690" s="255" t="s">
        <v>189</v>
      </c>
      <c r="AV690" s="14" t="s">
        <v>14</v>
      </c>
      <c r="AW690" s="14" t="s">
        <v>35</v>
      </c>
      <c r="AX690" s="14" t="s">
        <v>74</v>
      </c>
      <c r="AY690" s="255" t="s">
        <v>179</v>
      </c>
    </row>
    <row r="691" s="15" customFormat="1">
      <c r="A691" s="15"/>
      <c r="B691" s="256"/>
      <c r="C691" s="257"/>
      <c r="D691" s="236" t="s">
        <v>192</v>
      </c>
      <c r="E691" s="258" t="s">
        <v>19</v>
      </c>
      <c r="F691" s="259" t="s">
        <v>201</v>
      </c>
      <c r="G691" s="257"/>
      <c r="H691" s="260">
        <v>3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6" t="s">
        <v>192</v>
      </c>
      <c r="AU691" s="266" t="s">
        <v>189</v>
      </c>
      <c r="AV691" s="15" t="s">
        <v>188</v>
      </c>
      <c r="AW691" s="15" t="s">
        <v>35</v>
      </c>
      <c r="AX691" s="15" t="s">
        <v>81</v>
      </c>
      <c r="AY691" s="266" t="s">
        <v>179</v>
      </c>
    </row>
    <row r="692" s="2" customFormat="1" ht="24.15" customHeight="1">
      <c r="A692" s="42"/>
      <c r="B692" s="43"/>
      <c r="C692" s="216" t="s">
        <v>442</v>
      </c>
      <c r="D692" s="216" t="s">
        <v>183</v>
      </c>
      <c r="E692" s="217" t="s">
        <v>986</v>
      </c>
      <c r="F692" s="218" t="s">
        <v>987</v>
      </c>
      <c r="G692" s="219" t="s">
        <v>186</v>
      </c>
      <c r="H692" s="220">
        <v>1.5</v>
      </c>
      <c r="I692" s="221"/>
      <c r="J692" s="222">
        <f>ROUND(I692*H692,2)</f>
        <v>0</v>
      </c>
      <c r="K692" s="218" t="s">
        <v>187</v>
      </c>
      <c r="L692" s="48"/>
      <c r="M692" s="223" t="s">
        <v>19</v>
      </c>
      <c r="N692" s="224" t="s">
        <v>45</v>
      </c>
      <c r="O692" s="88"/>
      <c r="P692" s="225">
        <f>O692*H692</f>
        <v>0</v>
      </c>
      <c r="Q692" s="225">
        <v>1.0000000000000001E-05</v>
      </c>
      <c r="R692" s="225">
        <f>Q692*H692</f>
        <v>1.5000000000000002E-05</v>
      </c>
      <c r="S692" s="225">
        <v>0</v>
      </c>
      <c r="T692" s="226">
        <f>S692*H692</f>
        <v>0</v>
      </c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R692" s="227" t="s">
        <v>188</v>
      </c>
      <c r="AT692" s="227" t="s">
        <v>183</v>
      </c>
      <c r="AU692" s="227" t="s">
        <v>189</v>
      </c>
      <c r="AY692" s="21" t="s">
        <v>179</v>
      </c>
      <c r="BE692" s="228">
        <f>IF(N692="základní",J692,0)</f>
        <v>0</v>
      </c>
      <c r="BF692" s="228">
        <f>IF(N692="snížená",J692,0)</f>
        <v>0</v>
      </c>
      <c r="BG692" s="228">
        <f>IF(N692="zákl. přenesená",J692,0)</f>
        <v>0</v>
      </c>
      <c r="BH692" s="228">
        <f>IF(N692="sníž. přenesená",J692,0)</f>
        <v>0</v>
      </c>
      <c r="BI692" s="228">
        <f>IF(N692="nulová",J692,0)</f>
        <v>0</v>
      </c>
      <c r="BJ692" s="21" t="s">
        <v>81</v>
      </c>
      <c r="BK692" s="228">
        <f>ROUND(I692*H692,2)</f>
        <v>0</v>
      </c>
      <c r="BL692" s="21" t="s">
        <v>188</v>
      </c>
      <c r="BM692" s="227" t="s">
        <v>988</v>
      </c>
    </row>
    <row r="693" s="2" customFormat="1">
      <c r="A693" s="42"/>
      <c r="B693" s="43"/>
      <c r="C693" s="44"/>
      <c r="D693" s="229" t="s">
        <v>190</v>
      </c>
      <c r="E693" s="44"/>
      <c r="F693" s="230" t="s">
        <v>989</v>
      </c>
      <c r="G693" s="44"/>
      <c r="H693" s="44"/>
      <c r="I693" s="231"/>
      <c r="J693" s="44"/>
      <c r="K693" s="44"/>
      <c r="L693" s="48"/>
      <c r="M693" s="232"/>
      <c r="N693" s="233"/>
      <c r="O693" s="88"/>
      <c r="P693" s="88"/>
      <c r="Q693" s="88"/>
      <c r="R693" s="88"/>
      <c r="S693" s="88"/>
      <c r="T693" s="89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T693" s="21" t="s">
        <v>190</v>
      </c>
      <c r="AU693" s="21" t="s">
        <v>189</v>
      </c>
    </row>
    <row r="694" s="14" customFormat="1">
      <c r="A694" s="14"/>
      <c r="B694" s="245"/>
      <c r="C694" s="246"/>
      <c r="D694" s="236" t="s">
        <v>192</v>
      </c>
      <c r="E694" s="247" t="s">
        <v>19</v>
      </c>
      <c r="F694" s="248" t="s">
        <v>990</v>
      </c>
      <c r="G694" s="246"/>
      <c r="H694" s="249">
        <v>1.5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192</v>
      </c>
      <c r="AU694" s="255" t="s">
        <v>189</v>
      </c>
      <c r="AV694" s="14" t="s">
        <v>14</v>
      </c>
      <c r="AW694" s="14" t="s">
        <v>35</v>
      </c>
      <c r="AX694" s="14" t="s">
        <v>74</v>
      </c>
      <c r="AY694" s="255" t="s">
        <v>179</v>
      </c>
    </row>
    <row r="695" s="15" customFormat="1">
      <c r="A695" s="15"/>
      <c r="B695" s="256"/>
      <c r="C695" s="257"/>
      <c r="D695" s="236" t="s">
        <v>192</v>
      </c>
      <c r="E695" s="258" t="s">
        <v>19</v>
      </c>
      <c r="F695" s="259" t="s">
        <v>201</v>
      </c>
      <c r="G695" s="257"/>
      <c r="H695" s="260">
        <v>1.5</v>
      </c>
      <c r="I695" s="261"/>
      <c r="J695" s="257"/>
      <c r="K695" s="257"/>
      <c r="L695" s="262"/>
      <c r="M695" s="263"/>
      <c r="N695" s="264"/>
      <c r="O695" s="264"/>
      <c r="P695" s="264"/>
      <c r="Q695" s="264"/>
      <c r="R695" s="264"/>
      <c r="S695" s="264"/>
      <c r="T695" s="26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6" t="s">
        <v>192</v>
      </c>
      <c r="AU695" s="266" t="s">
        <v>189</v>
      </c>
      <c r="AV695" s="15" t="s">
        <v>188</v>
      </c>
      <c r="AW695" s="15" t="s">
        <v>35</v>
      </c>
      <c r="AX695" s="15" t="s">
        <v>81</v>
      </c>
      <c r="AY695" s="266" t="s">
        <v>179</v>
      </c>
    </row>
    <row r="696" s="2" customFormat="1" ht="16.5" customHeight="1">
      <c r="A696" s="42"/>
      <c r="B696" s="43"/>
      <c r="C696" s="216" t="s">
        <v>991</v>
      </c>
      <c r="D696" s="216" t="s">
        <v>183</v>
      </c>
      <c r="E696" s="217" t="s">
        <v>992</v>
      </c>
      <c r="F696" s="218" t="s">
        <v>993</v>
      </c>
      <c r="G696" s="219" t="s">
        <v>186</v>
      </c>
      <c r="H696" s="220">
        <v>1.5</v>
      </c>
      <c r="I696" s="221"/>
      <c r="J696" s="222">
        <f>ROUND(I696*H696,2)</f>
        <v>0</v>
      </c>
      <c r="K696" s="218" t="s">
        <v>187</v>
      </c>
      <c r="L696" s="48"/>
      <c r="M696" s="223" t="s">
        <v>19</v>
      </c>
      <c r="N696" s="224" t="s">
        <v>45</v>
      </c>
      <c r="O696" s="88"/>
      <c r="P696" s="225">
        <f>O696*H696</f>
        <v>0</v>
      </c>
      <c r="Q696" s="225">
        <v>0.0011999999999999999</v>
      </c>
      <c r="R696" s="225">
        <f>Q696*H696</f>
        <v>0.0018</v>
      </c>
      <c r="S696" s="225">
        <v>0</v>
      </c>
      <c r="T696" s="226">
        <f>S696*H696</f>
        <v>0</v>
      </c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R696" s="227" t="s">
        <v>188</v>
      </c>
      <c r="AT696" s="227" t="s">
        <v>183</v>
      </c>
      <c r="AU696" s="227" t="s">
        <v>189</v>
      </c>
      <c r="AY696" s="21" t="s">
        <v>179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21" t="s">
        <v>81</v>
      </c>
      <c r="BK696" s="228">
        <f>ROUND(I696*H696,2)</f>
        <v>0</v>
      </c>
      <c r="BL696" s="21" t="s">
        <v>188</v>
      </c>
      <c r="BM696" s="227" t="s">
        <v>994</v>
      </c>
    </row>
    <row r="697" s="2" customFormat="1">
      <c r="A697" s="42"/>
      <c r="B697" s="43"/>
      <c r="C697" s="44"/>
      <c r="D697" s="229" t="s">
        <v>190</v>
      </c>
      <c r="E697" s="44"/>
      <c r="F697" s="230" t="s">
        <v>995</v>
      </c>
      <c r="G697" s="44"/>
      <c r="H697" s="44"/>
      <c r="I697" s="231"/>
      <c r="J697" s="44"/>
      <c r="K697" s="44"/>
      <c r="L697" s="48"/>
      <c r="M697" s="232"/>
      <c r="N697" s="233"/>
      <c r="O697" s="88"/>
      <c r="P697" s="88"/>
      <c r="Q697" s="88"/>
      <c r="R697" s="88"/>
      <c r="S697" s="88"/>
      <c r="T697" s="89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T697" s="21" t="s">
        <v>190</v>
      </c>
      <c r="AU697" s="21" t="s">
        <v>189</v>
      </c>
    </row>
    <row r="698" s="14" customFormat="1">
      <c r="A698" s="14"/>
      <c r="B698" s="245"/>
      <c r="C698" s="246"/>
      <c r="D698" s="236" t="s">
        <v>192</v>
      </c>
      <c r="E698" s="247" t="s">
        <v>19</v>
      </c>
      <c r="F698" s="248" t="s">
        <v>990</v>
      </c>
      <c r="G698" s="246"/>
      <c r="H698" s="249">
        <v>1.5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192</v>
      </c>
      <c r="AU698" s="255" t="s">
        <v>189</v>
      </c>
      <c r="AV698" s="14" t="s">
        <v>14</v>
      </c>
      <c r="AW698" s="14" t="s">
        <v>35</v>
      </c>
      <c r="AX698" s="14" t="s">
        <v>74</v>
      </c>
      <c r="AY698" s="255" t="s">
        <v>179</v>
      </c>
    </row>
    <row r="699" s="15" customFormat="1">
      <c r="A699" s="15"/>
      <c r="B699" s="256"/>
      <c r="C699" s="257"/>
      <c r="D699" s="236" t="s">
        <v>192</v>
      </c>
      <c r="E699" s="258" t="s">
        <v>19</v>
      </c>
      <c r="F699" s="259" t="s">
        <v>201</v>
      </c>
      <c r="G699" s="257"/>
      <c r="H699" s="260">
        <v>1.5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192</v>
      </c>
      <c r="AU699" s="266" t="s">
        <v>189</v>
      </c>
      <c r="AV699" s="15" t="s">
        <v>188</v>
      </c>
      <c r="AW699" s="15" t="s">
        <v>35</v>
      </c>
      <c r="AX699" s="15" t="s">
        <v>81</v>
      </c>
      <c r="AY699" s="266" t="s">
        <v>179</v>
      </c>
    </row>
    <row r="700" s="2" customFormat="1" ht="24.15" customHeight="1">
      <c r="A700" s="42"/>
      <c r="B700" s="43"/>
      <c r="C700" s="216" t="s">
        <v>447</v>
      </c>
      <c r="D700" s="216" t="s">
        <v>183</v>
      </c>
      <c r="E700" s="217" t="s">
        <v>996</v>
      </c>
      <c r="F700" s="218" t="s">
        <v>997</v>
      </c>
      <c r="G700" s="219" t="s">
        <v>325</v>
      </c>
      <c r="H700" s="220">
        <v>7</v>
      </c>
      <c r="I700" s="221"/>
      <c r="J700" s="222">
        <f>ROUND(I700*H700,2)</f>
        <v>0</v>
      </c>
      <c r="K700" s="218" t="s">
        <v>187</v>
      </c>
      <c r="L700" s="48"/>
      <c r="M700" s="223" t="s">
        <v>19</v>
      </c>
      <c r="N700" s="224" t="s">
        <v>45</v>
      </c>
      <c r="O700" s="88"/>
      <c r="P700" s="225">
        <f>O700*H700</f>
        <v>0</v>
      </c>
      <c r="Q700" s="225">
        <v>5.8003900000000002</v>
      </c>
      <c r="R700" s="225">
        <f>Q700*H700</f>
        <v>40.602730000000001</v>
      </c>
      <c r="S700" s="225">
        <v>0</v>
      </c>
      <c r="T700" s="226">
        <f>S700*H700</f>
        <v>0</v>
      </c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R700" s="227" t="s">
        <v>188</v>
      </c>
      <c r="AT700" s="227" t="s">
        <v>183</v>
      </c>
      <c r="AU700" s="227" t="s">
        <v>189</v>
      </c>
      <c r="AY700" s="21" t="s">
        <v>179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21" t="s">
        <v>81</v>
      </c>
      <c r="BK700" s="228">
        <f>ROUND(I700*H700,2)</f>
        <v>0</v>
      </c>
      <c r="BL700" s="21" t="s">
        <v>188</v>
      </c>
      <c r="BM700" s="227" t="s">
        <v>998</v>
      </c>
    </row>
    <row r="701" s="2" customFormat="1">
      <c r="A701" s="42"/>
      <c r="B701" s="43"/>
      <c r="C701" s="44"/>
      <c r="D701" s="229" t="s">
        <v>190</v>
      </c>
      <c r="E701" s="44"/>
      <c r="F701" s="230" t="s">
        <v>999</v>
      </c>
      <c r="G701" s="44"/>
      <c r="H701" s="44"/>
      <c r="I701" s="231"/>
      <c r="J701" s="44"/>
      <c r="K701" s="44"/>
      <c r="L701" s="48"/>
      <c r="M701" s="232"/>
      <c r="N701" s="233"/>
      <c r="O701" s="88"/>
      <c r="P701" s="88"/>
      <c r="Q701" s="88"/>
      <c r="R701" s="88"/>
      <c r="S701" s="88"/>
      <c r="T701" s="89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T701" s="21" t="s">
        <v>190</v>
      </c>
      <c r="AU701" s="21" t="s">
        <v>189</v>
      </c>
    </row>
    <row r="702" s="2" customFormat="1">
      <c r="A702" s="42"/>
      <c r="B702" s="43"/>
      <c r="C702" s="44"/>
      <c r="D702" s="236" t="s">
        <v>272</v>
      </c>
      <c r="E702" s="44"/>
      <c r="F702" s="277" t="s">
        <v>1000</v>
      </c>
      <c r="G702" s="44"/>
      <c r="H702" s="44"/>
      <c r="I702" s="231"/>
      <c r="J702" s="44"/>
      <c r="K702" s="44"/>
      <c r="L702" s="48"/>
      <c r="M702" s="232"/>
      <c r="N702" s="233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T702" s="21" t="s">
        <v>272</v>
      </c>
      <c r="AU702" s="21" t="s">
        <v>189</v>
      </c>
    </row>
    <row r="703" s="2" customFormat="1" ht="24.15" customHeight="1">
      <c r="A703" s="42"/>
      <c r="B703" s="43"/>
      <c r="C703" s="216" t="s">
        <v>1001</v>
      </c>
      <c r="D703" s="216" t="s">
        <v>183</v>
      </c>
      <c r="E703" s="217" t="s">
        <v>1002</v>
      </c>
      <c r="F703" s="218" t="s">
        <v>1003</v>
      </c>
      <c r="G703" s="219" t="s">
        <v>325</v>
      </c>
      <c r="H703" s="220">
        <v>2</v>
      </c>
      <c r="I703" s="221"/>
      <c r="J703" s="222">
        <f>ROUND(I703*H703,2)</f>
        <v>0</v>
      </c>
      <c r="K703" s="218" t="s">
        <v>187</v>
      </c>
      <c r="L703" s="48"/>
      <c r="M703" s="223" t="s">
        <v>19</v>
      </c>
      <c r="N703" s="224" t="s">
        <v>45</v>
      </c>
      <c r="O703" s="88"/>
      <c r="P703" s="225">
        <f>O703*H703</f>
        <v>0</v>
      </c>
      <c r="Q703" s="225">
        <v>14.14974</v>
      </c>
      <c r="R703" s="225">
        <f>Q703*H703</f>
        <v>28.299479999999999</v>
      </c>
      <c r="S703" s="225">
        <v>0</v>
      </c>
      <c r="T703" s="226">
        <f>S703*H703</f>
        <v>0</v>
      </c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R703" s="227" t="s">
        <v>188</v>
      </c>
      <c r="AT703" s="227" t="s">
        <v>183</v>
      </c>
      <c r="AU703" s="227" t="s">
        <v>189</v>
      </c>
      <c r="AY703" s="21" t="s">
        <v>179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1" t="s">
        <v>81</v>
      </c>
      <c r="BK703" s="228">
        <f>ROUND(I703*H703,2)</f>
        <v>0</v>
      </c>
      <c r="BL703" s="21" t="s">
        <v>188</v>
      </c>
      <c r="BM703" s="227" t="s">
        <v>1004</v>
      </c>
    </row>
    <row r="704" s="2" customFormat="1">
      <c r="A704" s="42"/>
      <c r="B704" s="43"/>
      <c r="C704" s="44"/>
      <c r="D704" s="229" t="s">
        <v>190</v>
      </c>
      <c r="E704" s="44"/>
      <c r="F704" s="230" t="s">
        <v>1005</v>
      </c>
      <c r="G704" s="44"/>
      <c r="H704" s="44"/>
      <c r="I704" s="231"/>
      <c r="J704" s="44"/>
      <c r="K704" s="44"/>
      <c r="L704" s="48"/>
      <c r="M704" s="232"/>
      <c r="N704" s="233"/>
      <c r="O704" s="88"/>
      <c r="P704" s="88"/>
      <c r="Q704" s="88"/>
      <c r="R704" s="88"/>
      <c r="S704" s="88"/>
      <c r="T704" s="89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T704" s="21" t="s">
        <v>190</v>
      </c>
      <c r="AU704" s="21" t="s">
        <v>189</v>
      </c>
    </row>
    <row r="705" s="2" customFormat="1">
      <c r="A705" s="42"/>
      <c r="B705" s="43"/>
      <c r="C705" s="44"/>
      <c r="D705" s="236" t="s">
        <v>272</v>
      </c>
      <c r="E705" s="44"/>
      <c r="F705" s="277" t="s">
        <v>1000</v>
      </c>
      <c r="G705" s="44"/>
      <c r="H705" s="44"/>
      <c r="I705" s="231"/>
      <c r="J705" s="44"/>
      <c r="K705" s="44"/>
      <c r="L705" s="48"/>
      <c r="M705" s="232"/>
      <c r="N705" s="233"/>
      <c r="O705" s="88"/>
      <c r="P705" s="88"/>
      <c r="Q705" s="88"/>
      <c r="R705" s="88"/>
      <c r="S705" s="88"/>
      <c r="T705" s="89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T705" s="21" t="s">
        <v>272</v>
      </c>
      <c r="AU705" s="21" t="s">
        <v>189</v>
      </c>
    </row>
    <row r="706" s="2" customFormat="1" ht="16.5" customHeight="1">
      <c r="A706" s="42"/>
      <c r="B706" s="43"/>
      <c r="C706" s="216" t="s">
        <v>453</v>
      </c>
      <c r="D706" s="216" t="s">
        <v>183</v>
      </c>
      <c r="E706" s="217" t="s">
        <v>1006</v>
      </c>
      <c r="F706" s="218" t="s">
        <v>1007</v>
      </c>
      <c r="G706" s="219" t="s">
        <v>204</v>
      </c>
      <c r="H706" s="220">
        <v>41.299999999999997</v>
      </c>
      <c r="I706" s="221"/>
      <c r="J706" s="222">
        <f>ROUND(I706*H706,2)</f>
        <v>0</v>
      </c>
      <c r="K706" s="218" t="s">
        <v>187</v>
      </c>
      <c r="L706" s="48"/>
      <c r="M706" s="223" t="s">
        <v>19</v>
      </c>
      <c r="N706" s="224" t="s">
        <v>45</v>
      </c>
      <c r="O706" s="88"/>
      <c r="P706" s="225">
        <f>O706*H706</f>
        <v>0</v>
      </c>
      <c r="Q706" s="225">
        <v>0.61348000000000003</v>
      </c>
      <c r="R706" s="225">
        <f>Q706*H706</f>
        <v>25.336724</v>
      </c>
      <c r="S706" s="225">
        <v>0</v>
      </c>
      <c r="T706" s="226">
        <f>S706*H706</f>
        <v>0</v>
      </c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R706" s="227" t="s">
        <v>188</v>
      </c>
      <c r="AT706" s="227" t="s">
        <v>183</v>
      </c>
      <c r="AU706" s="227" t="s">
        <v>189</v>
      </c>
      <c r="AY706" s="21" t="s">
        <v>179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21" t="s">
        <v>81</v>
      </c>
      <c r="BK706" s="228">
        <f>ROUND(I706*H706,2)</f>
        <v>0</v>
      </c>
      <c r="BL706" s="21" t="s">
        <v>188</v>
      </c>
      <c r="BM706" s="227" t="s">
        <v>1008</v>
      </c>
    </row>
    <row r="707" s="2" customFormat="1">
      <c r="A707" s="42"/>
      <c r="B707" s="43"/>
      <c r="C707" s="44"/>
      <c r="D707" s="229" t="s">
        <v>190</v>
      </c>
      <c r="E707" s="44"/>
      <c r="F707" s="230" t="s">
        <v>1009</v>
      </c>
      <c r="G707" s="44"/>
      <c r="H707" s="44"/>
      <c r="I707" s="231"/>
      <c r="J707" s="44"/>
      <c r="K707" s="44"/>
      <c r="L707" s="48"/>
      <c r="M707" s="232"/>
      <c r="N707" s="233"/>
      <c r="O707" s="88"/>
      <c r="P707" s="88"/>
      <c r="Q707" s="88"/>
      <c r="R707" s="88"/>
      <c r="S707" s="88"/>
      <c r="T707" s="89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T707" s="21" t="s">
        <v>190</v>
      </c>
      <c r="AU707" s="21" t="s">
        <v>189</v>
      </c>
    </row>
    <row r="708" s="14" customFormat="1">
      <c r="A708" s="14"/>
      <c r="B708" s="245"/>
      <c r="C708" s="246"/>
      <c r="D708" s="236" t="s">
        <v>192</v>
      </c>
      <c r="E708" s="247" t="s">
        <v>19</v>
      </c>
      <c r="F708" s="248" t="s">
        <v>1010</v>
      </c>
      <c r="G708" s="246"/>
      <c r="H708" s="249">
        <v>41.299999999999997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192</v>
      </c>
      <c r="AU708" s="255" t="s">
        <v>189</v>
      </c>
      <c r="AV708" s="14" t="s">
        <v>14</v>
      </c>
      <c r="AW708" s="14" t="s">
        <v>35</v>
      </c>
      <c r="AX708" s="14" t="s">
        <v>74</v>
      </c>
      <c r="AY708" s="255" t="s">
        <v>179</v>
      </c>
    </row>
    <row r="709" s="15" customFormat="1">
      <c r="A709" s="15"/>
      <c r="B709" s="256"/>
      <c r="C709" s="257"/>
      <c r="D709" s="236" t="s">
        <v>192</v>
      </c>
      <c r="E709" s="258" t="s">
        <v>19</v>
      </c>
      <c r="F709" s="259" t="s">
        <v>201</v>
      </c>
      <c r="G709" s="257"/>
      <c r="H709" s="260">
        <v>41.299999999999997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6" t="s">
        <v>192</v>
      </c>
      <c r="AU709" s="266" t="s">
        <v>189</v>
      </c>
      <c r="AV709" s="15" t="s">
        <v>188</v>
      </c>
      <c r="AW709" s="15" t="s">
        <v>35</v>
      </c>
      <c r="AX709" s="15" t="s">
        <v>81</v>
      </c>
      <c r="AY709" s="266" t="s">
        <v>179</v>
      </c>
    </row>
    <row r="710" s="2" customFormat="1" ht="16.5" customHeight="1">
      <c r="A710" s="42"/>
      <c r="B710" s="43"/>
      <c r="C710" s="267" t="s">
        <v>1011</v>
      </c>
      <c r="D710" s="267" t="s">
        <v>266</v>
      </c>
      <c r="E710" s="268" t="s">
        <v>1012</v>
      </c>
      <c r="F710" s="269" t="s">
        <v>1013</v>
      </c>
      <c r="G710" s="270" t="s">
        <v>204</v>
      </c>
      <c r="H710" s="271">
        <v>41.713000000000001</v>
      </c>
      <c r="I710" s="272"/>
      <c r="J710" s="273">
        <f>ROUND(I710*H710,2)</f>
        <v>0</v>
      </c>
      <c r="K710" s="269" t="s">
        <v>187</v>
      </c>
      <c r="L710" s="274"/>
      <c r="M710" s="275" t="s">
        <v>19</v>
      </c>
      <c r="N710" s="276" t="s">
        <v>45</v>
      </c>
      <c r="O710" s="88"/>
      <c r="P710" s="225">
        <f>O710*H710</f>
        <v>0</v>
      </c>
      <c r="Q710" s="225">
        <v>0.30399999999999999</v>
      </c>
      <c r="R710" s="225">
        <f>Q710*H710</f>
        <v>12.680752</v>
      </c>
      <c r="S710" s="225">
        <v>0</v>
      </c>
      <c r="T710" s="226">
        <f>S710*H710</f>
        <v>0</v>
      </c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R710" s="227" t="s">
        <v>217</v>
      </c>
      <c r="AT710" s="227" t="s">
        <v>266</v>
      </c>
      <c r="AU710" s="227" t="s">
        <v>189</v>
      </c>
      <c r="AY710" s="21" t="s">
        <v>179</v>
      </c>
      <c r="BE710" s="228">
        <f>IF(N710="základní",J710,0)</f>
        <v>0</v>
      </c>
      <c r="BF710" s="228">
        <f>IF(N710="snížená",J710,0)</f>
        <v>0</v>
      </c>
      <c r="BG710" s="228">
        <f>IF(N710="zákl. přenesená",J710,0)</f>
        <v>0</v>
      </c>
      <c r="BH710" s="228">
        <f>IF(N710="sníž. přenesená",J710,0)</f>
        <v>0</v>
      </c>
      <c r="BI710" s="228">
        <f>IF(N710="nulová",J710,0)</f>
        <v>0</v>
      </c>
      <c r="BJ710" s="21" t="s">
        <v>81</v>
      </c>
      <c r="BK710" s="228">
        <f>ROUND(I710*H710,2)</f>
        <v>0</v>
      </c>
      <c r="BL710" s="21" t="s">
        <v>188</v>
      </c>
      <c r="BM710" s="227" t="s">
        <v>1014</v>
      </c>
    </row>
    <row r="711" s="14" customFormat="1">
      <c r="A711" s="14"/>
      <c r="B711" s="245"/>
      <c r="C711" s="246"/>
      <c r="D711" s="236" t="s">
        <v>192</v>
      </c>
      <c r="E711" s="247" t="s">
        <v>19</v>
      </c>
      <c r="F711" s="248" t="s">
        <v>1015</v>
      </c>
      <c r="G711" s="246"/>
      <c r="H711" s="249">
        <v>41.713000000000001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192</v>
      </c>
      <c r="AU711" s="255" t="s">
        <v>189</v>
      </c>
      <c r="AV711" s="14" t="s">
        <v>14</v>
      </c>
      <c r="AW711" s="14" t="s">
        <v>35</v>
      </c>
      <c r="AX711" s="14" t="s">
        <v>74</v>
      </c>
      <c r="AY711" s="255" t="s">
        <v>179</v>
      </c>
    </row>
    <row r="712" s="15" customFormat="1">
      <c r="A712" s="15"/>
      <c r="B712" s="256"/>
      <c r="C712" s="257"/>
      <c r="D712" s="236" t="s">
        <v>192</v>
      </c>
      <c r="E712" s="258" t="s">
        <v>19</v>
      </c>
      <c r="F712" s="259" t="s">
        <v>201</v>
      </c>
      <c r="G712" s="257"/>
      <c r="H712" s="260">
        <v>41.713000000000001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192</v>
      </c>
      <c r="AU712" s="266" t="s">
        <v>189</v>
      </c>
      <c r="AV712" s="15" t="s">
        <v>188</v>
      </c>
      <c r="AW712" s="15" t="s">
        <v>35</v>
      </c>
      <c r="AX712" s="15" t="s">
        <v>81</v>
      </c>
      <c r="AY712" s="266" t="s">
        <v>179</v>
      </c>
    </row>
    <row r="713" s="2" customFormat="1" ht="16.5" customHeight="1">
      <c r="A713" s="42"/>
      <c r="B713" s="43"/>
      <c r="C713" s="216" t="s">
        <v>461</v>
      </c>
      <c r="D713" s="216" t="s">
        <v>183</v>
      </c>
      <c r="E713" s="217" t="s">
        <v>1016</v>
      </c>
      <c r="F713" s="218" t="s">
        <v>1017</v>
      </c>
      <c r="G713" s="219" t="s">
        <v>204</v>
      </c>
      <c r="H713" s="220">
        <v>11.800000000000001</v>
      </c>
      <c r="I713" s="221"/>
      <c r="J713" s="222">
        <f>ROUND(I713*H713,2)</f>
        <v>0</v>
      </c>
      <c r="K713" s="218" t="s">
        <v>187</v>
      </c>
      <c r="L713" s="48"/>
      <c r="M713" s="223" t="s">
        <v>19</v>
      </c>
      <c r="N713" s="224" t="s">
        <v>45</v>
      </c>
      <c r="O713" s="88"/>
      <c r="P713" s="225">
        <f>O713*H713</f>
        <v>0</v>
      </c>
      <c r="Q713" s="225">
        <v>0.88534999999999997</v>
      </c>
      <c r="R713" s="225">
        <f>Q713*H713</f>
        <v>10.44713</v>
      </c>
      <c r="S713" s="225">
        <v>0</v>
      </c>
      <c r="T713" s="226">
        <f>S713*H713</f>
        <v>0</v>
      </c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R713" s="227" t="s">
        <v>188</v>
      </c>
      <c r="AT713" s="227" t="s">
        <v>183</v>
      </c>
      <c r="AU713" s="227" t="s">
        <v>189</v>
      </c>
      <c r="AY713" s="21" t="s">
        <v>179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21" t="s">
        <v>81</v>
      </c>
      <c r="BK713" s="228">
        <f>ROUND(I713*H713,2)</f>
        <v>0</v>
      </c>
      <c r="BL713" s="21" t="s">
        <v>188</v>
      </c>
      <c r="BM713" s="227" t="s">
        <v>1018</v>
      </c>
    </row>
    <row r="714" s="2" customFormat="1">
      <c r="A714" s="42"/>
      <c r="B714" s="43"/>
      <c r="C714" s="44"/>
      <c r="D714" s="229" t="s">
        <v>190</v>
      </c>
      <c r="E714" s="44"/>
      <c r="F714" s="230" t="s">
        <v>1019</v>
      </c>
      <c r="G714" s="44"/>
      <c r="H714" s="44"/>
      <c r="I714" s="231"/>
      <c r="J714" s="44"/>
      <c r="K714" s="44"/>
      <c r="L714" s="48"/>
      <c r="M714" s="232"/>
      <c r="N714" s="233"/>
      <c r="O714" s="88"/>
      <c r="P714" s="88"/>
      <c r="Q714" s="88"/>
      <c r="R714" s="88"/>
      <c r="S714" s="88"/>
      <c r="T714" s="89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T714" s="21" t="s">
        <v>190</v>
      </c>
      <c r="AU714" s="21" t="s">
        <v>189</v>
      </c>
    </row>
    <row r="715" s="14" customFormat="1">
      <c r="A715" s="14"/>
      <c r="B715" s="245"/>
      <c r="C715" s="246"/>
      <c r="D715" s="236" t="s">
        <v>192</v>
      </c>
      <c r="E715" s="247" t="s">
        <v>19</v>
      </c>
      <c r="F715" s="248" t="s">
        <v>1020</v>
      </c>
      <c r="G715" s="246"/>
      <c r="H715" s="249">
        <v>11.800000000000001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192</v>
      </c>
      <c r="AU715" s="255" t="s">
        <v>189</v>
      </c>
      <c r="AV715" s="14" t="s">
        <v>14</v>
      </c>
      <c r="AW715" s="14" t="s">
        <v>35</v>
      </c>
      <c r="AX715" s="14" t="s">
        <v>74</v>
      </c>
      <c r="AY715" s="255" t="s">
        <v>179</v>
      </c>
    </row>
    <row r="716" s="15" customFormat="1">
      <c r="A716" s="15"/>
      <c r="B716" s="256"/>
      <c r="C716" s="257"/>
      <c r="D716" s="236" t="s">
        <v>192</v>
      </c>
      <c r="E716" s="258" t="s">
        <v>19</v>
      </c>
      <c r="F716" s="259" t="s">
        <v>201</v>
      </c>
      <c r="G716" s="257"/>
      <c r="H716" s="260">
        <v>11.800000000000001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192</v>
      </c>
      <c r="AU716" s="266" t="s">
        <v>189</v>
      </c>
      <c r="AV716" s="15" t="s">
        <v>188</v>
      </c>
      <c r="AW716" s="15" t="s">
        <v>35</v>
      </c>
      <c r="AX716" s="15" t="s">
        <v>81</v>
      </c>
      <c r="AY716" s="266" t="s">
        <v>179</v>
      </c>
    </row>
    <row r="717" s="2" customFormat="1" ht="16.5" customHeight="1">
      <c r="A717" s="42"/>
      <c r="B717" s="43"/>
      <c r="C717" s="267" t="s">
        <v>1021</v>
      </c>
      <c r="D717" s="267" t="s">
        <v>266</v>
      </c>
      <c r="E717" s="268" t="s">
        <v>1022</v>
      </c>
      <c r="F717" s="269" t="s">
        <v>1023</v>
      </c>
      <c r="G717" s="270" t="s">
        <v>204</v>
      </c>
      <c r="H717" s="271">
        <v>11.917999999999999</v>
      </c>
      <c r="I717" s="272"/>
      <c r="J717" s="273">
        <f>ROUND(I717*H717,2)</f>
        <v>0</v>
      </c>
      <c r="K717" s="269" t="s">
        <v>187</v>
      </c>
      <c r="L717" s="274"/>
      <c r="M717" s="275" t="s">
        <v>19</v>
      </c>
      <c r="N717" s="276" t="s">
        <v>45</v>
      </c>
      <c r="O717" s="88"/>
      <c r="P717" s="225">
        <f>O717*H717</f>
        <v>0</v>
      </c>
      <c r="Q717" s="225">
        <v>0.52639999999999998</v>
      </c>
      <c r="R717" s="225">
        <f>Q717*H717</f>
        <v>6.2736351999999993</v>
      </c>
      <c r="S717" s="225">
        <v>0</v>
      </c>
      <c r="T717" s="226">
        <f>S717*H717</f>
        <v>0</v>
      </c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R717" s="227" t="s">
        <v>217</v>
      </c>
      <c r="AT717" s="227" t="s">
        <v>266</v>
      </c>
      <c r="AU717" s="227" t="s">
        <v>189</v>
      </c>
      <c r="AY717" s="21" t="s">
        <v>179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21" t="s">
        <v>81</v>
      </c>
      <c r="BK717" s="228">
        <f>ROUND(I717*H717,2)</f>
        <v>0</v>
      </c>
      <c r="BL717" s="21" t="s">
        <v>188</v>
      </c>
      <c r="BM717" s="227" t="s">
        <v>1024</v>
      </c>
    </row>
    <row r="718" s="14" customFormat="1">
      <c r="A718" s="14"/>
      <c r="B718" s="245"/>
      <c r="C718" s="246"/>
      <c r="D718" s="236" t="s">
        <v>192</v>
      </c>
      <c r="E718" s="247" t="s">
        <v>19</v>
      </c>
      <c r="F718" s="248" t="s">
        <v>1025</v>
      </c>
      <c r="G718" s="246"/>
      <c r="H718" s="249">
        <v>11.917999999999999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192</v>
      </c>
      <c r="AU718" s="255" t="s">
        <v>189</v>
      </c>
      <c r="AV718" s="14" t="s">
        <v>14</v>
      </c>
      <c r="AW718" s="14" t="s">
        <v>35</v>
      </c>
      <c r="AX718" s="14" t="s">
        <v>74</v>
      </c>
      <c r="AY718" s="255" t="s">
        <v>179</v>
      </c>
    </row>
    <row r="719" s="15" customFormat="1">
      <c r="A719" s="15"/>
      <c r="B719" s="256"/>
      <c r="C719" s="257"/>
      <c r="D719" s="236" t="s">
        <v>192</v>
      </c>
      <c r="E719" s="258" t="s">
        <v>19</v>
      </c>
      <c r="F719" s="259" t="s">
        <v>201</v>
      </c>
      <c r="G719" s="257"/>
      <c r="H719" s="260">
        <v>11.917999999999999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192</v>
      </c>
      <c r="AU719" s="266" t="s">
        <v>189</v>
      </c>
      <c r="AV719" s="15" t="s">
        <v>188</v>
      </c>
      <c r="AW719" s="15" t="s">
        <v>35</v>
      </c>
      <c r="AX719" s="15" t="s">
        <v>81</v>
      </c>
      <c r="AY719" s="266" t="s">
        <v>179</v>
      </c>
    </row>
    <row r="720" s="2" customFormat="1" ht="16.5" customHeight="1">
      <c r="A720" s="42"/>
      <c r="B720" s="43"/>
      <c r="C720" s="216" t="s">
        <v>465</v>
      </c>
      <c r="D720" s="216" t="s">
        <v>183</v>
      </c>
      <c r="E720" s="217" t="s">
        <v>683</v>
      </c>
      <c r="F720" s="218" t="s">
        <v>684</v>
      </c>
      <c r="G720" s="219" t="s">
        <v>216</v>
      </c>
      <c r="H720" s="220">
        <v>6.7839999999999998</v>
      </c>
      <c r="I720" s="221"/>
      <c r="J720" s="222">
        <f>ROUND(I720*H720,2)</f>
        <v>0</v>
      </c>
      <c r="K720" s="218" t="s">
        <v>187</v>
      </c>
      <c r="L720" s="48"/>
      <c r="M720" s="223" t="s">
        <v>19</v>
      </c>
      <c r="N720" s="224" t="s">
        <v>45</v>
      </c>
      <c r="O720" s="88"/>
      <c r="P720" s="225">
        <f>O720*H720</f>
        <v>0</v>
      </c>
      <c r="Q720" s="225">
        <v>2.3113999999999999</v>
      </c>
      <c r="R720" s="225">
        <f>Q720*H720</f>
        <v>15.680537599999999</v>
      </c>
      <c r="S720" s="225">
        <v>0</v>
      </c>
      <c r="T720" s="226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27" t="s">
        <v>188</v>
      </c>
      <c r="AT720" s="227" t="s">
        <v>183</v>
      </c>
      <c r="AU720" s="227" t="s">
        <v>189</v>
      </c>
      <c r="AY720" s="21" t="s">
        <v>179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21" t="s">
        <v>81</v>
      </c>
      <c r="BK720" s="228">
        <f>ROUND(I720*H720,2)</f>
        <v>0</v>
      </c>
      <c r="BL720" s="21" t="s">
        <v>188</v>
      </c>
      <c r="BM720" s="227" t="s">
        <v>1026</v>
      </c>
    </row>
    <row r="721" s="2" customFormat="1">
      <c r="A721" s="42"/>
      <c r="B721" s="43"/>
      <c r="C721" s="44"/>
      <c r="D721" s="229" t="s">
        <v>190</v>
      </c>
      <c r="E721" s="44"/>
      <c r="F721" s="230" t="s">
        <v>686</v>
      </c>
      <c r="G721" s="44"/>
      <c r="H721" s="44"/>
      <c r="I721" s="231"/>
      <c r="J721" s="44"/>
      <c r="K721" s="44"/>
      <c r="L721" s="48"/>
      <c r="M721" s="232"/>
      <c r="N721" s="233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T721" s="21" t="s">
        <v>190</v>
      </c>
      <c r="AU721" s="21" t="s">
        <v>189</v>
      </c>
    </row>
    <row r="722" s="13" customFormat="1">
      <c r="A722" s="13"/>
      <c r="B722" s="234"/>
      <c r="C722" s="235"/>
      <c r="D722" s="236" t="s">
        <v>192</v>
      </c>
      <c r="E722" s="237" t="s">
        <v>19</v>
      </c>
      <c r="F722" s="238" t="s">
        <v>1027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192</v>
      </c>
      <c r="AU722" s="244" t="s">
        <v>189</v>
      </c>
      <c r="AV722" s="13" t="s">
        <v>81</v>
      </c>
      <c r="AW722" s="13" t="s">
        <v>35</v>
      </c>
      <c r="AX722" s="13" t="s">
        <v>74</v>
      </c>
      <c r="AY722" s="244" t="s">
        <v>179</v>
      </c>
    </row>
    <row r="723" s="14" customFormat="1">
      <c r="A723" s="14"/>
      <c r="B723" s="245"/>
      <c r="C723" s="246"/>
      <c r="D723" s="236" t="s">
        <v>192</v>
      </c>
      <c r="E723" s="247" t="s">
        <v>19</v>
      </c>
      <c r="F723" s="248" t="s">
        <v>1028</v>
      </c>
      <c r="G723" s="246"/>
      <c r="H723" s="249">
        <v>4.1299999999999999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192</v>
      </c>
      <c r="AU723" s="255" t="s">
        <v>189</v>
      </c>
      <c r="AV723" s="14" t="s">
        <v>14</v>
      </c>
      <c r="AW723" s="14" t="s">
        <v>35</v>
      </c>
      <c r="AX723" s="14" t="s">
        <v>74</v>
      </c>
      <c r="AY723" s="255" t="s">
        <v>179</v>
      </c>
    </row>
    <row r="724" s="14" customFormat="1">
      <c r="A724" s="14"/>
      <c r="B724" s="245"/>
      <c r="C724" s="246"/>
      <c r="D724" s="236" t="s">
        <v>192</v>
      </c>
      <c r="E724" s="247" t="s">
        <v>19</v>
      </c>
      <c r="F724" s="248" t="s">
        <v>1029</v>
      </c>
      <c r="G724" s="246"/>
      <c r="H724" s="249">
        <v>1.7789999999999999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192</v>
      </c>
      <c r="AU724" s="255" t="s">
        <v>189</v>
      </c>
      <c r="AV724" s="14" t="s">
        <v>14</v>
      </c>
      <c r="AW724" s="14" t="s">
        <v>35</v>
      </c>
      <c r="AX724" s="14" t="s">
        <v>74</v>
      </c>
      <c r="AY724" s="255" t="s">
        <v>179</v>
      </c>
    </row>
    <row r="725" s="13" customFormat="1">
      <c r="A725" s="13"/>
      <c r="B725" s="234"/>
      <c r="C725" s="235"/>
      <c r="D725" s="236" t="s">
        <v>192</v>
      </c>
      <c r="E725" s="237" t="s">
        <v>19</v>
      </c>
      <c r="F725" s="238" t="s">
        <v>198</v>
      </c>
      <c r="G725" s="235"/>
      <c r="H725" s="237" t="s">
        <v>19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192</v>
      </c>
      <c r="AU725" s="244" t="s">
        <v>189</v>
      </c>
      <c r="AV725" s="13" t="s">
        <v>81</v>
      </c>
      <c r="AW725" s="13" t="s">
        <v>35</v>
      </c>
      <c r="AX725" s="13" t="s">
        <v>74</v>
      </c>
      <c r="AY725" s="244" t="s">
        <v>179</v>
      </c>
    </row>
    <row r="726" s="13" customFormat="1">
      <c r="A726" s="13"/>
      <c r="B726" s="234"/>
      <c r="C726" s="235"/>
      <c r="D726" s="236" t="s">
        <v>192</v>
      </c>
      <c r="E726" s="237" t="s">
        <v>19</v>
      </c>
      <c r="F726" s="238" t="s">
        <v>1030</v>
      </c>
      <c r="G726" s="235"/>
      <c r="H726" s="237" t="s">
        <v>19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192</v>
      </c>
      <c r="AU726" s="244" t="s">
        <v>189</v>
      </c>
      <c r="AV726" s="13" t="s">
        <v>81</v>
      </c>
      <c r="AW726" s="13" t="s">
        <v>35</v>
      </c>
      <c r="AX726" s="13" t="s">
        <v>74</v>
      </c>
      <c r="AY726" s="244" t="s">
        <v>179</v>
      </c>
    </row>
    <row r="727" s="14" customFormat="1">
      <c r="A727" s="14"/>
      <c r="B727" s="245"/>
      <c r="C727" s="246"/>
      <c r="D727" s="236" t="s">
        <v>192</v>
      </c>
      <c r="E727" s="247" t="s">
        <v>19</v>
      </c>
      <c r="F727" s="248" t="s">
        <v>688</v>
      </c>
      <c r="G727" s="246"/>
      <c r="H727" s="249">
        <v>0.875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192</v>
      </c>
      <c r="AU727" s="255" t="s">
        <v>189</v>
      </c>
      <c r="AV727" s="14" t="s">
        <v>14</v>
      </c>
      <c r="AW727" s="14" t="s">
        <v>35</v>
      </c>
      <c r="AX727" s="14" t="s">
        <v>74</v>
      </c>
      <c r="AY727" s="255" t="s">
        <v>179</v>
      </c>
    </row>
    <row r="728" s="15" customFormat="1">
      <c r="A728" s="15"/>
      <c r="B728" s="256"/>
      <c r="C728" s="257"/>
      <c r="D728" s="236" t="s">
        <v>192</v>
      </c>
      <c r="E728" s="258" t="s">
        <v>19</v>
      </c>
      <c r="F728" s="259" t="s">
        <v>201</v>
      </c>
      <c r="G728" s="257"/>
      <c r="H728" s="260">
        <v>6.7839999999999998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6" t="s">
        <v>192</v>
      </c>
      <c r="AU728" s="266" t="s">
        <v>189</v>
      </c>
      <c r="AV728" s="15" t="s">
        <v>188</v>
      </c>
      <c r="AW728" s="15" t="s">
        <v>35</v>
      </c>
      <c r="AX728" s="15" t="s">
        <v>81</v>
      </c>
      <c r="AY728" s="266" t="s">
        <v>179</v>
      </c>
    </row>
    <row r="729" s="2" customFormat="1" ht="21.75" customHeight="1">
      <c r="A729" s="42"/>
      <c r="B729" s="43"/>
      <c r="C729" s="216" t="s">
        <v>375</v>
      </c>
      <c r="D729" s="216" t="s">
        <v>183</v>
      </c>
      <c r="E729" s="217" t="s">
        <v>690</v>
      </c>
      <c r="F729" s="218" t="s">
        <v>691</v>
      </c>
      <c r="G729" s="219" t="s">
        <v>204</v>
      </c>
      <c r="H729" s="220">
        <v>3.5</v>
      </c>
      <c r="I729" s="221"/>
      <c r="J729" s="222">
        <f>ROUND(I729*H729,2)</f>
        <v>0</v>
      </c>
      <c r="K729" s="218" t="s">
        <v>187</v>
      </c>
      <c r="L729" s="48"/>
      <c r="M729" s="223" t="s">
        <v>19</v>
      </c>
      <c r="N729" s="224" t="s">
        <v>45</v>
      </c>
      <c r="O729" s="88"/>
      <c r="P729" s="225">
        <f>O729*H729</f>
        <v>0</v>
      </c>
      <c r="Q729" s="225">
        <v>0</v>
      </c>
      <c r="R729" s="225">
        <f>Q729*H729</f>
        <v>0</v>
      </c>
      <c r="S729" s="225">
        <v>0</v>
      </c>
      <c r="T729" s="226">
        <f>S729*H729</f>
        <v>0</v>
      </c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R729" s="227" t="s">
        <v>188</v>
      </c>
      <c r="AT729" s="227" t="s">
        <v>183</v>
      </c>
      <c r="AU729" s="227" t="s">
        <v>189</v>
      </c>
      <c r="AY729" s="21" t="s">
        <v>179</v>
      </c>
      <c r="BE729" s="228">
        <f>IF(N729="základní",J729,0)</f>
        <v>0</v>
      </c>
      <c r="BF729" s="228">
        <f>IF(N729="snížená",J729,0)</f>
        <v>0</v>
      </c>
      <c r="BG729" s="228">
        <f>IF(N729="zákl. přenesená",J729,0)</f>
        <v>0</v>
      </c>
      <c r="BH729" s="228">
        <f>IF(N729="sníž. přenesená",J729,0)</f>
        <v>0</v>
      </c>
      <c r="BI729" s="228">
        <f>IF(N729="nulová",J729,0)</f>
        <v>0</v>
      </c>
      <c r="BJ729" s="21" t="s">
        <v>81</v>
      </c>
      <c r="BK729" s="228">
        <f>ROUND(I729*H729,2)</f>
        <v>0</v>
      </c>
      <c r="BL729" s="21" t="s">
        <v>188</v>
      </c>
      <c r="BM729" s="227" t="s">
        <v>1031</v>
      </c>
    </row>
    <row r="730" s="2" customFormat="1">
      <c r="A730" s="42"/>
      <c r="B730" s="43"/>
      <c r="C730" s="44"/>
      <c r="D730" s="229" t="s">
        <v>190</v>
      </c>
      <c r="E730" s="44"/>
      <c r="F730" s="230" t="s">
        <v>693</v>
      </c>
      <c r="G730" s="44"/>
      <c r="H730" s="44"/>
      <c r="I730" s="231"/>
      <c r="J730" s="44"/>
      <c r="K730" s="44"/>
      <c r="L730" s="48"/>
      <c r="M730" s="232"/>
      <c r="N730" s="233"/>
      <c r="O730" s="88"/>
      <c r="P730" s="88"/>
      <c r="Q730" s="88"/>
      <c r="R730" s="88"/>
      <c r="S730" s="88"/>
      <c r="T730" s="89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T730" s="21" t="s">
        <v>190</v>
      </c>
      <c r="AU730" s="21" t="s">
        <v>189</v>
      </c>
    </row>
    <row r="731" s="13" customFormat="1">
      <c r="A731" s="13"/>
      <c r="B731" s="234"/>
      <c r="C731" s="235"/>
      <c r="D731" s="236" t="s">
        <v>192</v>
      </c>
      <c r="E731" s="237" t="s">
        <v>19</v>
      </c>
      <c r="F731" s="238" t="s">
        <v>1032</v>
      </c>
      <c r="G731" s="235"/>
      <c r="H731" s="237" t="s">
        <v>19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192</v>
      </c>
      <c r="AU731" s="244" t="s">
        <v>189</v>
      </c>
      <c r="AV731" s="13" t="s">
        <v>81</v>
      </c>
      <c r="AW731" s="13" t="s">
        <v>35</v>
      </c>
      <c r="AX731" s="13" t="s">
        <v>74</v>
      </c>
      <c r="AY731" s="244" t="s">
        <v>179</v>
      </c>
    </row>
    <row r="732" s="14" customFormat="1">
      <c r="A732" s="14"/>
      <c r="B732" s="245"/>
      <c r="C732" s="246"/>
      <c r="D732" s="236" t="s">
        <v>192</v>
      </c>
      <c r="E732" s="247" t="s">
        <v>19</v>
      </c>
      <c r="F732" s="248" t="s">
        <v>694</v>
      </c>
      <c r="G732" s="246"/>
      <c r="H732" s="249">
        <v>3.5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192</v>
      </c>
      <c r="AU732" s="255" t="s">
        <v>189</v>
      </c>
      <c r="AV732" s="14" t="s">
        <v>14</v>
      </c>
      <c r="AW732" s="14" t="s">
        <v>35</v>
      </c>
      <c r="AX732" s="14" t="s">
        <v>74</v>
      </c>
      <c r="AY732" s="255" t="s">
        <v>179</v>
      </c>
    </row>
    <row r="733" s="15" customFormat="1">
      <c r="A733" s="15"/>
      <c r="B733" s="256"/>
      <c r="C733" s="257"/>
      <c r="D733" s="236" t="s">
        <v>192</v>
      </c>
      <c r="E733" s="258" t="s">
        <v>19</v>
      </c>
      <c r="F733" s="259" t="s">
        <v>201</v>
      </c>
      <c r="G733" s="257"/>
      <c r="H733" s="260">
        <v>3.5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6" t="s">
        <v>192</v>
      </c>
      <c r="AU733" s="266" t="s">
        <v>189</v>
      </c>
      <c r="AV733" s="15" t="s">
        <v>188</v>
      </c>
      <c r="AW733" s="15" t="s">
        <v>35</v>
      </c>
      <c r="AX733" s="15" t="s">
        <v>81</v>
      </c>
      <c r="AY733" s="266" t="s">
        <v>179</v>
      </c>
    </row>
    <row r="734" s="2" customFormat="1" ht="16.5" customHeight="1">
      <c r="A734" s="42"/>
      <c r="B734" s="43"/>
      <c r="C734" s="267" t="s">
        <v>473</v>
      </c>
      <c r="D734" s="267" t="s">
        <v>266</v>
      </c>
      <c r="E734" s="268" t="s">
        <v>695</v>
      </c>
      <c r="F734" s="269" t="s">
        <v>696</v>
      </c>
      <c r="G734" s="270" t="s">
        <v>204</v>
      </c>
      <c r="H734" s="271">
        <v>3.5529999999999999</v>
      </c>
      <c r="I734" s="272"/>
      <c r="J734" s="273">
        <f>ROUND(I734*H734,2)</f>
        <v>0</v>
      </c>
      <c r="K734" s="269" t="s">
        <v>187</v>
      </c>
      <c r="L734" s="274"/>
      <c r="M734" s="275" t="s">
        <v>19</v>
      </c>
      <c r="N734" s="276" t="s">
        <v>45</v>
      </c>
      <c r="O734" s="88"/>
      <c r="P734" s="225">
        <f>O734*H734</f>
        <v>0</v>
      </c>
      <c r="Q734" s="225">
        <v>0.0086999999999999994</v>
      </c>
      <c r="R734" s="225">
        <f>Q734*H734</f>
        <v>0.030911099999999997</v>
      </c>
      <c r="S734" s="225">
        <v>0</v>
      </c>
      <c r="T734" s="226">
        <f>S734*H734</f>
        <v>0</v>
      </c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R734" s="227" t="s">
        <v>217</v>
      </c>
      <c r="AT734" s="227" t="s">
        <v>266</v>
      </c>
      <c r="AU734" s="227" t="s">
        <v>189</v>
      </c>
      <c r="AY734" s="21" t="s">
        <v>179</v>
      </c>
      <c r="BE734" s="228">
        <f>IF(N734="základní",J734,0)</f>
        <v>0</v>
      </c>
      <c r="BF734" s="228">
        <f>IF(N734="snížená",J734,0)</f>
        <v>0</v>
      </c>
      <c r="BG734" s="228">
        <f>IF(N734="zákl. přenesená",J734,0)</f>
        <v>0</v>
      </c>
      <c r="BH734" s="228">
        <f>IF(N734="sníž. přenesená",J734,0)</f>
        <v>0</v>
      </c>
      <c r="BI734" s="228">
        <f>IF(N734="nulová",J734,0)</f>
        <v>0</v>
      </c>
      <c r="BJ734" s="21" t="s">
        <v>81</v>
      </c>
      <c r="BK734" s="228">
        <f>ROUND(I734*H734,2)</f>
        <v>0</v>
      </c>
      <c r="BL734" s="21" t="s">
        <v>188</v>
      </c>
      <c r="BM734" s="227" t="s">
        <v>1033</v>
      </c>
    </row>
    <row r="735" s="14" customFormat="1">
      <c r="A735" s="14"/>
      <c r="B735" s="245"/>
      <c r="C735" s="246"/>
      <c r="D735" s="236" t="s">
        <v>192</v>
      </c>
      <c r="E735" s="246"/>
      <c r="F735" s="248" t="s">
        <v>698</v>
      </c>
      <c r="G735" s="246"/>
      <c r="H735" s="249">
        <v>3.5529999999999999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192</v>
      </c>
      <c r="AU735" s="255" t="s">
        <v>189</v>
      </c>
      <c r="AV735" s="14" t="s">
        <v>14</v>
      </c>
      <c r="AW735" s="14" t="s">
        <v>4</v>
      </c>
      <c r="AX735" s="14" t="s">
        <v>81</v>
      </c>
      <c r="AY735" s="255" t="s">
        <v>179</v>
      </c>
    </row>
    <row r="736" s="12" customFormat="1" ht="20.88" customHeight="1">
      <c r="A736" s="12"/>
      <c r="B736" s="200"/>
      <c r="C736" s="201"/>
      <c r="D736" s="202" t="s">
        <v>73</v>
      </c>
      <c r="E736" s="214" t="s">
        <v>490</v>
      </c>
      <c r="F736" s="214" t="s">
        <v>699</v>
      </c>
      <c r="G736" s="201"/>
      <c r="H736" s="201"/>
      <c r="I736" s="204"/>
      <c r="J736" s="215">
        <f>BK736</f>
        <v>0</v>
      </c>
      <c r="K736" s="201"/>
      <c r="L736" s="206"/>
      <c r="M736" s="207"/>
      <c r="N736" s="208"/>
      <c r="O736" s="208"/>
      <c r="P736" s="209">
        <f>SUM(P737:P740)</f>
        <v>0</v>
      </c>
      <c r="Q736" s="208"/>
      <c r="R736" s="209">
        <f>SUM(R737:R740)</f>
        <v>0</v>
      </c>
      <c r="S736" s="208"/>
      <c r="T736" s="210">
        <f>SUM(T737:T740)</f>
        <v>0.14879999999999999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11" t="s">
        <v>81</v>
      </c>
      <c r="AT736" s="212" t="s">
        <v>73</v>
      </c>
      <c r="AU736" s="212" t="s">
        <v>14</v>
      </c>
      <c r="AY736" s="211" t="s">
        <v>179</v>
      </c>
      <c r="BK736" s="213">
        <f>SUM(BK737:BK740)</f>
        <v>0</v>
      </c>
    </row>
    <row r="737" s="2" customFormat="1" ht="16.5" customHeight="1">
      <c r="A737" s="42"/>
      <c r="B737" s="43"/>
      <c r="C737" s="216" t="s">
        <v>415</v>
      </c>
      <c r="D737" s="216" t="s">
        <v>183</v>
      </c>
      <c r="E737" s="217" t="s">
        <v>701</v>
      </c>
      <c r="F737" s="218" t="s">
        <v>702</v>
      </c>
      <c r="G737" s="219" t="s">
        <v>204</v>
      </c>
      <c r="H737" s="220">
        <v>60</v>
      </c>
      <c r="I737" s="221"/>
      <c r="J737" s="222">
        <f>ROUND(I737*H737,2)</f>
        <v>0</v>
      </c>
      <c r="K737" s="218" t="s">
        <v>187</v>
      </c>
      <c r="L737" s="48"/>
      <c r="M737" s="223" t="s">
        <v>19</v>
      </c>
      <c r="N737" s="224" t="s">
        <v>45</v>
      </c>
      <c r="O737" s="88"/>
      <c r="P737" s="225">
        <f>O737*H737</f>
        <v>0</v>
      </c>
      <c r="Q737" s="225">
        <v>0</v>
      </c>
      <c r="R737" s="225">
        <f>Q737*H737</f>
        <v>0</v>
      </c>
      <c r="S737" s="225">
        <v>0.00248</v>
      </c>
      <c r="T737" s="226">
        <f>S737*H737</f>
        <v>0.14879999999999999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27" t="s">
        <v>188</v>
      </c>
      <c r="AT737" s="227" t="s">
        <v>183</v>
      </c>
      <c r="AU737" s="227" t="s">
        <v>189</v>
      </c>
      <c r="AY737" s="21" t="s">
        <v>179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1" t="s">
        <v>81</v>
      </c>
      <c r="BK737" s="228">
        <f>ROUND(I737*H737,2)</f>
        <v>0</v>
      </c>
      <c r="BL737" s="21" t="s">
        <v>188</v>
      </c>
      <c r="BM737" s="227" t="s">
        <v>729</v>
      </c>
    </row>
    <row r="738" s="2" customFormat="1">
      <c r="A738" s="42"/>
      <c r="B738" s="43"/>
      <c r="C738" s="44"/>
      <c r="D738" s="229" t="s">
        <v>190</v>
      </c>
      <c r="E738" s="44"/>
      <c r="F738" s="230" t="s">
        <v>703</v>
      </c>
      <c r="G738" s="44"/>
      <c r="H738" s="44"/>
      <c r="I738" s="231"/>
      <c r="J738" s="44"/>
      <c r="K738" s="44"/>
      <c r="L738" s="48"/>
      <c r="M738" s="232"/>
      <c r="N738" s="233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1" t="s">
        <v>190</v>
      </c>
      <c r="AU738" s="21" t="s">
        <v>189</v>
      </c>
    </row>
    <row r="739" s="14" customFormat="1">
      <c r="A739" s="14"/>
      <c r="B739" s="245"/>
      <c r="C739" s="246"/>
      <c r="D739" s="236" t="s">
        <v>192</v>
      </c>
      <c r="E739" s="247" t="s">
        <v>19</v>
      </c>
      <c r="F739" s="248" t="s">
        <v>1034</v>
      </c>
      <c r="G739" s="246"/>
      <c r="H739" s="249">
        <v>60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192</v>
      </c>
      <c r="AU739" s="255" t="s">
        <v>189</v>
      </c>
      <c r="AV739" s="14" t="s">
        <v>14</v>
      </c>
      <c r="AW739" s="14" t="s">
        <v>35</v>
      </c>
      <c r="AX739" s="14" t="s">
        <v>74</v>
      </c>
      <c r="AY739" s="255" t="s">
        <v>179</v>
      </c>
    </row>
    <row r="740" s="15" customFormat="1">
      <c r="A740" s="15"/>
      <c r="B740" s="256"/>
      <c r="C740" s="257"/>
      <c r="D740" s="236" t="s">
        <v>192</v>
      </c>
      <c r="E740" s="258" t="s">
        <v>19</v>
      </c>
      <c r="F740" s="259" t="s">
        <v>201</v>
      </c>
      <c r="G740" s="257"/>
      <c r="H740" s="260">
        <v>60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6" t="s">
        <v>192</v>
      </c>
      <c r="AU740" s="266" t="s">
        <v>189</v>
      </c>
      <c r="AV740" s="15" t="s">
        <v>188</v>
      </c>
      <c r="AW740" s="15" t="s">
        <v>35</v>
      </c>
      <c r="AX740" s="15" t="s">
        <v>81</v>
      </c>
      <c r="AY740" s="266" t="s">
        <v>179</v>
      </c>
    </row>
    <row r="741" s="12" customFormat="1" ht="20.88" customHeight="1">
      <c r="A741" s="12"/>
      <c r="B741" s="200"/>
      <c r="C741" s="201"/>
      <c r="D741" s="202" t="s">
        <v>73</v>
      </c>
      <c r="E741" s="214" t="s">
        <v>466</v>
      </c>
      <c r="F741" s="214" t="s">
        <v>467</v>
      </c>
      <c r="G741" s="201"/>
      <c r="H741" s="201"/>
      <c r="I741" s="204"/>
      <c r="J741" s="215">
        <f>BK741</f>
        <v>0</v>
      </c>
      <c r="K741" s="201"/>
      <c r="L741" s="206"/>
      <c r="M741" s="207"/>
      <c r="N741" s="208"/>
      <c r="O741" s="208"/>
      <c r="P741" s="209">
        <f>P742+P751</f>
        <v>0</v>
      </c>
      <c r="Q741" s="208"/>
      <c r="R741" s="209">
        <f>R742+R751</f>
        <v>0</v>
      </c>
      <c r="S741" s="208"/>
      <c r="T741" s="210">
        <f>T742+T751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11" t="s">
        <v>81</v>
      </c>
      <c r="AT741" s="212" t="s">
        <v>73</v>
      </c>
      <c r="AU741" s="212" t="s">
        <v>14</v>
      </c>
      <c r="AY741" s="211" t="s">
        <v>179</v>
      </c>
      <c r="BK741" s="213">
        <f>BK742+BK751</f>
        <v>0</v>
      </c>
    </row>
    <row r="742" s="17" customFormat="1" ht="20.88" customHeight="1">
      <c r="A742" s="17"/>
      <c r="B742" s="289"/>
      <c r="C742" s="290"/>
      <c r="D742" s="291" t="s">
        <v>73</v>
      </c>
      <c r="E742" s="291" t="s">
        <v>468</v>
      </c>
      <c r="F742" s="291" t="s">
        <v>469</v>
      </c>
      <c r="G742" s="290"/>
      <c r="H742" s="290"/>
      <c r="I742" s="292"/>
      <c r="J742" s="293">
        <f>BK742</f>
        <v>0</v>
      </c>
      <c r="K742" s="290"/>
      <c r="L742" s="294"/>
      <c r="M742" s="295"/>
      <c r="N742" s="296"/>
      <c r="O742" s="296"/>
      <c r="P742" s="297">
        <f>SUM(P743:P750)</f>
        <v>0</v>
      </c>
      <c r="Q742" s="296"/>
      <c r="R742" s="297">
        <f>SUM(R743:R750)</f>
        <v>0</v>
      </c>
      <c r="S742" s="296"/>
      <c r="T742" s="298">
        <f>SUM(T743:T750)</f>
        <v>0</v>
      </c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R742" s="299" t="s">
        <v>81</v>
      </c>
      <c r="AT742" s="300" t="s">
        <v>73</v>
      </c>
      <c r="AU742" s="300" t="s">
        <v>189</v>
      </c>
      <c r="AY742" s="299" t="s">
        <v>179</v>
      </c>
      <c r="BK742" s="301">
        <f>SUM(BK743:BK750)</f>
        <v>0</v>
      </c>
    </row>
    <row r="743" s="2" customFormat="1" ht="24.15" customHeight="1">
      <c r="A743" s="42"/>
      <c r="B743" s="43"/>
      <c r="C743" s="216" t="s">
        <v>482</v>
      </c>
      <c r="D743" s="216" t="s">
        <v>183</v>
      </c>
      <c r="E743" s="217" t="s">
        <v>704</v>
      </c>
      <c r="F743" s="218" t="s">
        <v>705</v>
      </c>
      <c r="G743" s="219" t="s">
        <v>269</v>
      </c>
      <c r="H743" s="220">
        <v>0.14899999999999999</v>
      </c>
      <c r="I743" s="221"/>
      <c r="J743" s="222">
        <f>ROUND(I743*H743,2)</f>
        <v>0</v>
      </c>
      <c r="K743" s="218" t="s">
        <v>187</v>
      </c>
      <c r="L743" s="48"/>
      <c r="M743" s="223" t="s">
        <v>19</v>
      </c>
      <c r="N743" s="224" t="s">
        <v>45</v>
      </c>
      <c r="O743" s="88"/>
      <c r="P743" s="225">
        <f>O743*H743</f>
        <v>0</v>
      </c>
      <c r="Q743" s="225">
        <v>0</v>
      </c>
      <c r="R743" s="225">
        <f>Q743*H743</f>
        <v>0</v>
      </c>
      <c r="S743" s="225">
        <v>0</v>
      </c>
      <c r="T743" s="226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27" t="s">
        <v>188</v>
      </c>
      <c r="AT743" s="227" t="s">
        <v>183</v>
      </c>
      <c r="AU743" s="227" t="s">
        <v>188</v>
      </c>
      <c r="AY743" s="21" t="s">
        <v>179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1" t="s">
        <v>81</v>
      </c>
      <c r="BK743" s="228">
        <f>ROUND(I743*H743,2)</f>
        <v>0</v>
      </c>
      <c r="BL743" s="21" t="s">
        <v>188</v>
      </c>
      <c r="BM743" s="227" t="s">
        <v>1035</v>
      </c>
    </row>
    <row r="744" s="2" customFormat="1">
      <c r="A744" s="42"/>
      <c r="B744" s="43"/>
      <c r="C744" s="44"/>
      <c r="D744" s="229" t="s">
        <v>190</v>
      </c>
      <c r="E744" s="44"/>
      <c r="F744" s="230" t="s">
        <v>707</v>
      </c>
      <c r="G744" s="44"/>
      <c r="H744" s="44"/>
      <c r="I744" s="231"/>
      <c r="J744" s="44"/>
      <c r="K744" s="44"/>
      <c r="L744" s="48"/>
      <c r="M744" s="232"/>
      <c r="N744" s="233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1" t="s">
        <v>190</v>
      </c>
      <c r="AU744" s="21" t="s">
        <v>188</v>
      </c>
    </row>
    <row r="745" s="14" customFormat="1">
      <c r="A745" s="14"/>
      <c r="B745" s="245"/>
      <c r="C745" s="246"/>
      <c r="D745" s="236" t="s">
        <v>192</v>
      </c>
      <c r="E745" s="247" t="s">
        <v>19</v>
      </c>
      <c r="F745" s="248" t="s">
        <v>1036</v>
      </c>
      <c r="G745" s="246"/>
      <c r="H745" s="249">
        <v>0.14899999999999999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192</v>
      </c>
      <c r="AU745" s="255" t="s">
        <v>188</v>
      </c>
      <c r="AV745" s="14" t="s">
        <v>14</v>
      </c>
      <c r="AW745" s="14" t="s">
        <v>35</v>
      </c>
      <c r="AX745" s="14" t="s">
        <v>74</v>
      </c>
      <c r="AY745" s="255" t="s">
        <v>179</v>
      </c>
    </row>
    <row r="746" s="15" customFormat="1">
      <c r="A746" s="15"/>
      <c r="B746" s="256"/>
      <c r="C746" s="257"/>
      <c r="D746" s="236" t="s">
        <v>192</v>
      </c>
      <c r="E746" s="258" t="s">
        <v>19</v>
      </c>
      <c r="F746" s="259" t="s">
        <v>201</v>
      </c>
      <c r="G746" s="257"/>
      <c r="H746" s="260">
        <v>0.14899999999999999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6" t="s">
        <v>192</v>
      </c>
      <c r="AU746" s="266" t="s">
        <v>188</v>
      </c>
      <c r="AV746" s="15" t="s">
        <v>188</v>
      </c>
      <c r="AW746" s="15" t="s">
        <v>35</v>
      </c>
      <c r="AX746" s="15" t="s">
        <v>81</v>
      </c>
      <c r="AY746" s="266" t="s">
        <v>179</v>
      </c>
    </row>
    <row r="747" s="2" customFormat="1" ht="24.15" customHeight="1">
      <c r="A747" s="42"/>
      <c r="B747" s="43"/>
      <c r="C747" s="216" t="s">
        <v>1037</v>
      </c>
      <c r="D747" s="216" t="s">
        <v>183</v>
      </c>
      <c r="E747" s="217" t="s">
        <v>710</v>
      </c>
      <c r="F747" s="218" t="s">
        <v>711</v>
      </c>
      <c r="G747" s="219" t="s">
        <v>269</v>
      </c>
      <c r="H747" s="220">
        <v>0.29799999999999999</v>
      </c>
      <c r="I747" s="221"/>
      <c r="J747" s="222">
        <f>ROUND(I747*H747,2)</f>
        <v>0</v>
      </c>
      <c r="K747" s="218" t="s">
        <v>187</v>
      </c>
      <c r="L747" s="48"/>
      <c r="M747" s="223" t="s">
        <v>19</v>
      </c>
      <c r="N747" s="224" t="s">
        <v>45</v>
      </c>
      <c r="O747" s="88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27" t="s">
        <v>188</v>
      </c>
      <c r="AT747" s="227" t="s">
        <v>183</v>
      </c>
      <c r="AU747" s="227" t="s">
        <v>188</v>
      </c>
      <c r="AY747" s="21" t="s">
        <v>179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21" t="s">
        <v>81</v>
      </c>
      <c r="BK747" s="228">
        <f>ROUND(I747*H747,2)</f>
        <v>0</v>
      </c>
      <c r="BL747" s="21" t="s">
        <v>188</v>
      </c>
      <c r="BM747" s="227" t="s">
        <v>1038</v>
      </c>
    </row>
    <row r="748" s="2" customFormat="1">
      <c r="A748" s="42"/>
      <c r="B748" s="43"/>
      <c r="C748" s="44"/>
      <c r="D748" s="229" t="s">
        <v>190</v>
      </c>
      <c r="E748" s="44"/>
      <c r="F748" s="230" t="s">
        <v>713</v>
      </c>
      <c r="G748" s="44"/>
      <c r="H748" s="44"/>
      <c r="I748" s="231"/>
      <c r="J748" s="44"/>
      <c r="K748" s="44"/>
      <c r="L748" s="48"/>
      <c r="M748" s="232"/>
      <c r="N748" s="233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1" t="s">
        <v>190</v>
      </c>
      <c r="AU748" s="21" t="s">
        <v>188</v>
      </c>
    </row>
    <row r="749" s="13" customFormat="1">
      <c r="A749" s="13"/>
      <c r="B749" s="234"/>
      <c r="C749" s="235"/>
      <c r="D749" s="236" t="s">
        <v>192</v>
      </c>
      <c r="E749" s="237" t="s">
        <v>19</v>
      </c>
      <c r="F749" s="238" t="s">
        <v>714</v>
      </c>
      <c r="G749" s="235"/>
      <c r="H749" s="237" t="s">
        <v>19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192</v>
      </c>
      <c r="AU749" s="244" t="s">
        <v>188</v>
      </c>
      <c r="AV749" s="13" t="s">
        <v>81</v>
      </c>
      <c r="AW749" s="13" t="s">
        <v>35</v>
      </c>
      <c r="AX749" s="13" t="s">
        <v>74</v>
      </c>
      <c r="AY749" s="244" t="s">
        <v>179</v>
      </c>
    </row>
    <row r="750" s="14" customFormat="1">
      <c r="A750" s="14"/>
      <c r="B750" s="245"/>
      <c r="C750" s="246"/>
      <c r="D750" s="236" t="s">
        <v>192</v>
      </c>
      <c r="E750" s="247" t="s">
        <v>19</v>
      </c>
      <c r="F750" s="248" t="s">
        <v>1039</v>
      </c>
      <c r="G750" s="246"/>
      <c r="H750" s="249">
        <v>0.29799999999999999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192</v>
      </c>
      <c r="AU750" s="255" t="s">
        <v>188</v>
      </c>
      <c r="AV750" s="14" t="s">
        <v>14</v>
      </c>
      <c r="AW750" s="14" t="s">
        <v>35</v>
      </c>
      <c r="AX750" s="14" t="s">
        <v>81</v>
      </c>
      <c r="AY750" s="255" t="s">
        <v>179</v>
      </c>
    </row>
    <row r="751" s="17" customFormat="1" ht="20.88" customHeight="1">
      <c r="A751" s="17"/>
      <c r="B751" s="289"/>
      <c r="C751" s="290"/>
      <c r="D751" s="291" t="s">
        <v>73</v>
      </c>
      <c r="E751" s="291" t="s">
        <v>477</v>
      </c>
      <c r="F751" s="291" t="s">
        <v>478</v>
      </c>
      <c r="G751" s="290"/>
      <c r="H751" s="290"/>
      <c r="I751" s="292"/>
      <c r="J751" s="293">
        <f>BK751</f>
        <v>0</v>
      </c>
      <c r="K751" s="290"/>
      <c r="L751" s="294"/>
      <c r="M751" s="295"/>
      <c r="N751" s="296"/>
      <c r="O751" s="296"/>
      <c r="P751" s="297">
        <f>SUM(P752:P753)</f>
        <v>0</v>
      </c>
      <c r="Q751" s="296"/>
      <c r="R751" s="297">
        <f>SUM(R752:R753)</f>
        <v>0</v>
      </c>
      <c r="S751" s="296"/>
      <c r="T751" s="298">
        <f>SUM(T752:T753)</f>
        <v>0</v>
      </c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R751" s="299" t="s">
        <v>81</v>
      </c>
      <c r="AT751" s="300" t="s">
        <v>73</v>
      </c>
      <c r="AU751" s="300" t="s">
        <v>189</v>
      </c>
      <c r="AY751" s="299" t="s">
        <v>179</v>
      </c>
      <c r="BK751" s="301">
        <f>SUM(BK752:BK753)</f>
        <v>0</v>
      </c>
    </row>
    <row r="752" s="2" customFormat="1" ht="24.15" customHeight="1">
      <c r="A752" s="42"/>
      <c r="B752" s="43"/>
      <c r="C752" s="216" t="s">
        <v>927</v>
      </c>
      <c r="D752" s="216" t="s">
        <v>183</v>
      </c>
      <c r="E752" s="217" t="s">
        <v>480</v>
      </c>
      <c r="F752" s="218" t="s">
        <v>481</v>
      </c>
      <c r="G752" s="219" t="s">
        <v>269</v>
      </c>
      <c r="H752" s="220">
        <v>6413.75</v>
      </c>
      <c r="I752" s="221"/>
      <c r="J752" s="222">
        <f>ROUND(I752*H752,2)</f>
        <v>0</v>
      </c>
      <c r="K752" s="218" t="s">
        <v>187</v>
      </c>
      <c r="L752" s="48"/>
      <c r="M752" s="223" t="s">
        <v>19</v>
      </c>
      <c r="N752" s="224" t="s">
        <v>45</v>
      </c>
      <c r="O752" s="88"/>
      <c r="P752" s="225">
        <f>O752*H752</f>
        <v>0</v>
      </c>
      <c r="Q752" s="225">
        <v>0</v>
      </c>
      <c r="R752" s="225">
        <f>Q752*H752</f>
        <v>0</v>
      </c>
      <c r="S752" s="225">
        <v>0</v>
      </c>
      <c r="T752" s="226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27" t="s">
        <v>188</v>
      </c>
      <c r="AT752" s="227" t="s">
        <v>183</v>
      </c>
      <c r="AU752" s="227" t="s">
        <v>188</v>
      </c>
      <c r="AY752" s="21" t="s">
        <v>179</v>
      </c>
      <c r="BE752" s="228">
        <f>IF(N752="základní",J752,0)</f>
        <v>0</v>
      </c>
      <c r="BF752" s="228">
        <f>IF(N752="snížená",J752,0)</f>
        <v>0</v>
      </c>
      <c r="BG752" s="228">
        <f>IF(N752="zákl. přenesená",J752,0)</f>
        <v>0</v>
      </c>
      <c r="BH752" s="228">
        <f>IF(N752="sníž. přenesená",J752,0)</f>
        <v>0</v>
      </c>
      <c r="BI752" s="228">
        <f>IF(N752="nulová",J752,0)</f>
        <v>0</v>
      </c>
      <c r="BJ752" s="21" t="s">
        <v>81</v>
      </c>
      <c r="BK752" s="228">
        <f>ROUND(I752*H752,2)</f>
        <v>0</v>
      </c>
      <c r="BL752" s="21" t="s">
        <v>188</v>
      </c>
      <c r="BM752" s="227" t="s">
        <v>1040</v>
      </c>
    </row>
    <row r="753" s="2" customFormat="1">
      <c r="A753" s="42"/>
      <c r="B753" s="43"/>
      <c r="C753" s="44"/>
      <c r="D753" s="229" t="s">
        <v>190</v>
      </c>
      <c r="E753" s="44"/>
      <c r="F753" s="230" t="s">
        <v>483</v>
      </c>
      <c r="G753" s="44"/>
      <c r="H753" s="44"/>
      <c r="I753" s="231"/>
      <c r="J753" s="44"/>
      <c r="K753" s="44"/>
      <c r="L753" s="48"/>
      <c r="M753" s="232"/>
      <c r="N753" s="233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1" t="s">
        <v>190</v>
      </c>
      <c r="AU753" s="21" t="s">
        <v>188</v>
      </c>
    </row>
    <row r="754" s="12" customFormat="1" ht="25.92" customHeight="1">
      <c r="A754" s="12"/>
      <c r="B754" s="200"/>
      <c r="C754" s="201"/>
      <c r="D754" s="202" t="s">
        <v>73</v>
      </c>
      <c r="E754" s="203" t="s">
        <v>484</v>
      </c>
      <c r="F754" s="203" t="s">
        <v>485</v>
      </c>
      <c r="G754" s="201"/>
      <c r="H754" s="201"/>
      <c r="I754" s="204"/>
      <c r="J754" s="205">
        <f>BK754</f>
        <v>0</v>
      </c>
      <c r="K754" s="201"/>
      <c r="L754" s="206"/>
      <c r="M754" s="207"/>
      <c r="N754" s="208"/>
      <c r="O754" s="208"/>
      <c r="P754" s="209">
        <f>P755</f>
        <v>0</v>
      </c>
      <c r="Q754" s="208"/>
      <c r="R754" s="209">
        <f>R755</f>
        <v>9.5063999999999993</v>
      </c>
      <c r="S754" s="208"/>
      <c r="T754" s="210">
        <f>T755</f>
        <v>8.5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11" t="s">
        <v>14</v>
      </c>
      <c r="AT754" s="212" t="s">
        <v>73</v>
      </c>
      <c r="AU754" s="212" t="s">
        <v>74</v>
      </c>
      <c r="AY754" s="211" t="s">
        <v>179</v>
      </c>
      <c r="BK754" s="213">
        <f>BK755</f>
        <v>0</v>
      </c>
    </row>
    <row r="755" s="12" customFormat="1" ht="22.8" customHeight="1">
      <c r="A755" s="12"/>
      <c r="B755" s="200"/>
      <c r="C755" s="201"/>
      <c r="D755" s="202" t="s">
        <v>73</v>
      </c>
      <c r="E755" s="214" t="s">
        <v>495</v>
      </c>
      <c r="F755" s="214" t="s">
        <v>496</v>
      </c>
      <c r="G755" s="201"/>
      <c r="H755" s="201"/>
      <c r="I755" s="204"/>
      <c r="J755" s="215">
        <f>BK755</f>
        <v>0</v>
      </c>
      <c r="K755" s="201"/>
      <c r="L755" s="206"/>
      <c r="M755" s="207"/>
      <c r="N755" s="208"/>
      <c r="O755" s="208"/>
      <c r="P755" s="209">
        <f>SUM(P756:P794)</f>
        <v>0</v>
      </c>
      <c r="Q755" s="208"/>
      <c r="R755" s="209">
        <f>SUM(R756:R794)</f>
        <v>9.5063999999999993</v>
      </c>
      <c r="S755" s="208"/>
      <c r="T755" s="210">
        <f>SUM(T756:T794)</f>
        <v>8.5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11" t="s">
        <v>14</v>
      </c>
      <c r="AT755" s="212" t="s">
        <v>73</v>
      </c>
      <c r="AU755" s="212" t="s">
        <v>81</v>
      </c>
      <c r="AY755" s="211" t="s">
        <v>179</v>
      </c>
      <c r="BK755" s="213">
        <f>SUM(BK756:BK794)</f>
        <v>0</v>
      </c>
    </row>
    <row r="756" s="2" customFormat="1" ht="16.5" customHeight="1">
      <c r="A756" s="42"/>
      <c r="B756" s="43"/>
      <c r="C756" s="216" t="s">
        <v>1041</v>
      </c>
      <c r="D756" s="216" t="s">
        <v>183</v>
      </c>
      <c r="E756" s="217" t="s">
        <v>722</v>
      </c>
      <c r="F756" s="218" t="s">
        <v>723</v>
      </c>
      <c r="G756" s="219" t="s">
        <v>186</v>
      </c>
      <c r="H756" s="220">
        <v>340</v>
      </c>
      <c r="I756" s="221"/>
      <c r="J756" s="222">
        <f>ROUND(I756*H756,2)</f>
        <v>0</v>
      </c>
      <c r="K756" s="218" t="s">
        <v>187</v>
      </c>
      <c r="L756" s="48"/>
      <c r="M756" s="223" t="s">
        <v>19</v>
      </c>
      <c r="N756" s="224" t="s">
        <v>45</v>
      </c>
      <c r="O756" s="88"/>
      <c r="P756" s="225">
        <f>O756*H756</f>
        <v>0</v>
      </c>
      <c r="Q756" s="225">
        <v>0.00011</v>
      </c>
      <c r="R756" s="225">
        <f>Q756*H756</f>
        <v>0.037400000000000003</v>
      </c>
      <c r="S756" s="225">
        <v>0</v>
      </c>
      <c r="T756" s="226">
        <f>S756*H756</f>
        <v>0</v>
      </c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R756" s="227" t="s">
        <v>229</v>
      </c>
      <c r="AT756" s="227" t="s">
        <v>183</v>
      </c>
      <c r="AU756" s="227" t="s">
        <v>14</v>
      </c>
      <c r="AY756" s="21" t="s">
        <v>179</v>
      </c>
      <c r="BE756" s="228">
        <f>IF(N756="základní",J756,0)</f>
        <v>0</v>
      </c>
      <c r="BF756" s="228">
        <f>IF(N756="snížená",J756,0)</f>
        <v>0</v>
      </c>
      <c r="BG756" s="228">
        <f>IF(N756="zákl. přenesená",J756,0)</f>
        <v>0</v>
      </c>
      <c r="BH756" s="228">
        <f>IF(N756="sníž. přenesená",J756,0)</f>
        <v>0</v>
      </c>
      <c r="BI756" s="228">
        <f>IF(N756="nulová",J756,0)</f>
        <v>0</v>
      </c>
      <c r="BJ756" s="21" t="s">
        <v>81</v>
      </c>
      <c r="BK756" s="228">
        <f>ROUND(I756*H756,2)</f>
        <v>0</v>
      </c>
      <c r="BL756" s="21" t="s">
        <v>229</v>
      </c>
      <c r="BM756" s="227" t="s">
        <v>423</v>
      </c>
    </row>
    <row r="757" s="2" customFormat="1">
      <c r="A757" s="42"/>
      <c r="B757" s="43"/>
      <c r="C757" s="44"/>
      <c r="D757" s="229" t="s">
        <v>190</v>
      </c>
      <c r="E757" s="44"/>
      <c r="F757" s="230" t="s">
        <v>724</v>
      </c>
      <c r="G757" s="44"/>
      <c r="H757" s="44"/>
      <c r="I757" s="231"/>
      <c r="J757" s="44"/>
      <c r="K757" s="44"/>
      <c r="L757" s="48"/>
      <c r="M757" s="232"/>
      <c r="N757" s="233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T757" s="21" t="s">
        <v>190</v>
      </c>
      <c r="AU757" s="21" t="s">
        <v>14</v>
      </c>
    </row>
    <row r="758" s="13" customFormat="1">
      <c r="A758" s="13"/>
      <c r="B758" s="234"/>
      <c r="C758" s="235"/>
      <c r="D758" s="236" t="s">
        <v>192</v>
      </c>
      <c r="E758" s="237" t="s">
        <v>19</v>
      </c>
      <c r="F758" s="238" t="s">
        <v>193</v>
      </c>
      <c r="G758" s="235"/>
      <c r="H758" s="237" t="s">
        <v>19</v>
      </c>
      <c r="I758" s="239"/>
      <c r="J758" s="235"/>
      <c r="K758" s="235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192</v>
      </c>
      <c r="AU758" s="244" t="s">
        <v>14</v>
      </c>
      <c r="AV758" s="13" t="s">
        <v>81</v>
      </c>
      <c r="AW758" s="13" t="s">
        <v>35</v>
      </c>
      <c r="AX758" s="13" t="s">
        <v>74</v>
      </c>
      <c r="AY758" s="244" t="s">
        <v>179</v>
      </c>
    </row>
    <row r="759" s="13" customFormat="1">
      <c r="A759" s="13"/>
      <c r="B759" s="234"/>
      <c r="C759" s="235"/>
      <c r="D759" s="236" t="s">
        <v>192</v>
      </c>
      <c r="E759" s="237" t="s">
        <v>19</v>
      </c>
      <c r="F759" s="238" t="s">
        <v>263</v>
      </c>
      <c r="G759" s="235"/>
      <c r="H759" s="237" t="s">
        <v>19</v>
      </c>
      <c r="I759" s="239"/>
      <c r="J759" s="235"/>
      <c r="K759" s="235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192</v>
      </c>
      <c r="AU759" s="244" t="s">
        <v>14</v>
      </c>
      <c r="AV759" s="13" t="s">
        <v>81</v>
      </c>
      <c r="AW759" s="13" t="s">
        <v>35</v>
      </c>
      <c r="AX759" s="13" t="s">
        <v>74</v>
      </c>
      <c r="AY759" s="244" t="s">
        <v>179</v>
      </c>
    </row>
    <row r="760" s="13" customFormat="1">
      <c r="A760" s="13"/>
      <c r="B760" s="234"/>
      <c r="C760" s="235"/>
      <c r="D760" s="236" t="s">
        <v>192</v>
      </c>
      <c r="E760" s="237" t="s">
        <v>19</v>
      </c>
      <c r="F760" s="238" t="s">
        <v>198</v>
      </c>
      <c r="G760" s="235"/>
      <c r="H760" s="237" t="s">
        <v>19</v>
      </c>
      <c r="I760" s="239"/>
      <c r="J760" s="235"/>
      <c r="K760" s="235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192</v>
      </c>
      <c r="AU760" s="244" t="s">
        <v>14</v>
      </c>
      <c r="AV760" s="13" t="s">
        <v>81</v>
      </c>
      <c r="AW760" s="13" t="s">
        <v>35</v>
      </c>
      <c r="AX760" s="13" t="s">
        <v>74</v>
      </c>
      <c r="AY760" s="244" t="s">
        <v>179</v>
      </c>
    </row>
    <row r="761" s="14" customFormat="1">
      <c r="A761" s="14"/>
      <c r="B761" s="245"/>
      <c r="C761" s="246"/>
      <c r="D761" s="236" t="s">
        <v>192</v>
      </c>
      <c r="E761" s="247" t="s">
        <v>19</v>
      </c>
      <c r="F761" s="248" t="s">
        <v>1042</v>
      </c>
      <c r="G761" s="246"/>
      <c r="H761" s="249">
        <v>340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192</v>
      </c>
      <c r="AU761" s="255" t="s">
        <v>14</v>
      </c>
      <c r="AV761" s="14" t="s">
        <v>14</v>
      </c>
      <c r="AW761" s="14" t="s">
        <v>35</v>
      </c>
      <c r="AX761" s="14" t="s">
        <v>74</v>
      </c>
      <c r="AY761" s="255" t="s">
        <v>179</v>
      </c>
    </row>
    <row r="762" s="15" customFormat="1">
      <c r="A762" s="15"/>
      <c r="B762" s="256"/>
      <c r="C762" s="257"/>
      <c r="D762" s="236" t="s">
        <v>192</v>
      </c>
      <c r="E762" s="258" t="s">
        <v>19</v>
      </c>
      <c r="F762" s="259" t="s">
        <v>201</v>
      </c>
      <c r="G762" s="257"/>
      <c r="H762" s="260">
        <v>340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6" t="s">
        <v>192</v>
      </c>
      <c r="AU762" s="266" t="s">
        <v>14</v>
      </c>
      <c r="AV762" s="15" t="s">
        <v>188</v>
      </c>
      <c r="AW762" s="15" t="s">
        <v>35</v>
      </c>
      <c r="AX762" s="15" t="s">
        <v>81</v>
      </c>
      <c r="AY762" s="266" t="s">
        <v>179</v>
      </c>
    </row>
    <row r="763" s="2" customFormat="1" ht="24.15" customHeight="1">
      <c r="A763" s="42"/>
      <c r="B763" s="43"/>
      <c r="C763" s="216" t="s">
        <v>490</v>
      </c>
      <c r="D763" s="216" t="s">
        <v>183</v>
      </c>
      <c r="E763" s="217" t="s">
        <v>727</v>
      </c>
      <c r="F763" s="218" t="s">
        <v>728</v>
      </c>
      <c r="G763" s="219" t="s">
        <v>186</v>
      </c>
      <c r="H763" s="220">
        <v>340</v>
      </c>
      <c r="I763" s="221"/>
      <c r="J763" s="222">
        <f>ROUND(I763*H763,2)</f>
        <v>0</v>
      </c>
      <c r="K763" s="218" t="s">
        <v>187</v>
      </c>
      <c r="L763" s="48"/>
      <c r="M763" s="223" t="s">
        <v>19</v>
      </c>
      <c r="N763" s="224" t="s">
        <v>45</v>
      </c>
      <c r="O763" s="88"/>
      <c r="P763" s="225">
        <f>O763*H763</f>
        <v>0</v>
      </c>
      <c r="Q763" s="225">
        <v>0.025000000000000001</v>
      </c>
      <c r="R763" s="225">
        <f>Q763*H763</f>
        <v>8.5</v>
      </c>
      <c r="S763" s="225">
        <v>0.025000000000000001</v>
      </c>
      <c r="T763" s="226">
        <f>S763*H763</f>
        <v>8.5</v>
      </c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R763" s="227" t="s">
        <v>229</v>
      </c>
      <c r="AT763" s="227" t="s">
        <v>183</v>
      </c>
      <c r="AU763" s="227" t="s">
        <v>14</v>
      </c>
      <c r="AY763" s="21" t="s">
        <v>179</v>
      </c>
      <c r="BE763" s="228">
        <f>IF(N763="základní",J763,0)</f>
        <v>0</v>
      </c>
      <c r="BF763" s="228">
        <f>IF(N763="snížená",J763,0)</f>
        <v>0</v>
      </c>
      <c r="BG763" s="228">
        <f>IF(N763="zákl. přenesená",J763,0)</f>
        <v>0</v>
      </c>
      <c r="BH763" s="228">
        <f>IF(N763="sníž. přenesená",J763,0)</f>
        <v>0</v>
      </c>
      <c r="BI763" s="228">
        <f>IF(N763="nulová",J763,0)</f>
        <v>0</v>
      </c>
      <c r="BJ763" s="21" t="s">
        <v>81</v>
      </c>
      <c r="BK763" s="228">
        <f>ROUND(I763*H763,2)</f>
        <v>0</v>
      </c>
      <c r="BL763" s="21" t="s">
        <v>229</v>
      </c>
      <c r="BM763" s="227" t="s">
        <v>1043</v>
      </c>
    </row>
    <row r="764" s="2" customFormat="1">
      <c r="A764" s="42"/>
      <c r="B764" s="43"/>
      <c r="C764" s="44"/>
      <c r="D764" s="229" t="s">
        <v>190</v>
      </c>
      <c r="E764" s="44"/>
      <c r="F764" s="230" t="s">
        <v>730</v>
      </c>
      <c r="G764" s="44"/>
      <c r="H764" s="44"/>
      <c r="I764" s="231"/>
      <c r="J764" s="44"/>
      <c r="K764" s="44"/>
      <c r="L764" s="48"/>
      <c r="M764" s="232"/>
      <c r="N764" s="233"/>
      <c r="O764" s="88"/>
      <c r="P764" s="88"/>
      <c r="Q764" s="88"/>
      <c r="R764" s="88"/>
      <c r="S764" s="88"/>
      <c r="T764" s="89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T764" s="21" t="s">
        <v>190</v>
      </c>
      <c r="AU764" s="21" t="s">
        <v>14</v>
      </c>
    </row>
    <row r="765" s="2" customFormat="1">
      <c r="A765" s="42"/>
      <c r="B765" s="43"/>
      <c r="C765" s="44"/>
      <c r="D765" s="236" t="s">
        <v>272</v>
      </c>
      <c r="E765" s="44"/>
      <c r="F765" s="277" t="s">
        <v>1044</v>
      </c>
      <c r="G765" s="44"/>
      <c r="H765" s="44"/>
      <c r="I765" s="231"/>
      <c r="J765" s="44"/>
      <c r="K765" s="44"/>
      <c r="L765" s="48"/>
      <c r="M765" s="232"/>
      <c r="N765" s="233"/>
      <c r="O765" s="88"/>
      <c r="P765" s="88"/>
      <c r="Q765" s="88"/>
      <c r="R765" s="88"/>
      <c r="S765" s="88"/>
      <c r="T765" s="89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T765" s="21" t="s">
        <v>272</v>
      </c>
      <c r="AU765" s="21" t="s">
        <v>14</v>
      </c>
    </row>
    <row r="766" s="13" customFormat="1">
      <c r="A766" s="13"/>
      <c r="B766" s="234"/>
      <c r="C766" s="235"/>
      <c r="D766" s="236" t="s">
        <v>192</v>
      </c>
      <c r="E766" s="237" t="s">
        <v>19</v>
      </c>
      <c r="F766" s="238" t="s">
        <v>193</v>
      </c>
      <c r="G766" s="235"/>
      <c r="H766" s="237" t="s">
        <v>19</v>
      </c>
      <c r="I766" s="239"/>
      <c r="J766" s="235"/>
      <c r="K766" s="235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192</v>
      </c>
      <c r="AU766" s="244" t="s">
        <v>14</v>
      </c>
      <c r="AV766" s="13" t="s">
        <v>81</v>
      </c>
      <c r="AW766" s="13" t="s">
        <v>35</v>
      </c>
      <c r="AX766" s="13" t="s">
        <v>74</v>
      </c>
      <c r="AY766" s="244" t="s">
        <v>179</v>
      </c>
    </row>
    <row r="767" s="13" customFormat="1">
      <c r="A767" s="13"/>
      <c r="B767" s="234"/>
      <c r="C767" s="235"/>
      <c r="D767" s="236" t="s">
        <v>192</v>
      </c>
      <c r="E767" s="237" t="s">
        <v>19</v>
      </c>
      <c r="F767" s="238" t="s">
        <v>263</v>
      </c>
      <c r="G767" s="235"/>
      <c r="H767" s="237" t="s">
        <v>19</v>
      </c>
      <c r="I767" s="239"/>
      <c r="J767" s="235"/>
      <c r="K767" s="235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192</v>
      </c>
      <c r="AU767" s="244" t="s">
        <v>14</v>
      </c>
      <c r="AV767" s="13" t="s">
        <v>81</v>
      </c>
      <c r="AW767" s="13" t="s">
        <v>35</v>
      </c>
      <c r="AX767" s="13" t="s">
        <v>74</v>
      </c>
      <c r="AY767" s="244" t="s">
        <v>179</v>
      </c>
    </row>
    <row r="768" s="13" customFormat="1">
      <c r="A768" s="13"/>
      <c r="B768" s="234"/>
      <c r="C768" s="235"/>
      <c r="D768" s="236" t="s">
        <v>192</v>
      </c>
      <c r="E768" s="237" t="s">
        <v>19</v>
      </c>
      <c r="F768" s="238" t="s">
        <v>198</v>
      </c>
      <c r="G768" s="235"/>
      <c r="H768" s="237" t="s">
        <v>19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192</v>
      </c>
      <c r="AU768" s="244" t="s">
        <v>14</v>
      </c>
      <c r="AV768" s="13" t="s">
        <v>81</v>
      </c>
      <c r="AW768" s="13" t="s">
        <v>35</v>
      </c>
      <c r="AX768" s="13" t="s">
        <v>74</v>
      </c>
      <c r="AY768" s="244" t="s">
        <v>179</v>
      </c>
    </row>
    <row r="769" s="14" customFormat="1">
      <c r="A769" s="14"/>
      <c r="B769" s="245"/>
      <c r="C769" s="246"/>
      <c r="D769" s="236" t="s">
        <v>192</v>
      </c>
      <c r="E769" s="247" t="s">
        <v>19</v>
      </c>
      <c r="F769" s="248" t="s">
        <v>1045</v>
      </c>
      <c r="G769" s="246"/>
      <c r="H769" s="249">
        <v>340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192</v>
      </c>
      <c r="AU769" s="255" t="s">
        <v>14</v>
      </c>
      <c r="AV769" s="14" t="s">
        <v>14</v>
      </c>
      <c r="AW769" s="14" t="s">
        <v>35</v>
      </c>
      <c r="AX769" s="14" t="s">
        <v>74</v>
      </c>
      <c r="AY769" s="255" t="s">
        <v>179</v>
      </c>
    </row>
    <row r="770" s="15" customFormat="1">
      <c r="A770" s="15"/>
      <c r="B770" s="256"/>
      <c r="C770" s="257"/>
      <c r="D770" s="236" t="s">
        <v>192</v>
      </c>
      <c r="E770" s="258" t="s">
        <v>19</v>
      </c>
      <c r="F770" s="259" t="s">
        <v>201</v>
      </c>
      <c r="G770" s="257"/>
      <c r="H770" s="260">
        <v>340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6" t="s">
        <v>192</v>
      </c>
      <c r="AU770" s="266" t="s">
        <v>14</v>
      </c>
      <c r="AV770" s="15" t="s">
        <v>188</v>
      </c>
      <c r="AW770" s="15" t="s">
        <v>35</v>
      </c>
      <c r="AX770" s="15" t="s">
        <v>81</v>
      </c>
      <c r="AY770" s="266" t="s">
        <v>179</v>
      </c>
    </row>
    <row r="771" s="2" customFormat="1" ht="16.5" customHeight="1">
      <c r="A771" s="42"/>
      <c r="B771" s="43"/>
      <c r="C771" s="216" t="s">
        <v>1046</v>
      </c>
      <c r="D771" s="216" t="s">
        <v>183</v>
      </c>
      <c r="E771" s="217" t="s">
        <v>733</v>
      </c>
      <c r="F771" s="218" t="s">
        <v>734</v>
      </c>
      <c r="G771" s="219" t="s">
        <v>186</v>
      </c>
      <c r="H771" s="220">
        <v>340</v>
      </c>
      <c r="I771" s="221"/>
      <c r="J771" s="222">
        <f>ROUND(I771*H771,2)</f>
        <v>0</v>
      </c>
      <c r="K771" s="218" t="s">
        <v>187</v>
      </c>
      <c r="L771" s="48"/>
      <c r="M771" s="223" t="s">
        <v>19</v>
      </c>
      <c r="N771" s="224" t="s">
        <v>45</v>
      </c>
      <c r="O771" s="88"/>
      <c r="P771" s="225">
        <f>O771*H771</f>
        <v>0</v>
      </c>
      <c r="Q771" s="225">
        <v>0.00056999999999999998</v>
      </c>
      <c r="R771" s="225">
        <f>Q771*H771</f>
        <v>0.1938</v>
      </c>
      <c r="S771" s="225">
        <v>0</v>
      </c>
      <c r="T771" s="226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27" t="s">
        <v>229</v>
      </c>
      <c r="AT771" s="227" t="s">
        <v>183</v>
      </c>
      <c r="AU771" s="227" t="s">
        <v>14</v>
      </c>
      <c r="AY771" s="21" t="s">
        <v>179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21" t="s">
        <v>81</v>
      </c>
      <c r="BK771" s="228">
        <f>ROUND(I771*H771,2)</f>
        <v>0</v>
      </c>
      <c r="BL771" s="21" t="s">
        <v>229</v>
      </c>
      <c r="BM771" s="227" t="s">
        <v>1047</v>
      </c>
    </row>
    <row r="772" s="2" customFormat="1">
      <c r="A772" s="42"/>
      <c r="B772" s="43"/>
      <c r="C772" s="44"/>
      <c r="D772" s="229" t="s">
        <v>190</v>
      </c>
      <c r="E772" s="44"/>
      <c r="F772" s="230" t="s">
        <v>736</v>
      </c>
      <c r="G772" s="44"/>
      <c r="H772" s="44"/>
      <c r="I772" s="231"/>
      <c r="J772" s="44"/>
      <c r="K772" s="44"/>
      <c r="L772" s="48"/>
      <c r="M772" s="232"/>
      <c r="N772" s="233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1" t="s">
        <v>190</v>
      </c>
      <c r="AU772" s="21" t="s">
        <v>14</v>
      </c>
    </row>
    <row r="773" s="2" customFormat="1">
      <c r="A773" s="42"/>
      <c r="B773" s="43"/>
      <c r="C773" s="44"/>
      <c r="D773" s="236" t="s">
        <v>272</v>
      </c>
      <c r="E773" s="44"/>
      <c r="F773" s="277" t="s">
        <v>737</v>
      </c>
      <c r="G773" s="44"/>
      <c r="H773" s="44"/>
      <c r="I773" s="231"/>
      <c r="J773" s="44"/>
      <c r="K773" s="44"/>
      <c r="L773" s="48"/>
      <c r="M773" s="232"/>
      <c r="N773" s="233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1" t="s">
        <v>272</v>
      </c>
      <c r="AU773" s="21" t="s">
        <v>14</v>
      </c>
    </row>
    <row r="774" s="13" customFormat="1">
      <c r="A774" s="13"/>
      <c r="B774" s="234"/>
      <c r="C774" s="235"/>
      <c r="D774" s="236" t="s">
        <v>192</v>
      </c>
      <c r="E774" s="237" t="s">
        <v>19</v>
      </c>
      <c r="F774" s="238" t="s">
        <v>193</v>
      </c>
      <c r="G774" s="235"/>
      <c r="H774" s="237" t="s">
        <v>19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192</v>
      </c>
      <c r="AU774" s="244" t="s">
        <v>14</v>
      </c>
      <c r="AV774" s="13" t="s">
        <v>81</v>
      </c>
      <c r="AW774" s="13" t="s">
        <v>35</v>
      </c>
      <c r="AX774" s="13" t="s">
        <v>74</v>
      </c>
      <c r="AY774" s="244" t="s">
        <v>179</v>
      </c>
    </row>
    <row r="775" s="13" customFormat="1">
      <c r="A775" s="13"/>
      <c r="B775" s="234"/>
      <c r="C775" s="235"/>
      <c r="D775" s="236" t="s">
        <v>192</v>
      </c>
      <c r="E775" s="237" t="s">
        <v>19</v>
      </c>
      <c r="F775" s="238" t="s">
        <v>263</v>
      </c>
      <c r="G775" s="235"/>
      <c r="H775" s="237" t="s">
        <v>19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192</v>
      </c>
      <c r="AU775" s="244" t="s">
        <v>14</v>
      </c>
      <c r="AV775" s="13" t="s">
        <v>81</v>
      </c>
      <c r="AW775" s="13" t="s">
        <v>35</v>
      </c>
      <c r="AX775" s="13" t="s">
        <v>74</v>
      </c>
      <c r="AY775" s="244" t="s">
        <v>179</v>
      </c>
    </row>
    <row r="776" s="13" customFormat="1">
      <c r="A776" s="13"/>
      <c r="B776" s="234"/>
      <c r="C776" s="235"/>
      <c r="D776" s="236" t="s">
        <v>192</v>
      </c>
      <c r="E776" s="237" t="s">
        <v>19</v>
      </c>
      <c r="F776" s="238" t="s">
        <v>198</v>
      </c>
      <c r="G776" s="235"/>
      <c r="H776" s="237" t="s">
        <v>19</v>
      </c>
      <c r="I776" s="239"/>
      <c r="J776" s="235"/>
      <c r="K776" s="235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192</v>
      </c>
      <c r="AU776" s="244" t="s">
        <v>14</v>
      </c>
      <c r="AV776" s="13" t="s">
        <v>81</v>
      </c>
      <c r="AW776" s="13" t="s">
        <v>35</v>
      </c>
      <c r="AX776" s="13" t="s">
        <v>74</v>
      </c>
      <c r="AY776" s="244" t="s">
        <v>179</v>
      </c>
    </row>
    <row r="777" s="14" customFormat="1">
      <c r="A777" s="14"/>
      <c r="B777" s="245"/>
      <c r="C777" s="246"/>
      <c r="D777" s="236" t="s">
        <v>192</v>
      </c>
      <c r="E777" s="247" t="s">
        <v>19</v>
      </c>
      <c r="F777" s="248" t="s">
        <v>1042</v>
      </c>
      <c r="G777" s="246"/>
      <c r="H777" s="249">
        <v>340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192</v>
      </c>
      <c r="AU777" s="255" t="s">
        <v>14</v>
      </c>
      <c r="AV777" s="14" t="s">
        <v>14</v>
      </c>
      <c r="AW777" s="14" t="s">
        <v>35</v>
      </c>
      <c r="AX777" s="14" t="s">
        <v>74</v>
      </c>
      <c r="AY777" s="255" t="s">
        <v>179</v>
      </c>
    </row>
    <row r="778" s="15" customFormat="1">
      <c r="A778" s="15"/>
      <c r="B778" s="256"/>
      <c r="C778" s="257"/>
      <c r="D778" s="236" t="s">
        <v>192</v>
      </c>
      <c r="E778" s="258" t="s">
        <v>19</v>
      </c>
      <c r="F778" s="259" t="s">
        <v>201</v>
      </c>
      <c r="G778" s="257"/>
      <c r="H778" s="260">
        <v>340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6" t="s">
        <v>192</v>
      </c>
      <c r="AU778" s="266" t="s">
        <v>14</v>
      </c>
      <c r="AV778" s="15" t="s">
        <v>188</v>
      </c>
      <c r="AW778" s="15" t="s">
        <v>35</v>
      </c>
      <c r="AX778" s="15" t="s">
        <v>81</v>
      </c>
      <c r="AY778" s="266" t="s">
        <v>179</v>
      </c>
    </row>
    <row r="779" s="2" customFormat="1" ht="16.5" customHeight="1">
      <c r="A779" s="42"/>
      <c r="B779" s="43"/>
      <c r="C779" s="216" t="s">
        <v>500</v>
      </c>
      <c r="D779" s="216" t="s">
        <v>183</v>
      </c>
      <c r="E779" s="217" t="s">
        <v>498</v>
      </c>
      <c r="F779" s="218" t="s">
        <v>499</v>
      </c>
      <c r="G779" s="219" t="s">
        <v>186</v>
      </c>
      <c r="H779" s="220">
        <v>340</v>
      </c>
      <c r="I779" s="221"/>
      <c r="J779" s="222">
        <f>ROUND(I779*H779,2)</f>
        <v>0</v>
      </c>
      <c r="K779" s="218" t="s">
        <v>187</v>
      </c>
      <c r="L779" s="48"/>
      <c r="M779" s="223" t="s">
        <v>19</v>
      </c>
      <c r="N779" s="224" t="s">
        <v>45</v>
      </c>
      <c r="O779" s="88"/>
      <c r="P779" s="225">
        <f>O779*H779</f>
        <v>0</v>
      </c>
      <c r="Q779" s="225">
        <v>0.00035</v>
      </c>
      <c r="R779" s="225">
        <f>Q779*H779</f>
        <v>0.119</v>
      </c>
      <c r="S779" s="225">
        <v>0</v>
      </c>
      <c r="T779" s="226">
        <f>S779*H779</f>
        <v>0</v>
      </c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R779" s="227" t="s">
        <v>229</v>
      </c>
      <c r="AT779" s="227" t="s">
        <v>183</v>
      </c>
      <c r="AU779" s="227" t="s">
        <v>14</v>
      </c>
      <c r="AY779" s="21" t="s">
        <v>179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1" t="s">
        <v>81</v>
      </c>
      <c r="BK779" s="228">
        <f>ROUND(I779*H779,2)</f>
        <v>0</v>
      </c>
      <c r="BL779" s="21" t="s">
        <v>229</v>
      </c>
      <c r="BM779" s="227" t="s">
        <v>1048</v>
      </c>
    </row>
    <row r="780" s="2" customFormat="1">
      <c r="A780" s="42"/>
      <c r="B780" s="43"/>
      <c r="C780" s="44"/>
      <c r="D780" s="229" t="s">
        <v>190</v>
      </c>
      <c r="E780" s="44"/>
      <c r="F780" s="230" t="s">
        <v>501</v>
      </c>
      <c r="G780" s="44"/>
      <c r="H780" s="44"/>
      <c r="I780" s="231"/>
      <c r="J780" s="44"/>
      <c r="K780" s="44"/>
      <c r="L780" s="48"/>
      <c r="M780" s="232"/>
      <c r="N780" s="233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T780" s="21" t="s">
        <v>190</v>
      </c>
      <c r="AU780" s="21" t="s">
        <v>14</v>
      </c>
    </row>
    <row r="781" s="2" customFormat="1">
      <c r="A781" s="42"/>
      <c r="B781" s="43"/>
      <c r="C781" s="44"/>
      <c r="D781" s="236" t="s">
        <v>272</v>
      </c>
      <c r="E781" s="44"/>
      <c r="F781" s="277" t="s">
        <v>739</v>
      </c>
      <c r="G781" s="44"/>
      <c r="H781" s="44"/>
      <c r="I781" s="231"/>
      <c r="J781" s="44"/>
      <c r="K781" s="44"/>
      <c r="L781" s="48"/>
      <c r="M781" s="232"/>
      <c r="N781" s="233"/>
      <c r="O781" s="88"/>
      <c r="P781" s="88"/>
      <c r="Q781" s="88"/>
      <c r="R781" s="88"/>
      <c r="S781" s="88"/>
      <c r="T781" s="89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T781" s="21" t="s">
        <v>272</v>
      </c>
      <c r="AU781" s="21" t="s">
        <v>14</v>
      </c>
    </row>
    <row r="782" s="13" customFormat="1">
      <c r="A782" s="13"/>
      <c r="B782" s="234"/>
      <c r="C782" s="235"/>
      <c r="D782" s="236" t="s">
        <v>192</v>
      </c>
      <c r="E782" s="237" t="s">
        <v>19</v>
      </c>
      <c r="F782" s="238" t="s">
        <v>193</v>
      </c>
      <c r="G782" s="235"/>
      <c r="H782" s="237" t="s">
        <v>19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192</v>
      </c>
      <c r="AU782" s="244" t="s">
        <v>14</v>
      </c>
      <c r="AV782" s="13" t="s">
        <v>81</v>
      </c>
      <c r="AW782" s="13" t="s">
        <v>35</v>
      </c>
      <c r="AX782" s="13" t="s">
        <v>74</v>
      </c>
      <c r="AY782" s="244" t="s">
        <v>179</v>
      </c>
    </row>
    <row r="783" s="13" customFormat="1">
      <c r="A783" s="13"/>
      <c r="B783" s="234"/>
      <c r="C783" s="235"/>
      <c r="D783" s="236" t="s">
        <v>192</v>
      </c>
      <c r="E783" s="237" t="s">
        <v>19</v>
      </c>
      <c r="F783" s="238" t="s">
        <v>263</v>
      </c>
      <c r="G783" s="235"/>
      <c r="H783" s="237" t="s">
        <v>19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192</v>
      </c>
      <c r="AU783" s="244" t="s">
        <v>14</v>
      </c>
      <c r="AV783" s="13" t="s">
        <v>81</v>
      </c>
      <c r="AW783" s="13" t="s">
        <v>35</v>
      </c>
      <c r="AX783" s="13" t="s">
        <v>74</v>
      </c>
      <c r="AY783" s="244" t="s">
        <v>179</v>
      </c>
    </row>
    <row r="784" s="13" customFormat="1">
      <c r="A784" s="13"/>
      <c r="B784" s="234"/>
      <c r="C784" s="235"/>
      <c r="D784" s="236" t="s">
        <v>192</v>
      </c>
      <c r="E784" s="237" t="s">
        <v>19</v>
      </c>
      <c r="F784" s="238" t="s">
        <v>198</v>
      </c>
      <c r="G784" s="235"/>
      <c r="H784" s="237" t="s">
        <v>19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192</v>
      </c>
      <c r="AU784" s="244" t="s">
        <v>14</v>
      </c>
      <c r="AV784" s="13" t="s">
        <v>81</v>
      </c>
      <c r="AW784" s="13" t="s">
        <v>35</v>
      </c>
      <c r="AX784" s="13" t="s">
        <v>74</v>
      </c>
      <c r="AY784" s="244" t="s">
        <v>179</v>
      </c>
    </row>
    <row r="785" s="14" customFormat="1">
      <c r="A785" s="14"/>
      <c r="B785" s="245"/>
      <c r="C785" s="246"/>
      <c r="D785" s="236" t="s">
        <v>192</v>
      </c>
      <c r="E785" s="247" t="s">
        <v>19</v>
      </c>
      <c r="F785" s="248" t="s">
        <v>1042</v>
      </c>
      <c r="G785" s="246"/>
      <c r="H785" s="249">
        <v>340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192</v>
      </c>
      <c r="AU785" s="255" t="s">
        <v>14</v>
      </c>
      <c r="AV785" s="14" t="s">
        <v>14</v>
      </c>
      <c r="AW785" s="14" t="s">
        <v>35</v>
      </c>
      <c r="AX785" s="14" t="s">
        <v>74</v>
      </c>
      <c r="AY785" s="255" t="s">
        <v>179</v>
      </c>
    </row>
    <row r="786" s="15" customFormat="1">
      <c r="A786" s="15"/>
      <c r="B786" s="256"/>
      <c r="C786" s="257"/>
      <c r="D786" s="236" t="s">
        <v>192</v>
      </c>
      <c r="E786" s="258" t="s">
        <v>19</v>
      </c>
      <c r="F786" s="259" t="s">
        <v>201</v>
      </c>
      <c r="G786" s="257"/>
      <c r="H786" s="260">
        <v>340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192</v>
      </c>
      <c r="AU786" s="266" t="s">
        <v>14</v>
      </c>
      <c r="AV786" s="15" t="s">
        <v>188</v>
      </c>
      <c r="AW786" s="15" t="s">
        <v>35</v>
      </c>
      <c r="AX786" s="15" t="s">
        <v>81</v>
      </c>
      <c r="AY786" s="266" t="s">
        <v>179</v>
      </c>
    </row>
    <row r="787" s="2" customFormat="1" ht="16.5" customHeight="1">
      <c r="A787" s="42"/>
      <c r="B787" s="43"/>
      <c r="C787" s="216" t="s">
        <v>466</v>
      </c>
      <c r="D787" s="216" t="s">
        <v>183</v>
      </c>
      <c r="E787" s="217" t="s">
        <v>741</v>
      </c>
      <c r="F787" s="218" t="s">
        <v>742</v>
      </c>
      <c r="G787" s="219" t="s">
        <v>186</v>
      </c>
      <c r="H787" s="220">
        <v>340</v>
      </c>
      <c r="I787" s="221"/>
      <c r="J787" s="222">
        <f>ROUND(I787*H787,2)</f>
        <v>0</v>
      </c>
      <c r="K787" s="218" t="s">
        <v>187</v>
      </c>
      <c r="L787" s="48"/>
      <c r="M787" s="223" t="s">
        <v>19</v>
      </c>
      <c r="N787" s="224" t="s">
        <v>45</v>
      </c>
      <c r="O787" s="88"/>
      <c r="P787" s="225">
        <f>O787*H787</f>
        <v>0</v>
      </c>
      <c r="Q787" s="225">
        <v>0.0019300000000000001</v>
      </c>
      <c r="R787" s="225">
        <f>Q787*H787</f>
        <v>0.65620000000000001</v>
      </c>
      <c r="S787" s="225">
        <v>0</v>
      </c>
      <c r="T787" s="226">
        <f>S787*H787</f>
        <v>0</v>
      </c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R787" s="227" t="s">
        <v>229</v>
      </c>
      <c r="AT787" s="227" t="s">
        <v>183</v>
      </c>
      <c r="AU787" s="227" t="s">
        <v>14</v>
      </c>
      <c r="AY787" s="21" t="s">
        <v>179</v>
      </c>
      <c r="BE787" s="228">
        <f>IF(N787="základní",J787,0)</f>
        <v>0</v>
      </c>
      <c r="BF787" s="228">
        <f>IF(N787="snížená",J787,0)</f>
        <v>0</v>
      </c>
      <c r="BG787" s="228">
        <f>IF(N787="zákl. přenesená",J787,0)</f>
        <v>0</v>
      </c>
      <c r="BH787" s="228">
        <f>IF(N787="sníž. přenesená",J787,0)</f>
        <v>0</v>
      </c>
      <c r="BI787" s="228">
        <f>IF(N787="nulová",J787,0)</f>
        <v>0</v>
      </c>
      <c r="BJ787" s="21" t="s">
        <v>81</v>
      </c>
      <c r="BK787" s="228">
        <f>ROUND(I787*H787,2)</f>
        <v>0</v>
      </c>
      <c r="BL787" s="21" t="s">
        <v>229</v>
      </c>
      <c r="BM787" s="227" t="s">
        <v>1049</v>
      </c>
    </row>
    <row r="788" s="2" customFormat="1">
      <c r="A788" s="42"/>
      <c r="B788" s="43"/>
      <c r="C788" s="44"/>
      <c r="D788" s="229" t="s">
        <v>190</v>
      </c>
      <c r="E788" s="44"/>
      <c r="F788" s="230" t="s">
        <v>744</v>
      </c>
      <c r="G788" s="44"/>
      <c r="H788" s="44"/>
      <c r="I788" s="231"/>
      <c r="J788" s="44"/>
      <c r="K788" s="44"/>
      <c r="L788" s="48"/>
      <c r="M788" s="232"/>
      <c r="N788" s="233"/>
      <c r="O788" s="88"/>
      <c r="P788" s="88"/>
      <c r="Q788" s="88"/>
      <c r="R788" s="88"/>
      <c r="S788" s="88"/>
      <c r="T788" s="89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T788" s="21" t="s">
        <v>190</v>
      </c>
      <c r="AU788" s="21" t="s">
        <v>14</v>
      </c>
    </row>
    <row r="789" s="2" customFormat="1">
      <c r="A789" s="42"/>
      <c r="B789" s="43"/>
      <c r="C789" s="44"/>
      <c r="D789" s="236" t="s">
        <v>272</v>
      </c>
      <c r="E789" s="44"/>
      <c r="F789" s="277" t="s">
        <v>745</v>
      </c>
      <c r="G789" s="44"/>
      <c r="H789" s="44"/>
      <c r="I789" s="231"/>
      <c r="J789" s="44"/>
      <c r="K789" s="44"/>
      <c r="L789" s="48"/>
      <c r="M789" s="232"/>
      <c r="N789" s="233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T789" s="21" t="s">
        <v>272</v>
      </c>
      <c r="AU789" s="21" t="s">
        <v>14</v>
      </c>
    </row>
    <row r="790" s="13" customFormat="1">
      <c r="A790" s="13"/>
      <c r="B790" s="234"/>
      <c r="C790" s="235"/>
      <c r="D790" s="236" t="s">
        <v>192</v>
      </c>
      <c r="E790" s="237" t="s">
        <v>19</v>
      </c>
      <c r="F790" s="238" t="s">
        <v>193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192</v>
      </c>
      <c r="AU790" s="244" t="s">
        <v>14</v>
      </c>
      <c r="AV790" s="13" t="s">
        <v>81</v>
      </c>
      <c r="AW790" s="13" t="s">
        <v>35</v>
      </c>
      <c r="AX790" s="13" t="s">
        <v>74</v>
      </c>
      <c r="AY790" s="244" t="s">
        <v>179</v>
      </c>
    </row>
    <row r="791" s="13" customFormat="1">
      <c r="A791" s="13"/>
      <c r="B791" s="234"/>
      <c r="C791" s="235"/>
      <c r="D791" s="236" t="s">
        <v>192</v>
      </c>
      <c r="E791" s="237" t="s">
        <v>19</v>
      </c>
      <c r="F791" s="238" t="s">
        <v>263</v>
      </c>
      <c r="G791" s="235"/>
      <c r="H791" s="237" t="s">
        <v>19</v>
      </c>
      <c r="I791" s="239"/>
      <c r="J791" s="235"/>
      <c r="K791" s="235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192</v>
      </c>
      <c r="AU791" s="244" t="s">
        <v>14</v>
      </c>
      <c r="AV791" s="13" t="s">
        <v>81</v>
      </c>
      <c r="AW791" s="13" t="s">
        <v>35</v>
      </c>
      <c r="AX791" s="13" t="s">
        <v>74</v>
      </c>
      <c r="AY791" s="244" t="s">
        <v>179</v>
      </c>
    </row>
    <row r="792" s="13" customFormat="1">
      <c r="A792" s="13"/>
      <c r="B792" s="234"/>
      <c r="C792" s="235"/>
      <c r="D792" s="236" t="s">
        <v>192</v>
      </c>
      <c r="E792" s="237" t="s">
        <v>19</v>
      </c>
      <c r="F792" s="238" t="s">
        <v>198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192</v>
      </c>
      <c r="AU792" s="244" t="s">
        <v>14</v>
      </c>
      <c r="AV792" s="13" t="s">
        <v>81</v>
      </c>
      <c r="AW792" s="13" t="s">
        <v>35</v>
      </c>
      <c r="AX792" s="13" t="s">
        <v>74</v>
      </c>
      <c r="AY792" s="244" t="s">
        <v>179</v>
      </c>
    </row>
    <row r="793" s="14" customFormat="1">
      <c r="A793" s="14"/>
      <c r="B793" s="245"/>
      <c r="C793" s="246"/>
      <c r="D793" s="236" t="s">
        <v>192</v>
      </c>
      <c r="E793" s="247" t="s">
        <v>19</v>
      </c>
      <c r="F793" s="248" t="s">
        <v>1042</v>
      </c>
      <c r="G793" s="246"/>
      <c r="H793" s="249">
        <v>340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192</v>
      </c>
      <c r="AU793" s="255" t="s">
        <v>14</v>
      </c>
      <c r="AV793" s="14" t="s">
        <v>14</v>
      </c>
      <c r="AW793" s="14" t="s">
        <v>35</v>
      </c>
      <c r="AX793" s="14" t="s">
        <v>74</v>
      </c>
      <c r="AY793" s="255" t="s">
        <v>179</v>
      </c>
    </row>
    <row r="794" s="15" customFormat="1">
      <c r="A794" s="15"/>
      <c r="B794" s="256"/>
      <c r="C794" s="257"/>
      <c r="D794" s="236" t="s">
        <v>192</v>
      </c>
      <c r="E794" s="258" t="s">
        <v>19</v>
      </c>
      <c r="F794" s="259" t="s">
        <v>201</v>
      </c>
      <c r="G794" s="257"/>
      <c r="H794" s="260">
        <v>340</v>
      </c>
      <c r="I794" s="261"/>
      <c r="J794" s="257"/>
      <c r="K794" s="257"/>
      <c r="L794" s="262"/>
      <c r="M794" s="302"/>
      <c r="N794" s="303"/>
      <c r="O794" s="303"/>
      <c r="P794" s="303"/>
      <c r="Q794" s="303"/>
      <c r="R794" s="303"/>
      <c r="S794" s="303"/>
      <c r="T794" s="30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6" t="s">
        <v>192</v>
      </c>
      <c r="AU794" s="266" t="s">
        <v>14</v>
      </c>
      <c r="AV794" s="15" t="s">
        <v>188</v>
      </c>
      <c r="AW794" s="15" t="s">
        <v>35</v>
      </c>
      <c r="AX794" s="15" t="s">
        <v>81</v>
      </c>
      <c r="AY794" s="266" t="s">
        <v>179</v>
      </c>
    </row>
    <row r="795" s="2" customFormat="1" ht="6.96" customHeight="1">
      <c r="A795" s="42"/>
      <c r="B795" s="63"/>
      <c r="C795" s="64"/>
      <c r="D795" s="64"/>
      <c r="E795" s="64"/>
      <c r="F795" s="64"/>
      <c r="G795" s="64"/>
      <c r="H795" s="64"/>
      <c r="I795" s="64"/>
      <c r="J795" s="64"/>
      <c r="K795" s="64"/>
      <c r="L795" s="48"/>
      <c r="M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</row>
  </sheetData>
  <sheetProtection sheet="1" autoFilter="0" formatColumns="0" formatRows="0" objects="1" scenarios="1" spinCount="100000" saltValue="DL1VIPJfKoc4nWLnB6ey9APaPmxz10jOrIPI9INPViVp53172AO6UeVT1XxlDbrxZCleFwMpyCLDcYFt3qopcg==" hashValue="WflIzRX03TqpPk4WQlkelPlo1yYkNhrL4auFJ5t3Ch3AeYWo2A71fHRHUTfkPL3wbPn1qv2itn08ZF1SYmP9Dg==" algorithmName="SHA-512" password="CC35"/>
  <autoFilter ref="C116:K7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5:H105"/>
    <mergeCell ref="E107:H107"/>
    <mergeCell ref="E109:H109"/>
    <mergeCell ref="L2:V2"/>
  </mergeCells>
  <hyperlinks>
    <hyperlink ref="F122" r:id="rId1" display="https://podminky.urs.cz/item/CS_URS_2023_02/111301111"/>
    <hyperlink ref="F137" r:id="rId2" display="https://podminky.urs.cz/item/CS_URS_2023_02/121151123"/>
    <hyperlink ref="F151" r:id="rId3" display="https://podminky.urs.cz/item/CS_URS_2023_02/122251105"/>
    <hyperlink ref="F167" r:id="rId4" display="https://podminky.urs.cz/item/CS_URS_2023_02/122551104"/>
    <hyperlink ref="F183" r:id="rId5" display="https://podminky.urs.cz/item/CS_URS_2023_02/131111333"/>
    <hyperlink ref="F187" r:id="rId6" display="https://podminky.urs.cz/item/CS_URS_2023_02/132251101"/>
    <hyperlink ref="F200" r:id="rId7" display="https://podminky.urs.cz/item/CS_URS_2023_02/133251102"/>
    <hyperlink ref="F215" r:id="rId8" display="https://podminky.urs.cz/item/CS_URS_2023_02/162351103"/>
    <hyperlink ref="F226" r:id="rId9" display="https://podminky.urs.cz/item/CS_URS_2023_02/162651112"/>
    <hyperlink ref="F231" r:id="rId10" display="https://podminky.urs.cz/item/CS_URS_2023_02/167151111"/>
    <hyperlink ref="F242" r:id="rId11" display="https://podminky.urs.cz/item/CS_URS_2023_02/171151103"/>
    <hyperlink ref="F271" r:id="rId12" display="https://podminky.urs.cz/item/CS_URS_2023_02/171251201"/>
    <hyperlink ref="F285" r:id="rId13" display="https://podminky.urs.cz/item/CS_URS_2023_02/171201231"/>
    <hyperlink ref="F290" r:id="rId14" display="https://podminky.urs.cz/item/CS_URS_2023_02/181351113"/>
    <hyperlink ref="F304" r:id="rId15" display="https://podminky.urs.cz/item/CS_URS_2023_02/181451131"/>
    <hyperlink ref="F309" r:id="rId16" display="https://podminky.urs.cz/item/CS_URS_2023_02/181951112"/>
    <hyperlink ref="F326" r:id="rId17" display="https://podminky.urs.cz/item/CS_URS_2023_02/211511111"/>
    <hyperlink ref="F330" r:id="rId18" display="https://podminky.urs.cz/item/CS_URS_2023_02/211971110"/>
    <hyperlink ref="F337" r:id="rId19" display="https://podminky.urs.cz/item/CS_URS_2023_02/212312111"/>
    <hyperlink ref="F342" r:id="rId20" display="https://podminky.urs.cz/item/CS_URS_2023_02/212755211"/>
    <hyperlink ref="F348" r:id="rId21" display="https://podminky.urs.cz/item/CS_URS_2023_02/274313611"/>
    <hyperlink ref="F356" r:id="rId22" display="https://podminky.urs.cz/item/CS_URS_2023_02/291211111"/>
    <hyperlink ref="F366" r:id="rId23" display="https://podminky.urs.cz/item/CS_URS_2023_02/338171113"/>
    <hyperlink ref="F372" r:id="rId24" display="https://podminky.urs.cz/item/CS_URS_2023_02/338171123"/>
    <hyperlink ref="F378" r:id="rId25" display="https://podminky.urs.cz/item/CS_URS_2023_02/348401120"/>
    <hyperlink ref="F391" r:id="rId26" display="https://podminky.urs.cz/item/CS_URS_2023_02/348501211"/>
    <hyperlink ref="F401" r:id="rId27" display="https://podminky.urs.cz/item/CS_URS_2023_02/451317777"/>
    <hyperlink ref="F406" r:id="rId28" display="https://podminky.urs.cz/item/CS_URS_2023_02/452311131"/>
    <hyperlink ref="F412" r:id="rId29" display="https://podminky.urs.cz/item/CS_URS_2023_02/452384111"/>
    <hyperlink ref="F418" r:id="rId30" display="https://podminky.urs.cz/item/CS_URS_2023_02/462512270"/>
    <hyperlink ref="F452" r:id="rId31" display="https://podminky.urs.cz/item/CS_URS_2023_02/561121112"/>
    <hyperlink ref="F465" r:id="rId32" display="https://podminky.urs.cz/item/CS_URS_2023_02/561121113"/>
    <hyperlink ref="F496" r:id="rId33" display="https://podminky.urs.cz/item/CS_URS_2023_02/564831111"/>
    <hyperlink ref="F510" r:id="rId34" display="https://podminky.urs.cz/item/CS_URS_2023_02/564841111"/>
    <hyperlink ref="F525" r:id="rId35" display="https://podminky.urs.cz/item/CS_URS_2023_02/564851111"/>
    <hyperlink ref="F540" r:id="rId36" display="https://podminky.urs.cz/item/CS_URS_2023_02/564911511"/>
    <hyperlink ref="F546" r:id="rId37" display="https://podminky.urs.cz/item/CS_URS_2023_02/573111115"/>
    <hyperlink ref="F551" r:id="rId38" display="https://podminky.urs.cz/item/CS_URS_2023_02/573211112"/>
    <hyperlink ref="F556" r:id="rId39" display="https://podminky.urs.cz/item/CS_URS_2023_02/577143111"/>
    <hyperlink ref="F562" r:id="rId40" display="https://podminky.urs.cz/item/CS_URS_2023_02/594511112"/>
    <hyperlink ref="F565" r:id="rId41" display="https://podminky.urs.cz/item/CS_URS_2023_02/596212210"/>
    <hyperlink ref="F575" r:id="rId42" display="https://podminky.urs.cz/item/CS_URS_2023_02/895941104"/>
    <hyperlink ref="F578" r:id="rId43" display="https://podminky.urs.cz/item/CS_URS_2023_02/899203112"/>
    <hyperlink ref="F583" r:id="rId44" display="https://podminky.urs.cz/item/CS_URS_2023_02/911111111"/>
    <hyperlink ref="F641" r:id="rId45" display="https://podminky.urs.cz/item/CS_URS_2023_02/916131113"/>
    <hyperlink ref="F648" r:id="rId46" display="https://podminky.urs.cz/item/CS_URS_2023_02/916331112"/>
    <hyperlink ref="F654" r:id="rId47" display="https://podminky.urs.cz/item/CS_URS_2023_02/919735112"/>
    <hyperlink ref="F656" r:id="rId48" display="https://podminky.urs.cz/item/CS_URS_2023_02/914111111"/>
    <hyperlink ref="F683" r:id="rId49" display="https://podminky.urs.cz/item/CS_URS_2023_02/914511112"/>
    <hyperlink ref="F688" r:id="rId50" display="https://podminky.urs.cz/item/CS_URS_2023_02/912111111"/>
    <hyperlink ref="F693" r:id="rId51" display="https://podminky.urs.cz/item/CS_URS_2023_02/915621111"/>
    <hyperlink ref="F697" r:id="rId52" display="https://podminky.urs.cz/item/CS_URS_2023_02/915131111"/>
    <hyperlink ref="F701" r:id="rId53" display="https://podminky.urs.cz/item/CS_URS_2023_02/919411111"/>
    <hyperlink ref="F704" r:id="rId54" display="https://podminky.urs.cz/item/CS_URS_2023_02/919411121"/>
    <hyperlink ref="F707" r:id="rId55" display="https://podminky.urs.cz/item/CS_URS_2023_02/919521120"/>
    <hyperlink ref="F714" r:id="rId56" display="https://podminky.urs.cz/item/CS_URS_2023_02/919521140"/>
    <hyperlink ref="F721" r:id="rId57" display="https://podminky.urs.cz/item/CS_URS_2023_02/919535555"/>
    <hyperlink ref="F730" r:id="rId58" display="https://podminky.urs.cz/item/CS_URS_2023_02/919551112"/>
    <hyperlink ref="F738" r:id="rId59" display="https://podminky.urs.cz/item/CS_URS_2023_02/966071822"/>
    <hyperlink ref="F744" r:id="rId60" display="https://podminky.urs.cz/item/CS_URS_2023_02/997221561"/>
    <hyperlink ref="F748" r:id="rId61" display="https://podminky.urs.cz/item/CS_URS_2023_02/997221569"/>
    <hyperlink ref="F753" r:id="rId62" display="https://podminky.urs.cz/item/CS_URS_2023_02/998225111"/>
    <hyperlink ref="F757" r:id="rId63" display="https://podminky.urs.cz/item/CS_URS_2023_02/789123240"/>
    <hyperlink ref="F764" r:id="rId64" display="https://podminky.urs.cz/item/CS_URS_2023_02/789223541"/>
    <hyperlink ref="F772" r:id="rId65" display="https://podminky.urs.cz/item/CS_URS_2023_02/789315217"/>
    <hyperlink ref="F780" r:id="rId66" display="https://podminky.urs.cz/item/CS_URS_2023_02/789327321"/>
    <hyperlink ref="F788" r:id="rId67" display="https://podminky.urs.cz/item/CS_URS_2023_02/7894215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1050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15. 1. 2024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ROUND(J110,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ROUND((SUM(BE110:BE732)),  2)</f>
        <v>0</v>
      </c>
      <c r="G33" s="42"/>
      <c r="H33" s="42"/>
      <c r="I33" s="161">
        <v>0.20999999999999999</v>
      </c>
      <c r="J33" s="160">
        <f>ROUND(((SUM(BE110:BE732))*I33),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ROUND((SUM(BF110:BF732)),  2)</f>
        <v>0</v>
      </c>
      <c r="G34" s="42"/>
      <c r="H34" s="42"/>
      <c r="I34" s="161">
        <v>0.14999999999999999</v>
      </c>
      <c r="J34" s="160">
        <f>ROUND(((SUM(BF110:BF732))*I34),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ROUND((SUM(BG110:BG732)),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ROUND((SUM(BH110:BH732)),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ROUND((SUM(BI110:BI732)),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202 - Lávka přes Vitický potok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15. 1. 2024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J110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139</v>
      </c>
      <c r="E60" s="181"/>
      <c r="F60" s="181"/>
      <c r="G60" s="181"/>
      <c r="H60" s="181"/>
      <c r="I60" s="181"/>
      <c r="J60" s="182">
        <f>J111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140</v>
      </c>
      <c r="E61" s="186"/>
      <c r="F61" s="186"/>
      <c r="G61" s="186"/>
      <c r="H61" s="186"/>
      <c r="I61" s="186"/>
      <c r="J61" s="187">
        <f>J112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141</v>
      </c>
      <c r="E62" s="186"/>
      <c r="F62" s="186"/>
      <c r="G62" s="186"/>
      <c r="H62" s="186"/>
      <c r="I62" s="186"/>
      <c r="J62" s="187">
        <f>J113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142</v>
      </c>
      <c r="E63" s="186"/>
      <c r="F63" s="186"/>
      <c r="G63" s="186"/>
      <c r="H63" s="186"/>
      <c r="I63" s="186"/>
      <c r="J63" s="187">
        <f>J118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9"/>
      <c r="D64" s="185" t="s">
        <v>143</v>
      </c>
      <c r="E64" s="186"/>
      <c r="F64" s="186"/>
      <c r="G64" s="186"/>
      <c r="H64" s="186"/>
      <c r="I64" s="186"/>
      <c r="J64" s="187">
        <f>J131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144</v>
      </c>
      <c r="E65" s="186"/>
      <c r="F65" s="186"/>
      <c r="G65" s="186"/>
      <c r="H65" s="186"/>
      <c r="I65" s="186"/>
      <c r="J65" s="187">
        <f>J144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145</v>
      </c>
      <c r="E66" s="186"/>
      <c r="F66" s="186"/>
      <c r="G66" s="186"/>
      <c r="H66" s="186"/>
      <c r="I66" s="186"/>
      <c r="J66" s="187">
        <f>J172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146</v>
      </c>
      <c r="E67" s="186"/>
      <c r="F67" s="186"/>
      <c r="G67" s="186"/>
      <c r="H67" s="186"/>
      <c r="I67" s="186"/>
      <c r="J67" s="187">
        <f>J205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147</v>
      </c>
      <c r="E68" s="186"/>
      <c r="F68" s="186"/>
      <c r="G68" s="186"/>
      <c r="H68" s="186"/>
      <c r="I68" s="186"/>
      <c r="J68" s="187">
        <f>J220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747</v>
      </c>
      <c r="E69" s="186"/>
      <c r="F69" s="186"/>
      <c r="G69" s="186"/>
      <c r="H69" s="186"/>
      <c r="I69" s="186"/>
      <c r="J69" s="187">
        <f>J221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1051</v>
      </c>
      <c r="E70" s="186"/>
      <c r="F70" s="186"/>
      <c r="G70" s="186"/>
      <c r="H70" s="186"/>
      <c r="I70" s="186"/>
      <c r="J70" s="187">
        <f>J267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148</v>
      </c>
      <c r="E71" s="186"/>
      <c r="F71" s="186"/>
      <c r="G71" s="186"/>
      <c r="H71" s="186"/>
      <c r="I71" s="186"/>
      <c r="J71" s="187">
        <f>J275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9"/>
      <c r="D72" s="185" t="s">
        <v>1052</v>
      </c>
      <c r="E72" s="186"/>
      <c r="F72" s="186"/>
      <c r="G72" s="186"/>
      <c r="H72" s="186"/>
      <c r="I72" s="186"/>
      <c r="J72" s="187">
        <f>J299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505</v>
      </c>
      <c r="E73" s="186"/>
      <c r="F73" s="186"/>
      <c r="G73" s="186"/>
      <c r="H73" s="186"/>
      <c r="I73" s="186"/>
      <c r="J73" s="187">
        <f>J322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1053</v>
      </c>
      <c r="E74" s="186"/>
      <c r="F74" s="186"/>
      <c r="G74" s="186"/>
      <c r="H74" s="186"/>
      <c r="I74" s="186"/>
      <c r="J74" s="187">
        <f>J323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506</v>
      </c>
      <c r="E75" s="186"/>
      <c r="F75" s="186"/>
      <c r="G75" s="186"/>
      <c r="H75" s="186"/>
      <c r="I75" s="186"/>
      <c r="J75" s="187">
        <f>J401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4"/>
      <c r="C76" s="129"/>
      <c r="D76" s="185" t="s">
        <v>1054</v>
      </c>
      <c r="E76" s="186"/>
      <c r="F76" s="186"/>
      <c r="G76" s="186"/>
      <c r="H76" s="186"/>
      <c r="I76" s="186"/>
      <c r="J76" s="187">
        <f>J418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9"/>
      <c r="D77" s="185" t="s">
        <v>149</v>
      </c>
      <c r="E77" s="186"/>
      <c r="F77" s="186"/>
      <c r="G77" s="186"/>
      <c r="H77" s="186"/>
      <c r="I77" s="186"/>
      <c r="J77" s="187">
        <f>J423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1055</v>
      </c>
      <c r="E78" s="186"/>
      <c r="F78" s="186"/>
      <c r="G78" s="186"/>
      <c r="H78" s="186"/>
      <c r="I78" s="186"/>
      <c r="J78" s="187">
        <f>J424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4"/>
      <c r="C79" s="129"/>
      <c r="D79" s="185" t="s">
        <v>150</v>
      </c>
      <c r="E79" s="186"/>
      <c r="F79" s="186"/>
      <c r="G79" s="186"/>
      <c r="H79" s="186"/>
      <c r="I79" s="186"/>
      <c r="J79" s="187">
        <f>J455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508</v>
      </c>
      <c r="E80" s="186"/>
      <c r="F80" s="186"/>
      <c r="G80" s="186"/>
      <c r="H80" s="186"/>
      <c r="I80" s="186"/>
      <c r="J80" s="187">
        <f>J461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9"/>
      <c r="D81" s="185" t="s">
        <v>156</v>
      </c>
      <c r="E81" s="186"/>
      <c r="F81" s="186"/>
      <c r="G81" s="186"/>
      <c r="H81" s="186"/>
      <c r="I81" s="186"/>
      <c r="J81" s="187">
        <f>J472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9"/>
      <c r="D82" s="185" t="s">
        <v>157</v>
      </c>
      <c r="E82" s="186"/>
      <c r="F82" s="186"/>
      <c r="G82" s="186"/>
      <c r="H82" s="186"/>
      <c r="I82" s="186"/>
      <c r="J82" s="187">
        <f>J473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9"/>
      <c r="D83" s="185" t="s">
        <v>158</v>
      </c>
      <c r="E83" s="186"/>
      <c r="F83" s="186"/>
      <c r="G83" s="186"/>
      <c r="H83" s="186"/>
      <c r="I83" s="186"/>
      <c r="J83" s="187">
        <f>J481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4"/>
      <c r="C84" s="129"/>
      <c r="D84" s="185" t="s">
        <v>160</v>
      </c>
      <c r="E84" s="186"/>
      <c r="F84" s="186"/>
      <c r="G84" s="186"/>
      <c r="H84" s="186"/>
      <c r="I84" s="186"/>
      <c r="J84" s="187">
        <f>J488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8"/>
      <c r="C85" s="179"/>
      <c r="D85" s="180" t="s">
        <v>161</v>
      </c>
      <c r="E85" s="181"/>
      <c r="F85" s="181"/>
      <c r="G85" s="181"/>
      <c r="H85" s="181"/>
      <c r="I85" s="181"/>
      <c r="J85" s="182">
        <f>J491</f>
        <v>0</v>
      </c>
      <c r="K85" s="179"/>
      <c r="L85" s="18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4"/>
      <c r="C86" s="129"/>
      <c r="D86" s="185" t="s">
        <v>1056</v>
      </c>
      <c r="E86" s="186"/>
      <c r="F86" s="186"/>
      <c r="G86" s="186"/>
      <c r="H86" s="186"/>
      <c r="I86" s="186"/>
      <c r="J86" s="187">
        <f>J492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9"/>
      <c r="D87" s="185" t="s">
        <v>1057</v>
      </c>
      <c r="E87" s="186"/>
      <c r="F87" s="186"/>
      <c r="G87" s="186"/>
      <c r="H87" s="186"/>
      <c r="I87" s="186"/>
      <c r="J87" s="187">
        <f>J548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9"/>
      <c r="D88" s="185" t="s">
        <v>162</v>
      </c>
      <c r="E88" s="186"/>
      <c r="F88" s="186"/>
      <c r="G88" s="186"/>
      <c r="H88" s="186"/>
      <c r="I88" s="186"/>
      <c r="J88" s="187">
        <f>J619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9"/>
      <c r="D89" s="185" t="s">
        <v>1058</v>
      </c>
      <c r="E89" s="186"/>
      <c r="F89" s="186"/>
      <c r="G89" s="186"/>
      <c r="H89" s="186"/>
      <c r="I89" s="186"/>
      <c r="J89" s="187">
        <f>J630</f>
        <v>0</v>
      </c>
      <c r="K89" s="129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9"/>
      <c r="D90" s="185" t="s">
        <v>163</v>
      </c>
      <c r="E90" s="186"/>
      <c r="F90" s="186"/>
      <c r="G90" s="186"/>
      <c r="H90" s="186"/>
      <c r="I90" s="186"/>
      <c r="J90" s="187">
        <f>J645</f>
        <v>0</v>
      </c>
      <c r="K90" s="129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6" s="2" customFormat="1" ht="6.96" customHeight="1">
      <c r="A96" s="42"/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4.96" customHeight="1">
      <c r="A97" s="42"/>
      <c r="B97" s="43"/>
      <c r="C97" s="27" t="s">
        <v>164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6" t="s">
        <v>16</v>
      </c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6.5" customHeight="1">
      <c r="A100" s="42"/>
      <c r="B100" s="43"/>
      <c r="C100" s="44"/>
      <c r="D100" s="44"/>
      <c r="E100" s="173" t="str">
        <f>E7</f>
        <v>Cyklostezka Ohře – Dalovice-Všeborovice</v>
      </c>
      <c r="F100" s="36"/>
      <c r="G100" s="36"/>
      <c r="H100" s="36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6" t="s">
        <v>130</v>
      </c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6.5" customHeight="1">
      <c r="A102" s="42"/>
      <c r="B102" s="43"/>
      <c r="C102" s="44"/>
      <c r="D102" s="44"/>
      <c r="E102" s="73" t="str">
        <f>E9</f>
        <v>SO 202 - Lávka přes Vitický potok</v>
      </c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2" customHeight="1">
      <c r="A104" s="42"/>
      <c r="B104" s="43"/>
      <c r="C104" s="36" t="s">
        <v>21</v>
      </c>
      <c r="D104" s="44"/>
      <c r="E104" s="44"/>
      <c r="F104" s="31" t="str">
        <f>F12</f>
        <v>Dalovice - Všeborovice</v>
      </c>
      <c r="G104" s="44"/>
      <c r="H104" s="44"/>
      <c r="I104" s="36" t="s">
        <v>23</v>
      </c>
      <c r="J104" s="76" t="str">
        <f>IF(J12="","",J12)</f>
        <v>15. 1. 2024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6.96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5.15" customHeight="1">
      <c r="A106" s="42"/>
      <c r="B106" s="43"/>
      <c r="C106" s="36" t="s">
        <v>25</v>
      </c>
      <c r="D106" s="44"/>
      <c r="E106" s="44"/>
      <c r="F106" s="31" t="str">
        <f>E15</f>
        <v>Karlovarský kraj</v>
      </c>
      <c r="G106" s="44"/>
      <c r="H106" s="44"/>
      <c r="I106" s="36" t="s">
        <v>32</v>
      </c>
      <c r="J106" s="40" t="str">
        <f>E21</f>
        <v>PONTIKA s.r.o.</v>
      </c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15.15" customHeight="1">
      <c r="A107" s="42"/>
      <c r="B107" s="43"/>
      <c r="C107" s="36" t="s">
        <v>30</v>
      </c>
      <c r="D107" s="44"/>
      <c r="E107" s="44"/>
      <c r="F107" s="31" t="str">
        <f>IF(E18="","",E18)</f>
        <v>Vyplň údaj</v>
      </c>
      <c r="G107" s="44"/>
      <c r="H107" s="44"/>
      <c r="I107" s="36" t="s">
        <v>36</v>
      </c>
      <c r="J107" s="40" t="str">
        <f>E24</f>
        <v xml:space="preserve"> </v>
      </c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0.32" customHeight="1">
      <c r="A108" s="42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11" customFormat="1" ht="29.28" customHeight="1">
      <c r="A109" s="189"/>
      <c r="B109" s="190"/>
      <c r="C109" s="191" t="s">
        <v>165</v>
      </c>
      <c r="D109" s="192" t="s">
        <v>59</v>
      </c>
      <c r="E109" s="192" t="s">
        <v>55</v>
      </c>
      <c r="F109" s="192" t="s">
        <v>56</v>
      </c>
      <c r="G109" s="192" t="s">
        <v>166</v>
      </c>
      <c r="H109" s="192" t="s">
        <v>167</v>
      </c>
      <c r="I109" s="192" t="s">
        <v>168</v>
      </c>
      <c r="J109" s="192" t="s">
        <v>137</v>
      </c>
      <c r="K109" s="193" t="s">
        <v>169</v>
      </c>
      <c r="L109" s="194"/>
      <c r="M109" s="96" t="s">
        <v>19</v>
      </c>
      <c r="N109" s="97" t="s">
        <v>44</v>
      </c>
      <c r="O109" s="97" t="s">
        <v>170</v>
      </c>
      <c r="P109" s="97" t="s">
        <v>171</v>
      </c>
      <c r="Q109" s="97" t="s">
        <v>172</v>
      </c>
      <c r="R109" s="97" t="s">
        <v>173</v>
      </c>
      <c r="S109" s="97" t="s">
        <v>174</v>
      </c>
      <c r="T109" s="98" t="s">
        <v>175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2"/>
      <c r="B110" s="43"/>
      <c r="C110" s="103" t="s">
        <v>176</v>
      </c>
      <c r="D110" s="44"/>
      <c r="E110" s="44"/>
      <c r="F110" s="44"/>
      <c r="G110" s="44"/>
      <c r="H110" s="44"/>
      <c r="I110" s="44"/>
      <c r="J110" s="195">
        <f>BK110</f>
        <v>0</v>
      </c>
      <c r="K110" s="44"/>
      <c r="L110" s="48"/>
      <c r="M110" s="99"/>
      <c r="N110" s="196"/>
      <c r="O110" s="100"/>
      <c r="P110" s="197">
        <f>P111+P491</f>
        <v>0</v>
      </c>
      <c r="Q110" s="100"/>
      <c r="R110" s="197">
        <f>R111+R491</f>
        <v>1222.487787</v>
      </c>
      <c r="S110" s="100"/>
      <c r="T110" s="198">
        <f>T111+T491</f>
        <v>10.2705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73</v>
      </c>
      <c r="AU110" s="21" t="s">
        <v>138</v>
      </c>
      <c r="BK110" s="199">
        <f>BK111+BK491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177</v>
      </c>
      <c r="F111" s="203" t="s">
        <v>178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P112+P220+P322+P423+P472</f>
        <v>0</v>
      </c>
      <c r="Q111" s="208"/>
      <c r="R111" s="209">
        <f>R112+R220+R322+R423+R472</f>
        <v>1201.5624711800001</v>
      </c>
      <c r="S111" s="208"/>
      <c r="T111" s="210">
        <f>T112+T220+T322+T423+T472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74</v>
      </c>
      <c r="AY111" s="211" t="s">
        <v>179</v>
      </c>
      <c r="BK111" s="213">
        <f>BK112+BK220+BK322+BK423+BK472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81</v>
      </c>
      <c r="F112" s="214" t="s">
        <v>180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P113+P118+P131+P144+P172+P205</f>
        <v>0</v>
      </c>
      <c r="Q112" s="208"/>
      <c r="R112" s="209">
        <f>R113+R118+R131+R144+R172+R205</f>
        <v>283.32599999999996</v>
      </c>
      <c r="S112" s="208"/>
      <c r="T112" s="210">
        <f>T113+T118+T131+T144+T172+T205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73</v>
      </c>
      <c r="AU112" s="212" t="s">
        <v>81</v>
      </c>
      <c r="AY112" s="211" t="s">
        <v>179</v>
      </c>
      <c r="BK112" s="213">
        <f>BK113+BK118+BK131+BK144+BK172+BK205</f>
        <v>0</v>
      </c>
    </row>
    <row r="113" s="12" customFormat="1" ht="20.88" customHeight="1">
      <c r="A113" s="12"/>
      <c r="B113" s="200"/>
      <c r="C113" s="201"/>
      <c r="D113" s="202" t="s">
        <v>73</v>
      </c>
      <c r="E113" s="214" t="s">
        <v>181</v>
      </c>
      <c r="F113" s="214" t="s">
        <v>182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0.0060000000000000001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14</v>
      </c>
      <c r="AY113" s="211" t="s">
        <v>179</v>
      </c>
      <c r="BK113" s="213">
        <f>SUM(BK114:BK117)</f>
        <v>0</v>
      </c>
    </row>
    <row r="114" s="2" customFormat="1" ht="16.5" customHeight="1">
      <c r="A114" s="42"/>
      <c r="B114" s="43"/>
      <c r="C114" s="216" t="s">
        <v>81</v>
      </c>
      <c r="D114" s="216" t="s">
        <v>183</v>
      </c>
      <c r="E114" s="217" t="s">
        <v>1059</v>
      </c>
      <c r="F114" s="218" t="s">
        <v>1060</v>
      </c>
      <c r="G114" s="219" t="s">
        <v>1061</v>
      </c>
      <c r="H114" s="220">
        <v>200</v>
      </c>
      <c r="I114" s="221"/>
      <c r="J114" s="222">
        <f>ROUND(I114*H114,2)</f>
        <v>0</v>
      </c>
      <c r="K114" s="218" t="s">
        <v>187</v>
      </c>
      <c r="L114" s="48"/>
      <c r="M114" s="223" t="s">
        <v>19</v>
      </c>
      <c r="N114" s="224" t="s">
        <v>45</v>
      </c>
      <c r="O114" s="88"/>
      <c r="P114" s="225">
        <f>O114*H114</f>
        <v>0</v>
      </c>
      <c r="Q114" s="225">
        <v>3.0000000000000001E-05</v>
      </c>
      <c r="R114" s="225">
        <f>Q114*H114</f>
        <v>0.0060000000000000001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188</v>
      </c>
      <c r="AT114" s="227" t="s">
        <v>183</v>
      </c>
      <c r="AU114" s="227" t="s">
        <v>189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188</v>
      </c>
      <c r="BM114" s="227" t="s">
        <v>14</v>
      </c>
    </row>
    <row r="115" s="2" customFormat="1">
      <c r="A115" s="42"/>
      <c r="B115" s="43"/>
      <c r="C115" s="44"/>
      <c r="D115" s="229" t="s">
        <v>190</v>
      </c>
      <c r="E115" s="44"/>
      <c r="F115" s="230" t="s">
        <v>1062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190</v>
      </c>
      <c r="AU115" s="21" t="s">
        <v>189</v>
      </c>
    </row>
    <row r="116" s="2" customFormat="1" ht="24.15" customHeight="1">
      <c r="A116" s="42"/>
      <c r="B116" s="43"/>
      <c r="C116" s="216" t="s">
        <v>14</v>
      </c>
      <c r="D116" s="216" t="s">
        <v>183</v>
      </c>
      <c r="E116" s="217" t="s">
        <v>1063</v>
      </c>
      <c r="F116" s="218" t="s">
        <v>1064</v>
      </c>
      <c r="G116" s="219" t="s">
        <v>1065</v>
      </c>
      <c r="H116" s="220">
        <v>20</v>
      </c>
      <c r="I116" s="221"/>
      <c r="J116" s="222">
        <f>ROUND(I116*H116,2)</f>
        <v>0</v>
      </c>
      <c r="K116" s="218" t="s">
        <v>187</v>
      </c>
      <c r="L116" s="48"/>
      <c r="M116" s="223" t="s">
        <v>19</v>
      </c>
      <c r="N116" s="224" t="s">
        <v>45</v>
      </c>
      <c r="O116" s="8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7" t="s">
        <v>188</v>
      </c>
      <c r="AT116" s="227" t="s">
        <v>183</v>
      </c>
      <c r="AU116" s="227" t="s">
        <v>189</v>
      </c>
      <c r="AY116" s="21" t="s">
        <v>179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1" t="s">
        <v>81</v>
      </c>
      <c r="BK116" s="228">
        <f>ROUND(I116*H116,2)</f>
        <v>0</v>
      </c>
      <c r="BL116" s="21" t="s">
        <v>188</v>
      </c>
      <c r="BM116" s="227" t="s">
        <v>188</v>
      </c>
    </row>
    <row r="117" s="2" customFormat="1">
      <c r="A117" s="42"/>
      <c r="B117" s="43"/>
      <c r="C117" s="44"/>
      <c r="D117" s="229" t="s">
        <v>190</v>
      </c>
      <c r="E117" s="44"/>
      <c r="F117" s="230" t="s">
        <v>1066</v>
      </c>
      <c r="G117" s="44"/>
      <c r="H117" s="44"/>
      <c r="I117" s="231"/>
      <c r="J117" s="44"/>
      <c r="K117" s="44"/>
      <c r="L117" s="48"/>
      <c r="M117" s="232"/>
      <c r="N117" s="233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190</v>
      </c>
      <c r="AU117" s="21" t="s">
        <v>189</v>
      </c>
    </row>
    <row r="118" s="12" customFormat="1" ht="20.88" customHeight="1">
      <c r="A118" s="12"/>
      <c r="B118" s="200"/>
      <c r="C118" s="201"/>
      <c r="D118" s="202" t="s">
        <v>73</v>
      </c>
      <c r="E118" s="214" t="s">
        <v>207</v>
      </c>
      <c r="F118" s="214" t="s">
        <v>208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SUM(P119:P130)</f>
        <v>0</v>
      </c>
      <c r="Q118" s="208"/>
      <c r="R118" s="209">
        <f>SUM(R119:R130)</f>
        <v>0</v>
      </c>
      <c r="S118" s="208"/>
      <c r="T118" s="210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73</v>
      </c>
      <c r="AU118" s="212" t="s">
        <v>14</v>
      </c>
      <c r="AY118" s="211" t="s">
        <v>179</v>
      </c>
      <c r="BK118" s="213">
        <f>SUM(BK119:BK130)</f>
        <v>0</v>
      </c>
    </row>
    <row r="119" s="2" customFormat="1" ht="21.75" customHeight="1">
      <c r="A119" s="42"/>
      <c r="B119" s="43"/>
      <c r="C119" s="216" t="s">
        <v>189</v>
      </c>
      <c r="D119" s="216" t="s">
        <v>183</v>
      </c>
      <c r="E119" s="217" t="s">
        <v>1067</v>
      </c>
      <c r="F119" s="218" t="s">
        <v>1068</v>
      </c>
      <c r="G119" s="219" t="s">
        <v>216</v>
      </c>
      <c r="H119" s="220">
        <v>107.467</v>
      </c>
      <c r="I119" s="221"/>
      <c r="J119" s="222">
        <f>ROUND(I119*H119,2)</f>
        <v>0</v>
      </c>
      <c r="K119" s="218" t="s">
        <v>187</v>
      </c>
      <c r="L119" s="48"/>
      <c r="M119" s="223" t="s">
        <v>19</v>
      </c>
      <c r="N119" s="224" t="s">
        <v>45</v>
      </c>
      <c r="O119" s="8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7" t="s">
        <v>188</v>
      </c>
      <c r="AT119" s="227" t="s">
        <v>183</v>
      </c>
      <c r="AU119" s="227" t="s">
        <v>189</v>
      </c>
      <c r="AY119" s="21" t="s">
        <v>179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1" t="s">
        <v>81</v>
      </c>
      <c r="BK119" s="228">
        <f>ROUND(I119*H119,2)</f>
        <v>0</v>
      </c>
      <c r="BL119" s="21" t="s">
        <v>188</v>
      </c>
      <c r="BM119" s="227" t="s">
        <v>211</v>
      </c>
    </row>
    <row r="120" s="2" customFormat="1">
      <c r="A120" s="42"/>
      <c r="B120" s="43"/>
      <c r="C120" s="44"/>
      <c r="D120" s="229" t="s">
        <v>190</v>
      </c>
      <c r="E120" s="44"/>
      <c r="F120" s="230" t="s">
        <v>1069</v>
      </c>
      <c r="G120" s="44"/>
      <c r="H120" s="44"/>
      <c r="I120" s="231"/>
      <c r="J120" s="44"/>
      <c r="K120" s="44"/>
      <c r="L120" s="48"/>
      <c r="M120" s="232"/>
      <c r="N120" s="233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190</v>
      </c>
      <c r="AU120" s="21" t="s">
        <v>189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1070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194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198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1071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1072</v>
      </c>
      <c r="G125" s="246"/>
      <c r="H125" s="249">
        <v>28.050000000000001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189</v>
      </c>
      <c r="AV125" s="14" t="s">
        <v>14</v>
      </c>
      <c r="AW125" s="14" t="s">
        <v>35</v>
      </c>
      <c r="AX125" s="14" t="s">
        <v>74</v>
      </c>
      <c r="AY125" s="255" t="s">
        <v>179</v>
      </c>
    </row>
    <row r="126" s="13" customFormat="1">
      <c r="A126" s="13"/>
      <c r="B126" s="234"/>
      <c r="C126" s="235"/>
      <c r="D126" s="236" t="s">
        <v>192</v>
      </c>
      <c r="E126" s="237" t="s">
        <v>19</v>
      </c>
      <c r="F126" s="238" t="s">
        <v>1073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192</v>
      </c>
      <c r="AU126" s="244" t="s">
        <v>189</v>
      </c>
      <c r="AV126" s="13" t="s">
        <v>81</v>
      </c>
      <c r="AW126" s="13" t="s">
        <v>35</v>
      </c>
      <c r="AX126" s="13" t="s">
        <v>74</v>
      </c>
      <c r="AY126" s="244" t="s">
        <v>179</v>
      </c>
    </row>
    <row r="127" s="14" customFormat="1">
      <c r="A127" s="14"/>
      <c r="B127" s="245"/>
      <c r="C127" s="246"/>
      <c r="D127" s="236" t="s">
        <v>192</v>
      </c>
      <c r="E127" s="247" t="s">
        <v>19</v>
      </c>
      <c r="F127" s="248" t="s">
        <v>1074</v>
      </c>
      <c r="G127" s="246"/>
      <c r="H127" s="249">
        <v>78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192</v>
      </c>
      <c r="AU127" s="255" t="s">
        <v>189</v>
      </c>
      <c r="AV127" s="14" t="s">
        <v>14</v>
      </c>
      <c r="AW127" s="14" t="s">
        <v>35</v>
      </c>
      <c r="AX127" s="14" t="s">
        <v>74</v>
      </c>
      <c r="AY127" s="255" t="s">
        <v>179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1075</v>
      </c>
      <c r="G128" s="246"/>
      <c r="H128" s="249">
        <v>0.75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189</v>
      </c>
      <c r="AV128" s="14" t="s">
        <v>14</v>
      </c>
      <c r="AW128" s="14" t="s">
        <v>35</v>
      </c>
      <c r="AX128" s="14" t="s">
        <v>74</v>
      </c>
      <c r="AY128" s="255" t="s">
        <v>179</v>
      </c>
    </row>
    <row r="129" s="14" customFormat="1">
      <c r="A129" s="14"/>
      <c r="B129" s="245"/>
      <c r="C129" s="246"/>
      <c r="D129" s="236" t="s">
        <v>192</v>
      </c>
      <c r="E129" s="247" t="s">
        <v>19</v>
      </c>
      <c r="F129" s="248" t="s">
        <v>1076</v>
      </c>
      <c r="G129" s="246"/>
      <c r="H129" s="249">
        <v>0.66700000000000004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192</v>
      </c>
      <c r="AU129" s="255" t="s">
        <v>189</v>
      </c>
      <c r="AV129" s="14" t="s">
        <v>14</v>
      </c>
      <c r="AW129" s="14" t="s">
        <v>35</v>
      </c>
      <c r="AX129" s="14" t="s">
        <v>74</v>
      </c>
      <c r="AY129" s="255" t="s">
        <v>179</v>
      </c>
    </row>
    <row r="130" s="15" customFormat="1">
      <c r="A130" s="15"/>
      <c r="B130" s="256"/>
      <c r="C130" s="257"/>
      <c r="D130" s="236" t="s">
        <v>192</v>
      </c>
      <c r="E130" s="258" t="s">
        <v>19</v>
      </c>
      <c r="F130" s="259" t="s">
        <v>201</v>
      </c>
      <c r="G130" s="257"/>
      <c r="H130" s="260">
        <v>107.467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192</v>
      </c>
      <c r="AU130" s="266" t="s">
        <v>189</v>
      </c>
      <c r="AV130" s="15" t="s">
        <v>188</v>
      </c>
      <c r="AW130" s="15" t="s">
        <v>35</v>
      </c>
      <c r="AX130" s="15" t="s">
        <v>81</v>
      </c>
      <c r="AY130" s="266" t="s">
        <v>179</v>
      </c>
    </row>
    <row r="131" s="12" customFormat="1" ht="20.88" customHeight="1">
      <c r="A131" s="12"/>
      <c r="B131" s="200"/>
      <c r="C131" s="201"/>
      <c r="D131" s="202" t="s">
        <v>73</v>
      </c>
      <c r="E131" s="214" t="s">
        <v>220</v>
      </c>
      <c r="F131" s="214" t="s">
        <v>221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SUM(P132:P143)</f>
        <v>0</v>
      </c>
      <c r="Q131" s="208"/>
      <c r="R131" s="209">
        <f>SUM(R132:R143)</f>
        <v>0</v>
      </c>
      <c r="S131" s="208"/>
      <c r="T131" s="210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81</v>
      </c>
      <c r="AT131" s="212" t="s">
        <v>73</v>
      </c>
      <c r="AU131" s="212" t="s">
        <v>14</v>
      </c>
      <c r="AY131" s="211" t="s">
        <v>179</v>
      </c>
      <c r="BK131" s="213">
        <f>SUM(BK132:BK143)</f>
        <v>0</v>
      </c>
    </row>
    <row r="132" s="2" customFormat="1" ht="24.15" customHeight="1">
      <c r="A132" s="42"/>
      <c r="B132" s="43"/>
      <c r="C132" s="216" t="s">
        <v>188</v>
      </c>
      <c r="D132" s="216" t="s">
        <v>183</v>
      </c>
      <c r="E132" s="217" t="s">
        <v>1077</v>
      </c>
      <c r="F132" s="218" t="s">
        <v>1078</v>
      </c>
      <c r="G132" s="219" t="s">
        <v>216</v>
      </c>
      <c r="H132" s="220">
        <v>351</v>
      </c>
      <c r="I132" s="221"/>
      <c r="J132" s="222">
        <f>ROUND(I132*H132,2)</f>
        <v>0</v>
      </c>
      <c r="K132" s="218" t="s">
        <v>187</v>
      </c>
      <c r="L132" s="48"/>
      <c r="M132" s="223" t="s">
        <v>19</v>
      </c>
      <c r="N132" s="224" t="s">
        <v>45</v>
      </c>
      <c r="O132" s="8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7" t="s">
        <v>188</v>
      </c>
      <c r="AT132" s="227" t="s">
        <v>183</v>
      </c>
      <c r="AU132" s="227" t="s">
        <v>189</v>
      </c>
      <c r="AY132" s="21" t="s">
        <v>179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1" t="s">
        <v>81</v>
      </c>
      <c r="BK132" s="228">
        <f>ROUND(I132*H132,2)</f>
        <v>0</v>
      </c>
      <c r="BL132" s="21" t="s">
        <v>188</v>
      </c>
      <c r="BM132" s="227" t="s">
        <v>217</v>
      </c>
    </row>
    <row r="133" s="2" customFormat="1">
      <c r="A133" s="42"/>
      <c r="B133" s="43"/>
      <c r="C133" s="44"/>
      <c r="D133" s="229" t="s">
        <v>190</v>
      </c>
      <c r="E133" s="44"/>
      <c r="F133" s="230" t="s">
        <v>1079</v>
      </c>
      <c r="G133" s="44"/>
      <c r="H133" s="44"/>
      <c r="I133" s="231"/>
      <c r="J133" s="44"/>
      <c r="K133" s="44"/>
      <c r="L133" s="48"/>
      <c r="M133" s="232"/>
      <c r="N133" s="233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190</v>
      </c>
      <c r="AU133" s="21" t="s">
        <v>189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1070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189</v>
      </c>
      <c r="AV134" s="13" t="s">
        <v>81</v>
      </c>
      <c r="AW134" s="13" t="s">
        <v>35</v>
      </c>
      <c r="AX134" s="13" t="s">
        <v>74</v>
      </c>
      <c r="AY134" s="244" t="s">
        <v>179</v>
      </c>
    </row>
    <row r="135" s="13" customFormat="1">
      <c r="A135" s="13"/>
      <c r="B135" s="234"/>
      <c r="C135" s="235"/>
      <c r="D135" s="236" t="s">
        <v>192</v>
      </c>
      <c r="E135" s="237" t="s">
        <v>19</v>
      </c>
      <c r="F135" s="238" t="s">
        <v>194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192</v>
      </c>
      <c r="AU135" s="244" t="s">
        <v>189</v>
      </c>
      <c r="AV135" s="13" t="s">
        <v>81</v>
      </c>
      <c r="AW135" s="13" t="s">
        <v>35</v>
      </c>
      <c r="AX135" s="13" t="s">
        <v>74</v>
      </c>
      <c r="AY135" s="244" t="s">
        <v>179</v>
      </c>
    </row>
    <row r="136" s="13" customFormat="1">
      <c r="A136" s="13"/>
      <c r="B136" s="234"/>
      <c r="C136" s="235"/>
      <c r="D136" s="236" t="s">
        <v>192</v>
      </c>
      <c r="E136" s="237" t="s">
        <v>19</v>
      </c>
      <c r="F136" s="238" t="s">
        <v>198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192</v>
      </c>
      <c r="AU136" s="244" t="s">
        <v>189</v>
      </c>
      <c r="AV136" s="13" t="s">
        <v>81</v>
      </c>
      <c r="AW136" s="13" t="s">
        <v>35</v>
      </c>
      <c r="AX136" s="13" t="s">
        <v>74</v>
      </c>
      <c r="AY136" s="244" t="s">
        <v>179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1080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4" customFormat="1">
      <c r="A138" s="14"/>
      <c r="B138" s="245"/>
      <c r="C138" s="246"/>
      <c r="D138" s="236" t="s">
        <v>192</v>
      </c>
      <c r="E138" s="247" t="s">
        <v>19</v>
      </c>
      <c r="F138" s="248" t="s">
        <v>1081</v>
      </c>
      <c r="G138" s="246"/>
      <c r="H138" s="249">
        <v>77.299999999999997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192</v>
      </c>
      <c r="AU138" s="255" t="s">
        <v>189</v>
      </c>
      <c r="AV138" s="14" t="s">
        <v>14</v>
      </c>
      <c r="AW138" s="14" t="s">
        <v>35</v>
      </c>
      <c r="AX138" s="14" t="s">
        <v>74</v>
      </c>
      <c r="AY138" s="255" t="s">
        <v>179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1082</v>
      </c>
      <c r="G139" s="246"/>
      <c r="H139" s="249">
        <v>56.700000000000003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189</v>
      </c>
      <c r="AV139" s="14" t="s">
        <v>14</v>
      </c>
      <c r="AW139" s="14" t="s">
        <v>35</v>
      </c>
      <c r="AX139" s="14" t="s">
        <v>74</v>
      </c>
      <c r="AY139" s="255" t="s">
        <v>179</v>
      </c>
    </row>
    <row r="140" s="14" customFormat="1">
      <c r="A140" s="14"/>
      <c r="B140" s="245"/>
      <c r="C140" s="246"/>
      <c r="D140" s="236" t="s">
        <v>192</v>
      </c>
      <c r="E140" s="247" t="s">
        <v>19</v>
      </c>
      <c r="F140" s="248" t="s">
        <v>1083</v>
      </c>
      <c r="G140" s="246"/>
      <c r="H140" s="249">
        <v>32.600000000000001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192</v>
      </c>
      <c r="AU140" s="255" t="s">
        <v>189</v>
      </c>
      <c r="AV140" s="14" t="s">
        <v>14</v>
      </c>
      <c r="AW140" s="14" t="s">
        <v>35</v>
      </c>
      <c r="AX140" s="14" t="s">
        <v>74</v>
      </c>
      <c r="AY140" s="255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1084</v>
      </c>
      <c r="G141" s="246"/>
      <c r="H141" s="249">
        <v>160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189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4" customFormat="1">
      <c r="A142" s="14"/>
      <c r="B142" s="245"/>
      <c r="C142" s="246"/>
      <c r="D142" s="236" t="s">
        <v>192</v>
      </c>
      <c r="E142" s="247" t="s">
        <v>19</v>
      </c>
      <c r="F142" s="248" t="s">
        <v>1085</v>
      </c>
      <c r="G142" s="246"/>
      <c r="H142" s="249">
        <v>24.399999999999999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192</v>
      </c>
      <c r="AU142" s="255" t="s">
        <v>189</v>
      </c>
      <c r="AV142" s="14" t="s">
        <v>14</v>
      </c>
      <c r="AW142" s="14" t="s">
        <v>35</v>
      </c>
      <c r="AX142" s="14" t="s">
        <v>74</v>
      </c>
      <c r="AY142" s="255" t="s">
        <v>179</v>
      </c>
    </row>
    <row r="143" s="15" customFormat="1">
      <c r="A143" s="15"/>
      <c r="B143" s="256"/>
      <c r="C143" s="257"/>
      <c r="D143" s="236" t="s">
        <v>192</v>
      </c>
      <c r="E143" s="258" t="s">
        <v>19</v>
      </c>
      <c r="F143" s="259" t="s">
        <v>201</v>
      </c>
      <c r="G143" s="257"/>
      <c r="H143" s="260">
        <v>351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192</v>
      </c>
      <c r="AU143" s="266" t="s">
        <v>189</v>
      </c>
      <c r="AV143" s="15" t="s">
        <v>188</v>
      </c>
      <c r="AW143" s="15" t="s">
        <v>35</v>
      </c>
      <c r="AX143" s="15" t="s">
        <v>81</v>
      </c>
      <c r="AY143" s="266" t="s">
        <v>179</v>
      </c>
    </row>
    <row r="144" s="12" customFormat="1" ht="20.88" customHeight="1">
      <c r="A144" s="12"/>
      <c r="B144" s="200"/>
      <c r="C144" s="201"/>
      <c r="D144" s="202" t="s">
        <v>73</v>
      </c>
      <c r="E144" s="214" t="s">
        <v>229</v>
      </c>
      <c r="F144" s="214" t="s">
        <v>230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SUM(P145:P171)</f>
        <v>0</v>
      </c>
      <c r="Q144" s="208"/>
      <c r="R144" s="209">
        <f>SUM(R145:R171)</f>
        <v>0</v>
      </c>
      <c r="S144" s="208"/>
      <c r="T144" s="210">
        <f>SUM(T145:T171)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14</v>
      </c>
      <c r="AY144" s="211" t="s">
        <v>179</v>
      </c>
      <c r="BK144" s="213">
        <f>SUM(BK145:BK171)</f>
        <v>0</v>
      </c>
    </row>
    <row r="145" s="2" customFormat="1" ht="37.8" customHeight="1">
      <c r="A145" s="42"/>
      <c r="B145" s="43"/>
      <c r="C145" s="216" t="s">
        <v>222</v>
      </c>
      <c r="D145" s="216" t="s">
        <v>183</v>
      </c>
      <c r="E145" s="217" t="s">
        <v>1086</v>
      </c>
      <c r="F145" s="218" t="s">
        <v>1087</v>
      </c>
      <c r="G145" s="219" t="s">
        <v>216</v>
      </c>
      <c r="H145" s="220">
        <v>170.726</v>
      </c>
      <c r="I145" s="221"/>
      <c r="J145" s="222">
        <f>ROUND(I145*H145,2)</f>
        <v>0</v>
      </c>
      <c r="K145" s="218" t="s">
        <v>187</v>
      </c>
      <c r="L145" s="48"/>
      <c r="M145" s="223" t="s">
        <v>19</v>
      </c>
      <c r="N145" s="224" t="s">
        <v>45</v>
      </c>
      <c r="O145" s="8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188</v>
      </c>
      <c r="AT145" s="227" t="s">
        <v>183</v>
      </c>
      <c r="AU145" s="227" t="s">
        <v>189</v>
      </c>
      <c r="AY145" s="21" t="s">
        <v>179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1" t="s">
        <v>81</v>
      </c>
      <c r="BK145" s="228">
        <f>ROUND(I145*H145,2)</f>
        <v>0</v>
      </c>
      <c r="BL145" s="21" t="s">
        <v>188</v>
      </c>
      <c r="BM145" s="227" t="s">
        <v>294</v>
      </c>
    </row>
    <row r="146" s="2" customFormat="1">
      <c r="A146" s="42"/>
      <c r="B146" s="43"/>
      <c r="C146" s="44"/>
      <c r="D146" s="229" t="s">
        <v>190</v>
      </c>
      <c r="E146" s="44"/>
      <c r="F146" s="230" t="s">
        <v>1088</v>
      </c>
      <c r="G146" s="44"/>
      <c r="H146" s="44"/>
      <c r="I146" s="231"/>
      <c r="J146" s="44"/>
      <c r="K146" s="44"/>
      <c r="L146" s="48"/>
      <c r="M146" s="232"/>
      <c r="N146" s="233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190</v>
      </c>
      <c r="AU146" s="21" t="s">
        <v>189</v>
      </c>
    </row>
    <row r="147" s="13" customFormat="1">
      <c r="A147" s="13"/>
      <c r="B147" s="234"/>
      <c r="C147" s="235"/>
      <c r="D147" s="236" t="s">
        <v>192</v>
      </c>
      <c r="E147" s="237" t="s">
        <v>19</v>
      </c>
      <c r="F147" s="238" t="s">
        <v>1089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192</v>
      </c>
      <c r="AU147" s="244" t="s">
        <v>189</v>
      </c>
      <c r="AV147" s="13" t="s">
        <v>81</v>
      </c>
      <c r="AW147" s="13" t="s">
        <v>35</v>
      </c>
      <c r="AX147" s="13" t="s">
        <v>74</v>
      </c>
      <c r="AY147" s="244" t="s">
        <v>179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1090</v>
      </c>
      <c r="G148" s="246"/>
      <c r="H148" s="249">
        <v>25.312999999999999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189</v>
      </c>
      <c r="AV148" s="14" t="s">
        <v>14</v>
      </c>
      <c r="AW148" s="14" t="s">
        <v>35</v>
      </c>
      <c r="AX148" s="14" t="s">
        <v>74</v>
      </c>
      <c r="AY148" s="255" t="s">
        <v>179</v>
      </c>
    </row>
    <row r="149" s="13" customFormat="1">
      <c r="A149" s="13"/>
      <c r="B149" s="234"/>
      <c r="C149" s="235"/>
      <c r="D149" s="236" t="s">
        <v>192</v>
      </c>
      <c r="E149" s="237" t="s">
        <v>19</v>
      </c>
      <c r="F149" s="238" t="s">
        <v>1091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192</v>
      </c>
      <c r="AU149" s="244" t="s">
        <v>189</v>
      </c>
      <c r="AV149" s="13" t="s">
        <v>81</v>
      </c>
      <c r="AW149" s="13" t="s">
        <v>35</v>
      </c>
      <c r="AX149" s="13" t="s">
        <v>74</v>
      </c>
      <c r="AY149" s="244" t="s">
        <v>179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1092</v>
      </c>
      <c r="G150" s="246"/>
      <c r="H150" s="249">
        <v>56.549999999999997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189</v>
      </c>
      <c r="AV150" s="14" t="s">
        <v>14</v>
      </c>
      <c r="AW150" s="14" t="s">
        <v>35</v>
      </c>
      <c r="AX150" s="14" t="s">
        <v>74</v>
      </c>
      <c r="AY150" s="255" t="s">
        <v>179</v>
      </c>
    </row>
    <row r="151" s="14" customFormat="1">
      <c r="A151" s="14"/>
      <c r="B151" s="245"/>
      <c r="C151" s="246"/>
      <c r="D151" s="236" t="s">
        <v>192</v>
      </c>
      <c r="E151" s="247" t="s">
        <v>19</v>
      </c>
      <c r="F151" s="248" t="s">
        <v>1093</v>
      </c>
      <c r="G151" s="246"/>
      <c r="H151" s="249">
        <v>1.5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192</v>
      </c>
      <c r="AU151" s="255" t="s">
        <v>189</v>
      </c>
      <c r="AV151" s="14" t="s">
        <v>14</v>
      </c>
      <c r="AW151" s="14" t="s">
        <v>35</v>
      </c>
      <c r="AX151" s="14" t="s">
        <v>74</v>
      </c>
      <c r="AY151" s="255" t="s">
        <v>179</v>
      </c>
    </row>
    <row r="152" s="14" customFormat="1">
      <c r="A152" s="14"/>
      <c r="B152" s="245"/>
      <c r="C152" s="246"/>
      <c r="D152" s="236" t="s">
        <v>192</v>
      </c>
      <c r="E152" s="247" t="s">
        <v>19</v>
      </c>
      <c r="F152" s="248" t="s">
        <v>1094</v>
      </c>
      <c r="G152" s="246"/>
      <c r="H152" s="249">
        <v>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192</v>
      </c>
      <c r="AU152" s="255" t="s">
        <v>189</v>
      </c>
      <c r="AV152" s="14" t="s">
        <v>14</v>
      </c>
      <c r="AW152" s="14" t="s">
        <v>35</v>
      </c>
      <c r="AX152" s="14" t="s">
        <v>74</v>
      </c>
      <c r="AY152" s="255" t="s">
        <v>179</v>
      </c>
    </row>
    <row r="153" s="15" customFormat="1">
      <c r="A153" s="15"/>
      <c r="B153" s="256"/>
      <c r="C153" s="257"/>
      <c r="D153" s="236" t="s">
        <v>192</v>
      </c>
      <c r="E153" s="258" t="s">
        <v>19</v>
      </c>
      <c r="F153" s="259" t="s">
        <v>201</v>
      </c>
      <c r="G153" s="257"/>
      <c r="H153" s="260">
        <v>85.363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192</v>
      </c>
      <c r="AU153" s="266" t="s">
        <v>189</v>
      </c>
      <c r="AV153" s="15" t="s">
        <v>188</v>
      </c>
      <c r="AW153" s="15" t="s">
        <v>35</v>
      </c>
      <c r="AX153" s="15" t="s">
        <v>74</v>
      </c>
      <c r="AY153" s="266" t="s">
        <v>179</v>
      </c>
    </row>
    <row r="154" s="14" customFormat="1">
      <c r="A154" s="14"/>
      <c r="B154" s="245"/>
      <c r="C154" s="246"/>
      <c r="D154" s="236" t="s">
        <v>192</v>
      </c>
      <c r="E154" s="247" t="s">
        <v>19</v>
      </c>
      <c r="F154" s="248" t="s">
        <v>1095</v>
      </c>
      <c r="G154" s="246"/>
      <c r="H154" s="249">
        <v>170.726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192</v>
      </c>
      <c r="AU154" s="255" t="s">
        <v>189</v>
      </c>
      <c r="AV154" s="14" t="s">
        <v>14</v>
      </c>
      <c r="AW154" s="14" t="s">
        <v>35</v>
      </c>
      <c r="AX154" s="14" t="s">
        <v>81</v>
      </c>
      <c r="AY154" s="255" t="s">
        <v>179</v>
      </c>
    </row>
    <row r="155" s="2" customFormat="1" ht="37.8" customHeight="1">
      <c r="A155" s="42"/>
      <c r="B155" s="43"/>
      <c r="C155" s="216" t="s">
        <v>211</v>
      </c>
      <c r="D155" s="216" t="s">
        <v>183</v>
      </c>
      <c r="E155" s="217" t="s">
        <v>241</v>
      </c>
      <c r="F155" s="218" t="s">
        <v>242</v>
      </c>
      <c r="G155" s="219" t="s">
        <v>216</v>
      </c>
      <c r="H155" s="220">
        <v>373.71199999999999</v>
      </c>
      <c r="I155" s="221"/>
      <c r="J155" s="222">
        <f>ROUND(I155*H155,2)</f>
        <v>0</v>
      </c>
      <c r="K155" s="218" t="s">
        <v>187</v>
      </c>
      <c r="L155" s="48"/>
      <c r="M155" s="223" t="s">
        <v>19</v>
      </c>
      <c r="N155" s="224" t="s">
        <v>45</v>
      </c>
      <c r="O155" s="88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188</v>
      </c>
      <c r="AT155" s="227" t="s">
        <v>183</v>
      </c>
      <c r="AU155" s="227" t="s">
        <v>189</v>
      </c>
      <c r="AY155" s="21" t="s">
        <v>179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1" t="s">
        <v>81</v>
      </c>
      <c r="BK155" s="228">
        <f>ROUND(I155*H155,2)</f>
        <v>0</v>
      </c>
      <c r="BL155" s="21" t="s">
        <v>188</v>
      </c>
      <c r="BM155" s="227" t="s">
        <v>1096</v>
      </c>
    </row>
    <row r="156" s="2" customFormat="1">
      <c r="A156" s="42"/>
      <c r="B156" s="43"/>
      <c r="C156" s="44"/>
      <c r="D156" s="229" t="s">
        <v>190</v>
      </c>
      <c r="E156" s="44"/>
      <c r="F156" s="230" t="s">
        <v>244</v>
      </c>
      <c r="G156" s="44"/>
      <c r="H156" s="44"/>
      <c r="I156" s="231"/>
      <c r="J156" s="44"/>
      <c r="K156" s="44"/>
      <c r="L156" s="48"/>
      <c r="M156" s="232"/>
      <c r="N156" s="233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190</v>
      </c>
      <c r="AU156" s="21" t="s">
        <v>189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245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189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4" customFormat="1">
      <c r="A158" s="14"/>
      <c r="B158" s="245"/>
      <c r="C158" s="246"/>
      <c r="D158" s="236" t="s">
        <v>192</v>
      </c>
      <c r="E158" s="247" t="s">
        <v>19</v>
      </c>
      <c r="F158" s="248" t="s">
        <v>1097</v>
      </c>
      <c r="G158" s="246"/>
      <c r="H158" s="249">
        <v>458.46699999999998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192</v>
      </c>
      <c r="AU158" s="255" t="s">
        <v>189</v>
      </c>
      <c r="AV158" s="14" t="s">
        <v>14</v>
      </c>
      <c r="AW158" s="14" t="s">
        <v>35</v>
      </c>
      <c r="AX158" s="14" t="s">
        <v>74</v>
      </c>
      <c r="AY158" s="255" t="s">
        <v>179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1098</v>
      </c>
      <c r="G159" s="246"/>
      <c r="H159" s="249">
        <v>0.60799999999999998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189</v>
      </c>
      <c r="AV159" s="14" t="s">
        <v>14</v>
      </c>
      <c r="AW159" s="14" t="s">
        <v>35</v>
      </c>
      <c r="AX159" s="14" t="s">
        <v>74</v>
      </c>
      <c r="AY159" s="255" t="s">
        <v>179</v>
      </c>
    </row>
    <row r="160" s="14" customFormat="1">
      <c r="A160" s="14"/>
      <c r="B160" s="245"/>
      <c r="C160" s="246"/>
      <c r="D160" s="236" t="s">
        <v>192</v>
      </c>
      <c r="E160" s="247" t="s">
        <v>19</v>
      </c>
      <c r="F160" s="248" t="s">
        <v>1099</v>
      </c>
      <c r="G160" s="246"/>
      <c r="H160" s="249">
        <v>-85.363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192</v>
      </c>
      <c r="AU160" s="255" t="s">
        <v>189</v>
      </c>
      <c r="AV160" s="14" t="s">
        <v>14</v>
      </c>
      <c r="AW160" s="14" t="s">
        <v>35</v>
      </c>
      <c r="AX160" s="14" t="s">
        <v>74</v>
      </c>
      <c r="AY160" s="255" t="s">
        <v>179</v>
      </c>
    </row>
    <row r="161" s="15" customFormat="1">
      <c r="A161" s="15"/>
      <c r="B161" s="256"/>
      <c r="C161" s="257"/>
      <c r="D161" s="236" t="s">
        <v>192</v>
      </c>
      <c r="E161" s="258" t="s">
        <v>19</v>
      </c>
      <c r="F161" s="259" t="s">
        <v>201</v>
      </c>
      <c r="G161" s="257"/>
      <c r="H161" s="260">
        <v>373.71199999999999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192</v>
      </c>
      <c r="AU161" s="266" t="s">
        <v>189</v>
      </c>
      <c r="AV161" s="15" t="s">
        <v>188</v>
      </c>
      <c r="AW161" s="15" t="s">
        <v>35</v>
      </c>
      <c r="AX161" s="15" t="s">
        <v>81</v>
      </c>
      <c r="AY161" s="266" t="s">
        <v>179</v>
      </c>
    </row>
    <row r="162" s="2" customFormat="1" ht="24.15" customHeight="1">
      <c r="A162" s="42"/>
      <c r="B162" s="43"/>
      <c r="C162" s="216" t="s">
        <v>240</v>
      </c>
      <c r="D162" s="216" t="s">
        <v>183</v>
      </c>
      <c r="E162" s="217" t="s">
        <v>1100</v>
      </c>
      <c r="F162" s="218" t="s">
        <v>1101</v>
      </c>
      <c r="G162" s="219" t="s">
        <v>216</v>
      </c>
      <c r="H162" s="220">
        <v>85.363</v>
      </c>
      <c r="I162" s="221"/>
      <c r="J162" s="222">
        <f>ROUND(I162*H162,2)</f>
        <v>0</v>
      </c>
      <c r="K162" s="218" t="s">
        <v>187</v>
      </c>
      <c r="L162" s="48"/>
      <c r="M162" s="223" t="s">
        <v>19</v>
      </c>
      <c r="N162" s="224" t="s">
        <v>45</v>
      </c>
      <c r="O162" s="8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7" t="s">
        <v>188</v>
      </c>
      <c r="AT162" s="227" t="s">
        <v>183</v>
      </c>
      <c r="AU162" s="227" t="s">
        <v>189</v>
      </c>
      <c r="AY162" s="21" t="s">
        <v>179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1" t="s">
        <v>81</v>
      </c>
      <c r="BK162" s="228">
        <f>ROUND(I162*H162,2)</f>
        <v>0</v>
      </c>
      <c r="BL162" s="21" t="s">
        <v>188</v>
      </c>
      <c r="BM162" s="227" t="s">
        <v>288</v>
      </c>
    </row>
    <row r="163" s="2" customFormat="1">
      <c r="A163" s="42"/>
      <c r="B163" s="43"/>
      <c r="C163" s="44"/>
      <c r="D163" s="229" t="s">
        <v>190</v>
      </c>
      <c r="E163" s="44"/>
      <c r="F163" s="230" t="s">
        <v>1102</v>
      </c>
      <c r="G163" s="44"/>
      <c r="H163" s="44"/>
      <c r="I163" s="231"/>
      <c r="J163" s="44"/>
      <c r="K163" s="44"/>
      <c r="L163" s="48"/>
      <c r="M163" s="232"/>
      <c r="N163" s="233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190</v>
      </c>
      <c r="AU163" s="21" t="s">
        <v>189</v>
      </c>
    </row>
    <row r="164" s="13" customFormat="1">
      <c r="A164" s="13"/>
      <c r="B164" s="234"/>
      <c r="C164" s="235"/>
      <c r="D164" s="236" t="s">
        <v>192</v>
      </c>
      <c r="E164" s="237" t="s">
        <v>19</v>
      </c>
      <c r="F164" s="238" t="s">
        <v>1103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192</v>
      </c>
      <c r="AU164" s="244" t="s">
        <v>189</v>
      </c>
      <c r="AV164" s="13" t="s">
        <v>81</v>
      </c>
      <c r="AW164" s="13" t="s">
        <v>35</v>
      </c>
      <c r="AX164" s="13" t="s">
        <v>74</v>
      </c>
      <c r="AY164" s="244" t="s">
        <v>179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1104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189</v>
      </c>
      <c r="AV165" s="13" t="s">
        <v>81</v>
      </c>
      <c r="AW165" s="13" t="s">
        <v>35</v>
      </c>
      <c r="AX165" s="13" t="s">
        <v>74</v>
      </c>
      <c r="AY165" s="244" t="s">
        <v>179</v>
      </c>
    </row>
    <row r="166" s="14" customFormat="1">
      <c r="A166" s="14"/>
      <c r="B166" s="245"/>
      <c r="C166" s="246"/>
      <c r="D166" s="236" t="s">
        <v>192</v>
      </c>
      <c r="E166" s="247" t="s">
        <v>19</v>
      </c>
      <c r="F166" s="248" t="s">
        <v>1090</v>
      </c>
      <c r="G166" s="246"/>
      <c r="H166" s="249">
        <v>25.312999999999999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192</v>
      </c>
      <c r="AU166" s="255" t="s">
        <v>189</v>
      </c>
      <c r="AV166" s="14" t="s">
        <v>14</v>
      </c>
      <c r="AW166" s="14" t="s">
        <v>35</v>
      </c>
      <c r="AX166" s="14" t="s">
        <v>74</v>
      </c>
      <c r="AY166" s="255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1091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1092</v>
      </c>
      <c r="G168" s="246"/>
      <c r="H168" s="249">
        <v>56.549999999999997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4" customFormat="1">
      <c r="A169" s="14"/>
      <c r="B169" s="245"/>
      <c r="C169" s="246"/>
      <c r="D169" s="236" t="s">
        <v>192</v>
      </c>
      <c r="E169" s="247" t="s">
        <v>19</v>
      </c>
      <c r="F169" s="248" t="s">
        <v>1093</v>
      </c>
      <c r="G169" s="246"/>
      <c r="H169" s="249">
        <v>1.5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192</v>
      </c>
      <c r="AU169" s="255" t="s">
        <v>189</v>
      </c>
      <c r="AV169" s="14" t="s">
        <v>14</v>
      </c>
      <c r="AW169" s="14" t="s">
        <v>35</v>
      </c>
      <c r="AX169" s="14" t="s">
        <v>74</v>
      </c>
      <c r="AY169" s="255" t="s">
        <v>179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1094</v>
      </c>
      <c r="G170" s="246"/>
      <c r="H170" s="249">
        <v>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189</v>
      </c>
      <c r="AV170" s="14" t="s">
        <v>14</v>
      </c>
      <c r="AW170" s="14" t="s">
        <v>35</v>
      </c>
      <c r="AX170" s="14" t="s">
        <v>74</v>
      </c>
      <c r="AY170" s="255" t="s">
        <v>179</v>
      </c>
    </row>
    <row r="171" s="15" customFormat="1">
      <c r="A171" s="15"/>
      <c r="B171" s="256"/>
      <c r="C171" s="257"/>
      <c r="D171" s="236" t="s">
        <v>192</v>
      </c>
      <c r="E171" s="258" t="s">
        <v>19</v>
      </c>
      <c r="F171" s="259" t="s">
        <v>201</v>
      </c>
      <c r="G171" s="257"/>
      <c r="H171" s="260">
        <v>85.363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192</v>
      </c>
      <c r="AU171" s="266" t="s">
        <v>189</v>
      </c>
      <c r="AV171" s="15" t="s">
        <v>188</v>
      </c>
      <c r="AW171" s="15" t="s">
        <v>35</v>
      </c>
      <c r="AX171" s="15" t="s">
        <v>81</v>
      </c>
      <c r="AY171" s="266" t="s">
        <v>179</v>
      </c>
    </row>
    <row r="172" s="12" customFormat="1" ht="20.88" customHeight="1">
      <c r="A172" s="12"/>
      <c r="B172" s="200"/>
      <c r="C172" s="201"/>
      <c r="D172" s="202" t="s">
        <v>73</v>
      </c>
      <c r="E172" s="214" t="s">
        <v>254</v>
      </c>
      <c r="F172" s="214" t="s">
        <v>255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SUM(P173:P204)</f>
        <v>0</v>
      </c>
      <c r="Q172" s="208"/>
      <c r="R172" s="209">
        <f>SUM(R173:R204)</f>
        <v>283.31999999999999</v>
      </c>
      <c r="S172" s="208"/>
      <c r="T172" s="210">
        <f>SUM(T173:T204)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81</v>
      </c>
      <c r="AT172" s="212" t="s">
        <v>73</v>
      </c>
      <c r="AU172" s="212" t="s">
        <v>14</v>
      </c>
      <c r="AY172" s="211" t="s">
        <v>179</v>
      </c>
      <c r="BK172" s="213">
        <f>SUM(BK173:BK204)</f>
        <v>0</v>
      </c>
    </row>
    <row r="173" s="2" customFormat="1" ht="24.15" customHeight="1">
      <c r="A173" s="42"/>
      <c r="B173" s="43"/>
      <c r="C173" s="216" t="s">
        <v>217</v>
      </c>
      <c r="D173" s="216" t="s">
        <v>183</v>
      </c>
      <c r="E173" s="217" t="s">
        <v>286</v>
      </c>
      <c r="F173" s="218" t="s">
        <v>287</v>
      </c>
      <c r="G173" s="219" t="s">
        <v>269</v>
      </c>
      <c r="H173" s="220">
        <v>672.68200000000002</v>
      </c>
      <c r="I173" s="221"/>
      <c r="J173" s="222">
        <f>ROUND(I173*H173,2)</f>
        <v>0</v>
      </c>
      <c r="K173" s="218" t="s">
        <v>187</v>
      </c>
      <c r="L173" s="48"/>
      <c r="M173" s="223" t="s">
        <v>19</v>
      </c>
      <c r="N173" s="224" t="s">
        <v>45</v>
      </c>
      <c r="O173" s="8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7" t="s">
        <v>188</v>
      </c>
      <c r="AT173" s="227" t="s">
        <v>183</v>
      </c>
      <c r="AU173" s="227" t="s">
        <v>189</v>
      </c>
      <c r="AY173" s="21" t="s">
        <v>179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1" t="s">
        <v>81</v>
      </c>
      <c r="BK173" s="228">
        <f>ROUND(I173*H173,2)</f>
        <v>0</v>
      </c>
      <c r="BL173" s="21" t="s">
        <v>188</v>
      </c>
      <c r="BM173" s="227" t="s">
        <v>297</v>
      </c>
    </row>
    <row r="174" s="2" customFormat="1">
      <c r="A174" s="42"/>
      <c r="B174" s="43"/>
      <c r="C174" s="44"/>
      <c r="D174" s="229" t="s">
        <v>190</v>
      </c>
      <c r="E174" s="44"/>
      <c r="F174" s="230" t="s">
        <v>289</v>
      </c>
      <c r="G174" s="44"/>
      <c r="H174" s="44"/>
      <c r="I174" s="231"/>
      <c r="J174" s="44"/>
      <c r="K174" s="44"/>
      <c r="L174" s="48"/>
      <c r="M174" s="232"/>
      <c r="N174" s="233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190</v>
      </c>
      <c r="AU174" s="21" t="s">
        <v>189</v>
      </c>
    </row>
    <row r="175" s="14" customFormat="1">
      <c r="A175" s="14"/>
      <c r="B175" s="245"/>
      <c r="C175" s="246"/>
      <c r="D175" s="236" t="s">
        <v>192</v>
      </c>
      <c r="E175" s="247" t="s">
        <v>19</v>
      </c>
      <c r="F175" s="248" t="s">
        <v>1105</v>
      </c>
      <c r="G175" s="246"/>
      <c r="H175" s="249">
        <v>672.68200000000002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189</v>
      </c>
      <c r="AV175" s="14" t="s">
        <v>14</v>
      </c>
      <c r="AW175" s="14" t="s">
        <v>35</v>
      </c>
      <c r="AX175" s="14" t="s">
        <v>74</v>
      </c>
      <c r="AY175" s="255" t="s">
        <v>179</v>
      </c>
    </row>
    <row r="176" s="15" customFormat="1">
      <c r="A176" s="15"/>
      <c r="B176" s="256"/>
      <c r="C176" s="257"/>
      <c r="D176" s="236" t="s">
        <v>192</v>
      </c>
      <c r="E176" s="258" t="s">
        <v>19</v>
      </c>
      <c r="F176" s="259" t="s">
        <v>201</v>
      </c>
      <c r="G176" s="257"/>
      <c r="H176" s="260">
        <v>672.68200000000002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192</v>
      </c>
      <c r="AU176" s="266" t="s">
        <v>189</v>
      </c>
      <c r="AV176" s="15" t="s">
        <v>188</v>
      </c>
      <c r="AW176" s="15" t="s">
        <v>35</v>
      </c>
      <c r="AX176" s="15" t="s">
        <v>81</v>
      </c>
      <c r="AY176" s="266" t="s">
        <v>179</v>
      </c>
    </row>
    <row r="177" s="2" customFormat="1" ht="24.15" customHeight="1">
      <c r="A177" s="42"/>
      <c r="B177" s="43"/>
      <c r="C177" s="216" t="s">
        <v>256</v>
      </c>
      <c r="D177" s="216" t="s">
        <v>183</v>
      </c>
      <c r="E177" s="217" t="s">
        <v>276</v>
      </c>
      <c r="F177" s="218" t="s">
        <v>277</v>
      </c>
      <c r="G177" s="219" t="s">
        <v>216</v>
      </c>
      <c r="H177" s="220">
        <v>373.71199999999999</v>
      </c>
      <c r="I177" s="221"/>
      <c r="J177" s="222">
        <f>ROUND(I177*H177,2)</f>
        <v>0</v>
      </c>
      <c r="K177" s="218" t="s">
        <v>187</v>
      </c>
      <c r="L177" s="48"/>
      <c r="M177" s="223" t="s">
        <v>19</v>
      </c>
      <c r="N177" s="224" t="s">
        <v>45</v>
      </c>
      <c r="O177" s="8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188</v>
      </c>
      <c r="AT177" s="227" t="s">
        <v>183</v>
      </c>
      <c r="AU177" s="227" t="s">
        <v>189</v>
      </c>
      <c r="AY177" s="21" t="s">
        <v>179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1" t="s">
        <v>81</v>
      </c>
      <c r="BK177" s="228">
        <f>ROUND(I177*H177,2)</f>
        <v>0</v>
      </c>
      <c r="BL177" s="21" t="s">
        <v>188</v>
      </c>
      <c r="BM177" s="227" t="s">
        <v>229</v>
      </c>
    </row>
    <row r="178" s="2" customFormat="1">
      <c r="A178" s="42"/>
      <c r="B178" s="43"/>
      <c r="C178" s="44"/>
      <c r="D178" s="229" t="s">
        <v>190</v>
      </c>
      <c r="E178" s="44"/>
      <c r="F178" s="230" t="s">
        <v>278</v>
      </c>
      <c r="G178" s="44"/>
      <c r="H178" s="44"/>
      <c r="I178" s="231"/>
      <c r="J178" s="44"/>
      <c r="K178" s="44"/>
      <c r="L178" s="48"/>
      <c r="M178" s="232"/>
      <c r="N178" s="233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190</v>
      </c>
      <c r="AU178" s="21" t="s">
        <v>189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1097</v>
      </c>
      <c r="G179" s="246"/>
      <c r="H179" s="249">
        <v>458.46699999999998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189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4" customFormat="1">
      <c r="A180" s="14"/>
      <c r="B180" s="245"/>
      <c r="C180" s="246"/>
      <c r="D180" s="236" t="s">
        <v>192</v>
      </c>
      <c r="E180" s="247" t="s">
        <v>19</v>
      </c>
      <c r="F180" s="248" t="s">
        <v>1098</v>
      </c>
      <c r="G180" s="246"/>
      <c r="H180" s="249">
        <v>0.60799999999999998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192</v>
      </c>
      <c r="AU180" s="255" t="s">
        <v>189</v>
      </c>
      <c r="AV180" s="14" t="s">
        <v>14</v>
      </c>
      <c r="AW180" s="14" t="s">
        <v>35</v>
      </c>
      <c r="AX180" s="14" t="s">
        <v>74</v>
      </c>
      <c r="AY180" s="255" t="s">
        <v>179</v>
      </c>
    </row>
    <row r="181" s="14" customFormat="1">
      <c r="A181" s="14"/>
      <c r="B181" s="245"/>
      <c r="C181" s="246"/>
      <c r="D181" s="236" t="s">
        <v>192</v>
      </c>
      <c r="E181" s="247" t="s">
        <v>19</v>
      </c>
      <c r="F181" s="248" t="s">
        <v>1099</v>
      </c>
      <c r="G181" s="246"/>
      <c r="H181" s="249">
        <v>-85.363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192</v>
      </c>
      <c r="AU181" s="255" t="s">
        <v>189</v>
      </c>
      <c r="AV181" s="14" t="s">
        <v>14</v>
      </c>
      <c r="AW181" s="14" t="s">
        <v>35</v>
      </c>
      <c r="AX181" s="14" t="s">
        <v>74</v>
      </c>
      <c r="AY181" s="255" t="s">
        <v>179</v>
      </c>
    </row>
    <row r="182" s="15" customFormat="1">
      <c r="A182" s="15"/>
      <c r="B182" s="256"/>
      <c r="C182" s="257"/>
      <c r="D182" s="236" t="s">
        <v>192</v>
      </c>
      <c r="E182" s="258" t="s">
        <v>19</v>
      </c>
      <c r="F182" s="259" t="s">
        <v>201</v>
      </c>
      <c r="G182" s="257"/>
      <c r="H182" s="260">
        <v>373.71199999999999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192</v>
      </c>
      <c r="AU182" s="266" t="s">
        <v>189</v>
      </c>
      <c r="AV182" s="15" t="s">
        <v>188</v>
      </c>
      <c r="AW182" s="15" t="s">
        <v>35</v>
      </c>
      <c r="AX182" s="15" t="s">
        <v>81</v>
      </c>
      <c r="AY182" s="266" t="s">
        <v>179</v>
      </c>
    </row>
    <row r="183" s="2" customFormat="1" ht="24.15" customHeight="1">
      <c r="A183" s="42"/>
      <c r="B183" s="43"/>
      <c r="C183" s="216" t="s">
        <v>225</v>
      </c>
      <c r="D183" s="216" t="s">
        <v>183</v>
      </c>
      <c r="E183" s="217" t="s">
        <v>1106</v>
      </c>
      <c r="F183" s="218" t="s">
        <v>1107</v>
      </c>
      <c r="G183" s="219" t="s">
        <v>216</v>
      </c>
      <c r="H183" s="220">
        <v>227.023</v>
      </c>
      <c r="I183" s="221"/>
      <c r="J183" s="222">
        <f>ROUND(I183*H183,2)</f>
        <v>0</v>
      </c>
      <c r="K183" s="218" t="s">
        <v>187</v>
      </c>
      <c r="L183" s="48"/>
      <c r="M183" s="223" t="s">
        <v>19</v>
      </c>
      <c r="N183" s="224" t="s">
        <v>45</v>
      </c>
      <c r="O183" s="8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7" t="s">
        <v>188</v>
      </c>
      <c r="AT183" s="227" t="s">
        <v>183</v>
      </c>
      <c r="AU183" s="227" t="s">
        <v>189</v>
      </c>
      <c r="AY183" s="21" t="s">
        <v>179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1" t="s">
        <v>81</v>
      </c>
      <c r="BK183" s="228">
        <f>ROUND(I183*H183,2)</f>
        <v>0</v>
      </c>
      <c r="BL183" s="21" t="s">
        <v>188</v>
      </c>
      <c r="BM183" s="227" t="s">
        <v>300</v>
      </c>
    </row>
    <row r="184" s="2" customFormat="1">
      <c r="A184" s="42"/>
      <c r="B184" s="43"/>
      <c r="C184" s="44"/>
      <c r="D184" s="229" t="s">
        <v>190</v>
      </c>
      <c r="E184" s="44"/>
      <c r="F184" s="230" t="s">
        <v>1108</v>
      </c>
      <c r="G184" s="44"/>
      <c r="H184" s="44"/>
      <c r="I184" s="231"/>
      <c r="J184" s="44"/>
      <c r="K184" s="44"/>
      <c r="L184" s="48"/>
      <c r="M184" s="232"/>
      <c r="N184" s="233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190</v>
      </c>
      <c r="AU184" s="21" t="s">
        <v>189</v>
      </c>
    </row>
    <row r="185" s="13" customFormat="1">
      <c r="A185" s="13"/>
      <c r="B185" s="234"/>
      <c r="C185" s="235"/>
      <c r="D185" s="236" t="s">
        <v>192</v>
      </c>
      <c r="E185" s="237" t="s">
        <v>19</v>
      </c>
      <c r="F185" s="238" t="s">
        <v>1070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192</v>
      </c>
      <c r="AU185" s="244" t="s">
        <v>189</v>
      </c>
      <c r="AV185" s="13" t="s">
        <v>81</v>
      </c>
      <c r="AW185" s="13" t="s">
        <v>35</v>
      </c>
      <c r="AX185" s="13" t="s">
        <v>74</v>
      </c>
      <c r="AY185" s="244" t="s">
        <v>179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194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3" customFormat="1">
      <c r="A187" s="13"/>
      <c r="B187" s="234"/>
      <c r="C187" s="235"/>
      <c r="D187" s="236" t="s">
        <v>192</v>
      </c>
      <c r="E187" s="237" t="s">
        <v>19</v>
      </c>
      <c r="F187" s="238" t="s">
        <v>198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192</v>
      </c>
      <c r="AU187" s="244" t="s">
        <v>189</v>
      </c>
      <c r="AV187" s="13" t="s">
        <v>81</v>
      </c>
      <c r="AW187" s="13" t="s">
        <v>35</v>
      </c>
      <c r="AX187" s="13" t="s">
        <v>74</v>
      </c>
      <c r="AY187" s="244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1109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1110</v>
      </c>
      <c r="G189" s="246"/>
      <c r="H189" s="249">
        <v>65.227000000000004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4" customFormat="1">
      <c r="A190" s="14"/>
      <c r="B190" s="245"/>
      <c r="C190" s="246"/>
      <c r="D190" s="236" t="s">
        <v>192</v>
      </c>
      <c r="E190" s="247" t="s">
        <v>19</v>
      </c>
      <c r="F190" s="248" t="s">
        <v>1111</v>
      </c>
      <c r="G190" s="246"/>
      <c r="H190" s="249">
        <v>76.433000000000007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192</v>
      </c>
      <c r="AU190" s="255" t="s">
        <v>189</v>
      </c>
      <c r="AV190" s="14" t="s">
        <v>14</v>
      </c>
      <c r="AW190" s="14" t="s">
        <v>35</v>
      </c>
      <c r="AX190" s="14" t="s">
        <v>74</v>
      </c>
      <c r="AY190" s="255" t="s">
        <v>179</v>
      </c>
    </row>
    <row r="191" s="13" customFormat="1">
      <c r="A191" s="13"/>
      <c r="B191" s="234"/>
      <c r="C191" s="235"/>
      <c r="D191" s="236" t="s">
        <v>192</v>
      </c>
      <c r="E191" s="237" t="s">
        <v>19</v>
      </c>
      <c r="F191" s="238" t="s">
        <v>1112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192</v>
      </c>
      <c r="AU191" s="244" t="s">
        <v>189</v>
      </c>
      <c r="AV191" s="13" t="s">
        <v>81</v>
      </c>
      <c r="AW191" s="13" t="s">
        <v>35</v>
      </c>
      <c r="AX191" s="13" t="s">
        <v>74</v>
      </c>
      <c r="AY191" s="244" t="s">
        <v>179</v>
      </c>
    </row>
    <row r="192" s="14" customFormat="1">
      <c r="A192" s="14"/>
      <c r="B192" s="245"/>
      <c r="C192" s="246"/>
      <c r="D192" s="236" t="s">
        <v>192</v>
      </c>
      <c r="E192" s="247" t="s">
        <v>19</v>
      </c>
      <c r="F192" s="248" t="s">
        <v>1090</v>
      </c>
      <c r="G192" s="246"/>
      <c r="H192" s="249">
        <v>25.312999999999999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192</v>
      </c>
      <c r="AU192" s="255" t="s">
        <v>189</v>
      </c>
      <c r="AV192" s="14" t="s">
        <v>14</v>
      </c>
      <c r="AW192" s="14" t="s">
        <v>35</v>
      </c>
      <c r="AX192" s="14" t="s">
        <v>74</v>
      </c>
      <c r="AY192" s="255" t="s">
        <v>179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1091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4" customFormat="1">
      <c r="A194" s="14"/>
      <c r="B194" s="245"/>
      <c r="C194" s="246"/>
      <c r="D194" s="236" t="s">
        <v>192</v>
      </c>
      <c r="E194" s="247" t="s">
        <v>19</v>
      </c>
      <c r="F194" s="248" t="s">
        <v>1092</v>
      </c>
      <c r="G194" s="246"/>
      <c r="H194" s="249">
        <v>56.549999999999997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192</v>
      </c>
      <c r="AU194" s="255" t="s">
        <v>189</v>
      </c>
      <c r="AV194" s="14" t="s">
        <v>14</v>
      </c>
      <c r="AW194" s="14" t="s">
        <v>35</v>
      </c>
      <c r="AX194" s="14" t="s">
        <v>74</v>
      </c>
      <c r="AY194" s="255" t="s">
        <v>179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1093</v>
      </c>
      <c r="G195" s="246"/>
      <c r="H195" s="249">
        <v>1.5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1094</v>
      </c>
      <c r="G196" s="246"/>
      <c r="H196" s="249">
        <v>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189</v>
      </c>
      <c r="AV196" s="14" t="s">
        <v>14</v>
      </c>
      <c r="AW196" s="14" t="s">
        <v>35</v>
      </c>
      <c r="AX196" s="14" t="s">
        <v>74</v>
      </c>
      <c r="AY196" s="255" t="s">
        <v>179</v>
      </c>
    </row>
    <row r="197" s="15" customFormat="1">
      <c r="A197" s="15"/>
      <c r="B197" s="256"/>
      <c r="C197" s="257"/>
      <c r="D197" s="236" t="s">
        <v>192</v>
      </c>
      <c r="E197" s="258" t="s">
        <v>19</v>
      </c>
      <c r="F197" s="259" t="s">
        <v>201</v>
      </c>
      <c r="G197" s="257"/>
      <c r="H197" s="260">
        <v>227.023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192</v>
      </c>
      <c r="AU197" s="266" t="s">
        <v>189</v>
      </c>
      <c r="AV197" s="15" t="s">
        <v>188</v>
      </c>
      <c r="AW197" s="15" t="s">
        <v>35</v>
      </c>
      <c r="AX197" s="15" t="s">
        <v>81</v>
      </c>
      <c r="AY197" s="266" t="s">
        <v>179</v>
      </c>
    </row>
    <row r="198" s="2" customFormat="1" ht="16.5" customHeight="1">
      <c r="A198" s="42"/>
      <c r="B198" s="43"/>
      <c r="C198" s="267" t="s">
        <v>181</v>
      </c>
      <c r="D198" s="267" t="s">
        <v>266</v>
      </c>
      <c r="E198" s="268" t="s">
        <v>1113</v>
      </c>
      <c r="F198" s="269" t="s">
        <v>1114</v>
      </c>
      <c r="G198" s="270" t="s">
        <v>269</v>
      </c>
      <c r="H198" s="271">
        <v>283.31999999999999</v>
      </c>
      <c r="I198" s="272"/>
      <c r="J198" s="273">
        <f>ROUND(I198*H198,2)</f>
        <v>0</v>
      </c>
      <c r="K198" s="269" t="s">
        <v>187</v>
      </c>
      <c r="L198" s="274"/>
      <c r="M198" s="275" t="s">
        <v>19</v>
      </c>
      <c r="N198" s="276" t="s">
        <v>45</v>
      </c>
      <c r="O198" s="88"/>
      <c r="P198" s="225">
        <f>O198*H198</f>
        <v>0</v>
      </c>
      <c r="Q198" s="225">
        <v>1</v>
      </c>
      <c r="R198" s="225">
        <f>Q198*H198</f>
        <v>283.31999999999999</v>
      </c>
      <c r="S198" s="225">
        <v>0</v>
      </c>
      <c r="T198" s="226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7" t="s">
        <v>217</v>
      </c>
      <c r="AT198" s="227" t="s">
        <v>266</v>
      </c>
      <c r="AU198" s="227" t="s">
        <v>189</v>
      </c>
      <c r="AY198" s="21" t="s">
        <v>179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1" t="s">
        <v>81</v>
      </c>
      <c r="BK198" s="228">
        <f>ROUND(I198*H198,2)</f>
        <v>0</v>
      </c>
      <c r="BL198" s="21" t="s">
        <v>188</v>
      </c>
      <c r="BM198" s="227" t="s">
        <v>305</v>
      </c>
    </row>
    <row r="199" s="2" customFormat="1">
      <c r="A199" s="42"/>
      <c r="B199" s="43"/>
      <c r="C199" s="44"/>
      <c r="D199" s="236" t="s">
        <v>272</v>
      </c>
      <c r="E199" s="44"/>
      <c r="F199" s="277" t="s">
        <v>1115</v>
      </c>
      <c r="G199" s="44"/>
      <c r="H199" s="44"/>
      <c r="I199" s="231"/>
      <c r="J199" s="44"/>
      <c r="K199" s="44"/>
      <c r="L199" s="48"/>
      <c r="M199" s="232"/>
      <c r="N199" s="233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272</v>
      </c>
      <c r="AU199" s="21" t="s">
        <v>189</v>
      </c>
    </row>
    <row r="200" s="13" customFormat="1">
      <c r="A200" s="13"/>
      <c r="B200" s="234"/>
      <c r="C200" s="235"/>
      <c r="D200" s="236" t="s">
        <v>192</v>
      </c>
      <c r="E200" s="237" t="s">
        <v>19</v>
      </c>
      <c r="F200" s="238" t="s">
        <v>1109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192</v>
      </c>
      <c r="AU200" s="244" t="s">
        <v>189</v>
      </c>
      <c r="AV200" s="13" t="s">
        <v>81</v>
      </c>
      <c r="AW200" s="13" t="s">
        <v>35</v>
      </c>
      <c r="AX200" s="13" t="s">
        <v>74</v>
      </c>
      <c r="AY200" s="244" t="s">
        <v>179</v>
      </c>
    </row>
    <row r="201" s="14" customFormat="1">
      <c r="A201" s="14"/>
      <c r="B201" s="245"/>
      <c r="C201" s="246"/>
      <c r="D201" s="236" t="s">
        <v>192</v>
      </c>
      <c r="E201" s="247" t="s">
        <v>19</v>
      </c>
      <c r="F201" s="248" t="s">
        <v>1110</v>
      </c>
      <c r="G201" s="246"/>
      <c r="H201" s="249">
        <v>65.227000000000004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192</v>
      </c>
      <c r="AU201" s="255" t="s">
        <v>189</v>
      </c>
      <c r="AV201" s="14" t="s">
        <v>14</v>
      </c>
      <c r="AW201" s="14" t="s">
        <v>35</v>
      </c>
      <c r="AX201" s="14" t="s">
        <v>74</v>
      </c>
      <c r="AY201" s="255" t="s">
        <v>179</v>
      </c>
    </row>
    <row r="202" s="14" customFormat="1">
      <c r="A202" s="14"/>
      <c r="B202" s="245"/>
      <c r="C202" s="246"/>
      <c r="D202" s="236" t="s">
        <v>192</v>
      </c>
      <c r="E202" s="247" t="s">
        <v>19</v>
      </c>
      <c r="F202" s="248" t="s">
        <v>1111</v>
      </c>
      <c r="G202" s="246"/>
      <c r="H202" s="249">
        <v>76.433000000000007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192</v>
      </c>
      <c r="AU202" s="255" t="s">
        <v>189</v>
      </c>
      <c r="AV202" s="14" t="s">
        <v>14</v>
      </c>
      <c r="AW202" s="14" t="s">
        <v>35</v>
      </c>
      <c r="AX202" s="14" t="s">
        <v>74</v>
      </c>
      <c r="AY202" s="255" t="s">
        <v>179</v>
      </c>
    </row>
    <row r="203" s="15" customFormat="1">
      <c r="A203" s="15"/>
      <c r="B203" s="256"/>
      <c r="C203" s="257"/>
      <c r="D203" s="236" t="s">
        <v>192</v>
      </c>
      <c r="E203" s="258" t="s">
        <v>19</v>
      </c>
      <c r="F203" s="259" t="s">
        <v>201</v>
      </c>
      <c r="G203" s="257"/>
      <c r="H203" s="260">
        <v>141.66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192</v>
      </c>
      <c r="AU203" s="266" t="s">
        <v>189</v>
      </c>
      <c r="AV203" s="15" t="s">
        <v>188</v>
      </c>
      <c r="AW203" s="15" t="s">
        <v>35</v>
      </c>
      <c r="AX203" s="15" t="s">
        <v>74</v>
      </c>
      <c r="AY203" s="266" t="s">
        <v>179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1116</v>
      </c>
      <c r="G204" s="246"/>
      <c r="H204" s="249">
        <v>283.31999999999999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189</v>
      </c>
      <c r="AV204" s="14" t="s">
        <v>14</v>
      </c>
      <c r="AW204" s="14" t="s">
        <v>35</v>
      </c>
      <c r="AX204" s="14" t="s">
        <v>81</v>
      </c>
      <c r="AY204" s="255" t="s">
        <v>179</v>
      </c>
    </row>
    <row r="205" s="12" customFormat="1" ht="20.88" customHeight="1">
      <c r="A205" s="12"/>
      <c r="B205" s="200"/>
      <c r="C205" s="201"/>
      <c r="D205" s="202" t="s">
        <v>73</v>
      </c>
      <c r="E205" s="214" t="s">
        <v>288</v>
      </c>
      <c r="F205" s="214" t="s">
        <v>291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SUM(P206:P219)</f>
        <v>0</v>
      </c>
      <c r="Q205" s="208"/>
      <c r="R205" s="209">
        <f>SUM(R206:R219)</f>
        <v>0</v>
      </c>
      <c r="S205" s="208"/>
      <c r="T205" s="210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81</v>
      </c>
      <c r="AT205" s="212" t="s">
        <v>73</v>
      </c>
      <c r="AU205" s="212" t="s">
        <v>14</v>
      </c>
      <c r="AY205" s="211" t="s">
        <v>179</v>
      </c>
      <c r="BK205" s="213">
        <f>SUM(BK206:BK219)</f>
        <v>0</v>
      </c>
    </row>
    <row r="206" s="2" customFormat="1" ht="21.75" customHeight="1">
      <c r="A206" s="42"/>
      <c r="B206" s="43"/>
      <c r="C206" s="216" t="s">
        <v>207</v>
      </c>
      <c r="D206" s="216" t="s">
        <v>183</v>
      </c>
      <c r="E206" s="217" t="s">
        <v>292</v>
      </c>
      <c r="F206" s="218" t="s">
        <v>293</v>
      </c>
      <c r="G206" s="219" t="s">
        <v>186</v>
      </c>
      <c r="H206" s="220">
        <v>178.684</v>
      </c>
      <c r="I206" s="221"/>
      <c r="J206" s="222">
        <f>ROUND(I206*H206,2)</f>
        <v>0</v>
      </c>
      <c r="K206" s="218" t="s">
        <v>187</v>
      </c>
      <c r="L206" s="48"/>
      <c r="M206" s="223" t="s">
        <v>19</v>
      </c>
      <c r="N206" s="224" t="s">
        <v>45</v>
      </c>
      <c r="O206" s="8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188</v>
      </c>
      <c r="AT206" s="227" t="s">
        <v>183</v>
      </c>
      <c r="AU206" s="227" t="s">
        <v>189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188</v>
      </c>
      <c r="BM206" s="227" t="s">
        <v>310</v>
      </c>
    </row>
    <row r="207" s="2" customFormat="1">
      <c r="A207" s="42"/>
      <c r="B207" s="43"/>
      <c r="C207" s="44"/>
      <c r="D207" s="229" t="s">
        <v>190</v>
      </c>
      <c r="E207" s="44"/>
      <c r="F207" s="230" t="s">
        <v>295</v>
      </c>
      <c r="G207" s="44"/>
      <c r="H207" s="44"/>
      <c r="I207" s="231"/>
      <c r="J207" s="44"/>
      <c r="K207" s="44"/>
      <c r="L207" s="48"/>
      <c r="M207" s="232"/>
      <c r="N207" s="233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190</v>
      </c>
      <c r="AU207" s="21" t="s">
        <v>189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1070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189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194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189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198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189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3" customFormat="1">
      <c r="A211" s="13"/>
      <c r="B211" s="234"/>
      <c r="C211" s="235"/>
      <c r="D211" s="236" t="s">
        <v>192</v>
      </c>
      <c r="E211" s="237" t="s">
        <v>19</v>
      </c>
      <c r="F211" s="238" t="s">
        <v>1117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192</v>
      </c>
      <c r="AU211" s="244" t="s">
        <v>189</v>
      </c>
      <c r="AV211" s="13" t="s">
        <v>81</v>
      </c>
      <c r="AW211" s="13" t="s">
        <v>35</v>
      </c>
      <c r="AX211" s="13" t="s">
        <v>74</v>
      </c>
      <c r="AY211" s="244" t="s">
        <v>179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1118</v>
      </c>
      <c r="G212" s="246"/>
      <c r="H212" s="249">
        <v>28.91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189</v>
      </c>
      <c r="AV212" s="14" t="s">
        <v>14</v>
      </c>
      <c r="AW212" s="14" t="s">
        <v>35</v>
      </c>
      <c r="AX212" s="14" t="s">
        <v>74</v>
      </c>
      <c r="AY212" s="255" t="s">
        <v>179</v>
      </c>
    </row>
    <row r="213" s="14" customFormat="1">
      <c r="A213" s="14"/>
      <c r="B213" s="245"/>
      <c r="C213" s="246"/>
      <c r="D213" s="236" t="s">
        <v>192</v>
      </c>
      <c r="E213" s="247" t="s">
        <v>19</v>
      </c>
      <c r="F213" s="248" t="s">
        <v>1119</v>
      </c>
      <c r="G213" s="246"/>
      <c r="H213" s="249">
        <v>47.524000000000001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192</v>
      </c>
      <c r="AU213" s="255" t="s">
        <v>189</v>
      </c>
      <c r="AV213" s="14" t="s">
        <v>14</v>
      </c>
      <c r="AW213" s="14" t="s">
        <v>35</v>
      </c>
      <c r="AX213" s="14" t="s">
        <v>74</v>
      </c>
      <c r="AY213" s="255" t="s">
        <v>179</v>
      </c>
    </row>
    <row r="214" s="13" customFormat="1">
      <c r="A214" s="13"/>
      <c r="B214" s="234"/>
      <c r="C214" s="235"/>
      <c r="D214" s="236" t="s">
        <v>192</v>
      </c>
      <c r="E214" s="237" t="s">
        <v>19</v>
      </c>
      <c r="F214" s="238" t="s">
        <v>1120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192</v>
      </c>
      <c r="AU214" s="244" t="s">
        <v>189</v>
      </c>
      <c r="AV214" s="13" t="s">
        <v>81</v>
      </c>
      <c r="AW214" s="13" t="s">
        <v>35</v>
      </c>
      <c r="AX214" s="13" t="s">
        <v>74</v>
      </c>
      <c r="AY214" s="244" t="s">
        <v>179</v>
      </c>
    </row>
    <row r="215" s="14" customFormat="1">
      <c r="A215" s="14"/>
      <c r="B215" s="245"/>
      <c r="C215" s="246"/>
      <c r="D215" s="236" t="s">
        <v>192</v>
      </c>
      <c r="E215" s="247" t="s">
        <v>19</v>
      </c>
      <c r="F215" s="248" t="s">
        <v>1121</v>
      </c>
      <c r="G215" s="246"/>
      <c r="H215" s="249">
        <v>69.599999999999994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192</v>
      </c>
      <c r="AU215" s="255" t="s">
        <v>189</v>
      </c>
      <c r="AV215" s="14" t="s">
        <v>14</v>
      </c>
      <c r="AW215" s="14" t="s">
        <v>35</v>
      </c>
      <c r="AX215" s="14" t="s">
        <v>74</v>
      </c>
      <c r="AY215" s="255" t="s">
        <v>179</v>
      </c>
    </row>
    <row r="216" s="14" customFormat="1">
      <c r="A216" s="14"/>
      <c r="B216" s="245"/>
      <c r="C216" s="246"/>
      <c r="D216" s="236" t="s">
        <v>192</v>
      </c>
      <c r="E216" s="247" t="s">
        <v>19</v>
      </c>
      <c r="F216" s="248" t="s">
        <v>1122</v>
      </c>
      <c r="G216" s="246"/>
      <c r="H216" s="249">
        <v>2.3999999999999999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192</v>
      </c>
      <c r="AU216" s="255" t="s">
        <v>189</v>
      </c>
      <c r="AV216" s="14" t="s">
        <v>14</v>
      </c>
      <c r="AW216" s="14" t="s">
        <v>35</v>
      </c>
      <c r="AX216" s="14" t="s">
        <v>74</v>
      </c>
      <c r="AY216" s="255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1071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4" customFormat="1">
      <c r="A218" s="14"/>
      <c r="B218" s="245"/>
      <c r="C218" s="246"/>
      <c r="D218" s="236" t="s">
        <v>192</v>
      </c>
      <c r="E218" s="247" t="s">
        <v>19</v>
      </c>
      <c r="F218" s="248" t="s">
        <v>1123</v>
      </c>
      <c r="G218" s="246"/>
      <c r="H218" s="249">
        <v>30.25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192</v>
      </c>
      <c r="AU218" s="255" t="s">
        <v>189</v>
      </c>
      <c r="AV218" s="14" t="s">
        <v>14</v>
      </c>
      <c r="AW218" s="14" t="s">
        <v>35</v>
      </c>
      <c r="AX218" s="14" t="s">
        <v>74</v>
      </c>
      <c r="AY218" s="255" t="s">
        <v>179</v>
      </c>
    </row>
    <row r="219" s="15" customFormat="1">
      <c r="A219" s="15"/>
      <c r="B219" s="256"/>
      <c r="C219" s="257"/>
      <c r="D219" s="236" t="s">
        <v>192</v>
      </c>
      <c r="E219" s="258" t="s">
        <v>19</v>
      </c>
      <c r="F219" s="259" t="s">
        <v>201</v>
      </c>
      <c r="G219" s="257"/>
      <c r="H219" s="260">
        <v>178.684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192</v>
      </c>
      <c r="AU219" s="266" t="s">
        <v>189</v>
      </c>
      <c r="AV219" s="15" t="s">
        <v>188</v>
      </c>
      <c r="AW219" s="15" t="s">
        <v>35</v>
      </c>
      <c r="AX219" s="15" t="s">
        <v>81</v>
      </c>
      <c r="AY219" s="266" t="s">
        <v>179</v>
      </c>
    </row>
    <row r="220" s="12" customFormat="1" ht="22.8" customHeight="1">
      <c r="A220" s="12"/>
      <c r="B220" s="200"/>
      <c r="C220" s="201"/>
      <c r="D220" s="202" t="s">
        <v>73</v>
      </c>
      <c r="E220" s="214" t="s">
        <v>14</v>
      </c>
      <c r="F220" s="214" t="s">
        <v>312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P221+P267+P275+P299</f>
        <v>0</v>
      </c>
      <c r="Q220" s="208"/>
      <c r="R220" s="209">
        <f>R221+R267+R275+R299</f>
        <v>259.47565928</v>
      </c>
      <c r="S220" s="208"/>
      <c r="T220" s="210">
        <f>T221+T267+T275+T299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81</v>
      </c>
      <c r="AT220" s="212" t="s">
        <v>73</v>
      </c>
      <c r="AU220" s="212" t="s">
        <v>81</v>
      </c>
      <c r="AY220" s="211" t="s">
        <v>179</v>
      </c>
      <c r="BK220" s="213">
        <f>BK221+BK267+BK275+BK299</f>
        <v>0</v>
      </c>
    </row>
    <row r="221" s="12" customFormat="1" ht="20.88" customHeight="1">
      <c r="A221" s="12"/>
      <c r="B221" s="200"/>
      <c r="C221" s="201"/>
      <c r="D221" s="202" t="s">
        <v>73</v>
      </c>
      <c r="E221" s="214" t="s">
        <v>7</v>
      </c>
      <c r="F221" s="214" t="s">
        <v>818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SUM(P222:P266)</f>
        <v>0</v>
      </c>
      <c r="Q221" s="208"/>
      <c r="R221" s="209">
        <f>SUM(R222:R266)</f>
        <v>41.99053928</v>
      </c>
      <c r="S221" s="208"/>
      <c r="T221" s="210">
        <f>SUM(T222:T266)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81</v>
      </c>
      <c r="AT221" s="212" t="s">
        <v>73</v>
      </c>
      <c r="AU221" s="212" t="s">
        <v>14</v>
      </c>
      <c r="AY221" s="211" t="s">
        <v>179</v>
      </c>
      <c r="BK221" s="213">
        <f>SUM(BK222:BK266)</f>
        <v>0</v>
      </c>
    </row>
    <row r="222" s="2" customFormat="1" ht="24.15" customHeight="1">
      <c r="A222" s="42"/>
      <c r="B222" s="43"/>
      <c r="C222" s="216" t="s">
        <v>220</v>
      </c>
      <c r="D222" s="216" t="s">
        <v>183</v>
      </c>
      <c r="E222" s="217" t="s">
        <v>1124</v>
      </c>
      <c r="F222" s="218" t="s">
        <v>1125</v>
      </c>
      <c r="G222" s="219" t="s">
        <v>216</v>
      </c>
      <c r="H222" s="220">
        <v>4.1280000000000001</v>
      </c>
      <c r="I222" s="221"/>
      <c r="J222" s="222">
        <f>ROUND(I222*H222,2)</f>
        <v>0</v>
      </c>
      <c r="K222" s="218" t="s">
        <v>187</v>
      </c>
      <c r="L222" s="48"/>
      <c r="M222" s="223" t="s">
        <v>19</v>
      </c>
      <c r="N222" s="224" t="s">
        <v>45</v>
      </c>
      <c r="O222" s="88"/>
      <c r="P222" s="225">
        <f>O222*H222</f>
        <v>0</v>
      </c>
      <c r="Q222" s="225">
        <v>1.6299999999999999</v>
      </c>
      <c r="R222" s="225">
        <f>Q222*H222</f>
        <v>6.7286399999999995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188</v>
      </c>
      <c r="AT222" s="227" t="s">
        <v>183</v>
      </c>
      <c r="AU222" s="227" t="s">
        <v>189</v>
      </c>
      <c r="AY222" s="21" t="s">
        <v>179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1" t="s">
        <v>81</v>
      </c>
      <c r="BK222" s="228">
        <f>ROUND(I222*H222,2)</f>
        <v>0</v>
      </c>
      <c r="BL222" s="21" t="s">
        <v>188</v>
      </c>
      <c r="BM222" s="227" t="s">
        <v>377</v>
      </c>
    </row>
    <row r="223" s="2" customFormat="1">
      <c r="A223" s="42"/>
      <c r="B223" s="43"/>
      <c r="C223" s="44"/>
      <c r="D223" s="229" t="s">
        <v>190</v>
      </c>
      <c r="E223" s="44"/>
      <c r="F223" s="230" t="s">
        <v>1126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190</v>
      </c>
      <c r="AU223" s="21" t="s">
        <v>189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1070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189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3" customFormat="1">
      <c r="A225" s="13"/>
      <c r="B225" s="234"/>
      <c r="C225" s="235"/>
      <c r="D225" s="236" t="s">
        <v>192</v>
      </c>
      <c r="E225" s="237" t="s">
        <v>19</v>
      </c>
      <c r="F225" s="238" t="s">
        <v>194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192</v>
      </c>
      <c r="AU225" s="244" t="s">
        <v>189</v>
      </c>
      <c r="AV225" s="13" t="s">
        <v>81</v>
      </c>
      <c r="AW225" s="13" t="s">
        <v>35</v>
      </c>
      <c r="AX225" s="13" t="s">
        <v>74</v>
      </c>
      <c r="AY225" s="244" t="s">
        <v>179</v>
      </c>
    </row>
    <row r="226" s="13" customFormat="1">
      <c r="A226" s="13"/>
      <c r="B226" s="234"/>
      <c r="C226" s="235"/>
      <c r="D226" s="236" t="s">
        <v>192</v>
      </c>
      <c r="E226" s="237" t="s">
        <v>19</v>
      </c>
      <c r="F226" s="238" t="s">
        <v>198</v>
      </c>
      <c r="G226" s="235"/>
      <c r="H226" s="237" t="s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192</v>
      </c>
      <c r="AU226" s="244" t="s">
        <v>189</v>
      </c>
      <c r="AV226" s="13" t="s">
        <v>81</v>
      </c>
      <c r="AW226" s="13" t="s">
        <v>35</v>
      </c>
      <c r="AX226" s="13" t="s">
        <v>74</v>
      </c>
      <c r="AY226" s="244" t="s">
        <v>179</v>
      </c>
    </row>
    <row r="227" s="14" customFormat="1">
      <c r="A227" s="14"/>
      <c r="B227" s="245"/>
      <c r="C227" s="246"/>
      <c r="D227" s="236" t="s">
        <v>192</v>
      </c>
      <c r="E227" s="247" t="s">
        <v>19</v>
      </c>
      <c r="F227" s="248" t="s">
        <v>1127</v>
      </c>
      <c r="G227" s="246"/>
      <c r="H227" s="249">
        <v>4.1280000000000001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192</v>
      </c>
      <c r="AU227" s="255" t="s">
        <v>189</v>
      </c>
      <c r="AV227" s="14" t="s">
        <v>14</v>
      </c>
      <c r="AW227" s="14" t="s">
        <v>35</v>
      </c>
      <c r="AX227" s="14" t="s">
        <v>74</v>
      </c>
      <c r="AY227" s="255" t="s">
        <v>179</v>
      </c>
    </row>
    <row r="228" s="15" customFormat="1">
      <c r="A228" s="15"/>
      <c r="B228" s="256"/>
      <c r="C228" s="257"/>
      <c r="D228" s="236" t="s">
        <v>192</v>
      </c>
      <c r="E228" s="258" t="s">
        <v>19</v>
      </c>
      <c r="F228" s="259" t="s">
        <v>201</v>
      </c>
      <c r="G228" s="257"/>
      <c r="H228" s="260">
        <v>4.1280000000000001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192</v>
      </c>
      <c r="AU228" s="266" t="s">
        <v>189</v>
      </c>
      <c r="AV228" s="15" t="s">
        <v>188</v>
      </c>
      <c r="AW228" s="15" t="s">
        <v>35</v>
      </c>
      <c r="AX228" s="15" t="s">
        <v>81</v>
      </c>
      <c r="AY228" s="266" t="s">
        <v>179</v>
      </c>
    </row>
    <row r="229" s="2" customFormat="1" ht="16.5" customHeight="1">
      <c r="A229" s="42"/>
      <c r="B229" s="43"/>
      <c r="C229" s="216" t="s">
        <v>297</v>
      </c>
      <c r="D229" s="216" t="s">
        <v>183</v>
      </c>
      <c r="E229" s="217" t="s">
        <v>1128</v>
      </c>
      <c r="F229" s="218" t="s">
        <v>1129</v>
      </c>
      <c r="G229" s="219" t="s">
        <v>204</v>
      </c>
      <c r="H229" s="220">
        <v>34.399999999999999</v>
      </c>
      <c r="I229" s="221"/>
      <c r="J229" s="222">
        <f>ROUND(I229*H229,2)</f>
        <v>0</v>
      </c>
      <c r="K229" s="218" t="s">
        <v>187</v>
      </c>
      <c r="L229" s="48"/>
      <c r="M229" s="223" t="s">
        <v>19</v>
      </c>
      <c r="N229" s="224" t="s">
        <v>45</v>
      </c>
      <c r="O229" s="88"/>
      <c r="P229" s="225">
        <f>O229*H229</f>
        <v>0</v>
      </c>
      <c r="Q229" s="225">
        <v>0.00079000000000000001</v>
      </c>
      <c r="R229" s="225">
        <f>Q229*H229</f>
        <v>0.027175999999999999</v>
      </c>
      <c r="S229" s="225">
        <v>0</v>
      </c>
      <c r="T229" s="226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7" t="s">
        <v>188</v>
      </c>
      <c r="AT229" s="227" t="s">
        <v>183</v>
      </c>
      <c r="AU229" s="227" t="s">
        <v>189</v>
      </c>
      <c r="AY229" s="21" t="s">
        <v>179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1" t="s">
        <v>81</v>
      </c>
      <c r="BK229" s="228">
        <f>ROUND(I229*H229,2)</f>
        <v>0</v>
      </c>
      <c r="BL229" s="21" t="s">
        <v>188</v>
      </c>
      <c r="BM229" s="227" t="s">
        <v>389</v>
      </c>
    </row>
    <row r="230" s="2" customFormat="1">
      <c r="A230" s="42"/>
      <c r="B230" s="43"/>
      <c r="C230" s="44"/>
      <c r="D230" s="229" t="s">
        <v>190</v>
      </c>
      <c r="E230" s="44"/>
      <c r="F230" s="230" t="s">
        <v>1130</v>
      </c>
      <c r="G230" s="44"/>
      <c r="H230" s="44"/>
      <c r="I230" s="231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190</v>
      </c>
      <c r="AU230" s="21" t="s">
        <v>189</v>
      </c>
    </row>
    <row r="231" s="13" customFormat="1">
      <c r="A231" s="13"/>
      <c r="B231" s="234"/>
      <c r="C231" s="235"/>
      <c r="D231" s="236" t="s">
        <v>192</v>
      </c>
      <c r="E231" s="237" t="s">
        <v>19</v>
      </c>
      <c r="F231" s="238" t="s">
        <v>1070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192</v>
      </c>
      <c r="AU231" s="244" t="s">
        <v>189</v>
      </c>
      <c r="AV231" s="13" t="s">
        <v>81</v>
      </c>
      <c r="AW231" s="13" t="s">
        <v>35</v>
      </c>
      <c r="AX231" s="13" t="s">
        <v>74</v>
      </c>
      <c r="AY231" s="244" t="s">
        <v>179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194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198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1131</v>
      </c>
      <c r="G234" s="246"/>
      <c r="H234" s="249">
        <v>34.399999999999999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189</v>
      </c>
      <c r="AV234" s="14" t="s">
        <v>14</v>
      </c>
      <c r="AW234" s="14" t="s">
        <v>35</v>
      </c>
      <c r="AX234" s="14" t="s">
        <v>74</v>
      </c>
      <c r="AY234" s="255" t="s">
        <v>179</v>
      </c>
    </row>
    <row r="235" s="15" customFormat="1">
      <c r="A235" s="15"/>
      <c r="B235" s="256"/>
      <c r="C235" s="257"/>
      <c r="D235" s="236" t="s">
        <v>192</v>
      </c>
      <c r="E235" s="258" t="s">
        <v>19</v>
      </c>
      <c r="F235" s="259" t="s">
        <v>201</v>
      </c>
      <c r="G235" s="257"/>
      <c r="H235" s="260">
        <v>34.399999999999999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192</v>
      </c>
      <c r="AU235" s="266" t="s">
        <v>189</v>
      </c>
      <c r="AV235" s="15" t="s">
        <v>188</v>
      </c>
      <c r="AW235" s="15" t="s">
        <v>35</v>
      </c>
      <c r="AX235" s="15" t="s">
        <v>81</v>
      </c>
      <c r="AY235" s="266" t="s">
        <v>179</v>
      </c>
    </row>
    <row r="236" s="2" customFormat="1" ht="24.15" customHeight="1">
      <c r="A236" s="42"/>
      <c r="B236" s="43"/>
      <c r="C236" s="216" t="s">
        <v>8</v>
      </c>
      <c r="D236" s="216" t="s">
        <v>183</v>
      </c>
      <c r="E236" s="217" t="s">
        <v>1132</v>
      </c>
      <c r="F236" s="218" t="s">
        <v>1133</v>
      </c>
      <c r="G236" s="219" t="s">
        <v>186</v>
      </c>
      <c r="H236" s="220">
        <v>178.666</v>
      </c>
      <c r="I236" s="221"/>
      <c r="J236" s="222">
        <f>ROUND(I236*H236,2)</f>
        <v>0</v>
      </c>
      <c r="K236" s="218" t="s">
        <v>187</v>
      </c>
      <c r="L236" s="48"/>
      <c r="M236" s="223" t="s">
        <v>19</v>
      </c>
      <c r="N236" s="224" t="s">
        <v>45</v>
      </c>
      <c r="O236" s="88"/>
      <c r="P236" s="225">
        <f>O236*H236</f>
        <v>0</v>
      </c>
      <c r="Q236" s="225">
        <v>0.00010000000000000001</v>
      </c>
      <c r="R236" s="225">
        <f>Q236*H236</f>
        <v>0.0178666</v>
      </c>
      <c r="S236" s="225">
        <v>0</v>
      </c>
      <c r="T236" s="226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7" t="s">
        <v>188</v>
      </c>
      <c r="AT236" s="227" t="s">
        <v>183</v>
      </c>
      <c r="AU236" s="227" t="s">
        <v>189</v>
      </c>
      <c r="AY236" s="21" t="s">
        <v>179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1" t="s">
        <v>81</v>
      </c>
      <c r="BK236" s="228">
        <f>ROUND(I236*H236,2)</f>
        <v>0</v>
      </c>
      <c r="BL236" s="21" t="s">
        <v>188</v>
      </c>
      <c r="BM236" s="227" t="s">
        <v>429</v>
      </c>
    </row>
    <row r="237" s="2" customFormat="1">
      <c r="A237" s="42"/>
      <c r="B237" s="43"/>
      <c r="C237" s="44"/>
      <c r="D237" s="229" t="s">
        <v>190</v>
      </c>
      <c r="E237" s="44"/>
      <c r="F237" s="230" t="s">
        <v>1134</v>
      </c>
      <c r="G237" s="44"/>
      <c r="H237" s="44"/>
      <c r="I237" s="231"/>
      <c r="J237" s="44"/>
      <c r="K237" s="44"/>
      <c r="L237" s="48"/>
      <c r="M237" s="232"/>
      <c r="N237" s="233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190</v>
      </c>
      <c r="AU237" s="21" t="s">
        <v>189</v>
      </c>
    </row>
    <row r="238" s="13" customFormat="1">
      <c r="A238" s="13"/>
      <c r="B238" s="234"/>
      <c r="C238" s="235"/>
      <c r="D238" s="236" t="s">
        <v>192</v>
      </c>
      <c r="E238" s="237" t="s">
        <v>19</v>
      </c>
      <c r="F238" s="238" t="s">
        <v>1070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192</v>
      </c>
      <c r="AU238" s="244" t="s">
        <v>189</v>
      </c>
      <c r="AV238" s="13" t="s">
        <v>81</v>
      </c>
      <c r="AW238" s="13" t="s">
        <v>35</v>
      </c>
      <c r="AX238" s="13" t="s">
        <v>74</v>
      </c>
      <c r="AY238" s="244" t="s">
        <v>179</v>
      </c>
    </row>
    <row r="239" s="13" customFormat="1">
      <c r="A239" s="13"/>
      <c r="B239" s="234"/>
      <c r="C239" s="235"/>
      <c r="D239" s="236" t="s">
        <v>192</v>
      </c>
      <c r="E239" s="237" t="s">
        <v>19</v>
      </c>
      <c r="F239" s="238" t="s">
        <v>194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192</v>
      </c>
      <c r="AU239" s="244" t="s">
        <v>189</v>
      </c>
      <c r="AV239" s="13" t="s">
        <v>81</v>
      </c>
      <c r="AW239" s="13" t="s">
        <v>35</v>
      </c>
      <c r="AX239" s="13" t="s">
        <v>74</v>
      </c>
      <c r="AY239" s="244" t="s">
        <v>179</v>
      </c>
    </row>
    <row r="240" s="13" customFormat="1">
      <c r="A240" s="13"/>
      <c r="B240" s="234"/>
      <c r="C240" s="235"/>
      <c r="D240" s="236" t="s">
        <v>192</v>
      </c>
      <c r="E240" s="237" t="s">
        <v>19</v>
      </c>
      <c r="F240" s="238" t="s">
        <v>198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192</v>
      </c>
      <c r="AU240" s="244" t="s">
        <v>189</v>
      </c>
      <c r="AV240" s="13" t="s">
        <v>81</v>
      </c>
      <c r="AW240" s="13" t="s">
        <v>35</v>
      </c>
      <c r="AX240" s="13" t="s">
        <v>74</v>
      </c>
      <c r="AY240" s="244" t="s">
        <v>179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1135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189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4" customFormat="1">
      <c r="A242" s="14"/>
      <c r="B242" s="245"/>
      <c r="C242" s="246"/>
      <c r="D242" s="236" t="s">
        <v>192</v>
      </c>
      <c r="E242" s="247" t="s">
        <v>19</v>
      </c>
      <c r="F242" s="248" t="s">
        <v>1136</v>
      </c>
      <c r="G242" s="246"/>
      <c r="H242" s="249">
        <v>30.815000000000001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192</v>
      </c>
      <c r="AU242" s="255" t="s">
        <v>189</v>
      </c>
      <c r="AV242" s="14" t="s">
        <v>14</v>
      </c>
      <c r="AW242" s="14" t="s">
        <v>35</v>
      </c>
      <c r="AX242" s="14" t="s">
        <v>74</v>
      </c>
      <c r="AY242" s="255" t="s">
        <v>179</v>
      </c>
    </row>
    <row r="243" s="14" customFormat="1">
      <c r="A243" s="14"/>
      <c r="B243" s="245"/>
      <c r="C243" s="246"/>
      <c r="D243" s="236" t="s">
        <v>192</v>
      </c>
      <c r="E243" s="247" t="s">
        <v>19</v>
      </c>
      <c r="F243" s="248" t="s">
        <v>1137</v>
      </c>
      <c r="G243" s="246"/>
      <c r="H243" s="249">
        <v>39.271000000000001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192</v>
      </c>
      <c r="AU243" s="255" t="s">
        <v>189</v>
      </c>
      <c r="AV243" s="14" t="s">
        <v>14</v>
      </c>
      <c r="AW243" s="14" t="s">
        <v>35</v>
      </c>
      <c r="AX243" s="14" t="s">
        <v>74</v>
      </c>
      <c r="AY243" s="255" t="s">
        <v>179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1138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189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1139</v>
      </c>
      <c r="G245" s="246"/>
      <c r="H245" s="249">
        <v>58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189</v>
      </c>
      <c r="AV245" s="14" t="s">
        <v>14</v>
      </c>
      <c r="AW245" s="14" t="s">
        <v>35</v>
      </c>
      <c r="AX245" s="14" t="s">
        <v>74</v>
      </c>
      <c r="AY245" s="255" t="s">
        <v>179</v>
      </c>
    </row>
    <row r="246" s="14" customFormat="1">
      <c r="A246" s="14"/>
      <c r="B246" s="245"/>
      <c r="C246" s="246"/>
      <c r="D246" s="236" t="s">
        <v>192</v>
      </c>
      <c r="E246" s="247" t="s">
        <v>19</v>
      </c>
      <c r="F246" s="248" t="s">
        <v>1140</v>
      </c>
      <c r="G246" s="246"/>
      <c r="H246" s="249">
        <v>1.5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192</v>
      </c>
      <c r="AU246" s="255" t="s">
        <v>189</v>
      </c>
      <c r="AV246" s="14" t="s">
        <v>14</v>
      </c>
      <c r="AW246" s="14" t="s">
        <v>35</v>
      </c>
      <c r="AX246" s="14" t="s">
        <v>74</v>
      </c>
      <c r="AY246" s="255" t="s">
        <v>179</v>
      </c>
    </row>
    <row r="247" s="14" customFormat="1">
      <c r="A247" s="14"/>
      <c r="B247" s="245"/>
      <c r="C247" s="246"/>
      <c r="D247" s="236" t="s">
        <v>192</v>
      </c>
      <c r="E247" s="247" t="s">
        <v>19</v>
      </c>
      <c r="F247" s="248" t="s">
        <v>1141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192</v>
      </c>
      <c r="AU247" s="255" t="s">
        <v>189</v>
      </c>
      <c r="AV247" s="14" t="s">
        <v>14</v>
      </c>
      <c r="AW247" s="14" t="s">
        <v>35</v>
      </c>
      <c r="AX247" s="14" t="s">
        <v>74</v>
      </c>
      <c r="AY247" s="255" t="s">
        <v>179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1142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189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1143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189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4" customFormat="1">
      <c r="A250" s="14"/>
      <c r="B250" s="245"/>
      <c r="C250" s="246"/>
      <c r="D250" s="236" t="s">
        <v>192</v>
      </c>
      <c r="E250" s="247" t="s">
        <v>19</v>
      </c>
      <c r="F250" s="248" t="s">
        <v>1144</v>
      </c>
      <c r="G250" s="246"/>
      <c r="H250" s="249">
        <v>12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192</v>
      </c>
      <c r="AU250" s="255" t="s">
        <v>189</v>
      </c>
      <c r="AV250" s="14" t="s">
        <v>14</v>
      </c>
      <c r="AW250" s="14" t="s">
        <v>35</v>
      </c>
      <c r="AX250" s="14" t="s">
        <v>74</v>
      </c>
      <c r="AY250" s="255" t="s">
        <v>179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1145</v>
      </c>
      <c r="G251" s="246"/>
      <c r="H251" s="249">
        <v>35.079999999999998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189</v>
      </c>
      <c r="AV251" s="14" t="s">
        <v>14</v>
      </c>
      <c r="AW251" s="14" t="s">
        <v>35</v>
      </c>
      <c r="AX251" s="14" t="s">
        <v>74</v>
      </c>
      <c r="AY251" s="255" t="s">
        <v>179</v>
      </c>
    </row>
    <row r="252" s="15" customFormat="1">
      <c r="A252" s="15"/>
      <c r="B252" s="256"/>
      <c r="C252" s="257"/>
      <c r="D252" s="236" t="s">
        <v>192</v>
      </c>
      <c r="E252" s="258" t="s">
        <v>19</v>
      </c>
      <c r="F252" s="259" t="s">
        <v>201</v>
      </c>
      <c r="G252" s="257"/>
      <c r="H252" s="260">
        <v>178.666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192</v>
      </c>
      <c r="AU252" s="266" t="s">
        <v>189</v>
      </c>
      <c r="AV252" s="15" t="s">
        <v>188</v>
      </c>
      <c r="AW252" s="15" t="s">
        <v>35</v>
      </c>
      <c r="AX252" s="15" t="s">
        <v>81</v>
      </c>
      <c r="AY252" s="266" t="s">
        <v>179</v>
      </c>
    </row>
    <row r="253" s="2" customFormat="1" ht="16.5" customHeight="1">
      <c r="A253" s="42"/>
      <c r="B253" s="43"/>
      <c r="C253" s="267" t="s">
        <v>229</v>
      </c>
      <c r="D253" s="267" t="s">
        <v>266</v>
      </c>
      <c r="E253" s="268" t="s">
        <v>1146</v>
      </c>
      <c r="F253" s="269" t="s">
        <v>1147</v>
      </c>
      <c r="G253" s="270" t="s">
        <v>186</v>
      </c>
      <c r="H253" s="271">
        <v>211.63</v>
      </c>
      <c r="I253" s="272"/>
      <c r="J253" s="273">
        <f>ROUND(I253*H253,2)</f>
        <v>0</v>
      </c>
      <c r="K253" s="269" t="s">
        <v>187</v>
      </c>
      <c r="L253" s="274"/>
      <c r="M253" s="275" t="s">
        <v>19</v>
      </c>
      <c r="N253" s="276" t="s">
        <v>45</v>
      </c>
      <c r="O253" s="88"/>
      <c r="P253" s="225">
        <f>O253*H253</f>
        <v>0</v>
      </c>
      <c r="Q253" s="225">
        <v>0.00050000000000000001</v>
      </c>
      <c r="R253" s="225">
        <f>Q253*H253</f>
        <v>0.10581500000000001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217</v>
      </c>
      <c r="AT253" s="227" t="s">
        <v>266</v>
      </c>
      <c r="AU253" s="227" t="s">
        <v>189</v>
      </c>
      <c r="AY253" s="21" t="s">
        <v>179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1" t="s">
        <v>81</v>
      </c>
      <c r="BK253" s="228">
        <f>ROUND(I253*H253,2)</f>
        <v>0</v>
      </c>
      <c r="BL253" s="21" t="s">
        <v>188</v>
      </c>
      <c r="BM253" s="227" t="s">
        <v>317</v>
      </c>
    </row>
    <row r="254" s="14" customFormat="1">
      <c r="A254" s="14"/>
      <c r="B254" s="245"/>
      <c r="C254" s="246"/>
      <c r="D254" s="236" t="s">
        <v>192</v>
      </c>
      <c r="E254" s="247" t="s">
        <v>19</v>
      </c>
      <c r="F254" s="248" t="s">
        <v>1148</v>
      </c>
      <c r="G254" s="246"/>
      <c r="H254" s="249">
        <v>211.63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192</v>
      </c>
      <c r="AU254" s="255" t="s">
        <v>189</v>
      </c>
      <c r="AV254" s="14" t="s">
        <v>14</v>
      </c>
      <c r="AW254" s="14" t="s">
        <v>35</v>
      </c>
      <c r="AX254" s="14" t="s">
        <v>74</v>
      </c>
      <c r="AY254" s="255" t="s">
        <v>179</v>
      </c>
    </row>
    <row r="255" s="15" customFormat="1">
      <c r="A255" s="15"/>
      <c r="B255" s="256"/>
      <c r="C255" s="257"/>
      <c r="D255" s="236" t="s">
        <v>192</v>
      </c>
      <c r="E255" s="258" t="s">
        <v>19</v>
      </c>
      <c r="F255" s="259" t="s">
        <v>201</v>
      </c>
      <c r="G255" s="257"/>
      <c r="H255" s="260">
        <v>211.63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192</v>
      </c>
      <c r="AU255" s="266" t="s">
        <v>189</v>
      </c>
      <c r="AV255" s="15" t="s">
        <v>188</v>
      </c>
      <c r="AW255" s="15" t="s">
        <v>35</v>
      </c>
      <c r="AX255" s="15" t="s">
        <v>81</v>
      </c>
      <c r="AY255" s="266" t="s">
        <v>179</v>
      </c>
    </row>
    <row r="256" s="2" customFormat="1" ht="16.5" customHeight="1">
      <c r="A256" s="42"/>
      <c r="B256" s="43"/>
      <c r="C256" s="216" t="s">
        <v>254</v>
      </c>
      <c r="D256" s="216" t="s">
        <v>183</v>
      </c>
      <c r="E256" s="217" t="s">
        <v>1149</v>
      </c>
      <c r="F256" s="218" t="s">
        <v>1150</v>
      </c>
      <c r="G256" s="219" t="s">
        <v>216</v>
      </c>
      <c r="H256" s="220">
        <v>14.664</v>
      </c>
      <c r="I256" s="221"/>
      <c r="J256" s="222">
        <f>ROUND(I256*H256,2)</f>
        <v>0</v>
      </c>
      <c r="K256" s="218" t="s">
        <v>187</v>
      </c>
      <c r="L256" s="48"/>
      <c r="M256" s="223" t="s">
        <v>19</v>
      </c>
      <c r="N256" s="224" t="s">
        <v>45</v>
      </c>
      <c r="O256" s="88"/>
      <c r="P256" s="225">
        <f>O256*H256</f>
        <v>0</v>
      </c>
      <c r="Q256" s="225">
        <v>2.34579</v>
      </c>
      <c r="R256" s="225">
        <f>Q256*H256</f>
        <v>34.39866456</v>
      </c>
      <c r="S256" s="225">
        <v>0</v>
      </c>
      <c r="T256" s="226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7" t="s">
        <v>188</v>
      </c>
      <c r="AT256" s="227" t="s">
        <v>183</v>
      </c>
      <c r="AU256" s="227" t="s">
        <v>189</v>
      </c>
      <c r="AY256" s="21" t="s">
        <v>179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1" t="s">
        <v>81</v>
      </c>
      <c r="BK256" s="228">
        <f>ROUND(I256*H256,2)</f>
        <v>0</v>
      </c>
      <c r="BL256" s="21" t="s">
        <v>188</v>
      </c>
      <c r="BM256" s="227" t="s">
        <v>326</v>
      </c>
    </row>
    <row r="257" s="2" customFormat="1">
      <c r="A257" s="42"/>
      <c r="B257" s="43"/>
      <c r="C257" s="44"/>
      <c r="D257" s="229" t="s">
        <v>190</v>
      </c>
      <c r="E257" s="44"/>
      <c r="F257" s="230" t="s">
        <v>1151</v>
      </c>
      <c r="G257" s="44"/>
      <c r="H257" s="44"/>
      <c r="I257" s="231"/>
      <c r="J257" s="44"/>
      <c r="K257" s="44"/>
      <c r="L257" s="48"/>
      <c r="M257" s="232"/>
      <c r="N257" s="233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190</v>
      </c>
      <c r="AU257" s="21" t="s">
        <v>189</v>
      </c>
    </row>
    <row r="258" s="13" customFormat="1">
      <c r="A258" s="13"/>
      <c r="B258" s="234"/>
      <c r="C258" s="235"/>
      <c r="D258" s="236" t="s">
        <v>192</v>
      </c>
      <c r="E258" s="237" t="s">
        <v>19</v>
      </c>
      <c r="F258" s="238" t="s">
        <v>1070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192</v>
      </c>
      <c r="AU258" s="244" t="s">
        <v>189</v>
      </c>
      <c r="AV258" s="13" t="s">
        <v>81</v>
      </c>
      <c r="AW258" s="13" t="s">
        <v>35</v>
      </c>
      <c r="AX258" s="13" t="s">
        <v>74</v>
      </c>
      <c r="AY258" s="244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194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198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1152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1153</v>
      </c>
      <c r="G262" s="246"/>
      <c r="H262" s="249">
        <v>12.6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189</v>
      </c>
      <c r="AV262" s="14" t="s">
        <v>14</v>
      </c>
      <c r="AW262" s="14" t="s">
        <v>35</v>
      </c>
      <c r="AX262" s="14" t="s">
        <v>74</v>
      </c>
      <c r="AY262" s="255" t="s">
        <v>179</v>
      </c>
    </row>
    <row r="263" s="14" customFormat="1">
      <c r="A263" s="14"/>
      <c r="B263" s="245"/>
      <c r="C263" s="246"/>
      <c r="D263" s="236" t="s">
        <v>192</v>
      </c>
      <c r="E263" s="247" t="s">
        <v>19</v>
      </c>
      <c r="F263" s="248" t="s">
        <v>1154</v>
      </c>
      <c r="G263" s="246"/>
      <c r="H263" s="249">
        <v>2.0640000000000001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192</v>
      </c>
      <c r="AU263" s="255" t="s">
        <v>189</v>
      </c>
      <c r="AV263" s="14" t="s">
        <v>14</v>
      </c>
      <c r="AW263" s="14" t="s">
        <v>35</v>
      </c>
      <c r="AX263" s="14" t="s">
        <v>74</v>
      </c>
      <c r="AY263" s="255" t="s">
        <v>179</v>
      </c>
    </row>
    <row r="264" s="15" customFormat="1">
      <c r="A264" s="15"/>
      <c r="B264" s="256"/>
      <c r="C264" s="257"/>
      <c r="D264" s="236" t="s">
        <v>192</v>
      </c>
      <c r="E264" s="258" t="s">
        <v>19</v>
      </c>
      <c r="F264" s="259" t="s">
        <v>201</v>
      </c>
      <c r="G264" s="257"/>
      <c r="H264" s="260">
        <v>14.664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192</v>
      </c>
      <c r="AU264" s="266" t="s">
        <v>189</v>
      </c>
      <c r="AV264" s="15" t="s">
        <v>188</v>
      </c>
      <c r="AW264" s="15" t="s">
        <v>35</v>
      </c>
      <c r="AX264" s="15" t="s">
        <v>81</v>
      </c>
      <c r="AY264" s="266" t="s">
        <v>179</v>
      </c>
    </row>
    <row r="265" s="2" customFormat="1" ht="21.75" customHeight="1">
      <c r="A265" s="42"/>
      <c r="B265" s="43"/>
      <c r="C265" s="216" t="s">
        <v>288</v>
      </c>
      <c r="D265" s="216" t="s">
        <v>183</v>
      </c>
      <c r="E265" s="217" t="s">
        <v>1155</v>
      </c>
      <c r="F265" s="218" t="s">
        <v>1156</v>
      </c>
      <c r="G265" s="219" t="s">
        <v>216</v>
      </c>
      <c r="H265" s="220">
        <v>14.664</v>
      </c>
      <c r="I265" s="221"/>
      <c r="J265" s="222">
        <f>ROUND(I265*H265,2)</f>
        <v>0</v>
      </c>
      <c r="K265" s="218" t="s">
        <v>187</v>
      </c>
      <c r="L265" s="48"/>
      <c r="M265" s="223" t="s">
        <v>19</v>
      </c>
      <c r="N265" s="224" t="s">
        <v>45</v>
      </c>
      <c r="O265" s="88"/>
      <c r="P265" s="225">
        <f>O265*H265</f>
        <v>0</v>
      </c>
      <c r="Q265" s="225">
        <v>0.048579999999999998</v>
      </c>
      <c r="R265" s="225">
        <f>Q265*H265</f>
        <v>0.71237711999999997</v>
      </c>
      <c r="S265" s="225">
        <v>0</v>
      </c>
      <c r="T265" s="226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7" t="s">
        <v>188</v>
      </c>
      <c r="AT265" s="227" t="s">
        <v>183</v>
      </c>
      <c r="AU265" s="227" t="s">
        <v>189</v>
      </c>
      <c r="AY265" s="21" t="s">
        <v>179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1" t="s">
        <v>81</v>
      </c>
      <c r="BK265" s="228">
        <f>ROUND(I265*H265,2)</f>
        <v>0</v>
      </c>
      <c r="BL265" s="21" t="s">
        <v>188</v>
      </c>
      <c r="BM265" s="227" t="s">
        <v>331</v>
      </c>
    </row>
    <row r="266" s="2" customFormat="1">
      <c r="A266" s="42"/>
      <c r="B266" s="43"/>
      <c r="C266" s="44"/>
      <c r="D266" s="229" t="s">
        <v>190</v>
      </c>
      <c r="E266" s="44"/>
      <c r="F266" s="230" t="s">
        <v>1157</v>
      </c>
      <c r="G266" s="44"/>
      <c r="H266" s="44"/>
      <c r="I266" s="231"/>
      <c r="J266" s="44"/>
      <c r="K266" s="44"/>
      <c r="L266" s="48"/>
      <c r="M266" s="232"/>
      <c r="N266" s="233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1" t="s">
        <v>190</v>
      </c>
      <c r="AU266" s="21" t="s">
        <v>189</v>
      </c>
    </row>
    <row r="267" s="12" customFormat="1" ht="20.88" customHeight="1">
      <c r="A267" s="12"/>
      <c r="B267" s="200"/>
      <c r="C267" s="201"/>
      <c r="D267" s="202" t="s">
        <v>73</v>
      </c>
      <c r="E267" s="214" t="s">
        <v>351</v>
      </c>
      <c r="F267" s="214" t="s">
        <v>1158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SUM(P268:P274)</f>
        <v>0</v>
      </c>
      <c r="Q267" s="208"/>
      <c r="R267" s="209">
        <f>SUM(R268:R274)</f>
        <v>0.028160000000000001</v>
      </c>
      <c r="S267" s="208"/>
      <c r="T267" s="210">
        <f>SUM(T268:T274)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81</v>
      </c>
      <c r="AT267" s="212" t="s">
        <v>73</v>
      </c>
      <c r="AU267" s="212" t="s">
        <v>14</v>
      </c>
      <c r="AY267" s="211" t="s">
        <v>179</v>
      </c>
      <c r="BK267" s="213">
        <f>SUM(BK268:BK274)</f>
        <v>0</v>
      </c>
    </row>
    <row r="268" s="2" customFormat="1" ht="21.75" customHeight="1">
      <c r="A268" s="42"/>
      <c r="B268" s="43"/>
      <c r="C268" s="216" t="s">
        <v>328</v>
      </c>
      <c r="D268" s="216" t="s">
        <v>183</v>
      </c>
      <c r="E268" s="217" t="s">
        <v>1159</v>
      </c>
      <c r="F268" s="218" t="s">
        <v>1160</v>
      </c>
      <c r="G268" s="219" t="s">
        <v>204</v>
      </c>
      <c r="H268" s="220">
        <v>64</v>
      </c>
      <c r="I268" s="221"/>
      <c r="J268" s="222">
        <f>ROUND(I268*H268,2)</f>
        <v>0</v>
      </c>
      <c r="K268" s="218" t="s">
        <v>187</v>
      </c>
      <c r="L268" s="48"/>
      <c r="M268" s="223" t="s">
        <v>19</v>
      </c>
      <c r="N268" s="224" t="s">
        <v>45</v>
      </c>
      <c r="O268" s="88"/>
      <c r="P268" s="225">
        <f>O268*H268</f>
        <v>0</v>
      </c>
      <c r="Q268" s="225">
        <v>0.00044000000000000002</v>
      </c>
      <c r="R268" s="225">
        <f>Q268*H268</f>
        <v>0.028160000000000001</v>
      </c>
      <c r="S268" s="225">
        <v>0</v>
      </c>
      <c r="T268" s="226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7" t="s">
        <v>188</v>
      </c>
      <c r="AT268" s="227" t="s">
        <v>183</v>
      </c>
      <c r="AU268" s="227" t="s">
        <v>189</v>
      </c>
      <c r="AY268" s="21" t="s">
        <v>179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1" t="s">
        <v>81</v>
      </c>
      <c r="BK268" s="228">
        <f>ROUND(I268*H268,2)</f>
        <v>0</v>
      </c>
      <c r="BL268" s="21" t="s">
        <v>188</v>
      </c>
      <c r="BM268" s="227" t="s">
        <v>479</v>
      </c>
    </row>
    <row r="269" s="2" customFormat="1">
      <c r="A269" s="42"/>
      <c r="B269" s="43"/>
      <c r="C269" s="44"/>
      <c r="D269" s="229" t="s">
        <v>190</v>
      </c>
      <c r="E269" s="44"/>
      <c r="F269" s="230" t="s">
        <v>1161</v>
      </c>
      <c r="G269" s="44"/>
      <c r="H269" s="44"/>
      <c r="I269" s="231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190</v>
      </c>
      <c r="AU269" s="21" t="s">
        <v>189</v>
      </c>
    </row>
    <row r="270" s="13" customFormat="1">
      <c r="A270" s="13"/>
      <c r="B270" s="234"/>
      <c r="C270" s="235"/>
      <c r="D270" s="236" t="s">
        <v>192</v>
      </c>
      <c r="E270" s="237" t="s">
        <v>19</v>
      </c>
      <c r="F270" s="238" t="s">
        <v>1070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192</v>
      </c>
      <c r="AU270" s="244" t="s">
        <v>189</v>
      </c>
      <c r="AV270" s="13" t="s">
        <v>81</v>
      </c>
      <c r="AW270" s="13" t="s">
        <v>35</v>
      </c>
      <c r="AX270" s="13" t="s">
        <v>74</v>
      </c>
      <c r="AY270" s="244" t="s">
        <v>179</v>
      </c>
    </row>
    <row r="271" s="13" customFormat="1">
      <c r="A271" s="13"/>
      <c r="B271" s="234"/>
      <c r="C271" s="235"/>
      <c r="D271" s="236" t="s">
        <v>192</v>
      </c>
      <c r="E271" s="237" t="s">
        <v>19</v>
      </c>
      <c r="F271" s="238" t="s">
        <v>194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192</v>
      </c>
      <c r="AU271" s="244" t="s">
        <v>189</v>
      </c>
      <c r="AV271" s="13" t="s">
        <v>81</v>
      </c>
      <c r="AW271" s="13" t="s">
        <v>35</v>
      </c>
      <c r="AX271" s="13" t="s">
        <v>74</v>
      </c>
      <c r="AY271" s="244" t="s">
        <v>179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198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4" customFormat="1">
      <c r="A273" s="14"/>
      <c r="B273" s="245"/>
      <c r="C273" s="246"/>
      <c r="D273" s="236" t="s">
        <v>192</v>
      </c>
      <c r="E273" s="247" t="s">
        <v>19</v>
      </c>
      <c r="F273" s="248" t="s">
        <v>1162</v>
      </c>
      <c r="G273" s="246"/>
      <c r="H273" s="249">
        <v>64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192</v>
      </c>
      <c r="AU273" s="255" t="s">
        <v>189</v>
      </c>
      <c r="AV273" s="14" t="s">
        <v>14</v>
      </c>
      <c r="AW273" s="14" t="s">
        <v>35</v>
      </c>
      <c r="AX273" s="14" t="s">
        <v>74</v>
      </c>
      <c r="AY273" s="255" t="s">
        <v>179</v>
      </c>
    </row>
    <row r="274" s="15" customFormat="1">
      <c r="A274" s="15"/>
      <c r="B274" s="256"/>
      <c r="C274" s="257"/>
      <c r="D274" s="236" t="s">
        <v>192</v>
      </c>
      <c r="E274" s="258" t="s">
        <v>19</v>
      </c>
      <c r="F274" s="259" t="s">
        <v>201</v>
      </c>
      <c r="G274" s="257"/>
      <c r="H274" s="260">
        <v>64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192</v>
      </c>
      <c r="AU274" s="266" t="s">
        <v>189</v>
      </c>
      <c r="AV274" s="15" t="s">
        <v>188</v>
      </c>
      <c r="AW274" s="15" t="s">
        <v>35</v>
      </c>
      <c r="AX274" s="15" t="s">
        <v>81</v>
      </c>
      <c r="AY274" s="266" t="s">
        <v>179</v>
      </c>
    </row>
    <row r="275" s="12" customFormat="1" ht="20.88" customHeight="1">
      <c r="A275" s="12"/>
      <c r="B275" s="200"/>
      <c r="C275" s="201"/>
      <c r="D275" s="202" t="s">
        <v>73</v>
      </c>
      <c r="E275" s="214" t="s">
        <v>313</v>
      </c>
      <c r="F275" s="214" t="s">
        <v>314</v>
      </c>
      <c r="G275" s="201"/>
      <c r="H275" s="201"/>
      <c r="I275" s="204"/>
      <c r="J275" s="215">
        <f>BK275</f>
        <v>0</v>
      </c>
      <c r="K275" s="201"/>
      <c r="L275" s="206"/>
      <c r="M275" s="207"/>
      <c r="N275" s="208"/>
      <c r="O275" s="208"/>
      <c r="P275" s="209">
        <f>SUM(P276:P298)</f>
        <v>0</v>
      </c>
      <c r="Q275" s="208"/>
      <c r="R275" s="209">
        <f>SUM(R276:R298)</f>
        <v>205.60176000000001</v>
      </c>
      <c r="S275" s="208"/>
      <c r="T275" s="210">
        <f>SUM(T276:T298)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1" t="s">
        <v>81</v>
      </c>
      <c r="AT275" s="212" t="s">
        <v>73</v>
      </c>
      <c r="AU275" s="212" t="s">
        <v>14</v>
      </c>
      <c r="AY275" s="211" t="s">
        <v>179</v>
      </c>
      <c r="BK275" s="213">
        <f>SUM(BK276:BK298)</f>
        <v>0</v>
      </c>
    </row>
    <row r="276" s="2" customFormat="1" ht="21.75" customHeight="1">
      <c r="A276" s="42"/>
      <c r="B276" s="43"/>
      <c r="C276" s="216" t="s">
        <v>294</v>
      </c>
      <c r="D276" s="216" t="s">
        <v>183</v>
      </c>
      <c r="E276" s="217" t="s">
        <v>1163</v>
      </c>
      <c r="F276" s="218" t="s">
        <v>1164</v>
      </c>
      <c r="G276" s="219" t="s">
        <v>216</v>
      </c>
      <c r="H276" s="220">
        <v>77.186000000000007</v>
      </c>
      <c r="I276" s="221"/>
      <c r="J276" s="222">
        <f>ROUND(I276*H276,2)</f>
        <v>0</v>
      </c>
      <c r="K276" s="218" t="s">
        <v>187</v>
      </c>
      <c r="L276" s="48"/>
      <c r="M276" s="223" t="s">
        <v>19</v>
      </c>
      <c r="N276" s="224" t="s">
        <v>45</v>
      </c>
      <c r="O276" s="88"/>
      <c r="P276" s="225">
        <f>O276*H276</f>
        <v>0</v>
      </c>
      <c r="Q276" s="225">
        <v>2.1600000000000001</v>
      </c>
      <c r="R276" s="225">
        <f>Q276*H276</f>
        <v>166.72176000000002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188</v>
      </c>
      <c r="AT276" s="227" t="s">
        <v>183</v>
      </c>
      <c r="AU276" s="227" t="s">
        <v>189</v>
      </c>
      <c r="AY276" s="21" t="s">
        <v>179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1" t="s">
        <v>81</v>
      </c>
      <c r="BK276" s="228">
        <f>ROUND(I276*H276,2)</f>
        <v>0</v>
      </c>
      <c r="BL276" s="21" t="s">
        <v>188</v>
      </c>
      <c r="BM276" s="227" t="s">
        <v>401</v>
      </c>
    </row>
    <row r="277" s="2" customFormat="1">
      <c r="A277" s="42"/>
      <c r="B277" s="43"/>
      <c r="C277" s="44"/>
      <c r="D277" s="229" t="s">
        <v>190</v>
      </c>
      <c r="E277" s="44"/>
      <c r="F277" s="230" t="s">
        <v>1165</v>
      </c>
      <c r="G277" s="44"/>
      <c r="H277" s="44"/>
      <c r="I277" s="231"/>
      <c r="J277" s="44"/>
      <c r="K277" s="44"/>
      <c r="L277" s="48"/>
      <c r="M277" s="232"/>
      <c r="N277" s="233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190</v>
      </c>
      <c r="AU277" s="21" t="s">
        <v>189</v>
      </c>
    </row>
    <row r="278" s="13" customFormat="1">
      <c r="A278" s="13"/>
      <c r="B278" s="234"/>
      <c r="C278" s="235"/>
      <c r="D278" s="236" t="s">
        <v>192</v>
      </c>
      <c r="E278" s="237" t="s">
        <v>19</v>
      </c>
      <c r="F278" s="238" t="s">
        <v>1070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192</v>
      </c>
      <c r="AU278" s="244" t="s">
        <v>189</v>
      </c>
      <c r="AV278" s="13" t="s">
        <v>81</v>
      </c>
      <c r="AW278" s="13" t="s">
        <v>35</v>
      </c>
      <c r="AX278" s="13" t="s">
        <v>74</v>
      </c>
      <c r="AY278" s="244" t="s">
        <v>179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194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189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198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189</v>
      </c>
      <c r="AV280" s="13" t="s">
        <v>81</v>
      </c>
      <c r="AW280" s="13" t="s">
        <v>35</v>
      </c>
      <c r="AX280" s="13" t="s">
        <v>74</v>
      </c>
      <c r="AY280" s="244" t="s">
        <v>179</v>
      </c>
    </row>
    <row r="281" s="13" customFormat="1">
      <c r="A281" s="13"/>
      <c r="B281" s="234"/>
      <c r="C281" s="235"/>
      <c r="D281" s="236" t="s">
        <v>192</v>
      </c>
      <c r="E281" s="237" t="s">
        <v>19</v>
      </c>
      <c r="F281" s="238" t="s">
        <v>1166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192</v>
      </c>
      <c r="AU281" s="244" t="s">
        <v>189</v>
      </c>
      <c r="AV281" s="13" t="s">
        <v>81</v>
      </c>
      <c r="AW281" s="13" t="s">
        <v>35</v>
      </c>
      <c r="AX281" s="13" t="s">
        <v>74</v>
      </c>
      <c r="AY281" s="244" t="s">
        <v>179</v>
      </c>
    </row>
    <row r="282" s="13" customFormat="1">
      <c r="A282" s="13"/>
      <c r="B282" s="234"/>
      <c r="C282" s="235"/>
      <c r="D282" s="236" t="s">
        <v>192</v>
      </c>
      <c r="E282" s="237" t="s">
        <v>19</v>
      </c>
      <c r="F282" s="238" t="s">
        <v>1117</v>
      </c>
      <c r="G282" s="235"/>
      <c r="H282" s="237" t="s">
        <v>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192</v>
      </c>
      <c r="AU282" s="244" t="s">
        <v>189</v>
      </c>
      <c r="AV282" s="13" t="s">
        <v>81</v>
      </c>
      <c r="AW282" s="13" t="s">
        <v>35</v>
      </c>
      <c r="AX282" s="13" t="s">
        <v>74</v>
      </c>
      <c r="AY282" s="244" t="s">
        <v>179</v>
      </c>
    </row>
    <row r="283" s="14" customFormat="1">
      <c r="A283" s="14"/>
      <c r="B283" s="245"/>
      <c r="C283" s="246"/>
      <c r="D283" s="236" t="s">
        <v>192</v>
      </c>
      <c r="E283" s="247" t="s">
        <v>19</v>
      </c>
      <c r="F283" s="248" t="s">
        <v>1167</v>
      </c>
      <c r="G283" s="246"/>
      <c r="H283" s="249">
        <v>11.564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192</v>
      </c>
      <c r="AU283" s="255" t="s">
        <v>189</v>
      </c>
      <c r="AV283" s="14" t="s">
        <v>14</v>
      </c>
      <c r="AW283" s="14" t="s">
        <v>35</v>
      </c>
      <c r="AX283" s="14" t="s">
        <v>74</v>
      </c>
      <c r="AY283" s="255" t="s">
        <v>179</v>
      </c>
    </row>
    <row r="284" s="14" customFormat="1">
      <c r="A284" s="14"/>
      <c r="B284" s="245"/>
      <c r="C284" s="246"/>
      <c r="D284" s="236" t="s">
        <v>192</v>
      </c>
      <c r="E284" s="247" t="s">
        <v>19</v>
      </c>
      <c r="F284" s="248" t="s">
        <v>1168</v>
      </c>
      <c r="G284" s="246"/>
      <c r="H284" s="249">
        <v>19.010000000000002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192</v>
      </c>
      <c r="AU284" s="255" t="s">
        <v>189</v>
      </c>
      <c r="AV284" s="14" t="s">
        <v>14</v>
      </c>
      <c r="AW284" s="14" t="s">
        <v>35</v>
      </c>
      <c r="AX284" s="14" t="s">
        <v>74</v>
      </c>
      <c r="AY284" s="255" t="s">
        <v>179</v>
      </c>
    </row>
    <row r="285" s="13" customFormat="1">
      <c r="A285" s="13"/>
      <c r="B285" s="234"/>
      <c r="C285" s="235"/>
      <c r="D285" s="236" t="s">
        <v>192</v>
      </c>
      <c r="E285" s="237" t="s">
        <v>19</v>
      </c>
      <c r="F285" s="238" t="s">
        <v>1120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192</v>
      </c>
      <c r="AU285" s="244" t="s">
        <v>189</v>
      </c>
      <c r="AV285" s="13" t="s">
        <v>81</v>
      </c>
      <c r="AW285" s="13" t="s">
        <v>35</v>
      </c>
      <c r="AX285" s="13" t="s">
        <v>74</v>
      </c>
      <c r="AY285" s="244" t="s">
        <v>179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1169</v>
      </c>
      <c r="G286" s="246"/>
      <c r="H286" s="249">
        <v>27.84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189</v>
      </c>
      <c r="AV286" s="14" t="s">
        <v>14</v>
      </c>
      <c r="AW286" s="14" t="s">
        <v>35</v>
      </c>
      <c r="AX286" s="14" t="s">
        <v>74</v>
      </c>
      <c r="AY286" s="255" t="s">
        <v>179</v>
      </c>
    </row>
    <row r="287" s="14" customFormat="1">
      <c r="A287" s="14"/>
      <c r="B287" s="245"/>
      <c r="C287" s="246"/>
      <c r="D287" s="236" t="s">
        <v>192</v>
      </c>
      <c r="E287" s="247" t="s">
        <v>19</v>
      </c>
      <c r="F287" s="248" t="s">
        <v>1170</v>
      </c>
      <c r="G287" s="246"/>
      <c r="H287" s="249">
        <v>0.95999999999999996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192</v>
      </c>
      <c r="AU287" s="255" t="s">
        <v>189</v>
      </c>
      <c r="AV287" s="14" t="s">
        <v>14</v>
      </c>
      <c r="AW287" s="14" t="s">
        <v>35</v>
      </c>
      <c r="AX287" s="14" t="s">
        <v>74</v>
      </c>
      <c r="AY287" s="255" t="s">
        <v>179</v>
      </c>
    </row>
    <row r="288" s="14" customFormat="1">
      <c r="A288" s="14"/>
      <c r="B288" s="245"/>
      <c r="C288" s="246"/>
      <c r="D288" s="236" t="s">
        <v>192</v>
      </c>
      <c r="E288" s="247" t="s">
        <v>19</v>
      </c>
      <c r="F288" s="248" t="s">
        <v>1171</v>
      </c>
      <c r="G288" s="246"/>
      <c r="H288" s="249">
        <v>17.812000000000001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192</v>
      </c>
      <c r="AU288" s="255" t="s">
        <v>189</v>
      </c>
      <c r="AV288" s="14" t="s">
        <v>14</v>
      </c>
      <c r="AW288" s="14" t="s">
        <v>35</v>
      </c>
      <c r="AX288" s="14" t="s">
        <v>74</v>
      </c>
      <c r="AY288" s="255" t="s">
        <v>179</v>
      </c>
    </row>
    <row r="289" s="15" customFormat="1">
      <c r="A289" s="15"/>
      <c r="B289" s="256"/>
      <c r="C289" s="257"/>
      <c r="D289" s="236" t="s">
        <v>192</v>
      </c>
      <c r="E289" s="258" t="s">
        <v>19</v>
      </c>
      <c r="F289" s="259" t="s">
        <v>201</v>
      </c>
      <c r="G289" s="257"/>
      <c r="H289" s="260">
        <v>77.186000000000007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192</v>
      </c>
      <c r="AU289" s="266" t="s">
        <v>189</v>
      </c>
      <c r="AV289" s="15" t="s">
        <v>188</v>
      </c>
      <c r="AW289" s="15" t="s">
        <v>35</v>
      </c>
      <c r="AX289" s="15" t="s">
        <v>81</v>
      </c>
      <c r="AY289" s="266" t="s">
        <v>179</v>
      </c>
    </row>
    <row r="290" s="2" customFormat="1" ht="16.5" customHeight="1">
      <c r="A290" s="42"/>
      <c r="B290" s="43"/>
      <c r="C290" s="216" t="s">
        <v>7</v>
      </c>
      <c r="D290" s="216" t="s">
        <v>183</v>
      </c>
      <c r="E290" s="217" t="s">
        <v>1172</v>
      </c>
      <c r="F290" s="218" t="s">
        <v>1173</v>
      </c>
      <c r="G290" s="219" t="s">
        <v>216</v>
      </c>
      <c r="H290" s="220">
        <v>18</v>
      </c>
      <c r="I290" s="221"/>
      <c r="J290" s="222">
        <f>ROUND(I290*H290,2)</f>
        <v>0</v>
      </c>
      <c r="K290" s="218" t="s">
        <v>187</v>
      </c>
      <c r="L290" s="48"/>
      <c r="M290" s="223" t="s">
        <v>19</v>
      </c>
      <c r="N290" s="224" t="s">
        <v>45</v>
      </c>
      <c r="O290" s="88"/>
      <c r="P290" s="225">
        <f>O290*H290</f>
        <v>0</v>
      </c>
      <c r="Q290" s="225">
        <v>2.1600000000000001</v>
      </c>
      <c r="R290" s="225">
        <f>Q290*H290</f>
        <v>38.880000000000003</v>
      </c>
      <c r="S290" s="225">
        <v>0</v>
      </c>
      <c r="T290" s="226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7" t="s">
        <v>188</v>
      </c>
      <c r="AT290" s="227" t="s">
        <v>183</v>
      </c>
      <c r="AU290" s="227" t="s">
        <v>189</v>
      </c>
      <c r="AY290" s="21" t="s">
        <v>179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1" t="s">
        <v>81</v>
      </c>
      <c r="BK290" s="228">
        <f>ROUND(I290*H290,2)</f>
        <v>0</v>
      </c>
      <c r="BL290" s="21" t="s">
        <v>188</v>
      </c>
      <c r="BM290" s="227" t="s">
        <v>417</v>
      </c>
    </row>
    <row r="291" s="2" customFormat="1">
      <c r="A291" s="42"/>
      <c r="B291" s="43"/>
      <c r="C291" s="44"/>
      <c r="D291" s="229" t="s">
        <v>190</v>
      </c>
      <c r="E291" s="44"/>
      <c r="F291" s="230" t="s">
        <v>1174</v>
      </c>
      <c r="G291" s="44"/>
      <c r="H291" s="44"/>
      <c r="I291" s="231"/>
      <c r="J291" s="44"/>
      <c r="K291" s="44"/>
      <c r="L291" s="48"/>
      <c r="M291" s="232"/>
      <c r="N291" s="233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190</v>
      </c>
      <c r="AU291" s="21" t="s">
        <v>189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1070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189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3" customFormat="1">
      <c r="A293" s="13"/>
      <c r="B293" s="234"/>
      <c r="C293" s="235"/>
      <c r="D293" s="236" t="s">
        <v>192</v>
      </c>
      <c r="E293" s="237" t="s">
        <v>19</v>
      </c>
      <c r="F293" s="238" t="s">
        <v>194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192</v>
      </c>
      <c r="AU293" s="244" t="s">
        <v>189</v>
      </c>
      <c r="AV293" s="13" t="s">
        <v>81</v>
      </c>
      <c r="AW293" s="13" t="s">
        <v>35</v>
      </c>
      <c r="AX293" s="13" t="s">
        <v>74</v>
      </c>
      <c r="AY293" s="244" t="s">
        <v>179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198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189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1175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189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4" customFormat="1">
      <c r="A296" s="14"/>
      <c r="B296" s="245"/>
      <c r="C296" s="246"/>
      <c r="D296" s="236" t="s">
        <v>192</v>
      </c>
      <c r="E296" s="247" t="s">
        <v>19</v>
      </c>
      <c r="F296" s="248" t="s">
        <v>1176</v>
      </c>
      <c r="G296" s="246"/>
      <c r="H296" s="249">
        <v>17.399999999999999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192</v>
      </c>
      <c r="AU296" s="255" t="s">
        <v>189</v>
      </c>
      <c r="AV296" s="14" t="s">
        <v>14</v>
      </c>
      <c r="AW296" s="14" t="s">
        <v>35</v>
      </c>
      <c r="AX296" s="14" t="s">
        <v>74</v>
      </c>
      <c r="AY296" s="255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1177</v>
      </c>
      <c r="G297" s="246"/>
      <c r="H297" s="249">
        <v>0.59999999999999998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189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18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189</v>
      </c>
      <c r="AV298" s="15" t="s">
        <v>188</v>
      </c>
      <c r="AW298" s="15" t="s">
        <v>35</v>
      </c>
      <c r="AX298" s="15" t="s">
        <v>81</v>
      </c>
      <c r="AY298" s="266" t="s">
        <v>179</v>
      </c>
    </row>
    <row r="299" s="12" customFormat="1" ht="20.88" customHeight="1">
      <c r="A299" s="12"/>
      <c r="B299" s="200"/>
      <c r="C299" s="201"/>
      <c r="D299" s="202" t="s">
        <v>73</v>
      </c>
      <c r="E299" s="214" t="s">
        <v>377</v>
      </c>
      <c r="F299" s="214" t="s">
        <v>1178</v>
      </c>
      <c r="G299" s="201"/>
      <c r="H299" s="201"/>
      <c r="I299" s="204"/>
      <c r="J299" s="215">
        <f>BK299</f>
        <v>0</v>
      </c>
      <c r="K299" s="201"/>
      <c r="L299" s="206"/>
      <c r="M299" s="207"/>
      <c r="N299" s="208"/>
      <c r="O299" s="208"/>
      <c r="P299" s="209">
        <f>SUM(P300:P321)</f>
        <v>0</v>
      </c>
      <c r="Q299" s="208"/>
      <c r="R299" s="209">
        <f>SUM(R300:R321)</f>
        <v>11.8552</v>
      </c>
      <c r="S299" s="208"/>
      <c r="T299" s="210">
        <f>SUM(T300:T321)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1" t="s">
        <v>81</v>
      </c>
      <c r="AT299" s="212" t="s">
        <v>73</v>
      </c>
      <c r="AU299" s="212" t="s">
        <v>14</v>
      </c>
      <c r="AY299" s="211" t="s">
        <v>179</v>
      </c>
      <c r="BK299" s="213">
        <f>SUM(BK300:BK321)</f>
        <v>0</v>
      </c>
    </row>
    <row r="300" s="2" customFormat="1" ht="16.5" customHeight="1">
      <c r="A300" s="42"/>
      <c r="B300" s="43"/>
      <c r="C300" s="216" t="s">
        <v>300</v>
      </c>
      <c r="D300" s="216" t="s">
        <v>183</v>
      </c>
      <c r="E300" s="217" t="s">
        <v>1179</v>
      </c>
      <c r="F300" s="218" t="s">
        <v>1180</v>
      </c>
      <c r="G300" s="219" t="s">
        <v>1061</v>
      </c>
      <c r="H300" s="220">
        <v>8</v>
      </c>
      <c r="I300" s="221"/>
      <c r="J300" s="222">
        <f>ROUND(I300*H300,2)</f>
        <v>0</v>
      </c>
      <c r="K300" s="218" t="s">
        <v>187</v>
      </c>
      <c r="L300" s="48"/>
      <c r="M300" s="223" t="s">
        <v>19</v>
      </c>
      <c r="N300" s="224" t="s">
        <v>45</v>
      </c>
      <c r="O300" s="88"/>
      <c r="P300" s="225">
        <f>O300*H300</f>
        <v>0</v>
      </c>
      <c r="Q300" s="225">
        <v>0.00014999999999999999</v>
      </c>
      <c r="R300" s="225">
        <f>Q300*H300</f>
        <v>0.0011999999999999999</v>
      </c>
      <c r="S300" s="225">
        <v>0</v>
      </c>
      <c r="T300" s="226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7" t="s">
        <v>188</v>
      </c>
      <c r="AT300" s="227" t="s">
        <v>183</v>
      </c>
      <c r="AU300" s="227" t="s">
        <v>189</v>
      </c>
      <c r="AY300" s="21" t="s">
        <v>179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1" t="s">
        <v>81</v>
      </c>
      <c r="BK300" s="228">
        <f>ROUND(I300*H300,2)</f>
        <v>0</v>
      </c>
      <c r="BL300" s="21" t="s">
        <v>188</v>
      </c>
      <c r="BM300" s="227" t="s">
        <v>363</v>
      </c>
    </row>
    <row r="301" s="2" customFormat="1">
      <c r="A301" s="42"/>
      <c r="B301" s="43"/>
      <c r="C301" s="44"/>
      <c r="D301" s="229" t="s">
        <v>190</v>
      </c>
      <c r="E301" s="44"/>
      <c r="F301" s="230" t="s">
        <v>1181</v>
      </c>
      <c r="G301" s="44"/>
      <c r="H301" s="44"/>
      <c r="I301" s="231"/>
      <c r="J301" s="44"/>
      <c r="K301" s="44"/>
      <c r="L301" s="48"/>
      <c r="M301" s="232"/>
      <c r="N301" s="233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190</v>
      </c>
      <c r="AU301" s="21" t="s">
        <v>189</v>
      </c>
    </row>
    <row r="302" s="14" customFormat="1">
      <c r="A302" s="14"/>
      <c r="B302" s="245"/>
      <c r="C302" s="246"/>
      <c r="D302" s="236" t="s">
        <v>192</v>
      </c>
      <c r="E302" s="247" t="s">
        <v>19</v>
      </c>
      <c r="F302" s="248" t="s">
        <v>1182</v>
      </c>
      <c r="G302" s="246"/>
      <c r="H302" s="249">
        <v>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192</v>
      </c>
      <c r="AU302" s="255" t="s">
        <v>189</v>
      </c>
      <c r="AV302" s="14" t="s">
        <v>14</v>
      </c>
      <c r="AW302" s="14" t="s">
        <v>35</v>
      </c>
      <c r="AX302" s="14" t="s">
        <v>74</v>
      </c>
      <c r="AY302" s="255" t="s">
        <v>179</v>
      </c>
    </row>
    <row r="303" s="15" customFormat="1">
      <c r="A303" s="15"/>
      <c r="B303" s="256"/>
      <c r="C303" s="257"/>
      <c r="D303" s="236" t="s">
        <v>192</v>
      </c>
      <c r="E303" s="258" t="s">
        <v>19</v>
      </c>
      <c r="F303" s="259" t="s">
        <v>201</v>
      </c>
      <c r="G303" s="257"/>
      <c r="H303" s="260">
        <v>8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192</v>
      </c>
      <c r="AU303" s="266" t="s">
        <v>189</v>
      </c>
      <c r="AV303" s="15" t="s">
        <v>188</v>
      </c>
      <c r="AW303" s="15" t="s">
        <v>35</v>
      </c>
      <c r="AX303" s="15" t="s">
        <v>81</v>
      </c>
      <c r="AY303" s="266" t="s">
        <v>179</v>
      </c>
    </row>
    <row r="304" s="2" customFormat="1" ht="16.5" customHeight="1">
      <c r="A304" s="42"/>
      <c r="B304" s="43"/>
      <c r="C304" s="267" t="s">
        <v>351</v>
      </c>
      <c r="D304" s="267" t="s">
        <v>266</v>
      </c>
      <c r="E304" s="268" t="s">
        <v>1183</v>
      </c>
      <c r="F304" s="269" t="s">
        <v>1184</v>
      </c>
      <c r="G304" s="270" t="s">
        <v>269</v>
      </c>
      <c r="H304" s="271">
        <v>6.4000000000000004</v>
      </c>
      <c r="I304" s="272"/>
      <c r="J304" s="273">
        <f>ROUND(I304*H304,2)</f>
        <v>0</v>
      </c>
      <c r="K304" s="269" t="s">
        <v>187</v>
      </c>
      <c r="L304" s="274"/>
      <c r="M304" s="275" t="s">
        <v>19</v>
      </c>
      <c r="N304" s="276" t="s">
        <v>45</v>
      </c>
      <c r="O304" s="88"/>
      <c r="P304" s="225">
        <f>O304*H304</f>
        <v>0</v>
      </c>
      <c r="Q304" s="225">
        <v>1</v>
      </c>
      <c r="R304" s="225">
        <f>Q304*H304</f>
        <v>6.4000000000000004</v>
      </c>
      <c r="S304" s="225">
        <v>0</v>
      </c>
      <c r="T304" s="226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7" t="s">
        <v>217</v>
      </c>
      <c r="AT304" s="227" t="s">
        <v>266</v>
      </c>
      <c r="AU304" s="227" t="s">
        <v>189</v>
      </c>
      <c r="AY304" s="21" t="s">
        <v>179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1" t="s">
        <v>81</v>
      </c>
      <c r="BK304" s="228">
        <f>ROUND(I304*H304,2)</f>
        <v>0</v>
      </c>
      <c r="BL304" s="21" t="s">
        <v>188</v>
      </c>
      <c r="BM304" s="227" t="s">
        <v>333</v>
      </c>
    </row>
    <row r="305" s="14" customFormat="1">
      <c r="A305" s="14"/>
      <c r="B305" s="245"/>
      <c r="C305" s="246"/>
      <c r="D305" s="236" t="s">
        <v>192</v>
      </c>
      <c r="E305" s="247" t="s">
        <v>19</v>
      </c>
      <c r="F305" s="248" t="s">
        <v>1185</v>
      </c>
      <c r="G305" s="246"/>
      <c r="H305" s="249">
        <v>6.4000000000000004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192</v>
      </c>
      <c r="AU305" s="255" t="s">
        <v>189</v>
      </c>
      <c r="AV305" s="14" t="s">
        <v>14</v>
      </c>
      <c r="AW305" s="14" t="s">
        <v>35</v>
      </c>
      <c r="AX305" s="14" t="s">
        <v>74</v>
      </c>
      <c r="AY305" s="255" t="s">
        <v>179</v>
      </c>
    </row>
    <row r="306" s="15" customFormat="1">
      <c r="A306" s="15"/>
      <c r="B306" s="256"/>
      <c r="C306" s="257"/>
      <c r="D306" s="236" t="s">
        <v>192</v>
      </c>
      <c r="E306" s="258" t="s">
        <v>19</v>
      </c>
      <c r="F306" s="259" t="s">
        <v>201</v>
      </c>
      <c r="G306" s="257"/>
      <c r="H306" s="260">
        <v>6.4000000000000004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192</v>
      </c>
      <c r="AU306" s="266" t="s">
        <v>189</v>
      </c>
      <c r="AV306" s="15" t="s">
        <v>188</v>
      </c>
      <c r="AW306" s="15" t="s">
        <v>35</v>
      </c>
      <c r="AX306" s="15" t="s">
        <v>81</v>
      </c>
      <c r="AY306" s="266" t="s">
        <v>179</v>
      </c>
    </row>
    <row r="307" s="2" customFormat="1" ht="24.15" customHeight="1">
      <c r="A307" s="42"/>
      <c r="B307" s="43"/>
      <c r="C307" s="216" t="s">
        <v>305</v>
      </c>
      <c r="D307" s="216" t="s">
        <v>183</v>
      </c>
      <c r="E307" s="217" t="s">
        <v>1186</v>
      </c>
      <c r="F307" s="218" t="s">
        <v>1187</v>
      </c>
      <c r="G307" s="219" t="s">
        <v>204</v>
      </c>
      <c r="H307" s="220">
        <v>64</v>
      </c>
      <c r="I307" s="221"/>
      <c r="J307" s="222">
        <f>ROUND(I307*H307,2)</f>
        <v>0</v>
      </c>
      <c r="K307" s="218" t="s">
        <v>187</v>
      </c>
      <c r="L307" s="48"/>
      <c r="M307" s="223" t="s">
        <v>19</v>
      </c>
      <c r="N307" s="224" t="s">
        <v>45</v>
      </c>
      <c r="O307" s="88"/>
      <c r="P307" s="225">
        <f>O307*H307</f>
        <v>0</v>
      </c>
      <c r="Q307" s="225">
        <v>0.03739</v>
      </c>
      <c r="R307" s="225">
        <f>Q307*H307</f>
        <v>2.39296</v>
      </c>
      <c r="S307" s="225">
        <v>0</v>
      </c>
      <c r="T307" s="226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7" t="s">
        <v>188</v>
      </c>
      <c r="AT307" s="227" t="s">
        <v>183</v>
      </c>
      <c r="AU307" s="227" t="s">
        <v>189</v>
      </c>
      <c r="AY307" s="21" t="s">
        <v>179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1" t="s">
        <v>81</v>
      </c>
      <c r="BK307" s="228">
        <f>ROUND(I307*H307,2)</f>
        <v>0</v>
      </c>
      <c r="BL307" s="21" t="s">
        <v>188</v>
      </c>
      <c r="BM307" s="227" t="s">
        <v>497</v>
      </c>
    </row>
    <row r="308" s="2" customFormat="1">
      <c r="A308" s="42"/>
      <c r="B308" s="43"/>
      <c r="C308" s="44"/>
      <c r="D308" s="229" t="s">
        <v>190</v>
      </c>
      <c r="E308" s="44"/>
      <c r="F308" s="230" t="s">
        <v>1188</v>
      </c>
      <c r="G308" s="44"/>
      <c r="H308" s="44"/>
      <c r="I308" s="231"/>
      <c r="J308" s="44"/>
      <c r="K308" s="44"/>
      <c r="L308" s="48"/>
      <c r="M308" s="232"/>
      <c r="N308" s="233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190</v>
      </c>
      <c r="AU308" s="21" t="s">
        <v>189</v>
      </c>
    </row>
    <row r="309" s="2" customFormat="1">
      <c r="A309" s="42"/>
      <c r="B309" s="43"/>
      <c r="C309" s="44"/>
      <c r="D309" s="236" t="s">
        <v>272</v>
      </c>
      <c r="E309" s="44"/>
      <c r="F309" s="277" t="s">
        <v>1189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272</v>
      </c>
      <c r="AU309" s="21" t="s">
        <v>189</v>
      </c>
    </row>
    <row r="310" s="14" customFormat="1">
      <c r="A310" s="14"/>
      <c r="B310" s="245"/>
      <c r="C310" s="246"/>
      <c r="D310" s="236" t="s">
        <v>192</v>
      </c>
      <c r="E310" s="247" t="s">
        <v>19</v>
      </c>
      <c r="F310" s="248" t="s">
        <v>1162</v>
      </c>
      <c r="G310" s="246"/>
      <c r="H310" s="249">
        <v>64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192</v>
      </c>
      <c r="AU310" s="255" t="s">
        <v>189</v>
      </c>
      <c r="AV310" s="14" t="s">
        <v>14</v>
      </c>
      <c r="AW310" s="14" t="s">
        <v>35</v>
      </c>
      <c r="AX310" s="14" t="s">
        <v>74</v>
      </c>
      <c r="AY310" s="255" t="s">
        <v>179</v>
      </c>
    </row>
    <row r="311" s="15" customFormat="1">
      <c r="A311" s="15"/>
      <c r="B311" s="256"/>
      <c r="C311" s="257"/>
      <c r="D311" s="236" t="s">
        <v>192</v>
      </c>
      <c r="E311" s="258" t="s">
        <v>19</v>
      </c>
      <c r="F311" s="259" t="s">
        <v>201</v>
      </c>
      <c r="G311" s="257"/>
      <c r="H311" s="260">
        <v>64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192</v>
      </c>
      <c r="AU311" s="266" t="s">
        <v>189</v>
      </c>
      <c r="AV311" s="15" t="s">
        <v>188</v>
      </c>
      <c r="AW311" s="15" t="s">
        <v>35</v>
      </c>
      <c r="AX311" s="15" t="s">
        <v>81</v>
      </c>
      <c r="AY311" s="266" t="s">
        <v>179</v>
      </c>
    </row>
    <row r="312" s="2" customFormat="1" ht="16.5" customHeight="1">
      <c r="A312" s="42"/>
      <c r="B312" s="43"/>
      <c r="C312" s="216" t="s">
        <v>360</v>
      </c>
      <c r="D312" s="216" t="s">
        <v>183</v>
      </c>
      <c r="E312" s="217" t="s">
        <v>1190</v>
      </c>
      <c r="F312" s="218" t="s">
        <v>1191</v>
      </c>
      <c r="G312" s="219" t="s">
        <v>325</v>
      </c>
      <c r="H312" s="220">
        <v>8</v>
      </c>
      <c r="I312" s="221"/>
      <c r="J312" s="222">
        <f>ROUND(I312*H312,2)</f>
        <v>0</v>
      </c>
      <c r="K312" s="218" t="s">
        <v>187</v>
      </c>
      <c r="L312" s="48"/>
      <c r="M312" s="223" t="s">
        <v>19</v>
      </c>
      <c r="N312" s="224" t="s">
        <v>45</v>
      </c>
      <c r="O312" s="88"/>
      <c r="P312" s="225">
        <f>O312*H312</f>
        <v>0</v>
      </c>
      <c r="Q312" s="225">
        <v>0.00071000000000000002</v>
      </c>
      <c r="R312" s="225">
        <f>Q312*H312</f>
        <v>0.0056800000000000002</v>
      </c>
      <c r="S312" s="225">
        <v>0</v>
      </c>
      <c r="T312" s="226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7" t="s">
        <v>188</v>
      </c>
      <c r="AT312" s="227" t="s">
        <v>183</v>
      </c>
      <c r="AU312" s="227" t="s">
        <v>189</v>
      </c>
      <c r="AY312" s="21" t="s">
        <v>179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1" t="s">
        <v>81</v>
      </c>
      <c r="BK312" s="228">
        <f>ROUND(I312*H312,2)</f>
        <v>0</v>
      </c>
      <c r="BL312" s="21" t="s">
        <v>188</v>
      </c>
      <c r="BM312" s="227" t="s">
        <v>354</v>
      </c>
    </row>
    <row r="313" s="2" customFormat="1">
      <c r="A313" s="42"/>
      <c r="B313" s="43"/>
      <c r="C313" s="44"/>
      <c r="D313" s="229" t="s">
        <v>190</v>
      </c>
      <c r="E313" s="44"/>
      <c r="F313" s="230" t="s">
        <v>1192</v>
      </c>
      <c r="G313" s="44"/>
      <c r="H313" s="44"/>
      <c r="I313" s="231"/>
      <c r="J313" s="44"/>
      <c r="K313" s="44"/>
      <c r="L313" s="48"/>
      <c r="M313" s="232"/>
      <c r="N313" s="233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190</v>
      </c>
      <c r="AU313" s="21" t="s">
        <v>189</v>
      </c>
    </row>
    <row r="314" s="14" customFormat="1">
      <c r="A314" s="14"/>
      <c r="B314" s="245"/>
      <c r="C314" s="246"/>
      <c r="D314" s="236" t="s">
        <v>192</v>
      </c>
      <c r="E314" s="247" t="s">
        <v>19</v>
      </c>
      <c r="F314" s="248" t="s">
        <v>1193</v>
      </c>
      <c r="G314" s="246"/>
      <c r="H314" s="249">
        <v>8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192</v>
      </c>
      <c r="AU314" s="255" t="s">
        <v>189</v>
      </c>
      <c r="AV314" s="14" t="s">
        <v>14</v>
      </c>
      <c r="AW314" s="14" t="s">
        <v>35</v>
      </c>
      <c r="AX314" s="14" t="s">
        <v>74</v>
      </c>
      <c r="AY314" s="255" t="s">
        <v>179</v>
      </c>
    </row>
    <row r="315" s="15" customFormat="1">
      <c r="A315" s="15"/>
      <c r="B315" s="256"/>
      <c r="C315" s="257"/>
      <c r="D315" s="236" t="s">
        <v>192</v>
      </c>
      <c r="E315" s="258" t="s">
        <v>19</v>
      </c>
      <c r="F315" s="259" t="s">
        <v>201</v>
      </c>
      <c r="G315" s="257"/>
      <c r="H315" s="260">
        <v>8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192</v>
      </c>
      <c r="AU315" s="266" t="s">
        <v>189</v>
      </c>
      <c r="AV315" s="15" t="s">
        <v>188</v>
      </c>
      <c r="AW315" s="15" t="s">
        <v>35</v>
      </c>
      <c r="AX315" s="15" t="s">
        <v>81</v>
      </c>
      <c r="AY315" s="266" t="s">
        <v>179</v>
      </c>
    </row>
    <row r="316" s="2" customFormat="1" ht="16.5" customHeight="1">
      <c r="A316" s="42"/>
      <c r="B316" s="43"/>
      <c r="C316" s="267" t="s">
        <v>310</v>
      </c>
      <c r="D316" s="267" t="s">
        <v>266</v>
      </c>
      <c r="E316" s="268" t="s">
        <v>1194</v>
      </c>
      <c r="F316" s="269" t="s">
        <v>1195</v>
      </c>
      <c r="G316" s="270" t="s">
        <v>204</v>
      </c>
      <c r="H316" s="271">
        <v>70.400000000000006</v>
      </c>
      <c r="I316" s="272"/>
      <c r="J316" s="273">
        <f>ROUND(I316*H316,2)</f>
        <v>0</v>
      </c>
      <c r="K316" s="269" t="s">
        <v>187</v>
      </c>
      <c r="L316" s="274"/>
      <c r="M316" s="275" t="s">
        <v>19</v>
      </c>
      <c r="N316" s="276" t="s">
        <v>45</v>
      </c>
      <c r="O316" s="88"/>
      <c r="P316" s="225">
        <f>O316*H316</f>
        <v>0</v>
      </c>
      <c r="Q316" s="225">
        <v>0.043400000000000001</v>
      </c>
      <c r="R316" s="225">
        <f>Q316*H316</f>
        <v>3.0553600000000003</v>
      </c>
      <c r="S316" s="225">
        <v>0</v>
      </c>
      <c r="T316" s="226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7" t="s">
        <v>217</v>
      </c>
      <c r="AT316" s="227" t="s">
        <v>266</v>
      </c>
      <c r="AU316" s="227" t="s">
        <v>189</v>
      </c>
      <c r="AY316" s="21" t="s">
        <v>179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1" t="s">
        <v>81</v>
      </c>
      <c r="BK316" s="228">
        <f>ROUND(I316*H316,2)</f>
        <v>0</v>
      </c>
      <c r="BL316" s="21" t="s">
        <v>188</v>
      </c>
      <c r="BM316" s="227" t="s">
        <v>347</v>
      </c>
    </row>
    <row r="317" s="2" customFormat="1">
      <c r="A317" s="42"/>
      <c r="B317" s="43"/>
      <c r="C317" s="44"/>
      <c r="D317" s="236" t="s">
        <v>272</v>
      </c>
      <c r="E317" s="44"/>
      <c r="F317" s="277" t="s">
        <v>1196</v>
      </c>
      <c r="G317" s="44"/>
      <c r="H317" s="44"/>
      <c r="I317" s="231"/>
      <c r="J317" s="44"/>
      <c r="K317" s="44"/>
      <c r="L317" s="48"/>
      <c r="M317" s="232"/>
      <c r="N317" s="233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1" t="s">
        <v>272</v>
      </c>
      <c r="AU317" s="21" t="s">
        <v>189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1197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189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1198</v>
      </c>
      <c r="G319" s="246"/>
      <c r="H319" s="249">
        <v>64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189</v>
      </c>
      <c r="AV319" s="14" t="s">
        <v>14</v>
      </c>
      <c r="AW319" s="14" t="s">
        <v>35</v>
      </c>
      <c r="AX319" s="14" t="s">
        <v>74</v>
      </c>
      <c r="AY319" s="255" t="s">
        <v>179</v>
      </c>
    </row>
    <row r="320" s="15" customFormat="1">
      <c r="A320" s="15"/>
      <c r="B320" s="256"/>
      <c r="C320" s="257"/>
      <c r="D320" s="236" t="s">
        <v>192</v>
      </c>
      <c r="E320" s="258" t="s">
        <v>19</v>
      </c>
      <c r="F320" s="259" t="s">
        <v>201</v>
      </c>
      <c r="G320" s="257"/>
      <c r="H320" s="260">
        <v>64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192</v>
      </c>
      <c r="AU320" s="266" t="s">
        <v>189</v>
      </c>
      <c r="AV320" s="15" t="s">
        <v>188</v>
      </c>
      <c r="AW320" s="15" t="s">
        <v>35</v>
      </c>
      <c r="AX320" s="15" t="s">
        <v>74</v>
      </c>
      <c r="AY320" s="266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1199</v>
      </c>
      <c r="G321" s="246"/>
      <c r="H321" s="249">
        <v>70.400000000000006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189</v>
      </c>
      <c r="AV321" s="14" t="s">
        <v>14</v>
      </c>
      <c r="AW321" s="14" t="s">
        <v>35</v>
      </c>
      <c r="AX321" s="14" t="s">
        <v>81</v>
      </c>
      <c r="AY321" s="255" t="s">
        <v>179</v>
      </c>
    </row>
    <row r="322" s="12" customFormat="1" ht="22.8" customHeight="1">
      <c r="A322" s="12"/>
      <c r="B322" s="200"/>
      <c r="C322" s="201"/>
      <c r="D322" s="202" t="s">
        <v>73</v>
      </c>
      <c r="E322" s="214" t="s">
        <v>189</v>
      </c>
      <c r="F322" s="214" t="s">
        <v>580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P323+P401+P418</f>
        <v>0</v>
      </c>
      <c r="Q322" s="208"/>
      <c r="R322" s="209">
        <f>R323+R401+R418</f>
        <v>533.70388701000002</v>
      </c>
      <c r="S322" s="208"/>
      <c r="T322" s="210">
        <f>T323+T401+T418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81</v>
      </c>
      <c r="AT322" s="212" t="s">
        <v>73</v>
      </c>
      <c r="AU322" s="212" t="s">
        <v>81</v>
      </c>
      <c r="AY322" s="211" t="s">
        <v>179</v>
      </c>
      <c r="BK322" s="213">
        <f>BK323+BK401+BK418</f>
        <v>0</v>
      </c>
    </row>
    <row r="323" s="12" customFormat="1" ht="20.88" customHeight="1">
      <c r="A323" s="12"/>
      <c r="B323" s="200"/>
      <c r="C323" s="201"/>
      <c r="D323" s="202" t="s">
        <v>73</v>
      </c>
      <c r="E323" s="214" t="s">
        <v>401</v>
      </c>
      <c r="F323" s="214" t="s">
        <v>1200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SUM(P324:P400)</f>
        <v>0</v>
      </c>
      <c r="Q323" s="208"/>
      <c r="R323" s="209">
        <f>SUM(R324:R400)</f>
        <v>507.81970605999999</v>
      </c>
      <c r="S323" s="208"/>
      <c r="T323" s="210">
        <f>SUM(T324:T400)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81</v>
      </c>
      <c r="AT323" s="212" t="s">
        <v>73</v>
      </c>
      <c r="AU323" s="212" t="s">
        <v>14</v>
      </c>
      <c r="AY323" s="211" t="s">
        <v>179</v>
      </c>
      <c r="BK323" s="213">
        <f>SUM(BK324:BK400)</f>
        <v>0</v>
      </c>
    </row>
    <row r="324" s="2" customFormat="1" ht="37.8" customHeight="1">
      <c r="A324" s="42"/>
      <c r="B324" s="43"/>
      <c r="C324" s="216" t="s">
        <v>313</v>
      </c>
      <c r="D324" s="216" t="s">
        <v>183</v>
      </c>
      <c r="E324" s="217" t="s">
        <v>1201</v>
      </c>
      <c r="F324" s="218" t="s">
        <v>1202</v>
      </c>
      <c r="G324" s="219" t="s">
        <v>216</v>
      </c>
      <c r="H324" s="220">
        <v>122.11</v>
      </c>
      <c r="I324" s="221"/>
      <c r="J324" s="222">
        <f>ROUND(I324*H324,2)</f>
        <v>0</v>
      </c>
      <c r="K324" s="218" t="s">
        <v>187</v>
      </c>
      <c r="L324" s="48"/>
      <c r="M324" s="223" t="s">
        <v>19</v>
      </c>
      <c r="N324" s="224" t="s">
        <v>45</v>
      </c>
      <c r="O324" s="88"/>
      <c r="P324" s="225">
        <f>O324*H324</f>
        <v>0</v>
      </c>
      <c r="Q324" s="225">
        <v>2.8332299999999999</v>
      </c>
      <c r="R324" s="225">
        <f>Q324*H324</f>
        <v>345.9657153</v>
      </c>
      <c r="S324" s="225">
        <v>0</v>
      </c>
      <c r="T324" s="226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7" t="s">
        <v>188</v>
      </c>
      <c r="AT324" s="227" t="s">
        <v>183</v>
      </c>
      <c r="AU324" s="227" t="s">
        <v>189</v>
      </c>
      <c r="AY324" s="21" t="s">
        <v>179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1" t="s">
        <v>81</v>
      </c>
      <c r="BK324" s="228">
        <f>ROUND(I324*H324,2)</f>
        <v>0</v>
      </c>
      <c r="BL324" s="21" t="s">
        <v>188</v>
      </c>
      <c r="BM324" s="227" t="s">
        <v>371</v>
      </c>
    </row>
    <row r="325" s="2" customFormat="1">
      <c r="A325" s="42"/>
      <c r="B325" s="43"/>
      <c r="C325" s="44"/>
      <c r="D325" s="229" t="s">
        <v>190</v>
      </c>
      <c r="E325" s="44"/>
      <c r="F325" s="230" t="s">
        <v>1203</v>
      </c>
      <c r="G325" s="44"/>
      <c r="H325" s="44"/>
      <c r="I325" s="231"/>
      <c r="J325" s="44"/>
      <c r="K325" s="44"/>
      <c r="L325" s="48"/>
      <c r="M325" s="232"/>
      <c r="N325" s="233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190</v>
      </c>
      <c r="AU325" s="21" t="s">
        <v>189</v>
      </c>
    </row>
    <row r="326" s="13" customFormat="1">
      <c r="A326" s="13"/>
      <c r="B326" s="234"/>
      <c r="C326" s="235"/>
      <c r="D326" s="236" t="s">
        <v>192</v>
      </c>
      <c r="E326" s="237" t="s">
        <v>19</v>
      </c>
      <c r="F326" s="238" t="s">
        <v>1070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192</v>
      </c>
      <c r="AU326" s="244" t="s">
        <v>189</v>
      </c>
      <c r="AV326" s="13" t="s">
        <v>81</v>
      </c>
      <c r="AW326" s="13" t="s">
        <v>35</v>
      </c>
      <c r="AX326" s="13" t="s">
        <v>74</v>
      </c>
      <c r="AY326" s="244" t="s">
        <v>179</v>
      </c>
    </row>
    <row r="327" s="13" customFormat="1">
      <c r="A327" s="13"/>
      <c r="B327" s="234"/>
      <c r="C327" s="235"/>
      <c r="D327" s="236" t="s">
        <v>192</v>
      </c>
      <c r="E327" s="237" t="s">
        <v>19</v>
      </c>
      <c r="F327" s="238" t="s">
        <v>194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192</v>
      </c>
      <c r="AU327" s="244" t="s">
        <v>189</v>
      </c>
      <c r="AV327" s="13" t="s">
        <v>81</v>
      </c>
      <c r="AW327" s="13" t="s">
        <v>35</v>
      </c>
      <c r="AX327" s="13" t="s">
        <v>74</v>
      </c>
      <c r="AY327" s="244" t="s">
        <v>179</v>
      </c>
    </row>
    <row r="328" s="13" customFormat="1">
      <c r="A328" s="13"/>
      <c r="B328" s="234"/>
      <c r="C328" s="235"/>
      <c r="D328" s="236" t="s">
        <v>192</v>
      </c>
      <c r="E328" s="237" t="s">
        <v>19</v>
      </c>
      <c r="F328" s="238" t="s">
        <v>198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192</v>
      </c>
      <c r="AU328" s="244" t="s">
        <v>189</v>
      </c>
      <c r="AV328" s="13" t="s">
        <v>81</v>
      </c>
      <c r="AW328" s="13" t="s">
        <v>35</v>
      </c>
      <c r="AX328" s="13" t="s">
        <v>74</v>
      </c>
      <c r="AY328" s="244" t="s">
        <v>179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1204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189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3" customFormat="1">
      <c r="A330" s="13"/>
      <c r="B330" s="234"/>
      <c r="C330" s="235"/>
      <c r="D330" s="236" t="s">
        <v>192</v>
      </c>
      <c r="E330" s="237" t="s">
        <v>19</v>
      </c>
      <c r="F330" s="238" t="s">
        <v>1205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192</v>
      </c>
      <c r="AU330" s="244" t="s">
        <v>189</v>
      </c>
      <c r="AV330" s="13" t="s">
        <v>81</v>
      </c>
      <c r="AW330" s="13" t="s">
        <v>35</v>
      </c>
      <c r="AX330" s="13" t="s">
        <v>74</v>
      </c>
      <c r="AY330" s="244" t="s">
        <v>179</v>
      </c>
    </row>
    <row r="331" s="14" customFormat="1">
      <c r="A331" s="14"/>
      <c r="B331" s="245"/>
      <c r="C331" s="246"/>
      <c r="D331" s="236" t="s">
        <v>192</v>
      </c>
      <c r="E331" s="247" t="s">
        <v>19</v>
      </c>
      <c r="F331" s="248" t="s">
        <v>1206</v>
      </c>
      <c r="G331" s="246"/>
      <c r="H331" s="249">
        <v>20.449999999999999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192</v>
      </c>
      <c r="AU331" s="255" t="s">
        <v>189</v>
      </c>
      <c r="AV331" s="14" t="s">
        <v>14</v>
      </c>
      <c r="AW331" s="14" t="s">
        <v>35</v>
      </c>
      <c r="AX331" s="14" t="s">
        <v>74</v>
      </c>
      <c r="AY331" s="255" t="s">
        <v>179</v>
      </c>
    </row>
    <row r="332" s="14" customFormat="1">
      <c r="A332" s="14"/>
      <c r="B332" s="245"/>
      <c r="C332" s="246"/>
      <c r="D332" s="236" t="s">
        <v>192</v>
      </c>
      <c r="E332" s="247" t="s">
        <v>19</v>
      </c>
      <c r="F332" s="248" t="s">
        <v>1207</v>
      </c>
      <c r="G332" s="246"/>
      <c r="H332" s="249">
        <v>28.399999999999999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192</v>
      </c>
      <c r="AU332" s="255" t="s">
        <v>189</v>
      </c>
      <c r="AV332" s="14" t="s">
        <v>14</v>
      </c>
      <c r="AW332" s="14" t="s">
        <v>35</v>
      </c>
      <c r="AX332" s="14" t="s">
        <v>74</v>
      </c>
      <c r="AY332" s="255" t="s">
        <v>179</v>
      </c>
    </row>
    <row r="333" s="14" customFormat="1">
      <c r="A333" s="14"/>
      <c r="B333" s="245"/>
      <c r="C333" s="246"/>
      <c r="D333" s="236" t="s">
        <v>192</v>
      </c>
      <c r="E333" s="247" t="s">
        <v>19</v>
      </c>
      <c r="F333" s="248" t="s">
        <v>1208</v>
      </c>
      <c r="G333" s="246"/>
      <c r="H333" s="249">
        <v>1.4299999999999999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192</v>
      </c>
      <c r="AU333" s="255" t="s">
        <v>189</v>
      </c>
      <c r="AV333" s="14" t="s">
        <v>14</v>
      </c>
      <c r="AW333" s="14" t="s">
        <v>35</v>
      </c>
      <c r="AX333" s="14" t="s">
        <v>74</v>
      </c>
      <c r="AY333" s="255" t="s">
        <v>179</v>
      </c>
    </row>
    <row r="334" s="13" customFormat="1">
      <c r="A334" s="13"/>
      <c r="B334" s="234"/>
      <c r="C334" s="235"/>
      <c r="D334" s="236" t="s">
        <v>192</v>
      </c>
      <c r="E334" s="237" t="s">
        <v>19</v>
      </c>
      <c r="F334" s="238" t="s">
        <v>1209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192</v>
      </c>
      <c r="AU334" s="244" t="s">
        <v>189</v>
      </c>
      <c r="AV334" s="13" t="s">
        <v>81</v>
      </c>
      <c r="AW334" s="13" t="s">
        <v>35</v>
      </c>
      <c r="AX334" s="13" t="s">
        <v>74</v>
      </c>
      <c r="AY334" s="244" t="s">
        <v>179</v>
      </c>
    </row>
    <row r="335" s="14" customFormat="1">
      <c r="A335" s="14"/>
      <c r="B335" s="245"/>
      <c r="C335" s="246"/>
      <c r="D335" s="236" t="s">
        <v>192</v>
      </c>
      <c r="E335" s="247" t="s">
        <v>19</v>
      </c>
      <c r="F335" s="248" t="s">
        <v>1210</v>
      </c>
      <c r="G335" s="246"/>
      <c r="H335" s="249">
        <v>33.799999999999997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192</v>
      </c>
      <c r="AU335" s="255" t="s">
        <v>189</v>
      </c>
      <c r="AV335" s="14" t="s">
        <v>14</v>
      </c>
      <c r="AW335" s="14" t="s">
        <v>35</v>
      </c>
      <c r="AX335" s="14" t="s">
        <v>74</v>
      </c>
      <c r="AY335" s="255" t="s">
        <v>179</v>
      </c>
    </row>
    <row r="336" s="14" customFormat="1">
      <c r="A336" s="14"/>
      <c r="B336" s="245"/>
      <c r="C336" s="246"/>
      <c r="D336" s="236" t="s">
        <v>192</v>
      </c>
      <c r="E336" s="247" t="s">
        <v>19</v>
      </c>
      <c r="F336" s="248" t="s">
        <v>1211</v>
      </c>
      <c r="G336" s="246"/>
      <c r="H336" s="249">
        <v>35.600000000000001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192</v>
      </c>
      <c r="AU336" s="255" t="s">
        <v>189</v>
      </c>
      <c r="AV336" s="14" t="s">
        <v>14</v>
      </c>
      <c r="AW336" s="14" t="s">
        <v>35</v>
      </c>
      <c r="AX336" s="14" t="s">
        <v>74</v>
      </c>
      <c r="AY336" s="255" t="s">
        <v>179</v>
      </c>
    </row>
    <row r="337" s="14" customFormat="1">
      <c r="A337" s="14"/>
      <c r="B337" s="245"/>
      <c r="C337" s="246"/>
      <c r="D337" s="236" t="s">
        <v>192</v>
      </c>
      <c r="E337" s="247" t="s">
        <v>19</v>
      </c>
      <c r="F337" s="248" t="s">
        <v>1212</v>
      </c>
      <c r="G337" s="246"/>
      <c r="H337" s="249">
        <v>2.4300000000000002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192</v>
      </c>
      <c r="AU337" s="255" t="s">
        <v>189</v>
      </c>
      <c r="AV337" s="14" t="s">
        <v>14</v>
      </c>
      <c r="AW337" s="14" t="s">
        <v>35</v>
      </c>
      <c r="AX337" s="14" t="s">
        <v>74</v>
      </c>
      <c r="AY337" s="255" t="s">
        <v>179</v>
      </c>
    </row>
    <row r="338" s="15" customFormat="1">
      <c r="A338" s="15"/>
      <c r="B338" s="256"/>
      <c r="C338" s="257"/>
      <c r="D338" s="236" t="s">
        <v>192</v>
      </c>
      <c r="E338" s="258" t="s">
        <v>19</v>
      </c>
      <c r="F338" s="259" t="s">
        <v>201</v>
      </c>
      <c r="G338" s="257"/>
      <c r="H338" s="260">
        <v>122.11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192</v>
      </c>
      <c r="AU338" s="266" t="s">
        <v>189</v>
      </c>
      <c r="AV338" s="15" t="s">
        <v>188</v>
      </c>
      <c r="AW338" s="15" t="s">
        <v>35</v>
      </c>
      <c r="AX338" s="15" t="s">
        <v>81</v>
      </c>
      <c r="AY338" s="266" t="s">
        <v>179</v>
      </c>
    </row>
    <row r="339" s="2" customFormat="1" ht="37.8" customHeight="1">
      <c r="A339" s="42"/>
      <c r="B339" s="43"/>
      <c r="C339" s="216" t="s">
        <v>377</v>
      </c>
      <c r="D339" s="216" t="s">
        <v>183</v>
      </c>
      <c r="E339" s="217" t="s">
        <v>1213</v>
      </c>
      <c r="F339" s="218" t="s">
        <v>1214</v>
      </c>
      <c r="G339" s="219" t="s">
        <v>186</v>
      </c>
      <c r="H339" s="220">
        <v>251.864</v>
      </c>
      <c r="I339" s="221"/>
      <c r="J339" s="222">
        <f>ROUND(I339*H339,2)</f>
        <v>0</v>
      </c>
      <c r="K339" s="218" t="s">
        <v>187</v>
      </c>
      <c r="L339" s="48"/>
      <c r="M339" s="223" t="s">
        <v>19</v>
      </c>
      <c r="N339" s="224" t="s">
        <v>45</v>
      </c>
      <c r="O339" s="88"/>
      <c r="P339" s="225">
        <f>O339*H339</f>
        <v>0</v>
      </c>
      <c r="Q339" s="225">
        <v>0.0086499999999999997</v>
      </c>
      <c r="R339" s="225">
        <f>Q339*H339</f>
        <v>2.1786235999999999</v>
      </c>
      <c r="S339" s="225">
        <v>0</v>
      </c>
      <c r="T339" s="226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7" t="s">
        <v>188</v>
      </c>
      <c r="AT339" s="227" t="s">
        <v>183</v>
      </c>
      <c r="AU339" s="227" t="s">
        <v>189</v>
      </c>
      <c r="AY339" s="21" t="s">
        <v>179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1" t="s">
        <v>81</v>
      </c>
      <c r="BK339" s="228">
        <f>ROUND(I339*H339,2)</f>
        <v>0</v>
      </c>
      <c r="BL339" s="21" t="s">
        <v>188</v>
      </c>
      <c r="BM339" s="227" t="s">
        <v>386</v>
      </c>
    </row>
    <row r="340" s="2" customFormat="1">
      <c r="A340" s="42"/>
      <c r="B340" s="43"/>
      <c r="C340" s="44"/>
      <c r="D340" s="229" t="s">
        <v>190</v>
      </c>
      <c r="E340" s="44"/>
      <c r="F340" s="230" t="s">
        <v>1215</v>
      </c>
      <c r="G340" s="44"/>
      <c r="H340" s="44"/>
      <c r="I340" s="231"/>
      <c r="J340" s="44"/>
      <c r="K340" s="44"/>
      <c r="L340" s="48"/>
      <c r="M340" s="232"/>
      <c r="N340" s="233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1" t="s">
        <v>190</v>
      </c>
      <c r="AU340" s="21" t="s">
        <v>189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1070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189</v>
      </c>
      <c r="AV341" s="13" t="s">
        <v>81</v>
      </c>
      <c r="AW341" s="13" t="s">
        <v>35</v>
      </c>
      <c r="AX341" s="13" t="s">
        <v>74</v>
      </c>
      <c r="AY341" s="244" t="s">
        <v>179</v>
      </c>
    </row>
    <row r="342" s="13" customFormat="1">
      <c r="A342" s="13"/>
      <c r="B342" s="234"/>
      <c r="C342" s="235"/>
      <c r="D342" s="236" t="s">
        <v>192</v>
      </c>
      <c r="E342" s="237" t="s">
        <v>19</v>
      </c>
      <c r="F342" s="238" t="s">
        <v>194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192</v>
      </c>
      <c r="AU342" s="244" t="s">
        <v>189</v>
      </c>
      <c r="AV342" s="13" t="s">
        <v>81</v>
      </c>
      <c r="AW342" s="13" t="s">
        <v>35</v>
      </c>
      <c r="AX342" s="13" t="s">
        <v>74</v>
      </c>
      <c r="AY342" s="244" t="s">
        <v>179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198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189</v>
      </c>
      <c r="AV343" s="13" t="s">
        <v>81</v>
      </c>
      <c r="AW343" s="13" t="s">
        <v>35</v>
      </c>
      <c r="AX343" s="13" t="s">
        <v>74</v>
      </c>
      <c r="AY343" s="244" t="s">
        <v>179</v>
      </c>
    </row>
    <row r="344" s="13" customFormat="1">
      <c r="A344" s="13"/>
      <c r="B344" s="234"/>
      <c r="C344" s="235"/>
      <c r="D344" s="236" t="s">
        <v>192</v>
      </c>
      <c r="E344" s="237" t="s">
        <v>19</v>
      </c>
      <c r="F344" s="238" t="s">
        <v>1216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192</v>
      </c>
      <c r="AU344" s="244" t="s">
        <v>189</v>
      </c>
      <c r="AV344" s="13" t="s">
        <v>81</v>
      </c>
      <c r="AW344" s="13" t="s">
        <v>35</v>
      </c>
      <c r="AX344" s="13" t="s">
        <v>74</v>
      </c>
      <c r="AY344" s="244" t="s">
        <v>179</v>
      </c>
    </row>
    <row r="345" s="13" customFormat="1">
      <c r="A345" s="13"/>
      <c r="B345" s="234"/>
      <c r="C345" s="235"/>
      <c r="D345" s="236" t="s">
        <v>192</v>
      </c>
      <c r="E345" s="237" t="s">
        <v>19</v>
      </c>
      <c r="F345" s="238" t="s">
        <v>1205</v>
      </c>
      <c r="G345" s="235"/>
      <c r="H345" s="237" t="s">
        <v>19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192</v>
      </c>
      <c r="AU345" s="244" t="s">
        <v>189</v>
      </c>
      <c r="AV345" s="13" t="s">
        <v>81</v>
      </c>
      <c r="AW345" s="13" t="s">
        <v>35</v>
      </c>
      <c r="AX345" s="13" t="s">
        <v>74</v>
      </c>
      <c r="AY345" s="244" t="s">
        <v>179</v>
      </c>
    </row>
    <row r="346" s="14" customFormat="1">
      <c r="A346" s="14"/>
      <c r="B346" s="245"/>
      <c r="C346" s="246"/>
      <c r="D346" s="236" t="s">
        <v>192</v>
      </c>
      <c r="E346" s="247" t="s">
        <v>19</v>
      </c>
      <c r="F346" s="248" t="s">
        <v>1217</v>
      </c>
      <c r="G346" s="246"/>
      <c r="H346" s="249">
        <v>24.539999999999999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192</v>
      </c>
      <c r="AU346" s="255" t="s">
        <v>189</v>
      </c>
      <c r="AV346" s="14" t="s">
        <v>14</v>
      </c>
      <c r="AW346" s="14" t="s">
        <v>35</v>
      </c>
      <c r="AX346" s="14" t="s">
        <v>74</v>
      </c>
      <c r="AY346" s="255" t="s">
        <v>179</v>
      </c>
    </row>
    <row r="347" s="14" customFormat="1">
      <c r="A347" s="14"/>
      <c r="B347" s="245"/>
      <c r="C347" s="246"/>
      <c r="D347" s="236" t="s">
        <v>192</v>
      </c>
      <c r="E347" s="247" t="s">
        <v>19</v>
      </c>
      <c r="F347" s="248" t="s">
        <v>1218</v>
      </c>
      <c r="G347" s="246"/>
      <c r="H347" s="249">
        <v>71.739999999999995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192</v>
      </c>
      <c r="AU347" s="255" t="s">
        <v>189</v>
      </c>
      <c r="AV347" s="14" t="s">
        <v>14</v>
      </c>
      <c r="AW347" s="14" t="s">
        <v>35</v>
      </c>
      <c r="AX347" s="14" t="s">
        <v>74</v>
      </c>
      <c r="AY347" s="255" t="s">
        <v>179</v>
      </c>
    </row>
    <row r="348" s="14" customFormat="1">
      <c r="A348" s="14"/>
      <c r="B348" s="245"/>
      <c r="C348" s="246"/>
      <c r="D348" s="236" t="s">
        <v>192</v>
      </c>
      <c r="E348" s="247" t="s">
        <v>19</v>
      </c>
      <c r="F348" s="248" t="s">
        <v>1219</v>
      </c>
      <c r="G348" s="246"/>
      <c r="H348" s="249">
        <v>7.3860000000000001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192</v>
      </c>
      <c r="AU348" s="255" t="s">
        <v>189</v>
      </c>
      <c r="AV348" s="14" t="s">
        <v>14</v>
      </c>
      <c r="AW348" s="14" t="s">
        <v>35</v>
      </c>
      <c r="AX348" s="14" t="s">
        <v>74</v>
      </c>
      <c r="AY348" s="255" t="s">
        <v>179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1209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189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4" customFormat="1">
      <c r="A350" s="14"/>
      <c r="B350" s="245"/>
      <c r="C350" s="246"/>
      <c r="D350" s="236" t="s">
        <v>192</v>
      </c>
      <c r="E350" s="247" t="s">
        <v>19</v>
      </c>
      <c r="F350" s="248" t="s">
        <v>1220</v>
      </c>
      <c r="G350" s="246"/>
      <c r="H350" s="249">
        <v>38.378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192</v>
      </c>
      <c r="AU350" s="255" t="s">
        <v>189</v>
      </c>
      <c r="AV350" s="14" t="s">
        <v>14</v>
      </c>
      <c r="AW350" s="14" t="s">
        <v>35</v>
      </c>
      <c r="AX350" s="14" t="s">
        <v>74</v>
      </c>
      <c r="AY350" s="255" t="s">
        <v>179</v>
      </c>
    </row>
    <row r="351" s="14" customFormat="1">
      <c r="A351" s="14"/>
      <c r="B351" s="245"/>
      <c r="C351" s="246"/>
      <c r="D351" s="236" t="s">
        <v>192</v>
      </c>
      <c r="E351" s="247" t="s">
        <v>19</v>
      </c>
      <c r="F351" s="248" t="s">
        <v>1221</v>
      </c>
      <c r="G351" s="246"/>
      <c r="H351" s="249">
        <v>97.337999999999994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192</v>
      </c>
      <c r="AU351" s="255" t="s">
        <v>189</v>
      </c>
      <c r="AV351" s="14" t="s">
        <v>14</v>
      </c>
      <c r="AW351" s="14" t="s">
        <v>35</v>
      </c>
      <c r="AX351" s="14" t="s">
        <v>74</v>
      </c>
      <c r="AY351" s="255" t="s">
        <v>179</v>
      </c>
    </row>
    <row r="352" s="14" customFormat="1">
      <c r="A352" s="14"/>
      <c r="B352" s="245"/>
      <c r="C352" s="246"/>
      <c r="D352" s="236" t="s">
        <v>192</v>
      </c>
      <c r="E352" s="247" t="s">
        <v>19</v>
      </c>
      <c r="F352" s="248" t="s">
        <v>1222</v>
      </c>
      <c r="G352" s="246"/>
      <c r="H352" s="249">
        <v>12.481999999999999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192</v>
      </c>
      <c r="AU352" s="255" t="s">
        <v>189</v>
      </c>
      <c r="AV352" s="14" t="s">
        <v>14</v>
      </c>
      <c r="AW352" s="14" t="s">
        <v>35</v>
      </c>
      <c r="AX352" s="14" t="s">
        <v>74</v>
      </c>
      <c r="AY352" s="255" t="s">
        <v>179</v>
      </c>
    </row>
    <row r="353" s="15" customFormat="1">
      <c r="A353" s="15"/>
      <c r="B353" s="256"/>
      <c r="C353" s="257"/>
      <c r="D353" s="236" t="s">
        <v>192</v>
      </c>
      <c r="E353" s="258" t="s">
        <v>19</v>
      </c>
      <c r="F353" s="259" t="s">
        <v>201</v>
      </c>
      <c r="G353" s="257"/>
      <c r="H353" s="260">
        <v>251.864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192</v>
      </c>
      <c r="AU353" s="266" t="s">
        <v>189</v>
      </c>
      <c r="AV353" s="15" t="s">
        <v>188</v>
      </c>
      <c r="AW353" s="15" t="s">
        <v>35</v>
      </c>
      <c r="AX353" s="15" t="s">
        <v>81</v>
      </c>
      <c r="AY353" s="266" t="s">
        <v>179</v>
      </c>
    </row>
    <row r="354" s="2" customFormat="1" ht="16.5" customHeight="1">
      <c r="A354" s="42"/>
      <c r="B354" s="43"/>
      <c r="C354" s="267" t="s">
        <v>383</v>
      </c>
      <c r="D354" s="267" t="s">
        <v>266</v>
      </c>
      <c r="E354" s="268" t="s">
        <v>1223</v>
      </c>
      <c r="F354" s="269" t="s">
        <v>1224</v>
      </c>
      <c r="G354" s="270" t="s">
        <v>186</v>
      </c>
      <c r="H354" s="271">
        <v>74.260000000000005</v>
      </c>
      <c r="I354" s="272"/>
      <c r="J354" s="273">
        <f>ROUND(I354*H354,2)</f>
        <v>0</v>
      </c>
      <c r="K354" s="269" t="s">
        <v>187</v>
      </c>
      <c r="L354" s="274"/>
      <c r="M354" s="275" t="s">
        <v>19</v>
      </c>
      <c r="N354" s="276" t="s">
        <v>45</v>
      </c>
      <c r="O354" s="88"/>
      <c r="P354" s="225">
        <f>O354*H354</f>
        <v>0</v>
      </c>
      <c r="Q354" s="225">
        <v>0.0073499999999999998</v>
      </c>
      <c r="R354" s="225">
        <f>Q354*H354</f>
        <v>0.54581100000000005</v>
      </c>
      <c r="S354" s="225">
        <v>0</v>
      </c>
      <c r="T354" s="226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7" t="s">
        <v>217</v>
      </c>
      <c r="AT354" s="227" t="s">
        <v>266</v>
      </c>
      <c r="AU354" s="227" t="s">
        <v>189</v>
      </c>
      <c r="AY354" s="21" t="s">
        <v>179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1" t="s">
        <v>81</v>
      </c>
      <c r="BK354" s="228">
        <f>ROUND(I354*H354,2)</f>
        <v>0</v>
      </c>
      <c r="BL354" s="21" t="s">
        <v>188</v>
      </c>
      <c r="BM354" s="227" t="s">
        <v>392</v>
      </c>
    </row>
    <row r="355" s="13" customFormat="1">
      <c r="A355" s="13"/>
      <c r="B355" s="234"/>
      <c r="C355" s="235"/>
      <c r="D355" s="236" t="s">
        <v>192</v>
      </c>
      <c r="E355" s="237" t="s">
        <v>19</v>
      </c>
      <c r="F355" s="238" t="s">
        <v>1225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192</v>
      </c>
      <c r="AU355" s="244" t="s">
        <v>189</v>
      </c>
      <c r="AV355" s="13" t="s">
        <v>81</v>
      </c>
      <c r="AW355" s="13" t="s">
        <v>35</v>
      </c>
      <c r="AX355" s="13" t="s">
        <v>74</v>
      </c>
      <c r="AY355" s="244" t="s">
        <v>179</v>
      </c>
    </row>
    <row r="356" s="13" customFormat="1">
      <c r="A356" s="13"/>
      <c r="B356" s="234"/>
      <c r="C356" s="235"/>
      <c r="D356" s="236" t="s">
        <v>192</v>
      </c>
      <c r="E356" s="237" t="s">
        <v>19</v>
      </c>
      <c r="F356" s="238" t="s">
        <v>1205</v>
      </c>
      <c r="G356" s="235"/>
      <c r="H356" s="237" t="s">
        <v>19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192</v>
      </c>
      <c r="AU356" s="244" t="s">
        <v>189</v>
      </c>
      <c r="AV356" s="13" t="s">
        <v>81</v>
      </c>
      <c r="AW356" s="13" t="s">
        <v>35</v>
      </c>
      <c r="AX356" s="13" t="s">
        <v>74</v>
      </c>
      <c r="AY356" s="244" t="s">
        <v>179</v>
      </c>
    </row>
    <row r="357" s="14" customFormat="1">
      <c r="A357" s="14"/>
      <c r="B357" s="245"/>
      <c r="C357" s="246"/>
      <c r="D357" s="236" t="s">
        <v>192</v>
      </c>
      <c r="E357" s="247" t="s">
        <v>19</v>
      </c>
      <c r="F357" s="248" t="s">
        <v>1226</v>
      </c>
      <c r="G357" s="246"/>
      <c r="H357" s="249">
        <v>24.850000000000001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192</v>
      </c>
      <c r="AU357" s="255" t="s">
        <v>189</v>
      </c>
      <c r="AV357" s="14" t="s">
        <v>14</v>
      </c>
      <c r="AW357" s="14" t="s">
        <v>35</v>
      </c>
      <c r="AX357" s="14" t="s">
        <v>74</v>
      </c>
      <c r="AY357" s="255" t="s">
        <v>179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1227</v>
      </c>
      <c r="G358" s="246"/>
      <c r="H358" s="249">
        <v>3.0150000000000001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189</v>
      </c>
      <c r="AV358" s="14" t="s">
        <v>14</v>
      </c>
      <c r="AW358" s="14" t="s">
        <v>35</v>
      </c>
      <c r="AX358" s="14" t="s">
        <v>74</v>
      </c>
      <c r="AY358" s="255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1228</v>
      </c>
      <c r="G359" s="246"/>
      <c r="H359" s="249">
        <v>3.8860000000000001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189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3" customFormat="1">
      <c r="A360" s="13"/>
      <c r="B360" s="234"/>
      <c r="C360" s="235"/>
      <c r="D360" s="236" t="s">
        <v>192</v>
      </c>
      <c r="E360" s="237" t="s">
        <v>19</v>
      </c>
      <c r="F360" s="238" t="s">
        <v>1209</v>
      </c>
      <c r="G360" s="235"/>
      <c r="H360" s="237" t="s">
        <v>19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192</v>
      </c>
      <c r="AU360" s="244" t="s">
        <v>189</v>
      </c>
      <c r="AV360" s="13" t="s">
        <v>81</v>
      </c>
      <c r="AW360" s="13" t="s">
        <v>35</v>
      </c>
      <c r="AX360" s="13" t="s">
        <v>74</v>
      </c>
      <c r="AY360" s="244" t="s">
        <v>179</v>
      </c>
    </row>
    <row r="361" s="14" customFormat="1">
      <c r="A361" s="14"/>
      <c r="B361" s="245"/>
      <c r="C361" s="246"/>
      <c r="D361" s="236" t="s">
        <v>192</v>
      </c>
      <c r="E361" s="247" t="s">
        <v>19</v>
      </c>
      <c r="F361" s="248" t="s">
        <v>1229</v>
      </c>
      <c r="G361" s="246"/>
      <c r="H361" s="249">
        <v>33.908999999999999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192</v>
      </c>
      <c r="AU361" s="255" t="s">
        <v>189</v>
      </c>
      <c r="AV361" s="14" t="s">
        <v>14</v>
      </c>
      <c r="AW361" s="14" t="s">
        <v>35</v>
      </c>
      <c r="AX361" s="14" t="s">
        <v>74</v>
      </c>
      <c r="AY361" s="255" t="s">
        <v>179</v>
      </c>
    </row>
    <row r="362" s="14" customFormat="1">
      <c r="A362" s="14"/>
      <c r="B362" s="245"/>
      <c r="C362" s="246"/>
      <c r="D362" s="236" t="s">
        <v>192</v>
      </c>
      <c r="E362" s="247" t="s">
        <v>19</v>
      </c>
      <c r="F362" s="248" t="s">
        <v>1230</v>
      </c>
      <c r="G362" s="246"/>
      <c r="H362" s="249">
        <v>2.25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192</v>
      </c>
      <c r="AU362" s="255" t="s">
        <v>189</v>
      </c>
      <c r="AV362" s="14" t="s">
        <v>14</v>
      </c>
      <c r="AW362" s="14" t="s">
        <v>35</v>
      </c>
      <c r="AX362" s="14" t="s">
        <v>74</v>
      </c>
      <c r="AY362" s="255" t="s">
        <v>179</v>
      </c>
    </row>
    <row r="363" s="14" customFormat="1">
      <c r="A363" s="14"/>
      <c r="B363" s="245"/>
      <c r="C363" s="246"/>
      <c r="D363" s="236" t="s">
        <v>192</v>
      </c>
      <c r="E363" s="247" t="s">
        <v>19</v>
      </c>
      <c r="F363" s="248" t="s">
        <v>1231</v>
      </c>
      <c r="G363" s="246"/>
      <c r="H363" s="249">
        <v>6.3499999999999996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192</v>
      </c>
      <c r="AU363" s="255" t="s">
        <v>189</v>
      </c>
      <c r="AV363" s="14" t="s">
        <v>14</v>
      </c>
      <c r="AW363" s="14" t="s">
        <v>35</v>
      </c>
      <c r="AX363" s="14" t="s">
        <v>74</v>
      </c>
      <c r="AY363" s="255" t="s">
        <v>179</v>
      </c>
    </row>
    <row r="364" s="15" customFormat="1">
      <c r="A364" s="15"/>
      <c r="B364" s="256"/>
      <c r="C364" s="257"/>
      <c r="D364" s="236" t="s">
        <v>192</v>
      </c>
      <c r="E364" s="258" t="s">
        <v>19</v>
      </c>
      <c r="F364" s="259" t="s">
        <v>201</v>
      </c>
      <c r="G364" s="257"/>
      <c r="H364" s="260">
        <v>74.260000000000005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192</v>
      </c>
      <c r="AU364" s="266" t="s">
        <v>189</v>
      </c>
      <c r="AV364" s="15" t="s">
        <v>188</v>
      </c>
      <c r="AW364" s="15" t="s">
        <v>35</v>
      </c>
      <c r="AX364" s="15" t="s">
        <v>81</v>
      </c>
      <c r="AY364" s="266" t="s">
        <v>179</v>
      </c>
    </row>
    <row r="365" s="2" customFormat="1" ht="37.8" customHeight="1">
      <c r="A365" s="42"/>
      <c r="B365" s="43"/>
      <c r="C365" s="216" t="s">
        <v>389</v>
      </c>
      <c r="D365" s="216" t="s">
        <v>183</v>
      </c>
      <c r="E365" s="217" t="s">
        <v>1232</v>
      </c>
      <c r="F365" s="218" t="s">
        <v>1233</v>
      </c>
      <c r="G365" s="219" t="s">
        <v>186</v>
      </c>
      <c r="H365" s="220">
        <v>251.864</v>
      </c>
      <c r="I365" s="221"/>
      <c r="J365" s="222">
        <f>ROUND(I365*H365,2)</f>
        <v>0</v>
      </c>
      <c r="K365" s="218" t="s">
        <v>187</v>
      </c>
      <c r="L365" s="48"/>
      <c r="M365" s="223" t="s">
        <v>19</v>
      </c>
      <c r="N365" s="224" t="s">
        <v>45</v>
      </c>
      <c r="O365" s="88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7" t="s">
        <v>188</v>
      </c>
      <c r="AT365" s="227" t="s">
        <v>183</v>
      </c>
      <c r="AU365" s="227" t="s">
        <v>189</v>
      </c>
      <c r="AY365" s="21" t="s">
        <v>179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1" t="s">
        <v>81</v>
      </c>
      <c r="BK365" s="228">
        <f>ROUND(I365*H365,2)</f>
        <v>0</v>
      </c>
      <c r="BL365" s="21" t="s">
        <v>188</v>
      </c>
      <c r="BM365" s="227" t="s">
        <v>398</v>
      </c>
    </row>
    <row r="366" s="2" customFormat="1">
      <c r="A366" s="42"/>
      <c r="B366" s="43"/>
      <c r="C366" s="44"/>
      <c r="D366" s="229" t="s">
        <v>190</v>
      </c>
      <c r="E366" s="44"/>
      <c r="F366" s="230" t="s">
        <v>1234</v>
      </c>
      <c r="G366" s="44"/>
      <c r="H366" s="44"/>
      <c r="I366" s="231"/>
      <c r="J366" s="44"/>
      <c r="K366" s="44"/>
      <c r="L366" s="48"/>
      <c r="M366" s="232"/>
      <c r="N366" s="233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1" t="s">
        <v>190</v>
      </c>
      <c r="AU366" s="21" t="s">
        <v>189</v>
      </c>
    </row>
    <row r="367" s="2" customFormat="1" ht="44.25" customHeight="1">
      <c r="A367" s="42"/>
      <c r="B367" s="43"/>
      <c r="C367" s="216" t="s">
        <v>395</v>
      </c>
      <c r="D367" s="216" t="s">
        <v>183</v>
      </c>
      <c r="E367" s="217" t="s">
        <v>1235</v>
      </c>
      <c r="F367" s="218" t="s">
        <v>1236</v>
      </c>
      <c r="G367" s="219" t="s">
        <v>269</v>
      </c>
      <c r="H367" s="220">
        <v>0.77200000000000002</v>
      </c>
      <c r="I367" s="221"/>
      <c r="J367" s="222">
        <f>ROUND(I367*H367,2)</f>
        <v>0</v>
      </c>
      <c r="K367" s="218" t="s">
        <v>187</v>
      </c>
      <c r="L367" s="48"/>
      <c r="M367" s="223" t="s">
        <v>19</v>
      </c>
      <c r="N367" s="224" t="s">
        <v>45</v>
      </c>
      <c r="O367" s="88"/>
      <c r="P367" s="225">
        <f>O367*H367</f>
        <v>0</v>
      </c>
      <c r="Q367" s="225">
        <v>1.09528</v>
      </c>
      <c r="R367" s="225">
        <f>Q367*H367</f>
        <v>0.84555616</v>
      </c>
      <c r="S367" s="225">
        <v>0</v>
      </c>
      <c r="T367" s="226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7" t="s">
        <v>188</v>
      </c>
      <c r="AT367" s="227" t="s">
        <v>183</v>
      </c>
      <c r="AU367" s="227" t="s">
        <v>189</v>
      </c>
      <c r="AY367" s="21" t="s">
        <v>179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1" t="s">
        <v>81</v>
      </c>
      <c r="BK367" s="228">
        <f>ROUND(I367*H367,2)</f>
        <v>0</v>
      </c>
      <c r="BL367" s="21" t="s">
        <v>188</v>
      </c>
      <c r="BM367" s="227" t="s">
        <v>380</v>
      </c>
    </row>
    <row r="368" s="2" customFormat="1">
      <c r="A368" s="42"/>
      <c r="B368" s="43"/>
      <c r="C368" s="44"/>
      <c r="D368" s="229" t="s">
        <v>190</v>
      </c>
      <c r="E368" s="44"/>
      <c r="F368" s="230" t="s">
        <v>1237</v>
      </c>
      <c r="G368" s="44"/>
      <c r="H368" s="44"/>
      <c r="I368" s="231"/>
      <c r="J368" s="44"/>
      <c r="K368" s="44"/>
      <c r="L368" s="48"/>
      <c r="M368" s="232"/>
      <c r="N368" s="233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1" t="s">
        <v>190</v>
      </c>
      <c r="AU368" s="21" t="s">
        <v>189</v>
      </c>
    </row>
    <row r="369" s="13" customFormat="1">
      <c r="A369" s="13"/>
      <c r="B369" s="234"/>
      <c r="C369" s="235"/>
      <c r="D369" s="236" t="s">
        <v>192</v>
      </c>
      <c r="E369" s="237" t="s">
        <v>19</v>
      </c>
      <c r="F369" s="238" t="s">
        <v>1070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192</v>
      </c>
      <c r="AU369" s="244" t="s">
        <v>189</v>
      </c>
      <c r="AV369" s="13" t="s">
        <v>81</v>
      </c>
      <c r="AW369" s="13" t="s">
        <v>35</v>
      </c>
      <c r="AX369" s="13" t="s">
        <v>74</v>
      </c>
      <c r="AY369" s="244" t="s">
        <v>179</v>
      </c>
    </row>
    <row r="370" s="13" customFormat="1">
      <c r="A370" s="13"/>
      <c r="B370" s="234"/>
      <c r="C370" s="235"/>
      <c r="D370" s="236" t="s">
        <v>192</v>
      </c>
      <c r="E370" s="237" t="s">
        <v>19</v>
      </c>
      <c r="F370" s="238" t="s">
        <v>194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192</v>
      </c>
      <c r="AU370" s="244" t="s">
        <v>189</v>
      </c>
      <c r="AV370" s="13" t="s">
        <v>81</v>
      </c>
      <c r="AW370" s="13" t="s">
        <v>35</v>
      </c>
      <c r="AX370" s="13" t="s">
        <v>74</v>
      </c>
      <c r="AY370" s="244" t="s">
        <v>179</v>
      </c>
    </row>
    <row r="371" s="13" customFormat="1">
      <c r="A371" s="13"/>
      <c r="B371" s="234"/>
      <c r="C371" s="235"/>
      <c r="D371" s="236" t="s">
        <v>192</v>
      </c>
      <c r="E371" s="237" t="s">
        <v>19</v>
      </c>
      <c r="F371" s="238" t="s">
        <v>198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192</v>
      </c>
      <c r="AU371" s="244" t="s">
        <v>189</v>
      </c>
      <c r="AV371" s="13" t="s">
        <v>81</v>
      </c>
      <c r="AW371" s="13" t="s">
        <v>35</v>
      </c>
      <c r="AX371" s="13" t="s">
        <v>74</v>
      </c>
      <c r="AY371" s="244" t="s">
        <v>179</v>
      </c>
    </row>
    <row r="372" s="13" customFormat="1">
      <c r="A372" s="13"/>
      <c r="B372" s="234"/>
      <c r="C372" s="235"/>
      <c r="D372" s="236" t="s">
        <v>192</v>
      </c>
      <c r="E372" s="237" t="s">
        <v>19</v>
      </c>
      <c r="F372" s="238" t="s">
        <v>1238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192</v>
      </c>
      <c r="AU372" s="244" t="s">
        <v>189</v>
      </c>
      <c r="AV372" s="13" t="s">
        <v>81</v>
      </c>
      <c r="AW372" s="13" t="s">
        <v>35</v>
      </c>
      <c r="AX372" s="13" t="s">
        <v>74</v>
      </c>
      <c r="AY372" s="244" t="s">
        <v>179</v>
      </c>
    </row>
    <row r="373" s="13" customFormat="1">
      <c r="A373" s="13"/>
      <c r="B373" s="234"/>
      <c r="C373" s="235"/>
      <c r="D373" s="236" t="s">
        <v>192</v>
      </c>
      <c r="E373" s="237" t="s">
        <v>19</v>
      </c>
      <c r="F373" s="238" t="s">
        <v>1205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192</v>
      </c>
      <c r="AU373" s="244" t="s">
        <v>189</v>
      </c>
      <c r="AV373" s="13" t="s">
        <v>81</v>
      </c>
      <c r="AW373" s="13" t="s">
        <v>35</v>
      </c>
      <c r="AX373" s="13" t="s">
        <v>74</v>
      </c>
      <c r="AY373" s="244" t="s">
        <v>179</v>
      </c>
    </row>
    <row r="374" s="14" customFormat="1">
      <c r="A374" s="14"/>
      <c r="B374" s="245"/>
      <c r="C374" s="246"/>
      <c r="D374" s="236" t="s">
        <v>192</v>
      </c>
      <c r="E374" s="247" t="s">
        <v>19</v>
      </c>
      <c r="F374" s="248" t="s">
        <v>1239</v>
      </c>
      <c r="G374" s="246"/>
      <c r="H374" s="249">
        <v>0.28599999999999998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192</v>
      </c>
      <c r="AU374" s="255" t="s">
        <v>189</v>
      </c>
      <c r="AV374" s="14" t="s">
        <v>14</v>
      </c>
      <c r="AW374" s="14" t="s">
        <v>35</v>
      </c>
      <c r="AX374" s="14" t="s">
        <v>74</v>
      </c>
      <c r="AY374" s="255" t="s">
        <v>179</v>
      </c>
    </row>
    <row r="375" s="13" customFormat="1">
      <c r="A375" s="13"/>
      <c r="B375" s="234"/>
      <c r="C375" s="235"/>
      <c r="D375" s="236" t="s">
        <v>192</v>
      </c>
      <c r="E375" s="237" t="s">
        <v>19</v>
      </c>
      <c r="F375" s="238" t="s">
        <v>1209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192</v>
      </c>
      <c r="AU375" s="244" t="s">
        <v>189</v>
      </c>
      <c r="AV375" s="13" t="s">
        <v>81</v>
      </c>
      <c r="AW375" s="13" t="s">
        <v>35</v>
      </c>
      <c r="AX375" s="13" t="s">
        <v>74</v>
      </c>
      <c r="AY375" s="244" t="s">
        <v>179</v>
      </c>
    </row>
    <row r="376" s="14" customFormat="1">
      <c r="A376" s="14"/>
      <c r="B376" s="245"/>
      <c r="C376" s="246"/>
      <c r="D376" s="236" t="s">
        <v>192</v>
      </c>
      <c r="E376" s="247" t="s">
        <v>19</v>
      </c>
      <c r="F376" s="248" t="s">
        <v>1240</v>
      </c>
      <c r="G376" s="246"/>
      <c r="H376" s="249">
        <v>0.48599999999999999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192</v>
      </c>
      <c r="AU376" s="255" t="s">
        <v>189</v>
      </c>
      <c r="AV376" s="14" t="s">
        <v>14</v>
      </c>
      <c r="AW376" s="14" t="s">
        <v>35</v>
      </c>
      <c r="AX376" s="14" t="s">
        <v>74</v>
      </c>
      <c r="AY376" s="255" t="s">
        <v>179</v>
      </c>
    </row>
    <row r="377" s="15" customFormat="1">
      <c r="A377" s="15"/>
      <c r="B377" s="256"/>
      <c r="C377" s="257"/>
      <c r="D377" s="236" t="s">
        <v>192</v>
      </c>
      <c r="E377" s="258" t="s">
        <v>19</v>
      </c>
      <c r="F377" s="259" t="s">
        <v>201</v>
      </c>
      <c r="G377" s="257"/>
      <c r="H377" s="260">
        <v>0.77200000000000002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192</v>
      </c>
      <c r="AU377" s="266" t="s">
        <v>189</v>
      </c>
      <c r="AV377" s="15" t="s">
        <v>188</v>
      </c>
      <c r="AW377" s="15" t="s">
        <v>35</v>
      </c>
      <c r="AX377" s="15" t="s">
        <v>81</v>
      </c>
      <c r="AY377" s="266" t="s">
        <v>179</v>
      </c>
    </row>
    <row r="378" s="2" customFormat="1" ht="44.25" customHeight="1">
      <c r="A378" s="42"/>
      <c r="B378" s="43"/>
      <c r="C378" s="216" t="s">
        <v>401</v>
      </c>
      <c r="D378" s="216" t="s">
        <v>183</v>
      </c>
      <c r="E378" s="217" t="s">
        <v>1241</v>
      </c>
      <c r="F378" s="218" t="s">
        <v>1242</v>
      </c>
      <c r="G378" s="219" t="s">
        <v>269</v>
      </c>
      <c r="H378" s="220">
        <v>15.275</v>
      </c>
      <c r="I378" s="221"/>
      <c r="J378" s="222">
        <f>ROUND(I378*H378,2)</f>
        <v>0</v>
      </c>
      <c r="K378" s="218" t="s">
        <v>187</v>
      </c>
      <c r="L378" s="48"/>
      <c r="M378" s="223" t="s">
        <v>19</v>
      </c>
      <c r="N378" s="224" t="s">
        <v>45</v>
      </c>
      <c r="O378" s="88"/>
      <c r="P378" s="225">
        <f>O378*H378</f>
        <v>0</v>
      </c>
      <c r="Q378" s="225">
        <v>1.0556000000000001</v>
      </c>
      <c r="R378" s="225">
        <f>Q378*H378</f>
        <v>16.124290000000002</v>
      </c>
      <c r="S378" s="225">
        <v>0</v>
      </c>
      <c r="T378" s="226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7" t="s">
        <v>188</v>
      </c>
      <c r="AT378" s="227" t="s">
        <v>183</v>
      </c>
      <c r="AU378" s="227" t="s">
        <v>189</v>
      </c>
      <c r="AY378" s="21" t="s">
        <v>179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1" t="s">
        <v>81</v>
      </c>
      <c r="BK378" s="228">
        <f>ROUND(I378*H378,2)</f>
        <v>0</v>
      </c>
      <c r="BL378" s="21" t="s">
        <v>188</v>
      </c>
      <c r="BM378" s="227" t="s">
        <v>404</v>
      </c>
    </row>
    <row r="379" s="2" customFormat="1">
      <c r="A379" s="42"/>
      <c r="B379" s="43"/>
      <c r="C379" s="44"/>
      <c r="D379" s="229" t="s">
        <v>190</v>
      </c>
      <c r="E379" s="44"/>
      <c r="F379" s="230" t="s">
        <v>1243</v>
      </c>
      <c r="G379" s="44"/>
      <c r="H379" s="44"/>
      <c r="I379" s="231"/>
      <c r="J379" s="44"/>
      <c r="K379" s="44"/>
      <c r="L379" s="48"/>
      <c r="M379" s="232"/>
      <c r="N379" s="233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1" t="s">
        <v>190</v>
      </c>
      <c r="AU379" s="21" t="s">
        <v>189</v>
      </c>
    </row>
    <row r="380" s="13" customFormat="1">
      <c r="A380" s="13"/>
      <c r="B380" s="234"/>
      <c r="C380" s="235"/>
      <c r="D380" s="236" t="s">
        <v>192</v>
      </c>
      <c r="E380" s="237" t="s">
        <v>19</v>
      </c>
      <c r="F380" s="238" t="s">
        <v>1070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192</v>
      </c>
      <c r="AU380" s="244" t="s">
        <v>189</v>
      </c>
      <c r="AV380" s="13" t="s">
        <v>81</v>
      </c>
      <c r="AW380" s="13" t="s">
        <v>35</v>
      </c>
      <c r="AX380" s="13" t="s">
        <v>74</v>
      </c>
      <c r="AY380" s="244" t="s">
        <v>179</v>
      </c>
    </row>
    <row r="381" s="13" customFormat="1">
      <c r="A381" s="13"/>
      <c r="B381" s="234"/>
      <c r="C381" s="235"/>
      <c r="D381" s="236" t="s">
        <v>192</v>
      </c>
      <c r="E381" s="237" t="s">
        <v>19</v>
      </c>
      <c r="F381" s="238" t="s">
        <v>194</v>
      </c>
      <c r="G381" s="235"/>
      <c r="H381" s="237" t="s">
        <v>19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192</v>
      </c>
      <c r="AU381" s="244" t="s">
        <v>189</v>
      </c>
      <c r="AV381" s="13" t="s">
        <v>81</v>
      </c>
      <c r="AW381" s="13" t="s">
        <v>35</v>
      </c>
      <c r="AX381" s="13" t="s">
        <v>74</v>
      </c>
      <c r="AY381" s="244" t="s">
        <v>179</v>
      </c>
    </row>
    <row r="382" s="13" customFormat="1">
      <c r="A382" s="13"/>
      <c r="B382" s="234"/>
      <c r="C382" s="235"/>
      <c r="D382" s="236" t="s">
        <v>192</v>
      </c>
      <c r="E382" s="237" t="s">
        <v>19</v>
      </c>
      <c r="F382" s="238" t="s">
        <v>198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192</v>
      </c>
      <c r="AU382" s="244" t="s">
        <v>189</v>
      </c>
      <c r="AV382" s="13" t="s">
        <v>81</v>
      </c>
      <c r="AW382" s="13" t="s">
        <v>35</v>
      </c>
      <c r="AX382" s="13" t="s">
        <v>74</v>
      </c>
      <c r="AY382" s="244" t="s">
        <v>179</v>
      </c>
    </row>
    <row r="383" s="13" customFormat="1">
      <c r="A383" s="13"/>
      <c r="B383" s="234"/>
      <c r="C383" s="235"/>
      <c r="D383" s="236" t="s">
        <v>192</v>
      </c>
      <c r="E383" s="237" t="s">
        <v>19</v>
      </c>
      <c r="F383" s="238" t="s">
        <v>1216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192</v>
      </c>
      <c r="AU383" s="244" t="s">
        <v>189</v>
      </c>
      <c r="AV383" s="13" t="s">
        <v>81</v>
      </c>
      <c r="AW383" s="13" t="s">
        <v>35</v>
      </c>
      <c r="AX383" s="13" t="s">
        <v>74</v>
      </c>
      <c r="AY383" s="244" t="s">
        <v>179</v>
      </c>
    </row>
    <row r="384" s="13" customFormat="1">
      <c r="A384" s="13"/>
      <c r="B384" s="234"/>
      <c r="C384" s="235"/>
      <c r="D384" s="236" t="s">
        <v>192</v>
      </c>
      <c r="E384" s="237" t="s">
        <v>19</v>
      </c>
      <c r="F384" s="238" t="s">
        <v>1205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192</v>
      </c>
      <c r="AU384" s="244" t="s">
        <v>189</v>
      </c>
      <c r="AV384" s="13" t="s">
        <v>81</v>
      </c>
      <c r="AW384" s="13" t="s">
        <v>35</v>
      </c>
      <c r="AX384" s="13" t="s">
        <v>74</v>
      </c>
      <c r="AY384" s="244" t="s">
        <v>179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1244</v>
      </c>
      <c r="G385" s="246"/>
      <c r="H385" s="249">
        <v>2.863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189</v>
      </c>
      <c r="AV385" s="14" t="s">
        <v>14</v>
      </c>
      <c r="AW385" s="14" t="s">
        <v>35</v>
      </c>
      <c r="AX385" s="14" t="s">
        <v>74</v>
      </c>
      <c r="AY385" s="255" t="s">
        <v>179</v>
      </c>
    </row>
    <row r="386" s="14" customFormat="1">
      <c r="A386" s="14"/>
      <c r="B386" s="245"/>
      <c r="C386" s="246"/>
      <c r="D386" s="236" t="s">
        <v>192</v>
      </c>
      <c r="E386" s="247" t="s">
        <v>19</v>
      </c>
      <c r="F386" s="248" t="s">
        <v>1245</v>
      </c>
      <c r="G386" s="246"/>
      <c r="H386" s="249">
        <v>3.4079999999999999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192</v>
      </c>
      <c r="AU386" s="255" t="s">
        <v>189</v>
      </c>
      <c r="AV386" s="14" t="s">
        <v>14</v>
      </c>
      <c r="AW386" s="14" t="s">
        <v>35</v>
      </c>
      <c r="AX386" s="14" t="s">
        <v>74</v>
      </c>
      <c r="AY386" s="255" t="s">
        <v>179</v>
      </c>
    </row>
    <row r="387" s="13" customFormat="1">
      <c r="A387" s="13"/>
      <c r="B387" s="234"/>
      <c r="C387" s="235"/>
      <c r="D387" s="236" t="s">
        <v>192</v>
      </c>
      <c r="E387" s="237" t="s">
        <v>19</v>
      </c>
      <c r="F387" s="238" t="s">
        <v>1209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192</v>
      </c>
      <c r="AU387" s="244" t="s">
        <v>189</v>
      </c>
      <c r="AV387" s="13" t="s">
        <v>81</v>
      </c>
      <c r="AW387" s="13" t="s">
        <v>35</v>
      </c>
      <c r="AX387" s="13" t="s">
        <v>74</v>
      </c>
      <c r="AY387" s="244" t="s">
        <v>179</v>
      </c>
    </row>
    <row r="388" s="14" customFormat="1">
      <c r="A388" s="14"/>
      <c r="B388" s="245"/>
      <c r="C388" s="246"/>
      <c r="D388" s="236" t="s">
        <v>192</v>
      </c>
      <c r="E388" s="247" t="s">
        <v>19</v>
      </c>
      <c r="F388" s="248" t="s">
        <v>1246</v>
      </c>
      <c r="G388" s="246"/>
      <c r="H388" s="249">
        <v>4.7320000000000002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192</v>
      </c>
      <c r="AU388" s="255" t="s">
        <v>189</v>
      </c>
      <c r="AV388" s="14" t="s">
        <v>14</v>
      </c>
      <c r="AW388" s="14" t="s">
        <v>35</v>
      </c>
      <c r="AX388" s="14" t="s">
        <v>74</v>
      </c>
      <c r="AY388" s="255" t="s">
        <v>179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1247</v>
      </c>
      <c r="G389" s="246"/>
      <c r="H389" s="249">
        <v>4.2720000000000002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189</v>
      </c>
      <c r="AV389" s="14" t="s">
        <v>14</v>
      </c>
      <c r="AW389" s="14" t="s">
        <v>35</v>
      </c>
      <c r="AX389" s="14" t="s">
        <v>74</v>
      </c>
      <c r="AY389" s="255" t="s">
        <v>179</v>
      </c>
    </row>
    <row r="390" s="15" customFormat="1">
      <c r="A390" s="15"/>
      <c r="B390" s="256"/>
      <c r="C390" s="257"/>
      <c r="D390" s="236" t="s">
        <v>192</v>
      </c>
      <c r="E390" s="258" t="s">
        <v>19</v>
      </c>
      <c r="F390" s="259" t="s">
        <v>201</v>
      </c>
      <c r="G390" s="257"/>
      <c r="H390" s="260">
        <v>15.275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192</v>
      </c>
      <c r="AU390" s="266" t="s">
        <v>189</v>
      </c>
      <c r="AV390" s="15" t="s">
        <v>188</v>
      </c>
      <c r="AW390" s="15" t="s">
        <v>35</v>
      </c>
      <c r="AX390" s="15" t="s">
        <v>81</v>
      </c>
      <c r="AY390" s="266" t="s">
        <v>179</v>
      </c>
    </row>
    <row r="391" s="2" customFormat="1" ht="24.15" customHeight="1">
      <c r="A391" s="42"/>
      <c r="B391" s="43"/>
      <c r="C391" s="216" t="s">
        <v>408</v>
      </c>
      <c r="D391" s="216" t="s">
        <v>183</v>
      </c>
      <c r="E391" s="217" t="s">
        <v>1248</v>
      </c>
      <c r="F391" s="218" t="s">
        <v>1249</v>
      </c>
      <c r="G391" s="219" t="s">
        <v>216</v>
      </c>
      <c r="H391" s="220">
        <v>61.5</v>
      </c>
      <c r="I391" s="221"/>
      <c r="J391" s="222">
        <f>ROUND(I391*H391,2)</f>
        <v>0</v>
      </c>
      <c r="K391" s="218" t="s">
        <v>187</v>
      </c>
      <c r="L391" s="48"/>
      <c r="M391" s="223" t="s">
        <v>19</v>
      </c>
      <c r="N391" s="224" t="s">
        <v>45</v>
      </c>
      <c r="O391" s="88"/>
      <c r="P391" s="225">
        <f>O391*H391</f>
        <v>0</v>
      </c>
      <c r="Q391" s="225">
        <v>2.3115399999999999</v>
      </c>
      <c r="R391" s="225">
        <f>Q391*H391</f>
        <v>142.15970999999999</v>
      </c>
      <c r="S391" s="225">
        <v>0</v>
      </c>
      <c r="T391" s="226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7" t="s">
        <v>188</v>
      </c>
      <c r="AT391" s="227" t="s">
        <v>183</v>
      </c>
      <c r="AU391" s="227" t="s">
        <v>189</v>
      </c>
      <c r="AY391" s="21" t="s">
        <v>179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1" t="s">
        <v>81</v>
      </c>
      <c r="BK391" s="228">
        <f>ROUND(I391*H391,2)</f>
        <v>0</v>
      </c>
      <c r="BL391" s="21" t="s">
        <v>188</v>
      </c>
      <c r="BM391" s="227" t="s">
        <v>411</v>
      </c>
    </row>
    <row r="392" s="2" customFormat="1">
      <c r="A392" s="42"/>
      <c r="B392" s="43"/>
      <c r="C392" s="44"/>
      <c r="D392" s="229" t="s">
        <v>190</v>
      </c>
      <c r="E392" s="44"/>
      <c r="F392" s="230" t="s">
        <v>1250</v>
      </c>
      <c r="G392" s="44"/>
      <c r="H392" s="44"/>
      <c r="I392" s="231"/>
      <c r="J392" s="44"/>
      <c r="K392" s="44"/>
      <c r="L392" s="48"/>
      <c r="M392" s="232"/>
      <c r="N392" s="233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1" t="s">
        <v>190</v>
      </c>
      <c r="AU392" s="21" t="s">
        <v>189</v>
      </c>
    </row>
    <row r="393" s="13" customFormat="1">
      <c r="A393" s="13"/>
      <c r="B393" s="234"/>
      <c r="C393" s="235"/>
      <c r="D393" s="236" t="s">
        <v>192</v>
      </c>
      <c r="E393" s="237" t="s">
        <v>19</v>
      </c>
      <c r="F393" s="238" t="s">
        <v>1070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192</v>
      </c>
      <c r="AU393" s="244" t="s">
        <v>189</v>
      </c>
      <c r="AV393" s="13" t="s">
        <v>81</v>
      </c>
      <c r="AW393" s="13" t="s">
        <v>35</v>
      </c>
      <c r="AX393" s="13" t="s">
        <v>74</v>
      </c>
      <c r="AY393" s="244" t="s">
        <v>179</v>
      </c>
    </row>
    <row r="394" s="13" customFormat="1">
      <c r="A394" s="13"/>
      <c r="B394" s="234"/>
      <c r="C394" s="235"/>
      <c r="D394" s="236" t="s">
        <v>192</v>
      </c>
      <c r="E394" s="237" t="s">
        <v>19</v>
      </c>
      <c r="F394" s="238" t="s">
        <v>194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192</v>
      </c>
      <c r="AU394" s="244" t="s">
        <v>189</v>
      </c>
      <c r="AV394" s="13" t="s">
        <v>81</v>
      </c>
      <c r="AW394" s="13" t="s">
        <v>35</v>
      </c>
      <c r="AX394" s="13" t="s">
        <v>74</v>
      </c>
      <c r="AY394" s="244" t="s">
        <v>179</v>
      </c>
    </row>
    <row r="395" s="13" customFormat="1">
      <c r="A395" s="13"/>
      <c r="B395" s="234"/>
      <c r="C395" s="235"/>
      <c r="D395" s="236" t="s">
        <v>192</v>
      </c>
      <c r="E395" s="237" t="s">
        <v>19</v>
      </c>
      <c r="F395" s="238" t="s">
        <v>198</v>
      </c>
      <c r="G395" s="235"/>
      <c r="H395" s="237" t="s">
        <v>19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192</v>
      </c>
      <c r="AU395" s="244" t="s">
        <v>189</v>
      </c>
      <c r="AV395" s="13" t="s">
        <v>81</v>
      </c>
      <c r="AW395" s="13" t="s">
        <v>35</v>
      </c>
      <c r="AX395" s="13" t="s">
        <v>74</v>
      </c>
      <c r="AY395" s="244" t="s">
        <v>179</v>
      </c>
    </row>
    <row r="396" s="13" customFormat="1">
      <c r="A396" s="13"/>
      <c r="B396" s="234"/>
      <c r="C396" s="235"/>
      <c r="D396" s="236" t="s">
        <v>192</v>
      </c>
      <c r="E396" s="237" t="s">
        <v>19</v>
      </c>
      <c r="F396" s="238" t="s">
        <v>1251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192</v>
      </c>
      <c r="AU396" s="244" t="s">
        <v>189</v>
      </c>
      <c r="AV396" s="13" t="s">
        <v>81</v>
      </c>
      <c r="AW396" s="13" t="s">
        <v>35</v>
      </c>
      <c r="AX396" s="13" t="s">
        <v>74</v>
      </c>
      <c r="AY396" s="244" t="s">
        <v>179</v>
      </c>
    </row>
    <row r="397" s="14" customFormat="1">
      <c r="A397" s="14"/>
      <c r="B397" s="245"/>
      <c r="C397" s="246"/>
      <c r="D397" s="236" t="s">
        <v>192</v>
      </c>
      <c r="E397" s="247" t="s">
        <v>19</v>
      </c>
      <c r="F397" s="248" t="s">
        <v>1252</v>
      </c>
      <c r="G397" s="246"/>
      <c r="H397" s="249">
        <v>58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192</v>
      </c>
      <c r="AU397" s="255" t="s">
        <v>189</v>
      </c>
      <c r="AV397" s="14" t="s">
        <v>14</v>
      </c>
      <c r="AW397" s="14" t="s">
        <v>35</v>
      </c>
      <c r="AX397" s="14" t="s">
        <v>74</v>
      </c>
      <c r="AY397" s="255" t="s">
        <v>179</v>
      </c>
    </row>
    <row r="398" s="14" customFormat="1">
      <c r="A398" s="14"/>
      <c r="B398" s="245"/>
      <c r="C398" s="246"/>
      <c r="D398" s="236" t="s">
        <v>192</v>
      </c>
      <c r="E398" s="247" t="s">
        <v>19</v>
      </c>
      <c r="F398" s="248" t="s">
        <v>1253</v>
      </c>
      <c r="G398" s="246"/>
      <c r="H398" s="249">
        <v>1.5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192</v>
      </c>
      <c r="AU398" s="255" t="s">
        <v>189</v>
      </c>
      <c r="AV398" s="14" t="s">
        <v>14</v>
      </c>
      <c r="AW398" s="14" t="s">
        <v>35</v>
      </c>
      <c r="AX398" s="14" t="s">
        <v>74</v>
      </c>
      <c r="AY398" s="255" t="s">
        <v>179</v>
      </c>
    </row>
    <row r="399" s="14" customFormat="1">
      <c r="A399" s="14"/>
      <c r="B399" s="245"/>
      <c r="C399" s="246"/>
      <c r="D399" s="236" t="s">
        <v>192</v>
      </c>
      <c r="E399" s="247" t="s">
        <v>19</v>
      </c>
      <c r="F399" s="248" t="s">
        <v>1254</v>
      </c>
      <c r="G399" s="246"/>
      <c r="H399" s="249">
        <v>2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192</v>
      </c>
      <c r="AU399" s="255" t="s">
        <v>189</v>
      </c>
      <c r="AV399" s="14" t="s">
        <v>14</v>
      </c>
      <c r="AW399" s="14" t="s">
        <v>35</v>
      </c>
      <c r="AX399" s="14" t="s">
        <v>74</v>
      </c>
      <c r="AY399" s="255" t="s">
        <v>179</v>
      </c>
    </row>
    <row r="400" s="15" customFormat="1">
      <c r="A400" s="15"/>
      <c r="B400" s="256"/>
      <c r="C400" s="257"/>
      <c r="D400" s="236" t="s">
        <v>192</v>
      </c>
      <c r="E400" s="258" t="s">
        <v>19</v>
      </c>
      <c r="F400" s="259" t="s">
        <v>201</v>
      </c>
      <c r="G400" s="257"/>
      <c r="H400" s="260">
        <v>61.5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192</v>
      </c>
      <c r="AU400" s="266" t="s">
        <v>189</v>
      </c>
      <c r="AV400" s="15" t="s">
        <v>188</v>
      </c>
      <c r="AW400" s="15" t="s">
        <v>35</v>
      </c>
      <c r="AX400" s="15" t="s">
        <v>81</v>
      </c>
      <c r="AY400" s="266" t="s">
        <v>179</v>
      </c>
    </row>
    <row r="401" s="12" customFormat="1" ht="20.88" customHeight="1">
      <c r="A401" s="12"/>
      <c r="B401" s="200"/>
      <c r="C401" s="201"/>
      <c r="D401" s="202" t="s">
        <v>73</v>
      </c>
      <c r="E401" s="214" t="s">
        <v>408</v>
      </c>
      <c r="F401" s="214" t="s">
        <v>581</v>
      </c>
      <c r="G401" s="201"/>
      <c r="H401" s="201"/>
      <c r="I401" s="204"/>
      <c r="J401" s="215">
        <f>BK401</f>
        <v>0</v>
      </c>
      <c r="K401" s="201"/>
      <c r="L401" s="206"/>
      <c r="M401" s="207"/>
      <c r="N401" s="208"/>
      <c r="O401" s="208"/>
      <c r="P401" s="209">
        <f>SUM(P402:P417)</f>
        <v>0</v>
      </c>
      <c r="Q401" s="208"/>
      <c r="R401" s="209">
        <f>SUM(R402:R417)</f>
        <v>25.850970949999994</v>
      </c>
      <c r="S401" s="208"/>
      <c r="T401" s="210">
        <f>SUM(T402:T417)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1" t="s">
        <v>81</v>
      </c>
      <c r="AT401" s="212" t="s">
        <v>73</v>
      </c>
      <c r="AU401" s="212" t="s">
        <v>14</v>
      </c>
      <c r="AY401" s="211" t="s">
        <v>179</v>
      </c>
      <c r="BK401" s="213">
        <f>SUM(BK402:BK417)</f>
        <v>0</v>
      </c>
    </row>
    <row r="402" s="2" customFormat="1" ht="16.5" customHeight="1">
      <c r="A402" s="42"/>
      <c r="B402" s="43"/>
      <c r="C402" s="216" t="s">
        <v>417</v>
      </c>
      <c r="D402" s="216" t="s">
        <v>183</v>
      </c>
      <c r="E402" s="217" t="s">
        <v>1255</v>
      </c>
      <c r="F402" s="218" t="s">
        <v>1256</v>
      </c>
      <c r="G402" s="219" t="s">
        <v>216</v>
      </c>
      <c r="H402" s="220">
        <v>9.6999999999999993</v>
      </c>
      <c r="I402" s="221"/>
      <c r="J402" s="222">
        <f>ROUND(I402*H402,2)</f>
        <v>0</v>
      </c>
      <c r="K402" s="218" t="s">
        <v>187</v>
      </c>
      <c r="L402" s="48"/>
      <c r="M402" s="223" t="s">
        <v>19</v>
      </c>
      <c r="N402" s="224" t="s">
        <v>45</v>
      </c>
      <c r="O402" s="88"/>
      <c r="P402" s="225">
        <f>O402*H402</f>
        <v>0</v>
      </c>
      <c r="Q402" s="225">
        <v>2.5020899999999999</v>
      </c>
      <c r="R402" s="225">
        <f>Q402*H402</f>
        <v>24.270272999999996</v>
      </c>
      <c r="S402" s="225">
        <v>0</v>
      </c>
      <c r="T402" s="226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7" t="s">
        <v>188</v>
      </c>
      <c r="AT402" s="227" t="s">
        <v>183</v>
      </c>
      <c r="AU402" s="227" t="s">
        <v>189</v>
      </c>
      <c r="AY402" s="21" t="s">
        <v>179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1" t="s">
        <v>81</v>
      </c>
      <c r="BK402" s="228">
        <f>ROUND(I402*H402,2)</f>
        <v>0</v>
      </c>
      <c r="BL402" s="21" t="s">
        <v>188</v>
      </c>
      <c r="BM402" s="227" t="s">
        <v>420</v>
      </c>
    </row>
    <row r="403" s="2" customFormat="1">
      <c r="A403" s="42"/>
      <c r="B403" s="43"/>
      <c r="C403" s="44"/>
      <c r="D403" s="229" t="s">
        <v>190</v>
      </c>
      <c r="E403" s="44"/>
      <c r="F403" s="230" t="s">
        <v>1257</v>
      </c>
      <c r="G403" s="44"/>
      <c r="H403" s="44"/>
      <c r="I403" s="231"/>
      <c r="J403" s="44"/>
      <c r="K403" s="44"/>
      <c r="L403" s="48"/>
      <c r="M403" s="232"/>
      <c r="N403" s="233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1" t="s">
        <v>190</v>
      </c>
      <c r="AU403" s="21" t="s">
        <v>189</v>
      </c>
    </row>
    <row r="404" s="13" customFormat="1">
      <c r="A404" s="13"/>
      <c r="B404" s="234"/>
      <c r="C404" s="235"/>
      <c r="D404" s="236" t="s">
        <v>192</v>
      </c>
      <c r="E404" s="237" t="s">
        <v>19</v>
      </c>
      <c r="F404" s="238" t="s">
        <v>1143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192</v>
      </c>
      <c r="AU404" s="244" t="s">
        <v>189</v>
      </c>
      <c r="AV404" s="13" t="s">
        <v>81</v>
      </c>
      <c r="AW404" s="13" t="s">
        <v>35</v>
      </c>
      <c r="AX404" s="13" t="s">
        <v>74</v>
      </c>
      <c r="AY404" s="244" t="s">
        <v>179</v>
      </c>
    </row>
    <row r="405" s="14" customFormat="1">
      <c r="A405" s="14"/>
      <c r="B405" s="245"/>
      <c r="C405" s="246"/>
      <c r="D405" s="236" t="s">
        <v>192</v>
      </c>
      <c r="E405" s="247" t="s">
        <v>19</v>
      </c>
      <c r="F405" s="248" t="s">
        <v>1258</v>
      </c>
      <c r="G405" s="246"/>
      <c r="H405" s="249">
        <v>9.6999999999999993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192</v>
      </c>
      <c r="AU405" s="255" t="s">
        <v>189</v>
      </c>
      <c r="AV405" s="14" t="s">
        <v>14</v>
      </c>
      <c r="AW405" s="14" t="s">
        <v>35</v>
      </c>
      <c r="AX405" s="14" t="s">
        <v>74</v>
      </c>
      <c r="AY405" s="255" t="s">
        <v>179</v>
      </c>
    </row>
    <row r="406" s="15" customFormat="1">
      <c r="A406" s="15"/>
      <c r="B406" s="256"/>
      <c r="C406" s="257"/>
      <c r="D406" s="236" t="s">
        <v>192</v>
      </c>
      <c r="E406" s="258" t="s">
        <v>19</v>
      </c>
      <c r="F406" s="259" t="s">
        <v>201</v>
      </c>
      <c r="G406" s="257"/>
      <c r="H406" s="260">
        <v>9.6999999999999993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192</v>
      </c>
      <c r="AU406" s="266" t="s">
        <v>189</v>
      </c>
      <c r="AV406" s="15" t="s">
        <v>188</v>
      </c>
      <c r="AW406" s="15" t="s">
        <v>35</v>
      </c>
      <c r="AX406" s="15" t="s">
        <v>81</v>
      </c>
      <c r="AY406" s="266" t="s">
        <v>179</v>
      </c>
    </row>
    <row r="407" s="2" customFormat="1" ht="21.75" customHeight="1">
      <c r="A407" s="42"/>
      <c r="B407" s="43"/>
      <c r="C407" s="216" t="s">
        <v>424</v>
      </c>
      <c r="D407" s="216" t="s">
        <v>183</v>
      </c>
      <c r="E407" s="217" t="s">
        <v>1259</v>
      </c>
      <c r="F407" s="218" t="s">
        <v>1260</v>
      </c>
      <c r="G407" s="219" t="s">
        <v>186</v>
      </c>
      <c r="H407" s="220">
        <v>32.404000000000003</v>
      </c>
      <c r="I407" s="221"/>
      <c r="J407" s="222">
        <f>ROUND(I407*H407,2)</f>
        <v>0</v>
      </c>
      <c r="K407" s="218" t="s">
        <v>187</v>
      </c>
      <c r="L407" s="48"/>
      <c r="M407" s="223" t="s">
        <v>19</v>
      </c>
      <c r="N407" s="224" t="s">
        <v>45</v>
      </c>
      <c r="O407" s="88"/>
      <c r="P407" s="225">
        <f>O407*H407</f>
        <v>0</v>
      </c>
      <c r="Q407" s="225">
        <v>0.00166</v>
      </c>
      <c r="R407" s="225">
        <f>Q407*H407</f>
        <v>0.053790640000000008</v>
      </c>
      <c r="S407" s="225">
        <v>0</v>
      </c>
      <c r="T407" s="226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7" t="s">
        <v>188</v>
      </c>
      <c r="AT407" s="227" t="s">
        <v>183</v>
      </c>
      <c r="AU407" s="227" t="s">
        <v>189</v>
      </c>
      <c r="AY407" s="21" t="s">
        <v>179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1" t="s">
        <v>81</v>
      </c>
      <c r="BK407" s="228">
        <f>ROUND(I407*H407,2)</f>
        <v>0</v>
      </c>
      <c r="BL407" s="21" t="s">
        <v>188</v>
      </c>
      <c r="BM407" s="227" t="s">
        <v>427</v>
      </c>
    </row>
    <row r="408" s="2" customFormat="1">
      <c r="A408" s="42"/>
      <c r="B408" s="43"/>
      <c r="C408" s="44"/>
      <c r="D408" s="229" t="s">
        <v>190</v>
      </c>
      <c r="E408" s="44"/>
      <c r="F408" s="230" t="s">
        <v>1261</v>
      </c>
      <c r="G408" s="44"/>
      <c r="H408" s="44"/>
      <c r="I408" s="231"/>
      <c r="J408" s="44"/>
      <c r="K408" s="44"/>
      <c r="L408" s="48"/>
      <c r="M408" s="232"/>
      <c r="N408" s="233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1" t="s">
        <v>190</v>
      </c>
      <c r="AU408" s="21" t="s">
        <v>189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1262</v>
      </c>
      <c r="G409" s="246"/>
      <c r="H409" s="249">
        <v>32.404000000000003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189</v>
      </c>
      <c r="AV409" s="14" t="s">
        <v>14</v>
      </c>
      <c r="AW409" s="14" t="s">
        <v>35</v>
      </c>
      <c r="AX409" s="14" t="s">
        <v>74</v>
      </c>
      <c r="AY409" s="255" t="s">
        <v>179</v>
      </c>
    </row>
    <row r="410" s="15" customFormat="1">
      <c r="A410" s="15"/>
      <c r="B410" s="256"/>
      <c r="C410" s="257"/>
      <c r="D410" s="236" t="s">
        <v>192</v>
      </c>
      <c r="E410" s="258" t="s">
        <v>19</v>
      </c>
      <c r="F410" s="259" t="s">
        <v>201</v>
      </c>
      <c r="G410" s="257"/>
      <c r="H410" s="260">
        <v>32.404000000000003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192</v>
      </c>
      <c r="AU410" s="266" t="s">
        <v>189</v>
      </c>
      <c r="AV410" s="15" t="s">
        <v>188</v>
      </c>
      <c r="AW410" s="15" t="s">
        <v>35</v>
      </c>
      <c r="AX410" s="15" t="s">
        <v>81</v>
      </c>
      <c r="AY410" s="266" t="s">
        <v>179</v>
      </c>
    </row>
    <row r="411" s="2" customFormat="1" ht="16.5" customHeight="1">
      <c r="A411" s="42"/>
      <c r="B411" s="43"/>
      <c r="C411" s="216" t="s">
        <v>429</v>
      </c>
      <c r="D411" s="216" t="s">
        <v>183</v>
      </c>
      <c r="E411" s="217" t="s">
        <v>1263</v>
      </c>
      <c r="F411" s="218" t="s">
        <v>1264</v>
      </c>
      <c r="G411" s="219" t="s">
        <v>186</v>
      </c>
      <c r="H411" s="220">
        <v>32.404000000000003</v>
      </c>
      <c r="I411" s="221"/>
      <c r="J411" s="222">
        <f>ROUND(I411*H411,2)</f>
        <v>0</v>
      </c>
      <c r="K411" s="218" t="s">
        <v>187</v>
      </c>
      <c r="L411" s="48"/>
      <c r="M411" s="223" t="s">
        <v>19</v>
      </c>
      <c r="N411" s="224" t="s">
        <v>45</v>
      </c>
      <c r="O411" s="88"/>
      <c r="P411" s="225">
        <f>O411*H411</f>
        <v>0</v>
      </c>
      <c r="Q411" s="225">
        <v>4.0000000000000003E-05</v>
      </c>
      <c r="R411" s="225">
        <f>Q411*H411</f>
        <v>0.0012961600000000002</v>
      </c>
      <c r="S411" s="225">
        <v>0</v>
      </c>
      <c r="T411" s="226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7" t="s">
        <v>188</v>
      </c>
      <c r="AT411" s="227" t="s">
        <v>183</v>
      </c>
      <c r="AU411" s="227" t="s">
        <v>189</v>
      </c>
      <c r="AY411" s="21" t="s">
        <v>179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1" t="s">
        <v>81</v>
      </c>
      <c r="BK411" s="228">
        <f>ROUND(I411*H411,2)</f>
        <v>0</v>
      </c>
      <c r="BL411" s="21" t="s">
        <v>188</v>
      </c>
      <c r="BM411" s="227" t="s">
        <v>432</v>
      </c>
    </row>
    <row r="412" s="2" customFormat="1">
      <c r="A412" s="42"/>
      <c r="B412" s="43"/>
      <c r="C412" s="44"/>
      <c r="D412" s="229" t="s">
        <v>190</v>
      </c>
      <c r="E412" s="44"/>
      <c r="F412" s="230" t="s">
        <v>1265</v>
      </c>
      <c r="G412" s="44"/>
      <c r="H412" s="44"/>
      <c r="I412" s="231"/>
      <c r="J412" s="44"/>
      <c r="K412" s="44"/>
      <c r="L412" s="48"/>
      <c r="M412" s="232"/>
      <c r="N412" s="233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190</v>
      </c>
      <c r="AU412" s="21" t="s">
        <v>189</v>
      </c>
    </row>
    <row r="413" s="2" customFormat="1" ht="24.15" customHeight="1">
      <c r="A413" s="42"/>
      <c r="B413" s="43"/>
      <c r="C413" s="216" t="s">
        <v>434</v>
      </c>
      <c r="D413" s="216" t="s">
        <v>183</v>
      </c>
      <c r="E413" s="217" t="s">
        <v>1266</v>
      </c>
      <c r="F413" s="218" t="s">
        <v>1267</v>
      </c>
      <c r="G413" s="219" t="s">
        <v>269</v>
      </c>
      <c r="H413" s="220">
        <v>1.4550000000000001</v>
      </c>
      <c r="I413" s="221"/>
      <c r="J413" s="222">
        <f>ROUND(I413*H413,2)</f>
        <v>0</v>
      </c>
      <c r="K413" s="218" t="s">
        <v>187</v>
      </c>
      <c r="L413" s="48"/>
      <c r="M413" s="223" t="s">
        <v>19</v>
      </c>
      <c r="N413" s="224" t="s">
        <v>45</v>
      </c>
      <c r="O413" s="88"/>
      <c r="P413" s="225">
        <f>O413*H413</f>
        <v>0</v>
      </c>
      <c r="Q413" s="225">
        <v>1.04853</v>
      </c>
      <c r="R413" s="225">
        <f>Q413*H413</f>
        <v>1.52561115</v>
      </c>
      <c r="S413" s="225">
        <v>0</v>
      </c>
      <c r="T413" s="226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7" t="s">
        <v>188</v>
      </c>
      <c r="AT413" s="227" t="s">
        <v>183</v>
      </c>
      <c r="AU413" s="227" t="s">
        <v>189</v>
      </c>
      <c r="AY413" s="21" t="s">
        <v>179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1" t="s">
        <v>81</v>
      </c>
      <c r="BK413" s="228">
        <f>ROUND(I413*H413,2)</f>
        <v>0</v>
      </c>
      <c r="BL413" s="21" t="s">
        <v>188</v>
      </c>
      <c r="BM413" s="227" t="s">
        <v>437</v>
      </c>
    </row>
    <row r="414" s="2" customFormat="1">
      <c r="A414" s="42"/>
      <c r="B414" s="43"/>
      <c r="C414" s="44"/>
      <c r="D414" s="229" t="s">
        <v>190</v>
      </c>
      <c r="E414" s="44"/>
      <c r="F414" s="230" t="s">
        <v>1268</v>
      </c>
      <c r="G414" s="44"/>
      <c r="H414" s="44"/>
      <c r="I414" s="231"/>
      <c r="J414" s="44"/>
      <c r="K414" s="44"/>
      <c r="L414" s="48"/>
      <c r="M414" s="232"/>
      <c r="N414" s="233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1" t="s">
        <v>190</v>
      </c>
      <c r="AU414" s="21" t="s">
        <v>189</v>
      </c>
    </row>
    <row r="415" s="13" customFormat="1">
      <c r="A415" s="13"/>
      <c r="B415" s="234"/>
      <c r="C415" s="235"/>
      <c r="D415" s="236" t="s">
        <v>192</v>
      </c>
      <c r="E415" s="237" t="s">
        <v>19</v>
      </c>
      <c r="F415" s="238" t="s">
        <v>1143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192</v>
      </c>
      <c r="AU415" s="244" t="s">
        <v>189</v>
      </c>
      <c r="AV415" s="13" t="s">
        <v>81</v>
      </c>
      <c r="AW415" s="13" t="s">
        <v>35</v>
      </c>
      <c r="AX415" s="13" t="s">
        <v>74</v>
      </c>
      <c r="AY415" s="244" t="s">
        <v>179</v>
      </c>
    </row>
    <row r="416" s="14" customFormat="1">
      <c r="A416" s="14"/>
      <c r="B416" s="245"/>
      <c r="C416" s="246"/>
      <c r="D416" s="236" t="s">
        <v>192</v>
      </c>
      <c r="E416" s="247" t="s">
        <v>19</v>
      </c>
      <c r="F416" s="248" t="s">
        <v>1269</v>
      </c>
      <c r="G416" s="246"/>
      <c r="H416" s="249">
        <v>1.4550000000000001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192</v>
      </c>
      <c r="AU416" s="255" t="s">
        <v>189</v>
      </c>
      <c r="AV416" s="14" t="s">
        <v>14</v>
      </c>
      <c r="AW416" s="14" t="s">
        <v>35</v>
      </c>
      <c r="AX416" s="14" t="s">
        <v>74</v>
      </c>
      <c r="AY416" s="255" t="s">
        <v>179</v>
      </c>
    </row>
    <row r="417" s="15" customFormat="1">
      <c r="A417" s="15"/>
      <c r="B417" s="256"/>
      <c r="C417" s="257"/>
      <c r="D417" s="236" t="s">
        <v>192</v>
      </c>
      <c r="E417" s="258" t="s">
        <v>19</v>
      </c>
      <c r="F417" s="259" t="s">
        <v>201</v>
      </c>
      <c r="G417" s="257"/>
      <c r="H417" s="260">
        <v>1.4550000000000001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192</v>
      </c>
      <c r="AU417" s="266" t="s">
        <v>189</v>
      </c>
      <c r="AV417" s="15" t="s">
        <v>188</v>
      </c>
      <c r="AW417" s="15" t="s">
        <v>35</v>
      </c>
      <c r="AX417" s="15" t="s">
        <v>81</v>
      </c>
      <c r="AY417" s="266" t="s">
        <v>179</v>
      </c>
    </row>
    <row r="418" s="12" customFormat="1" ht="20.88" customHeight="1">
      <c r="A418" s="12"/>
      <c r="B418" s="200"/>
      <c r="C418" s="201"/>
      <c r="D418" s="202" t="s">
        <v>73</v>
      </c>
      <c r="E418" s="214" t="s">
        <v>317</v>
      </c>
      <c r="F418" s="214" t="s">
        <v>1270</v>
      </c>
      <c r="G418" s="201"/>
      <c r="H418" s="201"/>
      <c r="I418" s="204"/>
      <c r="J418" s="215">
        <f>BK418</f>
        <v>0</v>
      </c>
      <c r="K418" s="201"/>
      <c r="L418" s="206"/>
      <c r="M418" s="207"/>
      <c r="N418" s="208"/>
      <c r="O418" s="208"/>
      <c r="P418" s="209">
        <f>SUM(P419:P422)</f>
        <v>0</v>
      </c>
      <c r="Q418" s="208"/>
      <c r="R418" s="209">
        <f>SUM(R419:R422)</f>
        <v>0.033209999999999996</v>
      </c>
      <c r="S418" s="208"/>
      <c r="T418" s="210">
        <f>SUM(T419:T422)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1" t="s">
        <v>81</v>
      </c>
      <c r="AT418" s="212" t="s">
        <v>73</v>
      </c>
      <c r="AU418" s="212" t="s">
        <v>14</v>
      </c>
      <c r="AY418" s="211" t="s">
        <v>179</v>
      </c>
      <c r="BK418" s="213">
        <f>SUM(BK419:BK422)</f>
        <v>0</v>
      </c>
    </row>
    <row r="419" s="2" customFormat="1" ht="16.5" customHeight="1">
      <c r="A419" s="42"/>
      <c r="B419" s="43"/>
      <c r="C419" s="216" t="s">
        <v>317</v>
      </c>
      <c r="D419" s="216" t="s">
        <v>183</v>
      </c>
      <c r="E419" s="217" t="s">
        <v>1271</v>
      </c>
      <c r="F419" s="218" t="s">
        <v>1272</v>
      </c>
      <c r="G419" s="219" t="s">
        <v>204</v>
      </c>
      <c r="H419" s="220">
        <v>41</v>
      </c>
      <c r="I419" s="221"/>
      <c r="J419" s="222">
        <f>ROUND(I419*H419,2)</f>
        <v>0</v>
      </c>
      <c r="K419" s="218" t="s">
        <v>187</v>
      </c>
      <c r="L419" s="48"/>
      <c r="M419" s="223" t="s">
        <v>19</v>
      </c>
      <c r="N419" s="224" t="s">
        <v>45</v>
      </c>
      <c r="O419" s="88"/>
      <c r="P419" s="225">
        <f>O419*H419</f>
        <v>0</v>
      </c>
      <c r="Q419" s="225">
        <v>0.00080999999999999996</v>
      </c>
      <c r="R419" s="225">
        <f>Q419*H419</f>
        <v>0.033209999999999996</v>
      </c>
      <c r="S419" s="225">
        <v>0</v>
      </c>
      <c r="T419" s="226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7" t="s">
        <v>188</v>
      </c>
      <c r="AT419" s="227" t="s">
        <v>183</v>
      </c>
      <c r="AU419" s="227" t="s">
        <v>189</v>
      </c>
      <c r="AY419" s="21" t="s">
        <v>179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1" t="s">
        <v>81</v>
      </c>
      <c r="BK419" s="228">
        <f>ROUND(I419*H419,2)</f>
        <v>0</v>
      </c>
      <c r="BL419" s="21" t="s">
        <v>188</v>
      </c>
      <c r="BM419" s="227" t="s">
        <v>442</v>
      </c>
    </row>
    <row r="420" s="2" customFormat="1">
      <c r="A420" s="42"/>
      <c r="B420" s="43"/>
      <c r="C420" s="44"/>
      <c r="D420" s="229" t="s">
        <v>190</v>
      </c>
      <c r="E420" s="44"/>
      <c r="F420" s="230" t="s">
        <v>1273</v>
      </c>
      <c r="G420" s="44"/>
      <c r="H420" s="44"/>
      <c r="I420" s="231"/>
      <c r="J420" s="44"/>
      <c r="K420" s="44"/>
      <c r="L420" s="48"/>
      <c r="M420" s="232"/>
      <c r="N420" s="233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1" t="s">
        <v>190</v>
      </c>
      <c r="AU420" s="21" t="s">
        <v>189</v>
      </c>
    </row>
    <row r="421" s="14" customFormat="1">
      <c r="A421" s="14"/>
      <c r="B421" s="245"/>
      <c r="C421" s="246"/>
      <c r="D421" s="236" t="s">
        <v>192</v>
      </c>
      <c r="E421" s="247" t="s">
        <v>19</v>
      </c>
      <c r="F421" s="248" t="s">
        <v>1274</v>
      </c>
      <c r="G421" s="246"/>
      <c r="H421" s="249">
        <v>41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192</v>
      </c>
      <c r="AU421" s="255" t="s">
        <v>189</v>
      </c>
      <c r="AV421" s="14" t="s">
        <v>14</v>
      </c>
      <c r="AW421" s="14" t="s">
        <v>35</v>
      </c>
      <c r="AX421" s="14" t="s">
        <v>74</v>
      </c>
      <c r="AY421" s="255" t="s">
        <v>179</v>
      </c>
    </row>
    <row r="422" s="15" customFormat="1">
      <c r="A422" s="15"/>
      <c r="B422" s="256"/>
      <c r="C422" s="257"/>
      <c r="D422" s="236" t="s">
        <v>192</v>
      </c>
      <c r="E422" s="258" t="s">
        <v>19</v>
      </c>
      <c r="F422" s="259" t="s">
        <v>201</v>
      </c>
      <c r="G422" s="257"/>
      <c r="H422" s="260">
        <v>41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192</v>
      </c>
      <c r="AU422" s="266" t="s">
        <v>189</v>
      </c>
      <c r="AV422" s="15" t="s">
        <v>188</v>
      </c>
      <c r="AW422" s="15" t="s">
        <v>35</v>
      </c>
      <c r="AX422" s="15" t="s">
        <v>81</v>
      </c>
      <c r="AY422" s="266" t="s">
        <v>179</v>
      </c>
    </row>
    <row r="423" s="12" customFormat="1" ht="22.8" customHeight="1">
      <c r="A423" s="12"/>
      <c r="B423" s="200"/>
      <c r="C423" s="201"/>
      <c r="D423" s="202" t="s">
        <v>73</v>
      </c>
      <c r="E423" s="214" t="s">
        <v>188</v>
      </c>
      <c r="F423" s="214" t="s">
        <v>320</v>
      </c>
      <c r="G423" s="201"/>
      <c r="H423" s="201"/>
      <c r="I423" s="204"/>
      <c r="J423" s="215">
        <f>BK423</f>
        <v>0</v>
      </c>
      <c r="K423" s="201"/>
      <c r="L423" s="206"/>
      <c r="M423" s="207"/>
      <c r="N423" s="208"/>
      <c r="O423" s="208"/>
      <c r="P423" s="209">
        <f>P424+P455+P461</f>
        <v>0</v>
      </c>
      <c r="Q423" s="208"/>
      <c r="R423" s="209">
        <f>R424+R455+R461</f>
        <v>122.84855489</v>
      </c>
      <c r="S423" s="208"/>
      <c r="T423" s="210">
        <f>T424+T455+T461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1" t="s">
        <v>81</v>
      </c>
      <c r="AT423" s="212" t="s">
        <v>73</v>
      </c>
      <c r="AU423" s="212" t="s">
        <v>81</v>
      </c>
      <c r="AY423" s="211" t="s">
        <v>179</v>
      </c>
      <c r="BK423" s="213">
        <f>BK424+BK455+BK461</f>
        <v>0</v>
      </c>
    </row>
    <row r="424" s="12" customFormat="1" ht="20.88" customHeight="1">
      <c r="A424" s="12"/>
      <c r="B424" s="200"/>
      <c r="C424" s="201"/>
      <c r="D424" s="202" t="s">
        <v>73</v>
      </c>
      <c r="E424" s="214" t="s">
        <v>331</v>
      </c>
      <c r="F424" s="214" t="s">
        <v>1275</v>
      </c>
      <c r="G424" s="201"/>
      <c r="H424" s="201"/>
      <c r="I424" s="204"/>
      <c r="J424" s="215">
        <f>BK424</f>
        <v>0</v>
      </c>
      <c r="K424" s="201"/>
      <c r="L424" s="206"/>
      <c r="M424" s="207"/>
      <c r="N424" s="208"/>
      <c r="O424" s="208"/>
      <c r="P424" s="209">
        <f>SUM(P425:P454)</f>
        <v>0</v>
      </c>
      <c r="Q424" s="208"/>
      <c r="R424" s="209">
        <f>SUM(R425:R454)</f>
        <v>1.0183868899999999</v>
      </c>
      <c r="S424" s="208"/>
      <c r="T424" s="210">
        <f>SUM(T425:T454)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1" t="s">
        <v>81</v>
      </c>
      <c r="AT424" s="212" t="s">
        <v>73</v>
      </c>
      <c r="AU424" s="212" t="s">
        <v>14</v>
      </c>
      <c r="AY424" s="211" t="s">
        <v>179</v>
      </c>
      <c r="BK424" s="213">
        <f>SUM(BK425:BK454)</f>
        <v>0</v>
      </c>
    </row>
    <row r="425" s="2" customFormat="1" ht="24.15" customHeight="1">
      <c r="A425" s="42"/>
      <c r="B425" s="43"/>
      <c r="C425" s="216" t="s">
        <v>444</v>
      </c>
      <c r="D425" s="216" t="s">
        <v>183</v>
      </c>
      <c r="E425" s="217" t="s">
        <v>1276</v>
      </c>
      <c r="F425" s="218" t="s">
        <v>1277</v>
      </c>
      <c r="G425" s="219" t="s">
        <v>269</v>
      </c>
      <c r="H425" s="220">
        <v>21.792999999999999</v>
      </c>
      <c r="I425" s="221"/>
      <c r="J425" s="222">
        <f>ROUND(I425*H425,2)</f>
        <v>0</v>
      </c>
      <c r="K425" s="218" t="s">
        <v>187</v>
      </c>
      <c r="L425" s="48"/>
      <c r="M425" s="223" t="s">
        <v>19</v>
      </c>
      <c r="N425" s="224" t="s">
        <v>45</v>
      </c>
      <c r="O425" s="88"/>
      <c r="P425" s="225">
        <f>O425*H425</f>
        <v>0</v>
      </c>
      <c r="Q425" s="225">
        <v>0.046730000000000001</v>
      </c>
      <c r="R425" s="225">
        <f>Q425*H425</f>
        <v>1.0183868899999999</v>
      </c>
      <c r="S425" s="225">
        <v>0</v>
      </c>
      <c r="T425" s="226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27" t="s">
        <v>188</v>
      </c>
      <c r="AT425" s="227" t="s">
        <v>183</v>
      </c>
      <c r="AU425" s="227" t="s">
        <v>189</v>
      </c>
      <c r="AY425" s="21" t="s">
        <v>179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1" t="s">
        <v>81</v>
      </c>
      <c r="BK425" s="228">
        <f>ROUND(I425*H425,2)</f>
        <v>0</v>
      </c>
      <c r="BL425" s="21" t="s">
        <v>188</v>
      </c>
      <c r="BM425" s="227" t="s">
        <v>447</v>
      </c>
    </row>
    <row r="426" s="2" customFormat="1">
      <c r="A426" s="42"/>
      <c r="B426" s="43"/>
      <c r="C426" s="44"/>
      <c r="D426" s="229" t="s">
        <v>190</v>
      </c>
      <c r="E426" s="44"/>
      <c r="F426" s="230" t="s">
        <v>1278</v>
      </c>
      <c r="G426" s="44"/>
      <c r="H426" s="44"/>
      <c r="I426" s="231"/>
      <c r="J426" s="44"/>
      <c r="K426" s="44"/>
      <c r="L426" s="48"/>
      <c r="M426" s="232"/>
      <c r="N426" s="233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1" t="s">
        <v>190</v>
      </c>
      <c r="AU426" s="21" t="s">
        <v>189</v>
      </c>
    </row>
    <row r="427" s="2" customFormat="1">
      <c r="A427" s="42"/>
      <c r="B427" s="43"/>
      <c r="C427" s="44"/>
      <c r="D427" s="236" t="s">
        <v>272</v>
      </c>
      <c r="E427" s="44"/>
      <c r="F427" s="277" t="s">
        <v>1279</v>
      </c>
      <c r="G427" s="44"/>
      <c r="H427" s="44"/>
      <c r="I427" s="231"/>
      <c r="J427" s="44"/>
      <c r="K427" s="44"/>
      <c r="L427" s="48"/>
      <c r="M427" s="232"/>
      <c r="N427" s="233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1" t="s">
        <v>272</v>
      </c>
      <c r="AU427" s="21" t="s">
        <v>189</v>
      </c>
    </row>
    <row r="428" s="13" customFormat="1">
      <c r="A428" s="13"/>
      <c r="B428" s="234"/>
      <c r="C428" s="235"/>
      <c r="D428" s="236" t="s">
        <v>192</v>
      </c>
      <c r="E428" s="237" t="s">
        <v>19</v>
      </c>
      <c r="F428" s="238" t="s">
        <v>1070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192</v>
      </c>
      <c r="AU428" s="244" t="s">
        <v>189</v>
      </c>
      <c r="AV428" s="13" t="s">
        <v>81</v>
      </c>
      <c r="AW428" s="13" t="s">
        <v>35</v>
      </c>
      <c r="AX428" s="13" t="s">
        <v>74</v>
      </c>
      <c r="AY428" s="244" t="s">
        <v>179</v>
      </c>
    </row>
    <row r="429" s="13" customFormat="1">
      <c r="A429" s="13"/>
      <c r="B429" s="234"/>
      <c r="C429" s="235"/>
      <c r="D429" s="236" t="s">
        <v>192</v>
      </c>
      <c r="E429" s="237" t="s">
        <v>19</v>
      </c>
      <c r="F429" s="238" t="s">
        <v>194</v>
      </c>
      <c r="G429" s="235"/>
      <c r="H429" s="237" t="s">
        <v>19</v>
      </c>
      <c r="I429" s="239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192</v>
      </c>
      <c r="AU429" s="244" t="s">
        <v>189</v>
      </c>
      <c r="AV429" s="13" t="s">
        <v>81</v>
      </c>
      <c r="AW429" s="13" t="s">
        <v>35</v>
      </c>
      <c r="AX429" s="13" t="s">
        <v>74</v>
      </c>
      <c r="AY429" s="244" t="s">
        <v>179</v>
      </c>
    </row>
    <row r="430" s="13" customFormat="1">
      <c r="A430" s="13"/>
      <c r="B430" s="234"/>
      <c r="C430" s="235"/>
      <c r="D430" s="236" t="s">
        <v>192</v>
      </c>
      <c r="E430" s="237" t="s">
        <v>19</v>
      </c>
      <c r="F430" s="238" t="s">
        <v>198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192</v>
      </c>
      <c r="AU430" s="244" t="s">
        <v>189</v>
      </c>
      <c r="AV430" s="13" t="s">
        <v>81</v>
      </c>
      <c r="AW430" s="13" t="s">
        <v>35</v>
      </c>
      <c r="AX430" s="13" t="s">
        <v>74</v>
      </c>
      <c r="AY430" s="244" t="s">
        <v>179</v>
      </c>
    </row>
    <row r="431" s="14" customFormat="1">
      <c r="A431" s="14"/>
      <c r="B431" s="245"/>
      <c r="C431" s="246"/>
      <c r="D431" s="236" t="s">
        <v>192</v>
      </c>
      <c r="E431" s="247" t="s">
        <v>19</v>
      </c>
      <c r="F431" s="248" t="s">
        <v>1280</v>
      </c>
      <c r="G431" s="246"/>
      <c r="H431" s="249">
        <v>7.0650000000000004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192</v>
      </c>
      <c r="AU431" s="255" t="s">
        <v>189</v>
      </c>
      <c r="AV431" s="14" t="s">
        <v>14</v>
      </c>
      <c r="AW431" s="14" t="s">
        <v>35</v>
      </c>
      <c r="AX431" s="14" t="s">
        <v>74</v>
      </c>
      <c r="AY431" s="255" t="s">
        <v>179</v>
      </c>
    </row>
    <row r="432" s="14" customFormat="1">
      <c r="A432" s="14"/>
      <c r="B432" s="245"/>
      <c r="C432" s="246"/>
      <c r="D432" s="236" t="s">
        <v>192</v>
      </c>
      <c r="E432" s="247" t="s">
        <v>19</v>
      </c>
      <c r="F432" s="248" t="s">
        <v>1281</v>
      </c>
      <c r="G432" s="246"/>
      <c r="H432" s="249">
        <v>14.728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192</v>
      </c>
      <c r="AU432" s="255" t="s">
        <v>189</v>
      </c>
      <c r="AV432" s="14" t="s">
        <v>14</v>
      </c>
      <c r="AW432" s="14" t="s">
        <v>35</v>
      </c>
      <c r="AX432" s="14" t="s">
        <v>74</v>
      </c>
      <c r="AY432" s="255" t="s">
        <v>179</v>
      </c>
    </row>
    <row r="433" s="15" customFormat="1">
      <c r="A433" s="15"/>
      <c r="B433" s="256"/>
      <c r="C433" s="257"/>
      <c r="D433" s="236" t="s">
        <v>192</v>
      </c>
      <c r="E433" s="258" t="s">
        <v>19</v>
      </c>
      <c r="F433" s="259" t="s">
        <v>201</v>
      </c>
      <c r="G433" s="257"/>
      <c r="H433" s="260">
        <v>21.792999999999999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192</v>
      </c>
      <c r="AU433" s="266" t="s">
        <v>189</v>
      </c>
      <c r="AV433" s="15" t="s">
        <v>188</v>
      </c>
      <c r="AW433" s="15" t="s">
        <v>35</v>
      </c>
      <c r="AX433" s="15" t="s">
        <v>81</v>
      </c>
      <c r="AY433" s="266" t="s">
        <v>179</v>
      </c>
    </row>
    <row r="434" s="2" customFormat="1" ht="16.5" customHeight="1">
      <c r="A434" s="42"/>
      <c r="B434" s="43"/>
      <c r="C434" s="267" t="s">
        <v>326</v>
      </c>
      <c r="D434" s="267" t="s">
        <v>266</v>
      </c>
      <c r="E434" s="268" t="s">
        <v>1282</v>
      </c>
      <c r="F434" s="269" t="s">
        <v>1283</v>
      </c>
      <c r="G434" s="270" t="s">
        <v>309</v>
      </c>
      <c r="H434" s="271">
        <v>21793</v>
      </c>
      <c r="I434" s="272"/>
      <c r="J434" s="273">
        <f>ROUND(I434*H434,2)</f>
        <v>0</v>
      </c>
      <c r="K434" s="269" t="s">
        <v>270</v>
      </c>
      <c r="L434" s="274"/>
      <c r="M434" s="275" t="s">
        <v>19</v>
      </c>
      <c r="N434" s="276" t="s">
        <v>45</v>
      </c>
      <c r="O434" s="88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27" t="s">
        <v>217</v>
      </c>
      <c r="AT434" s="227" t="s">
        <v>266</v>
      </c>
      <c r="AU434" s="227" t="s">
        <v>189</v>
      </c>
      <c r="AY434" s="21" t="s">
        <v>179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21" t="s">
        <v>81</v>
      </c>
      <c r="BK434" s="228">
        <f>ROUND(I434*H434,2)</f>
        <v>0</v>
      </c>
      <c r="BL434" s="21" t="s">
        <v>188</v>
      </c>
      <c r="BM434" s="227" t="s">
        <v>453</v>
      </c>
    </row>
    <row r="435" s="2" customFormat="1">
      <c r="A435" s="42"/>
      <c r="B435" s="43"/>
      <c r="C435" s="44"/>
      <c r="D435" s="236" t="s">
        <v>272</v>
      </c>
      <c r="E435" s="44"/>
      <c r="F435" s="277" t="s">
        <v>1284</v>
      </c>
      <c r="G435" s="44"/>
      <c r="H435" s="44"/>
      <c r="I435" s="231"/>
      <c r="J435" s="44"/>
      <c r="K435" s="44"/>
      <c r="L435" s="48"/>
      <c r="M435" s="232"/>
      <c r="N435" s="233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1" t="s">
        <v>272</v>
      </c>
      <c r="AU435" s="21" t="s">
        <v>189</v>
      </c>
    </row>
    <row r="436" s="13" customFormat="1">
      <c r="A436" s="13"/>
      <c r="B436" s="234"/>
      <c r="C436" s="235"/>
      <c r="D436" s="236" t="s">
        <v>192</v>
      </c>
      <c r="E436" s="237" t="s">
        <v>19</v>
      </c>
      <c r="F436" s="238" t="s">
        <v>1070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192</v>
      </c>
      <c r="AU436" s="244" t="s">
        <v>189</v>
      </c>
      <c r="AV436" s="13" t="s">
        <v>81</v>
      </c>
      <c r="AW436" s="13" t="s">
        <v>35</v>
      </c>
      <c r="AX436" s="13" t="s">
        <v>74</v>
      </c>
      <c r="AY436" s="244" t="s">
        <v>179</v>
      </c>
    </row>
    <row r="437" s="13" customFormat="1">
      <c r="A437" s="13"/>
      <c r="B437" s="234"/>
      <c r="C437" s="235"/>
      <c r="D437" s="236" t="s">
        <v>192</v>
      </c>
      <c r="E437" s="237" t="s">
        <v>19</v>
      </c>
      <c r="F437" s="238" t="s">
        <v>194</v>
      </c>
      <c r="G437" s="235"/>
      <c r="H437" s="237" t="s">
        <v>19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192</v>
      </c>
      <c r="AU437" s="244" t="s">
        <v>189</v>
      </c>
      <c r="AV437" s="13" t="s">
        <v>81</v>
      </c>
      <c r="AW437" s="13" t="s">
        <v>35</v>
      </c>
      <c r="AX437" s="13" t="s">
        <v>74</v>
      </c>
      <c r="AY437" s="244" t="s">
        <v>179</v>
      </c>
    </row>
    <row r="438" s="13" customFormat="1">
      <c r="A438" s="13"/>
      <c r="B438" s="234"/>
      <c r="C438" s="235"/>
      <c r="D438" s="236" t="s">
        <v>192</v>
      </c>
      <c r="E438" s="237" t="s">
        <v>19</v>
      </c>
      <c r="F438" s="238" t="s">
        <v>198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192</v>
      </c>
      <c r="AU438" s="244" t="s">
        <v>189</v>
      </c>
      <c r="AV438" s="13" t="s">
        <v>81</v>
      </c>
      <c r="AW438" s="13" t="s">
        <v>35</v>
      </c>
      <c r="AX438" s="13" t="s">
        <v>74</v>
      </c>
      <c r="AY438" s="244" t="s">
        <v>179</v>
      </c>
    </row>
    <row r="439" s="14" customFormat="1">
      <c r="A439" s="14"/>
      <c r="B439" s="245"/>
      <c r="C439" s="246"/>
      <c r="D439" s="236" t="s">
        <v>192</v>
      </c>
      <c r="E439" s="247" t="s">
        <v>19</v>
      </c>
      <c r="F439" s="248" t="s">
        <v>1285</v>
      </c>
      <c r="G439" s="246"/>
      <c r="H439" s="249">
        <v>7065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192</v>
      </c>
      <c r="AU439" s="255" t="s">
        <v>189</v>
      </c>
      <c r="AV439" s="14" t="s">
        <v>14</v>
      </c>
      <c r="AW439" s="14" t="s">
        <v>35</v>
      </c>
      <c r="AX439" s="14" t="s">
        <v>74</v>
      </c>
      <c r="AY439" s="255" t="s">
        <v>179</v>
      </c>
    </row>
    <row r="440" s="14" customFormat="1">
      <c r="A440" s="14"/>
      <c r="B440" s="245"/>
      <c r="C440" s="246"/>
      <c r="D440" s="236" t="s">
        <v>192</v>
      </c>
      <c r="E440" s="247" t="s">
        <v>19</v>
      </c>
      <c r="F440" s="248" t="s">
        <v>1286</v>
      </c>
      <c r="G440" s="246"/>
      <c r="H440" s="249">
        <v>14728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192</v>
      </c>
      <c r="AU440" s="255" t="s">
        <v>189</v>
      </c>
      <c r="AV440" s="14" t="s">
        <v>14</v>
      </c>
      <c r="AW440" s="14" t="s">
        <v>35</v>
      </c>
      <c r="AX440" s="14" t="s">
        <v>74</v>
      </c>
      <c r="AY440" s="255" t="s">
        <v>179</v>
      </c>
    </row>
    <row r="441" s="15" customFormat="1">
      <c r="A441" s="15"/>
      <c r="B441" s="256"/>
      <c r="C441" s="257"/>
      <c r="D441" s="236" t="s">
        <v>192</v>
      </c>
      <c r="E441" s="258" t="s">
        <v>19</v>
      </c>
      <c r="F441" s="259" t="s">
        <v>201</v>
      </c>
      <c r="G441" s="257"/>
      <c r="H441" s="260">
        <v>21793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192</v>
      </c>
      <c r="AU441" s="266" t="s">
        <v>189</v>
      </c>
      <c r="AV441" s="15" t="s">
        <v>188</v>
      </c>
      <c r="AW441" s="15" t="s">
        <v>35</v>
      </c>
      <c r="AX441" s="15" t="s">
        <v>81</v>
      </c>
      <c r="AY441" s="266" t="s">
        <v>179</v>
      </c>
    </row>
    <row r="442" s="2" customFormat="1" ht="16.5" customHeight="1">
      <c r="A442" s="42"/>
      <c r="B442" s="43"/>
      <c r="C442" s="216" t="s">
        <v>458</v>
      </c>
      <c r="D442" s="216" t="s">
        <v>183</v>
      </c>
      <c r="E442" s="217" t="s">
        <v>1287</v>
      </c>
      <c r="F442" s="218" t="s">
        <v>1288</v>
      </c>
      <c r="G442" s="219" t="s">
        <v>325</v>
      </c>
      <c r="H442" s="220">
        <v>4</v>
      </c>
      <c r="I442" s="221"/>
      <c r="J442" s="222">
        <f>ROUND(I442*H442,2)</f>
        <v>0</v>
      </c>
      <c r="K442" s="218" t="s">
        <v>187</v>
      </c>
      <c r="L442" s="48"/>
      <c r="M442" s="223" t="s">
        <v>19</v>
      </c>
      <c r="N442" s="224" t="s">
        <v>45</v>
      </c>
      <c r="O442" s="88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27" t="s">
        <v>188</v>
      </c>
      <c r="AT442" s="227" t="s">
        <v>183</v>
      </c>
      <c r="AU442" s="227" t="s">
        <v>189</v>
      </c>
      <c r="AY442" s="21" t="s">
        <v>179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1" t="s">
        <v>81</v>
      </c>
      <c r="BK442" s="228">
        <f>ROUND(I442*H442,2)</f>
        <v>0</v>
      </c>
      <c r="BL442" s="21" t="s">
        <v>188</v>
      </c>
      <c r="BM442" s="227" t="s">
        <v>482</v>
      </c>
    </row>
    <row r="443" s="2" customFormat="1">
      <c r="A443" s="42"/>
      <c r="B443" s="43"/>
      <c r="C443" s="44"/>
      <c r="D443" s="229" t="s">
        <v>190</v>
      </c>
      <c r="E443" s="44"/>
      <c r="F443" s="230" t="s">
        <v>1289</v>
      </c>
      <c r="G443" s="44"/>
      <c r="H443" s="44"/>
      <c r="I443" s="231"/>
      <c r="J443" s="44"/>
      <c r="K443" s="44"/>
      <c r="L443" s="48"/>
      <c r="M443" s="232"/>
      <c r="N443" s="233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1" t="s">
        <v>190</v>
      </c>
      <c r="AU443" s="21" t="s">
        <v>189</v>
      </c>
    </row>
    <row r="444" s="13" customFormat="1">
      <c r="A444" s="13"/>
      <c r="B444" s="234"/>
      <c r="C444" s="235"/>
      <c r="D444" s="236" t="s">
        <v>192</v>
      </c>
      <c r="E444" s="237" t="s">
        <v>19</v>
      </c>
      <c r="F444" s="238" t="s">
        <v>1070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192</v>
      </c>
      <c r="AU444" s="244" t="s">
        <v>189</v>
      </c>
      <c r="AV444" s="13" t="s">
        <v>81</v>
      </c>
      <c r="AW444" s="13" t="s">
        <v>35</v>
      </c>
      <c r="AX444" s="13" t="s">
        <v>74</v>
      </c>
      <c r="AY444" s="244" t="s">
        <v>179</v>
      </c>
    </row>
    <row r="445" s="13" customFormat="1">
      <c r="A445" s="13"/>
      <c r="B445" s="234"/>
      <c r="C445" s="235"/>
      <c r="D445" s="236" t="s">
        <v>192</v>
      </c>
      <c r="E445" s="237" t="s">
        <v>19</v>
      </c>
      <c r="F445" s="238" t="s">
        <v>194</v>
      </c>
      <c r="G445" s="235"/>
      <c r="H445" s="237" t="s">
        <v>19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192</v>
      </c>
      <c r="AU445" s="244" t="s">
        <v>189</v>
      </c>
      <c r="AV445" s="13" t="s">
        <v>81</v>
      </c>
      <c r="AW445" s="13" t="s">
        <v>35</v>
      </c>
      <c r="AX445" s="13" t="s">
        <v>74</v>
      </c>
      <c r="AY445" s="244" t="s">
        <v>179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198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189</v>
      </c>
      <c r="AV446" s="13" t="s">
        <v>81</v>
      </c>
      <c r="AW446" s="13" t="s">
        <v>35</v>
      </c>
      <c r="AX446" s="13" t="s">
        <v>74</v>
      </c>
      <c r="AY446" s="244" t="s">
        <v>179</v>
      </c>
    </row>
    <row r="447" s="14" customFormat="1">
      <c r="A447" s="14"/>
      <c r="B447" s="245"/>
      <c r="C447" s="246"/>
      <c r="D447" s="236" t="s">
        <v>192</v>
      </c>
      <c r="E447" s="247" t="s">
        <v>19</v>
      </c>
      <c r="F447" s="248" t="s">
        <v>1290</v>
      </c>
      <c r="G447" s="246"/>
      <c r="H447" s="249">
        <v>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192</v>
      </c>
      <c r="AU447" s="255" t="s">
        <v>189</v>
      </c>
      <c r="AV447" s="14" t="s">
        <v>14</v>
      </c>
      <c r="AW447" s="14" t="s">
        <v>35</v>
      </c>
      <c r="AX447" s="14" t="s">
        <v>74</v>
      </c>
      <c r="AY447" s="255" t="s">
        <v>179</v>
      </c>
    </row>
    <row r="448" s="15" customFormat="1">
      <c r="A448" s="15"/>
      <c r="B448" s="256"/>
      <c r="C448" s="257"/>
      <c r="D448" s="236" t="s">
        <v>192</v>
      </c>
      <c r="E448" s="258" t="s">
        <v>19</v>
      </c>
      <c r="F448" s="259" t="s">
        <v>201</v>
      </c>
      <c r="G448" s="257"/>
      <c r="H448" s="260">
        <v>4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192</v>
      </c>
      <c r="AU448" s="266" t="s">
        <v>189</v>
      </c>
      <c r="AV448" s="15" t="s">
        <v>188</v>
      </c>
      <c r="AW448" s="15" t="s">
        <v>35</v>
      </c>
      <c r="AX448" s="15" t="s">
        <v>81</v>
      </c>
      <c r="AY448" s="266" t="s">
        <v>179</v>
      </c>
    </row>
    <row r="449" s="2" customFormat="1" ht="24.15" customHeight="1">
      <c r="A449" s="42"/>
      <c r="B449" s="43"/>
      <c r="C449" s="267" t="s">
        <v>331</v>
      </c>
      <c r="D449" s="267" t="s">
        <v>266</v>
      </c>
      <c r="E449" s="268" t="s">
        <v>1291</v>
      </c>
      <c r="F449" s="269" t="s">
        <v>1292</v>
      </c>
      <c r="G449" s="270" t="s">
        <v>325</v>
      </c>
      <c r="H449" s="271">
        <v>4</v>
      </c>
      <c r="I449" s="272"/>
      <c r="J449" s="273">
        <f>ROUND(I449*H449,2)</f>
        <v>0</v>
      </c>
      <c r="K449" s="269" t="s">
        <v>270</v>
      </c>
      <c r="L449" s="274"/>
      <c r="M449" s="275" t="s">
        <v>19</v>
      </c>
      <c r="N449" s="276" t="s">
        <v>45</v>
      </c>
      <c r="O449" s="88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7" t="s">
        <v>217</v>
      </c>
      <c r="AT449" s="227" t="s">
        <v>266</v>
      </c>
      <c r="AU449" s="227" t="s">
        <v>189</v>
      </c>
      <c r="AY449" s="21" t="s">
        <v>179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1" t="s">
        <v>81</v>
      </c>
      <c r="BK449" s="228">
        <f>ROUND(I449*H449,2)</f>
        <v>0</v>
      </c>
      <c r="BL449" s="21" t="s">
        <v>188</v>
      </c>
      <c r="BM449" s="227" t="s">
        <v>927</v>
      </c>
    </row>
    <row r="450" s="2" customFormat="1">
      <c r="A450" s="42"/>
      <c r="B450" s="43"/>
      <c r="C450" s="44"/>
      <c r="D450" s="236" t="s">
        <v>272</v>
      </c>
      <c r="E450" s="44"/>
      <c r="F450" s="277" t="s">
        <v>1293</v>
      </c>
      <c r="G450" s="44"/>
      <c r="H450" s="44"/>
      <c r="I450" s="231"/>
      <c r="J450" s="44"/>
      <c r="K450" s="44"/>
      <c r="L450" s="48"/>
      <c r="M450" s="232"/>
      <c r="N450" s="233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1" t="s">
        <v>272</v>
      </c>
      <c r="AU450" s="21" t="s">
        <v>189</v>
      </c>
    </row>
    <row r="451" s="13" customFormat="1">
      <c r="A451" s="13"/>
      <c r="B451" s="234"/>
      <c r="C451" s="235"/>
      <c r="D451" s="236" t="s">
        <v>192</v>
      </c>
      <c r="E451" s="237" t="s">
        <v>19</v>
      </c>
      <c r="F451" s="238" t="s">
        <v>1294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192</v>
      </c>
      <c r="AU451" s="244" t="s">
        <v>189</v>
      </c>
      <c r="AV451" s="13" t="s">
        <v>81</v>
      </c>
      <c r="AW451" s="13" t="s">
        <v>35</v>
      </c>
      <c r="AX451" s="13" t="s">
        <v>74</v>
      </c>
      <c r="AY451" s="244" t="s">
        <v>179</v>
      </c>
    </row>
    <row r="452" s="13" customFormat="1">
      <c r="A452" s="13"/>
      <c r="B452" s="234"/>
      <c r="C452" s="235"/>
      <c r="D452" s="236" t="s">
        <v>192</v>
      </c>
      <c r="E452" s="237" t="s">
        <v>19</v>
      </c>
      <c r="F452" s="238" t="s">
        <v>1295</v>
      </c>
      <c r="G452" s="235"/>
      <c r="H452" s="237" t="s">
        <v>19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192</v>
      </c>
      <c r="AU452" s="244" t="s">
        <v>189</v>
      </c>
      <c r="AV452" s="13" t="s">
        <v>81</v>
      </c>
      <c r="AW452" s="13" t="s">
        <v>35</v>
      </c>
      <c r="AX452" s="13" t="s">
        <v>74</v>
      </c>
      <c r="AY452" s="244" t="s">
        <v>179</v>
      </c>
    </row>
    <row r="453" s="14" customFormat="1">
      <c r="A453" s="14"/>
      <c r="B453" s="245"/>
      <c r="C453" s="246"/>
      <c r="D453" s="236" t="s">
        <v>192</v>
      </c>
      <c r="E453" s="247" t="s">
        <v>19</v>
      </c>
      <c r="F453" s="248" t="s">
        <v>455</v>
      </c>
      <c r="G453" s="246"/>
      <c r="H453" s="249">
        <v>4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192</v>
      </c>
      <c r="AU453" s="255" t="s">
        <v>189</v>
      </c>
      <c r="AV453" s="14" t="s">
        <v>14</v>
      </c>
      <c r="AW453" s="14" t="s">
        <v>35</v>
      </c>
      <c r="AX453" s="14" t="s">
        <v>74</v>
      </c>
      <c r="AY453" s="255" t="s">
        <v>179</v>
      </c>
    </row>
    <row r="454" s="15" customFormat="1">
      <c r="A454" s="15"/>
      <c r="B454" s="256"/>
      <c r="C454" s="257"/>
      <c r="D454" s="236" t="s">
        <v>192</v>
      </c>
      <c r="E454" s="258" t="s">
        <v>19</v>
      </c>
      <c r="F454" s="259" t="s">
        <v>201</v>
      </c>
      <c r="G454" s="257"/>
      <c r="H454" s="260">
        <v>4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192</v>
      </c>
      <c r="AU454" s="266" t="s">
        <v>189</v>
      </c>
      <c r="AV454" s="15" t="s">
        <v>188</v>
      </c>
      <c r="AW454" s="15" t="s">
        <v>35</v>
      </c>
      <c r="AX454" s="15" t="s">
        <v>81</v>
      </c>
      <c r="AY454" s="266" t="s">
        <v>179</v>
      </c>
    </row>
    <row r="455" s="12" customFormat="1" ht="20.88" customHeight="1">
      <c r="A455" s="12"/>
      <c r="B455" s="200"/>
      <c r="C455" s="201"/>
      <c r="D455" s="202" t="s">
        <v>73</v>
      </c>
      <c r="E455" s="214" t="s">
        <v>321</v>
      </c>
      <c r="F455" s="214" t="s">
        <v>322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SUM(P456:P460)</f>
        <v>0</v>
      </c>
      <c r="Q455" s="208"/>
      <c r="R455" s="209">
        <f>SUM(R456:R460)</f>
        <v>44.100000000000001</v>
      </c>
      <c r="S455" s="208"/>
      <c r="T455" s="210">
        <f>SUM(T456:T460)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81</v>
      </c>
      <c r="AT455" s="212" t="s">
        <v>73</v>
      </c>
      <c r="AU455" s="212" t="s">
        <v>14</v>
      </c>
      <c r="AY455" s="211" t="s">
        <v>179</v>
      </c>
      <c r="BK455" s="213">
        <f>SUM(BK456:BK460)</f>
        <v>0</v>
      </c>
    </row>
    <row r="456" s="2" customFormat="1" ht="16.5" customHeight="1">
      <c r="A456" s="42"/>
      <c r="B456" s="43"/>
      <c r="C456" s="216" t="s">
        <v>470</v>
      </c>
      <c r="D456" s="216" t="s">
        <v>183</v>
      </c>
      <c r="E456" s="217" t="s">
        <v>1296</v>
      </c>
      <c r="F456" s="218" t="s">
        <v>1297</v>
      </c>
      <c r="G456" s="219" t="s">
        <v>216</v>
      </c>
      <c r="H456" s="220">
        <v>18</v>
      </c>
      <c r="I456" s="221"/>
      <c r="J456" s="222">
        <f>ROUND(I456*H456,2)</f>
        <v>0</v>
      </c>
      <c r="K456" s="218" t="s">
        <v>187</v>
      </c>
      <c r="L456" s="48"/>
      <c r="M456" s="223" t="s">
        <v>19</v>
      </c>
      <c r="N456" s="224" t="s">
        <v>45</v>
      </c>
      <c r="O456" s="88"/>
      <c r="P456" s="225">
        <f>O456*H456</f>
        <v>0</v>
      </c>
      <c r="Q456" s="225">
        <v>2.4500000000000002</v>
      </c>
      <c r="R456" s="225">
        <f>Q456*H456</f>
        <v>44.100000000000001</v>
      </c>
      <c r="S456" s="225">
        <v>0</v>
      </c>
      <c r="T456" s="226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7" t="s">
        <v>188</v>
      </c>
      <c r="AT456" s="227" t="s">
        <v>183</v>
      </c>
      <c r="AU456" s="227" t="s">
        <v>189</v>
      </c>
      <c r="AY456" s="21" t="s">
        <v>179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1" t="s">
        <v>81</v>
      </c>
      <c r="BK456" s="228">
        <f>ROUND(I456*H456,2)</f>
        <v>0</v>
      </c>
      <c r="BL456" s="21" t="s">
        <v>188</v>
      </c>
      <c r="BM456" s="227" t="s">
        <v>461</v>
      </c>
    </row>
    <row r="457" s="2" customFormat="1">
      <c r="A457" s="42"/>
      <c r="B457" s="43"/>
      <c r="C457" s="44"/>
      <c r="D457" s="229" t="s">
        <v>190</v>
      </c>
      <c r="E457" s="44"/>
      <c r="F457" s="230" t="s">
        <v>1298</v>
      </c>
      <c r="G457" s="44"/>
      <c r="H457" s="44"/>
      <c r="I457" s="231"/>
      <c r="J457" s="44"/>
      <c r="K457" s="44"/>
      <c r="L457" s="48"/>
      <c r="M457" s="232"/>
      <c r="N457" s="233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1" t="s">
        <v>190</v>
      </c>
      <c r="AU457" s="21" t="s">
        <v>189</v>
      </c>
    </row>
    <row r="458" s="13" customFormat="1">
      <c r="A458" s="13"/>
      <c r="B458" s="234"/>
      <c r="C458" s="235"/>
      <c r="D458" s="236" t="s">
        <v>192</v>
      </c>
      <c r="E458" s="237" t="s">
        <v>19</v>
      </c>
      <c r="F458" s="238" t="s">
        <v>1299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192</v>
      </c>
      <c r="AU458" s="244" t="s">
        <v>189</v>
      </c>
      <c r="AV458" s="13" t="s">
        <v>81</v>
      </c>
      <c r="AW458" s="13" t="s">
        <v>35</v>
      </c>
      <c r="AX458" s="13" t="s">
        <v>74</v>
      </c>
      <c r="AY458" s="244" t="s">
        <v>179</v>
      </c>
    </row>
    <row r="459" s="14" customFormat="1">
      <c r="A459" s="14"/>
      <c r="B459" s="245"/>
      <c r="C459" s="246"/>
      <c r="D459" s="236" t="s">
        <v>192</v>
      </c>
      <c r="E459" s="247" t="s">
        <v>19</v>
      </c>
      <c r="F459" s="248" t="s">
        <v>1300</v>
      </c>
      <c r="G459" s="246"/>
      <c r="H459" s="249">
        <v>18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192</v>
      </c>
      <c r="AU459" s="255" t="s">
        <v>189</v>
      </c>
      <c r="AV459" s="14" t="s">
        <v>14</v>
      </c>
      <c r="AW459" s="14" t="s">
        <v>35</v>
      </c>
      <c r="AX459" s="14" t="s">
        <v>74</v>
      </c>
      <c r="AY459" s="255" t="s">
        <v>179</v>
      </c>
    </row>
    <row r="460" s="15" customFormat="1">
      <c r="A460" s="15"/>
      <c r="B460" s="256"/>
      <c r="C460" s="257"/>
      <c r="D460" s="236" t="s">
        <v>192</v>
      </c>
      <c r="E460" s="258" t="s">
        <v>19</v>
      </c>
      <c r="F460" s="259" t="s">
        <v>201</v>
      </c>
      <c r="G460" s="257"/>
      <c r="H460" s="260">
        <v>18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192</v>
      </c>
      <c r="AU460" s="266" t="s">
        <v>189</v>
      </c>
      <c r="AV460" s="15" t="s">
        <v>188</v>
      </c>
      <c r="AW460" s="15" t="s">
        <v>35</v>
      </c>
      <c r="AX460" s="15" t="s">
        <v>81</v>
      </c>
      <c r="AY460" s="266" t="s">
        <v>179</v>
      </c>
    </row>
    <row r="461" s="12" customFormat="1" ht="20.88" customHeight="1">
      <c r="A461" s="12"/>
      <c r="B461" s="200"/>
      <c r="C461" s="201"/>
      <c r="D461" s="202" t="s">
        <v>73</v>
      </c>
      <c r="E461" s="214" t="s">
        <v>497</v>
      </c>
      <c r="F461" s="214" t="s">
        <v>607</v>
      </c>
      <c r="G461" s="201"/>
      <c r="H461" s="201"/>
      <c r="I461" s="204"/>
      <c r="J461" s="215">
        <f>BK461</f>
        <v>0</v>
      </c>
      <c r="K461" s="201"/>
      <c r="L461" s="206"/>
      <c r="M461" s="207"/>
      <c r="N461" s="208"/>
      <c r="O461" s="208"/>
      <c r="P461" s="209">
        <f>SUM(P462:P471)</f>
        <v>0</v>
      </c>
      <c r="Q461" s="208"/>
      <c r="R461" s="209">
        <f>SUM(R462:R471)</f>
        <v>77.730168000000006</v>
      </c>
      <c r="S461" s="208"/>
      <c r="T461" s="210">
        <f>SUM(T462:T471)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1" t="s">
        <v>81</v>
      </c>
      <c r="AT461" s="212" t="s">
        <v>73</v>
      </c>
      <c r="AU461" s="212" t="s">
        <v>14</v>
      </c>
      <c r="AY461" s="211" t="s">
        <v>179</v>
      </c>
      <c r="BK461" s="213">
        <f>SUM(BK462:BK471)</f>
        <v>0</v>
      </c>
    </row>
    <row r="462" s="2" customFormat="1" ht="16.5" customHeight="1">
      <c r="A462" s="42"/>
      <c r="B462" s="43"/>
      <c r="C462" s="216" t="s">
        <v>479</v>
      </c>
      <c r="D462" s="216" t="s">
        <v>183</v>
      </c>
      <c r="E462" s="217" t="s">
        <v>1301</v>
      </c>
      <c r="F462" s="218" t="s">
        <v>1302</v>
      </c>
      <c r="G462" s="219" t="s">
        <v>216</v>
      </c>
      <c r="H462" s="220">
        <v>17.5</v>
      </c>
      <c r="I462" s="221"/>
      <c r="J462" s="222">
        <f>ROUND(I462*H462,2)</f>
        <v>0</v>
      </c>
      <c r="K462" s="218" t="s">
        <v>187</v>
      </c>
      <c r="L462" s="48"/>
      <c r="M462" s="223" t="s">
        <v>19</v>
      </c>
      <c r="N462" s="224" t="s">
        <v>45</v>
      </c>
      <c r="O462" s="88"/>
      <c r="P462" s="225">
        <f>O462*H462</f>
        <v>0</v>
      </c>
      <c r="Q462" s="225">
        <v>2.4300000000000002</v>
      </c>
      <c r="R462" s="225">
        <f>Q462*H462</f>
        <v>42.525000000000006</v>
      </c>
      <c r="S462" s="225">
        <v>0</v>
      </c>
      <c r="T462" s="226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7" t="s">
        <v>188</v>
      </c>
      <c r="AT462" s="227" t="s">
        <v>183</v>
      </c>
      <c r="AU462" s="227" t="s">
        <v>189</v>
      </c>
      <c r="AY462" s="21" t="s">
        <v>179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1" t="s">
        <v>81</v>
      </c>
      <c r="BK462" s="228">
        <f>ROUND(I462*H462,2)</f>
        <v>0</v>
      </c>
      <c r="BL462" s="21" t="s">
        <v>188</v>
      </c>
      <c r="BM462" s="227" t="s">
        <v>465</v>
      </c>
    </row>
    <row r="463" s="2" customFormat="1">
      <c r="A463" s="42"/>
      <c r="B463" s="43"/>
      <c r="C463" s="44"/>
      <c r="D463" s="229" t="s">
        <v>190</v>
      </c>
      <c r="E463" s="44"/>
      <c r="F463" s="230" t="s">
        <v>1303</v>
      </c>
      <c r="G463" s="44"/>
      <c r="H463" s="44"/>
      <c r="I463" s="231"/>
      <c r="J463" s="44"/>
      <c r="K463" s="44"/>
      <c r="L463" s="48"/>
      <c r="M463" s="232"/>
      <c r="N463" s="233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1" t="s">
        <v>190</v>
      </c>
      <c r="AU463" s="21" t="s">
        <v>189</v>
      </c>
    </row>
    <row r="464" s="14" customFormat="1">
      <c r="A464" s="14"/>
      <c r="B464" s="245"/>
      <c r="C464" s="246"/>
      <c r="D464" s="236" t="s">
        <v>192</v>
      </c>
      <c r="E464" s="247" t="s">
        <v>19</v>
      </c>
      <c r="F464" s="248" t="s">
        <v>1304</v>
      </c>
      <c r="G464" s="246"/>
      <c r="H464" s="249">
        <v>17.5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192</v>
      </c>
      <c r="AU464" s="255" t="s">
        <v>189</v>
      </c>
      <c r="AV464" s="14" t="s">
        <v>14</v>
      </c>
      <c r="AW464" s="14" t="s">
        <v>35</v>
      </c>
      <c r="AX464" s="14" t="s">
        <v>74</v>
      </c>
      <c r="AY464" s="255" t="s">
        <v>179</v>
      </c>
    </row>
    <row r="465" s="15" customFormat="1">
      <c r="A465" s="15"/>
      <c r="B465" s="256"/>
      <c r="C465" s="257"/>
      <c r="D465" s="236" t="s">
        <v>192</v>
      </c>
      <c r="E465" s="258" t="s">
        <v>19</v>
      </c>
      <c r="F465" s="259" t="s">
        <v>201</v>
      </c>
      <c r="G465" s="257"/>
      <c r="H465" s="260">
        <v>17.5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192</v>
      </c>
      <c r="AU465" s="266" t="s">
        <v>189</v>
      </c>
      <c r="AV465" s="15" t="s">
        <v>188</v>
      </c>
      <c r="AW465" s="15" t="s">
        <v>35</v>
      </c>
      <c r="AX465" s="15" t="s">
        <v>81</v>
      </c>
      <c r="AY465" s="266" t="s">
        <v>179</v>
      </c>
    </row>
    <row r="466" s="2" customFormat="1" ht="24.15" customHeight="1">
      <c r="A466" s="42"/>
      <c r="B466" s="43"/>
      <c r="C466" s="216" t="s">
        <v>321</v>
      </c>
      <c r="D466" s="216" t="s">
        <v>183</v>
      </c>
      <c r="E466" s="217" t="s">
        <v>1305</v>
      </c>
      <c r="F466" s="218" t="s">
        <v>1306</v>
      </c>
      <c r="G466" s="219" t="s">
        <v>186</v>
      </c>
      <c r="H466" s="220">
        <v>34.140000000000001</v>
      </c>
      <c r="I466" s="221"/>
      <c r="J466" s="222">
        <f>ROUND(I466*H466,2)</f>
        <v>0</v>
      </c>
      <c r="K466" s="218" t="s">
        <v>187</v>
      </c>
      <c r="L466" s="48"/>
      <c r="M466" s="223" t="s">
        <v>19</v>
      </c>
      <c r="N466" s="224" t="s">
        <v>45</v>
      </c>
      <c r="O466" s="88"/>
      <c r="P466" s="225">
        <f>O466*H466</f>
        <v>0</v>
      </c>
      <c r="Q466" s="225">
        <v>1.0311999999999999</v>
      </c>
      <c r="R466" s="225">
        <f>Q466*H466</f>
        <v>35.205168</v>
      </c>
      <c r="S466" s="225">
        <v>0</v>
      </c>
      <c r="T466" s="226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7" t="s">
        <v>188</v>
      </c>
      <c r="AT466" s="227" t="s">
        <v>183</v>
      </c>
      <c r="AU466" s="227" t="s">
        <v>189</v>
      </c>
      <c r="AY466" s="21" t="s">
        <v>179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1" t="s">
        <v>81</v>
      </c>
      <c r="BK466" s="228">
        <f>ROUND(I466*H466,2)</f>
        <v>0</v>
      </c>
      <c r="BL466" s="21" t="s">
        <v>188</v>
      </c>
      <c r="BM466" s="227" t="s">
        <v>473</v>
      </c>
    </row>
    <row r="467" s="2" customFormat="1">
      <c r="A467" s="42"/>
      <c r="B467" s="43"/>
      <c r="C467" s="44"/>
      <c r="D467" s="229" t="s">
        <v>190</v>
      </c>
      <c r="E467" s="44"/>
      <c r="F467" s="230" t="s">
        <v>1307</v>
      </c>
      <c r="G467" s="44"/>
      <c r="H467" s="44"/>
      <c r="I467" s="231"/>
      <c r="J467" s="44"/>
      <c r="K467" s="44"/>
      <c r="L467" s="48"/>
      <c r="M467" s="232"/>
      <c r="N467" s="233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1" t="s">
        <v>190</v>
      </c>
      <c r="AU467" s="21" t="s">
        <v>189</v>
      </c>
    </row>
    <row r="468" s="13" customFormat="1">
      <c r="A468" s="13"/>
      <c r="B468" s="234"/>
      <c r="C468" s="235"/>
      <c r="D468" s="236" t="s">
        <v>192</v>
      </c>
      <c r="E468" s="237" t="s">
        <v>19</v>
      </c>
      <c r="F468" s="238" t="s">
        <v>1308</v>
      </c>
      <c r="G468" s="235"/>
      <c r="H468" s="237" t="s">
        <v>19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192</v>
      </c>
      <c r="AU468" s="244" t="s">
        <v>189</v>
      </c>
      <c r="AV468" s="13" t="s">
        <v>81</v>
      </c>
      <c r="AW468" s="13" t="s">
        <v>35</v>
      </c>
      <c r="AX468" s="13" t="s">
        <v>74</v>
      </c>
      <c r="AY468" s="244" t="s">
        <v>179</v>
      </c>
    </row>
    <row r="469" s="14" customFormat="1">
      <c r="A469" s="14"/>
      <c r="B469" s="245"/>
      <c r="C469" s="246"/>
      <c r="D469" s="236" t="s">
        <v>192</v>
      </c>
      <c r="E469" s="247" t="s">
        <v>19</v>
      </c>
      <c r="F469" s="248" t="s">
        <v>1309</v>
      </c>
      <c r="G469" s="246"/>
      <c r="H469" s="249">
        <v>14.619999999999999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192</v>
      </c>
      <c r="AU469" s="255" t="s">
        <v>189</v>
      </c>
      <c r="AV469" s="14" t="s">
        <v>14</v>
      </c>
      <c r="AW469" s="14" t="s">
        <v>35</v>
      </c>
      <c r="AX469" s="14" t="s">
        <v>74</v>
      </c>
      <c r="AY469" s="255" t="s">
        <v>179</v>
      </c>
    </row>
    <row r="470" s="14" customFormat="1">
      <c r="A470" s="14"/>
      <c r="B470" s="245"/>
      <c r="C470" s="246"/>
      <c r="D470" s="236" t="s">
        <v>192</v>
      </c>
      <c r="E470" s="247" t="s">
        <v>19</v>
      </c>
      <c r="F470" s="248" t="s">
        <v>1310</v>
      </c>
      <c r="G470" s="246"/>
      <c r="H470" s="249">
        <v>19.52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192</v>
      </c>
      <c r="AU470" s="255" t="s">
        <v>189</v>
      </c>
      <c r="AV470" s="14" t="s">
        <v>14</v>
      </c>
      <c r="AW470" s="14" t="s">
        <v>35</v>
      </c>
      <c r="AX470" s="14" t="s">
        <v>74</v>
      </c>
      <c r="AY470" s="255" t="s">
        <v>179</v>
      </c>
    </row>
    <row r="471" s="15" customFormat="1">
      <c r="A471" s="15"/>
      <c r="B471" s="256"/>
      <c r="C471" s="257"/>
      <c r="D471" s="236" t="s">
        <v>192</v>
      </c>
      <c r="E471" s="258" t="s">
        <v>19</v>
      </c>
      <c r="F471" s="259" t="s">
        <v>201</v>
      </c>
      <c r="G471" s="257"/>
      <c r="H471" s="260">
        <v>34.140000000000001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192</v>
      </c>
      <c r="AU471" s="266" t="s">
        <v>189</v>
      </c>
      <c r="AV471" s="15" t="s">
        <v>188</v>
      </c>
      <c r="AW471" s="15" t="s">
        <v>35</v>
      </c>
      <c r="AX471" s="15" t="s">
        <v>81</v>
      </c>
      <c r="AY471" s="266" t="s">
        <v>179</v>
      </c>
    </row>
    <row r="472" s="12" customFormat="1" ht="22.8" customHeight="1">
      <c r="A472" s="12"/>
      <c r="B472" s="200"/>
      <c r="C472" s="201"/>
      <c r="D472" s="202" t="s">
        <v>73</v>
      </c>
      <c r="E472" s="214" t="s">
        <v>256</v>
      </c>
      <c r="F472" s="214" t="s">
        <v>414</v>
      </c>
      <c r="G472" s="201"/>
      <c r="H472" s="201"/>
      <c r="I472" s="204"/>
      <c r="J472" s="215">
        <f>BK472</f>
        <v>0</v>
      </c>
      <c r="K472" s="201"/>
      <c r="L472" s="206"/>
      <c r="M472" s="207"/>
      <c r="N472" s="208"/>
      <c r="O472" s="208"/>
      <c r="P472" s="209">
        <f>P473+P481</f>
        <v>0</v>
      </c>
      <c r="Q472" s="208"/>
      <c r="R472" s="209">
        <f>R473+R481</f>
        <v>2.2083699999999999</v>
      </c>
      <c r="S472" s="208"/>
      <c r="T472" s="210">
        <f>T473+T481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1" t="s">
        <v>81</v>
      </c>
      <c r="AT472" s="212" t="s">
        <v>73</v>
      </c>
      <c r="AU472" s="212" t="s">
        <v>81</v>
      </c>
      <c r="AY472" s="211" t="s">
        <v>179</v>
      </c>
      <c r="BK472" s="213">
        <f>BK473+BK481</f>
        <v>0</v>
      </c>
    </row>
    <row r="473" s="12" customFormat="1" ht="20.88" customHeight="1">
      <c r="A473" s="12"/>
      <c r="B473" s="200"/>
      <c r="C473" s="201"/>
      <c r="D473" s="202" t="s">
        <v>73</v>
      </c>
      <c r="E473" s="214" t="s">
        <v>415</v>
      </c>
      <c r="F473" s="214" t="s">
        <v>416</v>
      </c>
      <c r="G473" s="201"/>
      <c r="H473" s="201"/>
      <c r="I473" s="204"/>
      <c r="J473" s="215">
        <f>BK473</f>
        <v>0</v>
      </c>
      <c r="K473" s="201"/>
      <c r="L473" s="206"/>
      <c r="M473" s="207"/>
      <c r="N473" s="208"/>
      <c r="O473" s="208"/>
      <c r="P473" s="209">
        <f>SUM(P474:P480)</f>
        <v>0</v>
      </c>
      <c r="Q473" s="208"/>
      <c r="R473" s="209">
        <f>SUM(R474:R480)</f>
        <v>2.19143</v>
      </c>
      <c r="S473" s="208"/>
      <c r="T473" s="210">
        <f>SUM(T474:T480)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1" t="s">
        <v>81</v>
      </c>
      <c r="AT473" s="212" t="s">
        <v>73</v>
      </c>
      <c r="AU473" s="212" t="s">
        <v>14</v>
      </c>
      <c r="AY473" s="211" t="s">
        <v>179</v>
      </c>
      <c r="BK473" s="213">
        <f>SUM(BK474:BK480)</f>
        <v>0</v>
      </c>
    </row>
    <row r="474" s="2" customFormat="1" ht="16.5" customHeight="1">
      <c r="A474" s="42"/>
      <c r="B474" s="43"/>
      <c r="C474" s="216" t="s">
        <v>497</v>
      </c>
      <c r="D474" s="216" t="s">
        <v>183</v>
      </c>
      <c r="E474" s="217" t="s">
        <v>1311</v>
      </c>
      <c r="F474" s="218" t="s">
        <v>1312</v>
      </c>
      <c r="G474" s="219" t="s">
        <v>204</v>
      </c>
      <c r="H474" s="220">
        <v>1</v>
      </c>
      <c r="I474" s="221"/>
      <c r="J474" s="222">
        <f>ROUND(I474*H474,2)</f>
        <v>0</v>
      </c>
      <c r="K474" s="218" t="s">
        <v>187</v>
      </c>
      <c r="L474" s="48"/>
      <c r="M474" s="223" t="s">
        <v>19</v>
      </c>
      <c r="N474" s="224" t="s">
        <v>45</v>
      </c>
      <c r="O474" s="88"/>
      <c r="P474" s="225">
        <f>O474*H474</f>
        <v>0</v>
      </c>
      <c r="Q474" s="225">
        <v>1.3682799999999999</v>
      </c>
      <c r="R474" s="225">
        <f>Q474*H474</f>
        <v>1.3682799999999999</v>
      </c>
      <c r="S474" s="225">
        <v>0</v>
      </c>
      <c r="T474" s="226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27" t="s">
        <v>188</v>
      </c>
      <c r="AT474" s="227" t="s">
        <v>183</v>
      </c>
      <c r="AU474" s="227" t="s">
        <v>189</v>
      </c>
      <c r="AY474" s="21" t="s">
        <v>179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1" t="s">
        <v>81</v>
      </c>
      <c r="BK474" s="228">
        <f>ROUND(I474*H474,2)</f>
        <v>0</v>
      </c>
      <c r="BL474" s="21" t="s">
        <v>188</v>
      </c>
      <c r="BM474" s="227" t="s">
        <v>490</v>
      </c>
    </row>
    <row r="475" s="2" customFormat="1">
      <c r="A475" s="42"/>
      <c r="B475" s="43"/>
      <c r="C475" s="44"/>
      <c r="D475" s="229" t="s">
        <v>190</v>
      </c>
      <c r="E475" s="44"/>
      <c r="F475" s="230" t="s">
        <v>1313</v>
      </c>
      <c r="G475" s="44"/>
      <c r="H475" s="44"/>
      <c r="I475" s="231"/>
      <c r="J475" s="44"/>
      <c r="K475" s="44"/>
      <c r="L475" s="48"/>
      <c r="M475" s="232"/>
      <c r="N475" s="233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1" t="s">
        <v>190</v>
      </c>
      <c r="AU475" s="21" t="s">
        <v>189</v>
      </c>
    </row>
    <row r="476" s="14" customFormat="1">
      <c r="A476" s="14"/>
      <c r="B476" s="245"/>
      <c r="C476" s="246"/>
      <c r="D476" s="236" t="s">
        <v>192</v>
      </c>
      <c r="E476" s="247" t="s">
        <v>19</v>
      </c>
      <c r="F476" s="248" t="s">
        <v>1314</v>
      </c>
      <c r="G476" s="246"/>
      <c r="H476" s="249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192</v>
      </c>
      <c r="AU476" s="255" t="s">
        <v>189</v>
      </c>
      <c r="AV476" s="14" t="s">
        <v>14</v>
      </c>
      <c r="AW476" s="14" t="s">
        <v>35</v>
      </c>
      <c r="AX476" s="14" t="s">
        <v>74</v>
      </c>
      <c r="AY476" s="255" t="s">
        <v>179</v>
      </c>
    </row>
    <row r="477" s="15" customFormat="1">
      <c r="A477" s="15"/>
      <c r="B477" s="256"/>
      <c r="C477" s="257"/>
      <c r="D477" s="236" t="s">
        <v>192</v>
      </c>
      <c r="E477" s="258" t="s">
        <v>19</v>
      </c>
      <c r="F477" s="259" t="s">
        <v>201</v>
      </c>
      <c r="G477" s="257"/>
      <c r="H477" s="260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192</v>
      </c>
      <c r="AU477" s="266" t="s">
        <v>189</v>
      </c>
      <c r="AV477" s="15" t="s">
        <v>188</v>
      </c>
      <c r="AW477" s="15" t="s">
        <v>35</v>
      </c>
      <c r="AX477" s="15" t="s">
        <v>81</v>
      </c>
      <c r="AY477" s="266" t="s">
        <v>179</v>
      </c>
    </row>
    <row r="478" s="2" customFormat="1" ht="16.5" customHeight="1">
      <c r="A478" s="42"/>
      <c r="B478" s="43"/>
      <c r="C478" s="267" t="s">
        <v>689</v>
      </c>
      <c r="D478" s="267" t="s">
        <v>266</v>
      </c>
      <c r="E478" s="268" t="s">
        <v>1315</v>
      </c>
      <c r="F478" s="269" t="s">
        <v>1316</v>
      </c>
      <c r="G478" s="270" t="s">
        <v>204</v>
      </c>
      <c r="H478" s="271">
        <v>1.01</v>
      </c>
      <c r="I478" s="272"/>
      <c r="J478" s="273">
        <f>ROUND(I478*H478,2)</f>
        <v>0</v>
      </c>
      <c r="K478" s="269" t="s">
        <v>187</v>
      </c>
      <c r="L478" s="274"/>
      <c r="M478" s="275" t="s">
        <v>19</v>
      </c>
      <c r="N478" s="276" t="s">
        <v>45</v>
      </c>
      <c r="O478" s="88"/>
      <c r="P478" s="225">
        <f>O478*H478</f>
        <v>0</v>
      </c>
      <c r="Q478" s="225">
        <v>0.81499999999999995</v>
      </c>
      <c r="R478" s="225">
        <f>Q478*H478</f>
        <v>0.82314999999999994</v>
      </c>
      <c r="S478" s="225">
        <v>0</v>
      </c>
      <c r="T478" s="226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7" t="s">
        <v>217</v>
      </c>
      <c r="AT478" s="227" t="s">
        <v>266</v>
      </c>
      <c r="AU478" s="227" t="s">
        <v>189</v>
      </c>
      <c r="AY478" s="21" t="s">
        <v>179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1" t="s">
        <v>81</v>
      </c>
      <c r="BK478" s="228">
        <f>ROUND(I478*H478,2)</f>
        <v>0</v>
      </c>
      <c r="BL478" s="21" t="s">
        <v>188</v>
      </c>
      <c r="BM478" s="227" t="s">
        <v>500</v>
      </c>
    </row>
    <row r="479" s="14" customFormat="1">
      <c r="A479" s="14"/>
      <c r="B479" s="245"/>
      <c r="C479" s="246"/>
      <c r="D479" s="236" t="s">
        <v>192</v>
      </c>
      <c r="E479" s="247" t="s">
        <v>19</v>
      </c>
      <c r="F479" s="248" t="s">
        <v>1317</v>
      </c>
      <c r="G479" s="246"/>
      <c r="H479" s="249">
        <v>1.01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192</v>
      </c>
      <c r="AU479" s="255" t="s">
        <v>189</v>
      </c>
      <c r="AV479" s="14" t="s">
        <v>14</v>
      </c>
      <c r="AW479" s="14" t="s">
        <v>35</v>
      </c>
      <c r="AX479" s="14" t="s">
        <v>74</v>
      </c>
      <c r="AY479" s="255" t="s">
        <v>179</v>
      </c>
    </row>
    <row r="480" s="15" customFormat="1">
      <c r="A480" s="15"/>
      <c r="B480" s="256"/>
      <c r="C480" s="257"/>
      <c r="D480" s="236" t="s">
        <v>192</v>
      </c>
      <c r="E480" s="258" t="s">
        <v>19</v>
      </c>
      <c r="F480" s="259" t="s">
        <v>201</v>
      </c>
      <c r="G480" s="257"/>
      <c r="H480" s="260">
        <v>1.01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192</v>
      </c>
      <c r="AU480" s="266" t="s">
        <v>189</v>
      </c>
      <c r="AV480" s="15" t="s">
        <v>188</v>
      </c>
      <c r="AW480" s="15" t="s">
        <v>35</v>
      </c>
      <c r="AX480" s="15" t="s">
        <v>81</v>
      </c>
      <c r="AY480" s="266" t="s">
        <v>179</v>
      </c>
    </row>
    <row r="481" s="12" customFormat="1" ht="20.88" customHeight="1">
      <c r="A481" s="12"/>
      <c r="B481" s="200"/>
      <c r="C481" s="201"/>
      <c r="D481" s="202" t="s">
        <v>73</v>
      </c>
      <c r="E481" s="214" t="s">
        <v>466</v>
      </c>
      <c r="F481" s="214" t="s">
        <v>467</v>
      </c>
      <c r="G481" s="201"/>
      <c r="H481" s="201"/>
      <c r="I481" s="204"/>
      <c r="J481" s="215">
        <f>BK481</f>
        <v>0</v>
      </c>
      <c r="K481" s="201"/>
      <c r="L481" s="206"/>
      <c r="M481" s="207"/>
      <c r="N481" s="208"/>
      <c r="O481" s="208"/>
      <c r="P481" s="209">
        <f>P482+SUM(P483:P488)</f>
        <v>0</v>
      </c>
      <c r="Q481" s="208"/>
      <c r="R481" s="209">
        <f>R482+SUM(R483:R488)</f>
        <v>0.01694</v>
      </c>
      <c r="S481" s="208"/>
      <c r="T481" s="210">
        <f>T482+SUM(T483:T488)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1" t="s">
        <v>81</v>
      </c>
      <c r="AT481" s="212" t="s">
        <v>73</v>
      </c>
      <c r="AU481" s="212" t="s">
        <v>14</v>
      </c>
      <c r="AY481" s="211" t="s">
        <v>179</v>
      </c>
      <c r="BK481" s="213">
        <f>BK482+SUM(BK483:BK488)</f>
        <v>0</v>
      </c>
    </row>
    <row r="482" s="2" customFormat="1" ht="16.5" customHeight="1">
      <c r="A482" s="42"/>
      <c r="B482" s="43"/>
      <c r="C482" s="216" t="s">
        <v>347</v>
      </c>
      <c r="D482" s="216" t="s">
        <v>183</v>
      </c>
      <c r="E482" s="217" t="s">
        <v>1318</v>
      </c>
      <c r="F482" s="218" t="s">
        <v>1319</v>
      </c>
      <c r="G482" s="219" t="s">
        <v>325</v>
      </c>
      <c r="H482" s="220">
        <v>2</v>
      </c>
      <c r="I482" s="221"/>
      <c r="J482" s="222">
        <f>ROUND(I482*H482,2)</f>
        <v>0</v>
      </c>
      <c r="K482" s="218" t="s">
        <v>187</v>
      </c>
      <c r="L482" s="48"/>
      <c r="M482" s="223" t="s">
        <v>19</v>
      </c>
      <c r="N482" s="224" t="s">
        <v>45</v>
      </c>
      <c r="O482" s="88"/>
      <c r="P482" s="225">
        <f>O482*H482</f>
        <v>0</v>
      </c>
      <c r="Q482" s="225">
        <v>0.0084700000000000001</v>
      </c>
      <c r="R482" s="225">
        <f>Q482*H482</f>
        <v>0.01694</v>
      </c>
      <c r="S482" s="225">
        <v>0</v>
      </c>
      <c r="T482" s="226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7" t="s">
        <v>188</v>
      </c>
      <c r="AT482" s="227" t="s">
        <v>183</v>
      </c>
      <c r="AU482" s="227" t="s">
        <v>189</v>
      </c>
      <c r="AY482" s="21" t="s">
        <v>179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1" t="s">
        <v>81</v>
      </c>
      <c r="BK482" s="228">
        <f>ROUND(I482*H482,2)</f>
        <v>0</v>
      </c>
      <c r="BL482" s="21" t="s">
        <v>188</v>
      </c>
      <c r="BM482" s="227" t="s">
        <v>729</v>
      </c>
    </row>
    <row r="483" s="2" customFormat="1">
      <c r="A483" s="42"/>
      <c r="B483" s="43"/>
      <c r="C483" s="44"/>
      <c r="D483" s="229" t="s">
        <v>190</v>
      </c>
      <c r="E483" s="44"/>
      <c r="F483" s="230" t="s">
        <v>1320</v>
      </c>
      <c r="G483" s="44"/>
      <c r="H483" s="44"/>
      <c r="I483" s="231"/>
      <c r="J483" s="44"/>
      <c r="K483" s="44"/>
      <c r="L483" s="48"/>
      <c r="M483" s="232"/>
      <c r="N483" s="233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1" t="s">
        <v>190</v>
      </c>
      <c r="AU483" s="21" t="s">
        <v>189</v>
      </c>
    </row>
    <row r="484" s="2" customFormat="1" ht="24.15" customHeight="1">
      <c r="A484" s="42"/>
      <c r="B484" s="43"/>
      <c r="C484" s="216" t="s">
        <v>700</v>
      </c>
      <c r="D484" s="216" t="s">
        <v>183</v>
      </c>
      <c r="E484" s="217" t="s">
        <v>1321</v>
      </c>
      <c r="F484" s="218" t="s">
        <v>1322</v>
      </c>
      <c r="G484" s="219" t="s">
        <v>325</v>
      </c>
      <c r="H484" s="220">
        <v>10</v>
      </c>
      <c r="I484" s="221"/>
      <c r="J484" s="222">
        <f>ROUND(I484*H484,2)</f>
        <v>0</v>
      </c>
      <c r="K484" s="218" t="s">
        <v>187</v>
      </c>
      <c r="L484" s="48"/>
      <c r="M484" s="223" t="s">
        <v>19</v>
      </c>
      <c r="N484" s="224" t="s">
        <v>45</v>
      </c>
      <c r="O484" s="88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7" t="s">
        <v>188</v>
      </c>
      <c r="AT484" s="227" t="s">
        <v>183</v>
      </c>
      <c r="AU484" s="227" t="s">
        <v>189</v>
      </c>
      <c r="AY484" s="21" t="s">
        <v>179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1" t="s">
        <v>81</v>
      </c>
      <c r="BK484" s="228">
        <f>ROUND(I484*H484,2)</f>
        <v>0</v>
      </c>
      <c r="BL484" s="21" t="s">
        <v>188</v>
      </c>
      <c r="BM484" s="227" t="s">
        <v>738</v>
      </c>
    </row>
    <row r="485" s="2" customFormat="1">
      <c r="A485" s="42"/>
      <c r="B485" s="43"/>
      <c r="C485" s="44"/>
      <c r="D485" s="229" t="s">
        <v>190</v>
      </c>
      <c r="E485" s="44"/>
      <c r="F485" s="230" t="s">
        <v>1323</v>
      </c>
      <c r="G485" s="44"/>
      <c r="H485" s="44"/>
      <c r="I485" s="231"/>
      <c r="J485" s="44"/>
      <c r="K485" s="44"/>
      <c r="L485" s="48"/>
      <c r="M485" s="232"/>
      <c r="N485" s="233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1" t="s">
        <v>190</v>
      </c>
      <c r="AU485" s="21" t="s">
        <v>189</v>
      </c>
    </row>
    <row r="486" s="2" customFormat="1" ht="24.15" customHeight="1">
      <c r="A486" s="42"/>
      <c r="B486" s="43"/>
      <c r="C486" s="216" t="s">
        <v>354</v>
      </c>
      <c r="D486" s="216" t="s">
        <v>183</v>
      </c>
      <c r="E486" s="217" t="s">
        <v>1324</v>
      </c>
      <c r="F486" s="218" t="s">
        <v>1325</v>
      </c>
      <c r="G486" s="219" t="s">
        <v>325</v>
      </c>
      <c r="H486" s="220">
        <v>5</v>
      </c>
      <c r="I486" s="221"/>
      <c r="J486" s="222">
        <f>ROUND(I486*H486,2)</f>
        <v>0</v>
      </c>
      <c r="K486" s="218" t="s">
        <v>187</v>
      </c>
      <c r="L486" s="48"/>
      <c r="M486" s="223" t="s">
        <v>19</v>
      </c>
      <c r="N486" s="224" t="s">
        <v>45</v>
      </c>
      <c r="O486" s="88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7" t="s">
        <v>188</v>
      </c>
      <c r="AT486" s="227" t="s">
        <v>183</v>
      </c>
      <c r="AU486" s="227" t="s">
        <v>189</v>
      </c>
      <c r="AY486" s="21" t="s">
        <v>179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21" t="s">
        <v>81</v>
      </c>
      <c r="BK486" s="228">
        <f>ROUND(I486*H486,2)</f>
        <v>0</v>
      </c>
      <c r="BL486" s="21" t="s">
        <v>188</v>
      </c>
      <c r="BM486" s="227" t="s">
        <v>743</v>
      </c>
    </row>
    <row r="487" s="2" customFormat="1">
      <c r="A487" s="42"/>
      <c r="B487" s="43"/>
      <c r="C487" s="44"/>
      <c r="D487" s="229" t="s">
        <v>190</v>
      </c>
      <c r="E487" s="44"/>
      <c r="F487" s="230" t="s">
        <v>1326</v>
      </c>
      <c r="G487" s="44"/>
      <c r="H487" s="44"/>
      <c r="I487" s="231"/>
      <c r="J487" s="44"/>
      <c r="K487" s="44"/>
      <c r="L487" s="48"/>
      <c r="M487" s="232"/>
      <c r="N487" s="233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1" t="s">
        <v>190</v>
      </c>
      <c r="AU487" s="21" t="s">
        <v>189</v>
      </c>
    </row>
    <row r="488" s="17" customFormat="1" ht="20.88" customHeight="1">
      <c r="A488" s="17"/>
      <c r="B488" s="289"/>
      <c r="C488" s="290"/>
      <c r="D488" s="291" t="s">
        <v>73</v>
      </c>
      <c r="E488" s="291" t="s">
        <v>477</v>
      </c>
      <c r="F488" s="291" t="s">
        <v>478</v>
      </c>
      <c r="G488" s="290"/>
      <c r="H488" s="290"/>
      <c r="I488" s="292"/>
      <c r="J488" s="293">
        <f>BK488</f>
        <v>0</v>
      </c>
      <c r="K488" s="290"/>
      <c r="L488" s="294"/>
      <c r="M488" s="295"/>
      <c r="N488" s="296"/>
      <c r="O488" s="296"/>
      <c r="P488" s="297">
        <f>SUM(P489:P490)</f>
        <v>0</v>
      </c>
      <c r="Q488" s="296"/>
      <c r="R488" s="297">
        <f>SUM(R489:R490)</f>
        <v>0</v>
      </c>
      <c r="S488" s="296"/>
      <c r="T488" s="298">
        <f>SUM(T489:T490)</f>
        <v>0</v>
      </c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R488" s="299" t="s">
        <v>81</v>
      </c>
      <c r="AT488" s="300" t="s">
        <v>73</v>
      </c>
      <c r="AU488" s="300" t="s">
        <v>189</v>
      </c>
      <c r="AY488" s="299" t="s">
        <v>179</v>
      </c>
      <c r="BK488" s="301">
        <f>SUM(BK489:BK490)</f>
        <v>0</v>
      </c>
    </row>
    <row r="489" s="2" customFormat="1" ht="24.15" customHeight="1">
      <c r="A489" s="42"/>
      <c r="B489" s="43"/>
      <c r="C489" s="216" t="s">
        <v>709</v>
      </c>
      <c r="D489" s="216" t="s">
        <v>183</v>
      </c>
      <c r="E489" s="217" t="s">
        <v>1327</v>
      </c>
      <c r="F489" s="218" t="s">
        <v>1328</v>
      </c>
      <c r="G489" s="219" t="s">
        <v>269</v>
      </c>
      <c r="H489" s="220">
        <v>1201.5619999999999</v>
      </c>
      <c r="I489" s="221"/>
      <c r="J489" s="222">
        <f>ROUND(I489*H489,2)</f>
        <v>0</v>
      </c>
      <c r="K489" s="218" t="s">
        <v>187</v>
      </c>
      <c r="L489" s="48"/>
      <c r="M489" s="223" t="s">
        <v>19</v>
      </c>
      <c r="N489" s="224" t="s">
        <v>45</v>
      </c>
      <c r="O489" s="88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7" t="s">
        <v>188</v>
      </c>
      <c r="AT489" s="227" t="s">
        <v>183</v>
      </c>
      <c r="AU489" s="227" t="s">
        <v>188</v>
      </c>
      <c r="AY489" s="21" t="s">
        <v>179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1" t="s">
        <v>81</v>
      </c>
      <c r="BK489" s="228">
        <f>ROUND(I489*H489,2)</f>
        <v>0</v>
      </c>
      <c r="BL489" s="21" t="s">
        <v>188</v>
      </c>
      <c r="BM489" s="227" t="s">
        <v>965</v>
      </c>
    </row>
    <row r="490" s="2" customFormat="1">
      <c r="A490" s="42"/>
      <c r="B490" s="43"/>
      <c r="C490" s="44"/>
      <c r="D490" s="229" t="s">
        <v>190</v>
      </c>
      <c r="E490" s="44"/>
      <c r="F490" s="230" t="s">
        <v>1329</v>
      </c>
      <c r="G490" s="44"/>
      <c r="H490" s="44"/>
      <c r="I490" s="231"/>
      <c r="J490" s="44"/>
      <c r="K490" s="44"/>
      <c r="L490" s="48"/>
      <c r="M490" s="232"/>
      <c r="N490" s="233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1" t="s">
        <v>190</v>
      </c>
      <c r="AU490" s="21" t="s">
        <v>188</v>
      </c>
    </row>
    <row r="491" s="12" customFormat="1" ht="25.92" customHeight="1">
      <c r="A491" s="12"/>
      <c r="B491" s="200"/>
      <c r="C491" s="201"/>
      <c r="D491" s="202" t="s">
        <v>73</v>
      </c>
      <c r="E491" s="203" t="s">
        <v>484</v>
      </c>
      <c r="F491" s="203" t="s">
        <v>485</v>
      </c>
      <c r="G491" s="201"/>
      <c r="H491" s="201"/>
      <c r="I491" s="204"/>
      <c r="J491" s="205">
        <f>BK491</f>
        <v>0</v>
      </c>
      <c r="K491" s="201"/>
      <c r="L491" s="206"/>
      <c r="M491" s="207"/>
      <c r="N491" s="208"/>
      <c r="O491" s="208"/>
      <c r="P491" s="209">
        <f>P492+P548+P619+P630+P645</f>
        <v>0</v>
      </c>
      <c r="Q491" s="208"/>
      <c r="R491" s="209">
        <f>R492+R548+R619+R630+R645</f>
        <v>20.925315820000002</v>
      </c>
      <c r="S491" s="208"/>
      <c r="T491" s="210">
        <f>T492+T548+T619+T630+T645</f>
        <v>10.2705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1" t="s">
        <v>14</v>
      </c>
      <c r="AT491" s="212" t="s">
        <v>73</v>
      </c>
      <c r="AU491" s="212" t="s">
        <v>74</v>
      </c>
      <c r="AY491" s="211" t="s">
        <v>179</v>
      </c>
      <c r="BK491" s="213">
        <f>BK492+BK548+BK619+BK630+BK645</f>
        <v>0</v>
      </c>
    </row>
    <row r="492" s="12" customFormat="1" ht="22.8" customHeight="1">
      <c r="A492" s="12"/>
      <c r="B492" s="200"/>
      <c r="C492" s="201"/>
      <c r="D492" s="202" t="s">
        <v>73</v>
      </c>
      <c r="E492" s="214" t="s">
        <v>1330</v>
      </c>
      <c r="F492" s="214" t="s">
        <v>1331</v>
      </c>
      <c r="G492" s="201"/>
      <c r="H492" s="201"/>
      <c r="I492" s="204"/>
      <c r="J492" s="215">
        <f>BK492</f>
        <v>0</v>
      </c>
      <c r="K492" s="201"/>
      <c r="L492" s="206"/>
      <c r="M492" s="207"/>
      <c r="N492" s="208"/>
      <c r="O492" s="208"/>
      <c r="P492" s="209">
        <f>SUM(P493:P547)</f>
        <v>0</v>
      </c>
      <c r="Q492" s="208"/>
      <c r="R492" s="209">
        <f>SUM(R493:R547)</f>
        <v>0.93250160999999998</v>
      </c>
      <c r="S492" s="208"/>
      <c r="T492" s="210">
        <f>SUM(T493:T547)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1" t="s">
        <v>14</v>
      </c>
      <c r="AT492" s="212" t="s">
        <v>73</v>
      </c>
      <c r="AU492" s="212" t="s">
        <v>81</v>
      </c>
      <c r="AY492" s="211" t="s">
        <v>179</v>
      </c>
      <c r="BK492" s="213">
        <f>SUM(BK493:BK547)</f>
        <v>0</v>
      </c>
    </row>
    <row r="493" s="2" customFormat="1" ht="16.5" customHeight="1">
      <c r="A493" s="42"/>
      <c r="B493" s="43"/>
      <c r="C493" s="216" t="s">
        <v>358</v>
      </c>
      <c r="D493" s="216" t="s">
        <v>183</v>
      </c>
      <c r="E493" s="217" t="s">
        <v>1332</v>
      </c>
      <c r="F493" s="218" t="s">
        <v>1333</v>
      </c>
      <c r="G493" s="219" t="s">
        <v>186</v>
      </c>
      <c r="H493" s="220">
        <v>261.12900000000002</v>
      </c>
      <c r="I493" s="221"/>
      <c r="J493" s="222">
        <f>ROUND(I493*H493,2)</f>
        <v>0</v>
      </c>
      <c r="K493" s="218" t="s">
        <v>187</v>
      </c>
      <c r="L493" s="48"/>
      <c r="M493" s="223" t="s">
        <v>19</v>
      </c>
      <c r="N493" s="224" t="s">
        <v>45</v>
      </c>
      <c r="O493" s="88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7" t="s">
        <v>229</v>
      </c>
      <c r="AT493" s="227" t="s">
        <v>183</v>
      </c>
      <c r="AU493" s="227" t="s">
        <v>14</v>
      </c>
      <c r="AY493" s="21" t="s">
        <v>179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1" t="s">
        <v>81</v>
      </c>
      <c r="BK493" s="228">
        <f>ROUND(I493*H493,2)</f>
        <v>0</v>
      </c>
      <c r="BL493" s="21" t="s">
        <v>229</v>
      </c>
      <c r="BM493" s="227" t="s">
        <v>967</v>
      </c>
    </row>
    <row r="494" s="2" customFormat="1">
      <c r="A494" s="42"/>
      <c r="B494" s="43"/>
      <c r="C494" s="44"/>
      <c r="D494" s="229" t="s">
        <v>190</v>
      </c>
      <c r="E494" s="44"/>
      <c r="F494" s="230" t="s">
        <v>1334</v>
      </c>
      <c r="G494" s="44"/>
      <c r="H494" s="44"/>
      <c r="I494" s="231"/>
      <c r="J494" s="44"/>
      <c r="K494" s="44"/>
      <c r="L494" s="48"/>
      <c r="M494" s="232"/>
      <c r="N494" s="233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1" t="s">
        <v>190</v>
      </c>
      <c r="AU494" s="21" t="s">
        <v>14</v>
      </c>
    </row>
    <row r="495" s="13" customFormat="1">
      <c r="A495" s="13"/>
      <c r="B495" s="234"/>
      <c r="C495" s="235"/>
      <c r="D495" s="236" t="s">
        <v>192</v>
      </c>
      <c r="E495" s="237" t="s">
        <v>19</v>
      </c>
      <c r="F495" s="238" t="s">
        <v>1070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192</v>
      </c>
      <c r="AU495" s="244" t="s">
        <v>14</v>
      </c>
      <c r="AV495" s="13" t="s">
        <v>81</v>
      </c>
      <c r="AW495" s="13" t="s">
        <v>35</v>
      </c>
      <c r="AX495" s="13" t="s">
        <v>74</v>
      </c>
      <c r="AY495" s="244" t="s">
        <v>179</v>
      </c>
    </row>
    <row r="496" s="13" customFormat="1">
      <c r="A496" s="13"/>
      <c r="B496" s="234"/>
      <c r="C496" s="235"/>
      <c r="D496" s="236" t="s">
        <v>192</v>
      </c>
      <c r="E496" s="237" t="s">
        <v>19</v>
      </c>
      <c r="F496" s="238" t="s">
        <v>194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192</v>
      </c>
      <c r="AU496" s="244" t="s">
        <v>14</v>
      </c>
      <c r="AV496" s="13" t="s">
        <v>81</v>
      </c>
      <c r="AW496" s="13" t="s">
        <v>35</v>
      </c>
      <c r="AX496" s="13" t="s">
        <v>74</v>
      </c>
      <c r="AY496" s="244" t="s">
        <v>179</v>
      </c>
    </row>
    <row r="497" s="13" customFormat="1">
      <c r="A497" s="13"/>
      <c r="B497" s="234"/>
      <c r="C497" s="235"/>
      <c r="D497" s="236" t="s">
        <v>192</v>
      </c>
      <c r="E497" s="237" t="s">
        <v>19</v>
      </c>
      <c r="F497" s="238" t="s">
        <v>198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192</v>
      </c>
      <c r="AU497" s="244" t="s">
        <v>14</v>
      </c>
      <c r="AV497" s="13" t="s">
        <v>81</v>
      </c>
      <c r="AW497" s="13" t="s">
        <v>35</v>
      </c>
      <c r="AX497" s="13" t="s">
        <v>74</v>
      </c>
      <c r="AY497" s="244" t="s">
        <v>179</v>
      </c>
    </row>
    <row r="498" s="13" customFormat="1">
      <c r="A498" s="13"/>
      <c r="B498" s="234"/>
      <c r="C498" s="235"/>
      <c r="D498" s="236" t="s">
        <v>192</v>
      </c>
      <c r="E498" s="237" t="s">
        <v>19</v>
      </c>
      <c r="F498" s="238" t="s">
        <v>1335</v>
      </c>
      <c r="G498" s="235"/>
      <c r="H498" s="237" t="s">
        <v>19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192</v>
      </c>
      <c r="AU498" s="244" t="s">
        <v>14</v>
      </c>
      <c r="AV498" s="13" t="s">
        <v>81</v>
      </c>
      <c r="AW498" s="13" t="s">
        <v>35</v>
      </c>
      <c r="AX498" s="13" t="s">
        <v>74</v>
      </c>
      <c r="AY498" s="244" t="s">
        <v>179</v>
      </c>
    </row>
    <row r="499" s="13" customFormat="1">
      <c r="A499" s="13"/>
      <c r="B499" s="234"/>
      <c r="C499" s="235"/>
      <c r="D499" s="236" t="s">
        <v>192</v>
      </c>
      <c r="E499" s="237" t="s">
        <v>19</v>
      </c>
      <c r="F499" s="238" t="s">
        <v>1143</v>
      </c>
      <c r="G499" s="235"/>
      <c r="H499" s="237" t="s">
        <v>19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192</v>
      </c>
      <c r="AU499" s="244" t="s">
        <v>14</v>
      </c>
      <c r="AV499" s="13" t="s">
        <v>81</v>
      </c>
      <c r="AW499" s="13" t="s">
        <v>35</v>
      </c>
      <c r="AX499" s="13" t="s">
        <v>74</v>
      </c>
      <c r="AY499" s="244" t="s">
        <v>179</v>
      </c>
    </row>
    <row r="500" s="14" customFormat="1">
      <c r="A500" s="14"/>
      <c r="B500" s="245"/>
      <c r="C500" s="246"/>
      <c r="D500" s="236" t="s">
        <v>192</v>
      </c>
      <c r="E500" s="247" t="s">
        <v>19</v>
      </c>
      <c r="F500" s="248" t="s">
        <v>1144</v>
      </c>
      <c r="G500" s="246"/>
      <c r="H500" s="249">
        <v>12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192</v>
      </c>
      <c r="AU500" s="255" t="s">
        <v>14</v>
      </c>
      <c r="AV500" s="14" t="s">
        <v>14</v>
      </c>
      <c r="AW500" s="14" t="s">
        <v>35</v>
      </c>
      <c r="AX500" s="14" t="s">
        <v>74</v>
      </c>
      <c r="AY500" s="255" t="s">
        <v>179</v>
      </c>
    </row>
    <row r="501" s="14" customFormat="1">
      <c r="A501" s="14"/>
      <c r="B501" s="245"/>
      <c r="C501" s="246"/>
      <c r="D501" s="236" t="s">
        <v>192</v>
      </c>
      <c r="E501" s="247" t="s">
        <v>19</v>
      </c>
      <c r="F501" s="248" t="s">
        <v>1145</v>
      </c>
      <c r="G501" s="246"/>
      <c r="H501" s="249">
        <v>35.079999999999998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192</v>
      </c>
      <c r="AU501" s="255" t="s">
        <v>14</v>
      </c>
      <c r="AV501" s="14" t="s">
        <v>14</v>
      </c>
      <c r="AW501" s="14" t="s">
        <v>35</v>
      </c>
      <c r="AX501" s="14" t="s">
        <v>74</v>
      </c>
      <c r="AY501" s="255" t="s">
        <v>179</v>
      </c>
    </row>
    <row r="502" s="13" customFormat="1">
      <c r="A502" s="13"/>
      <c r="B502" s="234"/>
      <c r="C502" s="235"/>
      <c r="D502" s="236" t="s">
        <v>192</v>
      </c>
      <c r="E502" s="237" t="s">
        <v>19</v>
      </c>
      <c r="F502" s="238" t="s">
        <v>1336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192</v>
      </c>
      <c r="AU502" s="244" t="s">
        <v>14</v>
      </c>
      <c r="AV502" s="13" t="s">
        <v>81</v>
      </c>
      <c r="AW502" s="13" t="s">
        <v>35</v>
      </c>
      <c r="AX502" s="13" t="s">
        <v>74</v>
      </c>
      <c r="AY502" s="244" t="s">
        <v>179</v>
      </c>
    </row>
    <row r="503" s="13" customFormat="1">
      <c r="A503" s="13"/>
      <c r="B503" s="234"/>
      <c r="C503" s="235"/>
      <c r="D503" s="236" t="s">
        <v>192</v>
      </c>
      <c r="E503" s="237" t="s">
        <v>19</v>
      </c>
      <c r="F503" s="238" t="s">
        <v>1205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192</v>
      </c>
      <c r="AU503" s="244" t="s">
        <v>14</v>
      </c>
      <c r="AV503" s="13" t="s">
        <v>81</v>
      </c>
      <c r="AW503" s="13" t="s">
        <v>35</v>
      </c>
      <c r="AX503" s="13" t="s">
        <v>74</v>
      </c>
      <c r="AY503" s="244" t="s">
        <v>179</v>
      </c>
    </row>
    <row r="504" s="14" customFormat="1">
      <c r="A504" s="14"/>
      <c r="B504" s="245"/>
      <c r="C504" s="246"/>
      <c r="D504" s="236" t="s">
        <v>192</v>
      </c>
      <c r="E504" s="247" t="s">
        <v>19</v>
      </c>
      <c r="F504" s="248" t="s">
        <v>1337</v>
      </c>
      <c r="G504" s="246"/>
      <c r="H504" s="249">
        <v>24.539999999999999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192</v>
      </c>
      <c r="AU504" s="255" t="s">
        <v>14</v>
      </c>
      <c r="AV504" s="14" t="s">
        <v>14</v>
      </c>
      <c r="AW504" s="14" t="s">
        <v>35</v>
      </c>
      <c r="AX504" s="14" t="s">
        <v>74</v>
      </c>
      <c r="AY504" s="255" t="s">
        <v>179</v>
      </c>
    </row>
    <row r="505" s="14" customFormat="1">
      <c r="A505" s="14"/>
      <c r="B505" s="245"/>
      <c r="C505" s="246"/>
      <c r="D505" s="236" t="s">
        <v>192</v>
      </c>
      <c r="E505" s="247" t="s">
        <v>19</v>
      </c>
      <c r="F505" s="248" t="s">
        <v>1338</v>
      </c>
      <c r="G505" s="246"/>
      <c r="H505" s="249">
        <v>14.4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192</v>
      </c>
      <c r="AU505" s="255" t="s">
        <v>14</v>
      </c>
      <c r="AV505" s="14" t="s">
        <v>14</v>
      </c>
      <c r="AW505" s="14" t="s">
        <v>35</v>
      </c>
      <c r="AX505" s="14" t="s">
        <v>74</v>
      </c>
      <c r="AY505" s="255" t="s">
        <v>179</v>
      </c>
    </row>
    <row r="506" s="14" customFormat="1">
      <c r="A506" s="14"/>
      <c r="B506" s="245"/>
      <c r="C506" s="246"/>
      <c r="D506" s="236" t="s">
        <v>192</v>
      </c>
      <c r="E506" s="247" t="s">
        <v>19</v>
      </c>
      <c r="F506" s="248" t="s">
        <v>1339</v>
      </c>
      <c r="G506" s="246"/>
      <c r="H506" s="249">
        <v>44.249000000000002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192</v>
      </c>
      <c r="AU506" s="255" t="s">
        <v>14</v>
      </c>
      <c r="AV506" s="14" t="s">
        <v>14</v>
      </c>
      <c r="AW506" s="14" t="s">
        <v>35</v>
      </c>
      <c r="AX506" s="14" t="s">
        <v>74</v>
      </c>
      <c r="AY506" s="255" t="s">
        <v>179</v>
      </c>
    </row>
    <row r="507" s="14" customFormat="1">
      <c r="A507" s="14"/>
      <c r="B507" s="245"/>
      <c r="C507" s="246"/>
      <c r="D507" s="236" t="s">
        <v>192</v>
      </c>
      <c r="E507" s="247" t="s">
        <v>19</v>
      </c>
      <c r="F507" s="248" t="s">
        <v>1340</v>
      </c>
      <c r="G507" s="246"/>
      <c r="H507" s="249">
        <v>2.0249999999999999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192</v>
      </c>
      <c r="AU507" s="255" t="s">
        <v>14</v>
      </c>
      <c r="AV507" s="14" t="s">
        <v>14</v>
      </c>
      <c r="AW507" s="14" t="s">
        <v>35</v>
      </c>
      <c r="AX507" s="14" t="s">
        <v>74</v>
      </c>
      <c r="AY507" s="255" t="s">
        <v>179</v>
      </c>
    </row>
    <row r="508" s="14" customFormat="1">
      <c r="A508" s="14"/>
      <c r="B508" s="245"/>
      <c r="C508" s="246"/>
      <c r="D508" s="236" t="s">
        <v>192</v>
      </c>
      <c r="E508" s="247" t="s">
        <v>19</v>
      </c>
      <c r="F508" s="248" t="s">
        <v>1341</v>
      </c>
      <c r="G508" s="246"/>
      <c r="H508" s="249">
        <v>3.5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192</v>
      </c>
      <c r="AU508" s="255" t="s">
        <v>14</v>
      </c>
      <c r="AV508" s="14" t="s">
        <v>14</v>
      </c>
      <c r="AW508" s="14" t="s">
        <v>35</v>
      </c>
      <c r="AX508" s="14" t="s">
        <v>74</v>
      </c>
      <c r="AY508" s="255" t="s">
        <v>179</v>
      </c>
    </row>
    <row r="509" s="13" customFormat="1">
      <c r="A509" s="13"/>
      <c r="B509" s="234"/>
      <c r="C509" s="235"/>
      <c r="D509" s="236" t="s">
        <v>192</v>
      </c>
      <c r="E509" s="237" t="s">
        <v>19</v>
      </c>
      <c r="F509" s="238" t="s">
        <v>1209</v>
      </c>
      <c r="G509" s="235"/>
      <c r="H509" s="237" t="s">
        <v>19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192</v>
      </c>
      <c r="AU509" s="244" t="s">
        <v>14</v>
      </c>
      <c r="AV509" s="13" t="s">
        <v>81</v>
      </c>
      <c r="AW509" s="13" t="s">
        <v>35</v>
      </c>
      <c r="AX509" s="13" t="s">
        <v>74</v>
      </c>
      <c r="AY509" s="244" t="s">
        <v>179</v>
      </c>
    </row>
    <row r="510" s="14" customFormat="1">
      <c r="A510" s="14"/>
      <c r="B510" s="245"/>
      <c r="C510" s="246"/>
      <c r="D510" s="236" t="s">
        <v>192</v>
      </c>
      <c r="E510" s="247" t="s">
        <v>19</v>
      </c>
      <c r="F510" s="248" t="s">
        <v>1342</v>
      </c>
      <c r="G510" s="246"/>
      <c r="H510" s="249">
        <v>38.378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192</v>
      </c>
      <c r="AU510" s="255" t="s">
        <v>14</v>
      </c>
      <c r="AV510" s="14" t="s">
        <v>14</v>
      </c>
      <c r="AW510" s="14" t="s">
        <v>35</v>
      </c>
      <c r="AX510" s="14" t="s">
        <v>74</v>
      </c>
      <c r="AY510" s="255" t="s">
        <v>179</v>
      </c>
    </row>
    <row r="511" s="14" customFormat="1">
      <c r="A511" s="14"/>
      <c r="B511" s="245"/>
      <c r="C511" s="246"/>
      <c r="D511" s="236" t="s">
        <v>192</v>
      </c>
      <c r="E511" s="247" t="s">
        <v>19</v>
      </c>
      <c r="F511" s="248" t="s">
        <v>1343</v>
      </c>
      <c r="G511" s="246"/>
      <c r="H511" s="249">
        <v>23.155999999999999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192</v>
      </c>
      <c r="AU511" s="255" t="s">
        <v>14</v>
      </c>
      <c r="AV511" s="14" t="s">
        <v>14</v>
      </c>
      <c r="AW511" s="14" t="s">
        <v>35</v>
      </c>
      <c r="AX511" s="14" t="s">
        <v>74</v>
      </c>
      <c r="AY511" s="255" t="s">
        <v>179</v>
      </c>
    </row>
    <row r="512" s="14" customFormat="1">
      <c r="A512" s="14"/>
      <c r="B512" s="245"/>
      <c r="C512" s="246"/>
      <c r="D512" s="236" t="s">
        <v>192</v>
      </c>
      <c r="E512" s="247" t="s">
        <v>19</v>
      </c>
      <c r="F512" s="248" t="s">
        <v>1344</v>
      </c>
      <c r="G512" s="246"/>
      <c r="H512" s="249">
        <v>56.459000000000003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192</v>
      </c>
      <c r="AU512" s="255" t="s">
        <v>14</v>
      </c>
      <c r="AV512" s="14" t="s">
        <v>14</v>
      </c>
      <c r="AW512" s="14" t="s">
        <v>35</v>
      </c>
      <c r="AX512" s="14" t="s">
        <v>74</v>
      </c>
      <c r="AY512" s="255" t="s">
        <v>179</v>
      </c>
    </row>
    <row r="513" s="14" customFormat="1">
      <c r="A513" s="14"/>
      <c r="B513" s="245"/>
      <c r="C513" s="246"/>
      <c r="D513" s="236" t="s">
        <v>192</v>
      </c>
      <c r="E513" s="247" t="s">
        <v>19</v>
      </c>
      <c r="F513" s="248" t="s">
        <v>1345</v>
      </c>
      <c r="G513" s="246"/>
      <c r="H513" s="249">
        <v>1.3500000000000001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192</v>
      </c>
      <c r="AU513" s="255" t="s">
        <v>14</v>
      </c>
      <c r="AV513" s="14" t="s">
        <v>14</v>
      </c>
      <c r="AW513" s="14" t="s">
        <v>35</v>
      </c>
      <c r="AX513" s="14" t="s">
        <v>74</v>
      </c>
      <c r="AY513" s="255" t="s">
        <v>179</v>
      </c>
    </row>
    <row r="514" s="14" customFormat="1">
      <c r="A514" s="14"/>
      <c r="B514" s="245"/>
      <c r="C514" s="246"/>
      <c r="D514" s="236" t="s">
        <v>192</v>
      </c>
      <c r="E514" s="247" t="s">
        <v>19</v>
      </c>
      <c r="F514" s="248" t="s">
        <v>1346</v>
      </c>
      <c r="G514" s="246"/>
      <c r="H514" s="249">
        <v>5.992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192</v>
      </c>
      <c r="AU514" s="255" t="s">
        <v>14</v>
      </c>
      <c r="AV514" s="14" t="s">
        <v>14</v>
      </c>
      <c r="AW514" s="14" t="s">
        <v>35</v>
      </c>
      <c r="AX514" s="14" t="s">
        <v>74</v>
      </c>
      <c r="AY514" s="255" t="s">
        <v>179</v>
      </c>
    </row>
    <row r="515" s="15" customFormat="1">
      <c r="A515" s="15"/>
      <c r="B515" s="256"/>
      <c r="C515" s="257"/>
      <c r="D515" s="236" t="s">
        <v>192</v>
      </c>
      <c r="E515" s="258" t="s">
        <v>19</v>
      </c>
      <c r="F515" s="259" t="s">
        <v>201</v>
      </c>
      <c r="G515" s="257"/>
      <c r="H515" s="260">
        <v>261.12900000000002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6" t="s">
        <v>192</v>
      </c>
      <c r="AU515" s="266" t="s">
        <v>14</v>
      </c>
      <c r="AV515" s="15" t="s">
        <v>188</v>
      </c>
      <c r="AW515" s="15" t="s">
        <v>35</v>
      </c>
      <c r="AX515" s="15" t="s">
        <v>81</v>
      </c>
      <c r="AY515" s="266" t="s">
        <v>179</v>
      </c>
    </row>
    <row r="516" s="2" customFormat="1" ht="16.5" customHeight="1">
      <c r="A516" s="42"/>
      <c r="B516" s="43"/>
      <c r="C516" s="267" t="s">
        <v>716</v>
      </c>
      <c r="D516" s="267" t="s">
        <v>266</v>
      </c>
      <c r="E516" s="268" t="s">
        <v>1347</v>
      </c>
      <c r="F516" s="269" t="s">
        <v>1348</v>
      </c>
      <c r="G516" s="270" t="s">
        <v>269</v>
      </c>
      <c r="H516" s="271">
        <v>0.084000000000000005</v>
      </c>
      <c r="I516" s="272"/>
      <c r="J516" s="273">
        <f>ROUND(I516*H516,2)</f>
        <v>0</v>
      </c>
      <c r="K516" s="269" t="s">
        <v>187</v>
      </c>
      <c r="L516" s="274"/>
      <c r="M516" s="275" t="s">
        <v>19</v>
      </c>
      <c r="N516" s="276" t="s">
        <v>45</v>
      </c>
      <c r="O516" s="88"/>
      <c r="P516" s="225">
        <f>O516*H516</f>
        <v>0</v>
      </c>
      <c r="Q516" s="225">
        <v>1</v>
      </c>
      <c r="R516" s="225">
        <f>Q516*H516</f>
        <v>0.084000000000000005</v>
      </c>
      <c r="S516" s="225">
        <v>0</v>
      </c>
      <c r="T516" s="226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27" t="s">
        <v>401</v>
      </c>
      <c r="AT516" s="227" t="s">
        <v>266</v>
      </c>
      <c r="AU516" s="227" t="s">
        <v>14</v>
      </c>
      <c r="AY516" s="21" t="s">
        <v>179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1" t="s">
        <v>81</v>
      </c>
      <c r="BK516" s="228">
        <f>ROUND(I516*H516,2)</f>
        <v>0</v>
      </c>
      <c r="BL516" s="21" t="s">
        <v>229</v>
      </c>
      <c r="BM516" s="227" t="s">
        <v>968</v>
      </c>
    </row>
    <row r="517" s="14" customFormat="1">
      <c r="A517" s="14"/>
      <c r="B517" s="245"/>
      <c r="C517" s="246"/>
      <c r="D517" s="236" t="s">
        <v>192</v>
      </c>
      <c r="E517" s="247" t="s">
        <v>19</v>
      </c>
      <c r="F517" s="248" t="s">
        <v>1349</v>
      </c>
      <c r="G517" s="246"/>
      <c r="H517" s="249">
        <v>0.084000000000000005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192</v>
      </c>
      <c r="AU517" s="255" t="s">
        <v>14</v>
      </c>
      <c r="AV517" s="14" t="s">
        <v>14</v>
      </c>
      <c r="AW517" s="14" t="s">
        <v>35</v>
      </c>
      <c r="AX517" s="14" t="s">
        <v>74</v>
      </c>
      <c r="AY517" s="255" t="s">
        <v>179</v>
      </c>
    </row>
    <row r="518" s="15" customFormat="1">
      <c r="A518" s="15"/>
      <c r="B518" s="256"/>
      <c r="C518" s="257"/>
      <c r="D518" s="236" t="s">
        <v>192</v>
      </c>
      <c r="E518" s="258" t="s">
        <v>19</v>
      </c>
      <c r="F518" s="259" t="s">
        <v>201</v>
      </c>
      <c r="G518" s="257"/>
      <c r="H518" s="260">
        <v>0.084000000000000005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6" t="s">
        <v>192</v>
      </c>
      <c r="AU518" s="266" t="s">
        <v>14</v>
      </c>
      <c r="AV518" s="15" t="s">
        <v>188</v>
      </c>
      <c r="AW518" s="15" t="s">
        <v>35</v>
      </c>
      <c r="AX518" s="15" t="s">
        <v>81</v>
      </c>
      <c r="AY518" s="266" t="s">
        <v>179</v>
      </c>
    </row>
    <row r="519" s="2" customFormat="1" ht="16.5" customHeight="1">
      <c r="A519" s="42"/>
      <c r="B519" s="43"/>
      <c r="C519" s="216" t="s">
        <v>363</v>
      </c>
      <c r="D519" s="216" t="s">
        <v>183</v>
      </c>
      <c r="E519" s="217" t="s">
        <v>1350</v>
      </c>
      <c r="F519" s="218" t="s">
        <v>1351</v>
      </c>
      <c r="G519" s="219" t="s">
        <v>186</v>
      </c>
      <c r="H519" s="220">
        <v>783.38699999999994</v>
      </c>
      <c r="I519" s="221"/>
      <c r="J519" s="222">
        <f>ROUND(I519*H519,2)</f>
        <v>0</v>
      </c>
      <c r="K519" s="218" t="s">
        <v>187</v>
      </c>
      <c r="L519" s="48"/>
      <c r="M519" s="223" t="s">
        <v>19</v>
      </c>
      <c r="N519" s="224" t="s">
        <v>45</v>
      </c>
      <c r="O519" s="88"/>
      <c r="P519" s="225">
        <f>O519*H519</f>
        <v>0</v>
      </c>
      <c r="Q519" s="225">
        <v>3.0000000000000001E-05</v>
      </c>
      <c r="R519" s="225">
        <f>Q519*H519</f>
        <v>0.023501609999999999</v>
      </c>
      <c r="S519" s="225">
        <v>0</v>
      </c>
      <c r="T519" s="226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7" t="s">
        <v>229</v>
      </c>
      <c r="AT519" s="227" t="s">
        <v>183</v>
      </c>
      <c r="AU519" s="227" t="s">
        <v>14</v>
      </c>
      <c r="AY519" s="21" t="s">
        <v>179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1" t="s">
        <v>81</v>
      </c>
      <c r="BK519" s="228">
        <f>ROUND(I519*H519,2)</f>
        <v>0</v>
      </c>
      <c r="BL519" s="21" t="s">
        <v>229</v>
      </c>
      <c r="BM519" s="227" t="s">
        <v>972</v>
      </c>
    </row>
    <row r="520" s="2" customFormat="1">
      <c r="A520" s="42"/>
      <c r="B520" s="43"/>
      <c r="C520" s="44"/>
      <c r="D520" s="229" t="s">
        <v>190</v>
      </c>
      <c r="E520" s="44"/>
      <c r="F520" s="230" t="s">
        <v>1352</v>
      </c>
      <c r="G520" s="44"/>
      <c r="H520" s="44"/>
      <c r="I520" s="231"/>
      <c r="J520" s="44"/>
      <c r="K520" s="44"/>
      <c r="L520" s="48"/>
      <c r="M520" s="232"/>
      <c r="N520" s="233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1" t="s">
        <v>190</v>
      </c>
      <c r="AU520" s="21" t="s">
        <v>14</v>
      </c>
    </row>
    <row r="521" s="13" customFormat="1">
      <c r="A521" s="13"/>
      <c r="B521" s="234"/>
      <c r="C521" s="235"/>
      <c r="D521" s="236" t="s">
        <v>192</v>
      </c>
      <c r="E521" s="237" t="s">
        <v>19</v>
      </c>
      <c r="F521" s="238" t="s">
        <v>1070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192</v>
      </c>
      <c r="AU521" s="244" t="s">
        <v>14</v>
      </c>
      <c r="AV521" s="13" t="s">
        <v>81</v>
      </c>
      <c r="AW521" s="13" t="s">
        <v>35</v>
      </c>
      <c r="AX521" s="13" t="s">
        <v>74</v>
      </c>
      <c r="AY521" s="244" t="s">
        <v>179</v>
      </c>
    </row>
    <row r="522" s="13" customFormat="1">
      <c r="A522" s="13"/>
      <c r="B522" s="234"/>
      <c r="C522" s="235"/>
      <c r="D522" s="236" t="s">
        <v>192</v>
      </c>
      <c r="E522" s="237" t="s">
        <v>19</v>
      </c>
      <c r="F522" s="238" t="s">
        <v>194</v>
      </c>
      <c r="G522" s="235"/>
      <c r="H522" s="237" t="s">
        <v>19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192</v>
      </c>
      <c r="AU522" s="244" t="s">
        <v>14</v>
      </c>
      <c r="AV522" s="13" t="s">
        <v>81</v>
      </c>
      <c r="AW522" s="13" t="s">
        <v>35</v>
      </c>
      <c r="AX522" s="13" t="s">
        <v>74</v>
      </c>
      <c r="AY522" s="244" t="s">
        <v>179</v>
      </c>
    </row>
    <row r="523" s="13" customFormat="1">
      <c r="A523" s="13"/>
      <c r="B523" s="234"/>
      <c r="C523" s="235"/>
      <c r="D523" s="236" t="s">
        <v>192</v>
      </c>
      <c r="E523" s="237" t="s">
        <v>19</v>
      </c>
      <c r="F523" s="238" t="s">
        <v>198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192</v>
      </c>
      <c r="AU523" s="244" t="s">
        <v>14</v>
      </c>
      <c r="AV523" s="13" t="s">
        <v>81</v>
      </c>
      <c r="AW523" s="13" t="s">
        <v>35</v>
      </c>
      <c r="AX523" s="13" t="s">
        <v>74</v>
      </c>
      <c r="AY523" s="244" t="s">
        <v>179</v>
      </c>
    </row>
    <row r="524" s="13" customFormat="1">
      <c r="A524" s="13"/>
      <c r="B524" s="234"/>
      <c r="C524" s="235"/>
      <c r="D524" s="236" t="s">
        <v>192</v>
      </c>
      <c r="E524" s="237" t="s">
        <v>19</v>
      </c>
      <c r="F524" s="238" t="s">
        <v>1353</v>
      </c>
      <c r="G524" s="235"/>
      <c r="H524" s="237" t="s">
        <v>19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192</v>
      </c>
      <c r="AU524" s="244" t="s">
        <v>14</v>
      </c>
      <c r="AV524" s="13" t="s">
        <v>81</v>
      </c>
      <c r="AW524" s="13" t="s">
        <v>35</v>
      </c>
      <c r="AX524" s="13" t="s">
        <v>74</v>
      </c>
      <c r="AY524" s="244" t="s">
        <v>179</v>
      </c>
    </row>
    <row r="525" s="13" customFormat="1">
      <c r="A525" s="13"/>
      <c r="B525" s="234"/>
      <c r="C525" s="235"/>
      <c r="D525" s="236" t="s">
        <v>192</v>
      </c>
      <c r="E525" s="237" t="s">
        <v>19</v>
      </c>
      <c r="F525" s="238" t="s">
        <v>1143</v>
      </c>
      <c r="G525" s="235"/>
      <c r="H525" s="237" t="s">
        <v>19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192</v>
      </c>
      <c r="AU525" s="244" t="s">
        <v>14</v>
      </c>
      <c r="AV525" s="13" t="s">
        <v>81</v>
      </c>
      <c r="AW525" s="13" t="s">
        <v>35</v>
      </c>
      <c r="AX525" s="13" t="s">
        <v>74</v>
      </c>
      <c r="AY525" s="244" t="s">
        <v>179</v>
      </c>
    </row>
    <row r="526" s="14" customFormat="1">
      <c r="A526" s="14"/>
      <c r="B526" s="245"/>
      <c r="C526" s="246"/>
      <c r="D526" s="236" t="s">
        <v>192</v>
      </c>
      <c r="E526" s="247" t="s">
        <v>19</v>
      </c>
      <c r="F526" s="248" t="s">
        <v>1144</v>
      </c>
      <c r="G526" s="246"/>
      <c r="H526" s="249">
        <v>12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192</v>
      </c>
      <c r="AU526" s="255" t="s">
        <v>14</v>
      </c>
      <c r="AV526" s="14" t="s">
        <v>14</v>
      </c>
      <c r="AW526" s="14" t="s">
        <v>35</v>
      </c>
      <c r="AX526" s="14" t="s">
        <v>74</v>
      </c>
      <c r="AY526" s="255" t="s">
        <v>179</v>
      </c>
    </row>
    <row r="527" s="14" customFormat="1">
      <c r="A527" s="14"/>
      <c r="B527" s="245"/>
      <c r="C527" s="246"/>
      <c r="D527" s="236" t="s">
        <v>192</v>
      </c>
      <c r="E527" s="247" t="s">
        <v>19</v>
      </c>
      <c r="F527" s="248" t="s">
        <v>1145</v>
      </c>
      <c r="G527" s="246"/>
      <c r="H527" s="249">
        <v>35.079999999999998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192</v>
      </c>
      <c r="AU527" s="255" t="s">
        <v>14</v>
      </c>
      <c r="AV527" s="14" t="s">
        <v>14</v>
      </c>
      <c r="AW527" s="14" t="s">
        <v>35</v>
      </c>
      <c r="AX527" s="14" t="s">
        <v>74</v>
      </c>
      <c r="AY527" s="255" t="s">
        <v>179</v>
      </c>
    </row>
    <row r="528" s="13" customFormat="1">
      <c r="A528" s="13"/>
      <c r="B528" s="234"/>
      <c r="C528" s="235"/>
      <c r="D528" s="236" t="s">
        <v>192</v>
      </c>
      <c r="E528" s="237" t="s">
        <v>19</v>
      </c>
      <c r="F528" s="238" t="s">
        <v>1336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192</v>
      </c>
      <c r="AU528" s="244" t="s">
        <v>14</v>
      </c>
      <c r="AV528" s="13" t="s">
        <v>81</v>
      </c>
      <c r="AW528" s="13" t="s">
        <v>35</v>
      </c>
      <c r="AX528" s="13" t="s">
        <v>74</v>
      </c>
      <c r="AY528" s="244" t="s">
        <v>179</v>
      </c>
    </row>
    <row r="529" s="13" customFormat="1">
      <c r="A529" s="13"/>
      <c r="B529" s="234"/>
      <c r="C529" s="235"/>
      <c r="D529" s="236" t="s">
        <v>192</v>
      </c>
      <c r="E529" s="237" t="s">
        <v>19</v>
      </c>
      <c r="F529" s="238" t="s">
        <v>1205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192</v>
      </c>
      <c r="AU529" s="244" t="s">
        <v>14</v>
      </c>
      <c r="AV529" s="13" t="s">
        <v>81</v>
      </c>
      <c r="AW529" s="13" t="s">
        <v>35</v>
      </c>
      <c r="AX529" s="13" t="s">
        <v>74</v>
      </c>
      <c r="AY529" s="244" t="s">
        <v>179</v>
      </c>
    </row>
    <row r="530" s="14" customFormat="1">
      <c r="A530" s="14"/>
      <c r="B530" s="245"/>
      <c r="C530" s="246"/>
      <c r="D530" s="236" t="s">
        <v>192</v>
      </c>
      <c r="E530" s="247" t="s">
        <v>19</v>
      </c>
      <c r="F530" s="248" t="s">
        <v>1337</v>
      </c>
      <c r="G530" s="246"/>
      <c r="H530" s="249">
        <v>24.539999999999999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192</v>
      </c>
      <c r="AU530" s="255" t="s">
        <v>14</v>
      </c>
      <c r="AV530" s="14" t="s">
        <v>14</v>
      </c>
      <c r="AW530" s="14" t="s">
        <v>35</v>
      </c>
      <c r="AX530" s="14" t="s">
        <v>74</v>
      </c>
      <c r="AY530" s="255" t="s">
        <v>179</v>
      </c>
    </row>
    <row r="531" s="14" customFormat="1">
      <c r="A531" s="14"/>
      <c r="B531" s="245"/>
      <c r="C531" s="246"/>
      <c r="D531" s="236" t="s">
        <v>192</v>
      </c>
      <c r="E531" s="247" t="s">
        <v>19</v>
      </c>
      <c r="F531" s="248" t="s">
        <v>1338</v>
      </c>
      <c r="G531" s="246"/>
      <c r="H531" s="249">
        <v>14.4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192</v>
      </c>
      <c r="AU531" s="255" t="s">
        <v>14</v>
      </c>
      <c r="AV531" s="14" t="s">
        <v>14</v>
      </c>
      <c r="AW531" s="14" t="s">
        <v>35</v>
      </c>
      <c r="AX531" s="14" t="s">
        <v>74</v>
      </c>
      <c r="AY531" s="255" t="s">
        <v>179</v>
      </c>
    </row>
    <row r="532" s="14" customFormat="1">
      <c r="A532" s="14"/>
      <c r="B532" s="245"/>
      <c r="C532" s="246"/>
      <c r="D532" s="236" t="s">
        <v>192</v>
      </c>
      <c r="E532" s="247" t="s">
        <v>19</v>
      </c>
      <c r="F532" s="248" t="s">
        <v>1339</v>
      </c>
      <c r="G532" s="246"/>
      <c r="H532" s="249">
        <v>44.249000000000002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192</v>
      </c>
      <c r="AU532" s="255" t="s">
        <v>14</v>
      </c>
      <c r="AV532" s="14" t="s">
        <v>14</v>
      </c>
      <c r="AW532" s="14" t="s">
        <v>35</v>
      </c>
      <c r="AX532" s="14" t="s">
        <v>74</v>
      </c>
      <c r="AY532" s="255" t="s">
        <v>179</v>
      </c>
    </row>
    <row r="533" s="14" customFormat="1">
      <c r="A533" s="14"/>
      <c r="B533" s="245"/>
      <c r="C533" s="246"/>
      <c r="D533" s="236" t="s">
        <v>192</v>
      </c>
      <c r="E533" s="247" t="s">
        <v>19</v>
      </c>
      <c r="F533" s="248" t="s">
        <v>1340</v>
      </c>
      <c r="G533" s="246"/>
      <c r="H533" s="249">
        <v>2.0249999999999999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192</v>
      </c>
      <c r="AU533" s="255" t="s">
        <v>14</v>
      </c>
      <c r="AV533" s="14" t="s">
        <v>14</v>
      </c>
      <c r="AW533" s="14" t="s">
        <v>35</v>
      </c>
      <c r="AX533" s="14" t="s">
        <v>74</v>
      </c>
      <c r="AY533" s="255" t="s">
        <v>179</v>
      </c>
    </row>
    <row r="534" s="14" customFormat="1">
      <c r="A534" s="14"/>
      <c r="B534" s="245"/>
      <c r="C534" s="246"/>
      <c r="D534" s="236" t="s">
        <v>192</v>
      </c>
      <c r="E534" s="247" t="s">
        <v>19</v>
      </c>
      <c r="F534" s="248" t="s">
        <v>1341</v>
      </c>
      <c r="G534" s="246"/>
      <c r="H534" s="249">
        <v>3.5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192</v>
      </c>
      <c r="AU534" s="255" t="s">
        <v>14</v>
      </c>
      <c r="AV534" s="14" t="s">
        <v>14</v>
      </c>
      <c r="AW534" s="14" t="s">
        <v>35</v>
      </c>
      <c r="AX534" s="14" t="s">
        <v>74</v>
      </c>
      <c r="AY534" s="255" t="s">
        <v>179</v>
      </c>
    </row>
    <row r="535" s="13" customFormat="1">
      <c r="A535" s="13"/>
      <c r="B535" s="234"/>
      <c r="C535" s="235"/>
      <c r="D535" s="236" t="s">
        <v>192</v>
      </c>
      <c r="E535" s="237" t="s">
        <v>19</v>
      </c>
      <c r="F535" s="238" t="s">
        <v>1209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192</v>
      </c>
      <c r="AU535" s="244" t="s">
        <v>14</v>
      </c>
      <c r="AV535" s="13" t="s">
        <v>81</v>
      </c>
      <c r="AW535" s="13" t="s">
        <v>35</v>
      </c>
      <c r="AX535" s="13" t="s">
        <v>74</v>
      </c>
      <c r="AY535" s="244" t="s">
        <v>179</v>
      </c>
    </row>
    <row r="536" s="14" customFormat="1">
      <c r="A536" s="14"/>
      <c r="B536" s="245"/>
      <c r="C536" s="246"/>
      <c r="D536" s="236" t="s">
        <v>192</v>
      </c>
      <c r="E536" s="247" t="s">
        <v>19</v>
      </c>
      <c r="F536" s="248" t="s">
        <v>1342</v>
      </c>
      <c r="G536" s="246"/>
      <c r="H536" s="249">
        <v>38.378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192</v>
      </c>
      <c r="AU536" s="255" t="s">
        <v>14</v>
      </c>
      <c r="AV536" s="14" t="s">
        <v>14</v>
      </c>
      <c r="AW536" s="14" t="s">
        <v>35</v>
      </c>
      <c r="AX536" s="14" t="s">
        <v>74</v>
      </c>
      <c r="AY536" s="255" t="s">
        <v>179</v>
      </c>
    </row>
    <row r="537" s="14" customFormat="1">
      <c r="A537" s="14"/>
      <c r="B537" s="245"/>
      <c r="C537" s="246"/>
      <c r="D537" s="236" t="s">
        <v>192</v>
      </c>
      <c r="E537" s="247" t="s">
        <v>19</v>
      </c>
      <c r="F537" s="248" t="s">
        <v>1343</v>
      </c>
      <c r="G537" s="246"/>
      <c r="H537" s="249">
        <v>23.155999999999999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192</v>
      </c>
      <c r="AU537" s="255" t="s">
        <v>14</v>
      </c>
      <c r="AV537" s="14" t="s">
        <v>14</v>
      </c>
      <c r="AW537" s="14" t="s">
        <v>35</v>
      </c>
      <c r="AX537" s="14" t="s">
        <v>74</v>
      </c>
      <c r="AY537" s="255" t="s">
        <v>179</v>
      </c>
    </row>
    <row r="538" s="14" customFormat="1">
      <c r="A538" s="14"/>
      <c r="B538" s="245"/>
      <c r="C538" s="246"/>
      <c r="D538" s="236" t="s">
        <v>192</v>
      </c>
      <c r="E538" s="247" t="s">
        <v>19</v>
      </c>
      <c r="F538" s="248" t="s">
        <v>1344</v>
      </c>
      <c r="G538" s="246"/>
      <c r="H538" s="249">
        <v>56.459000000000003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192</v>
      </c>
      <c r="AU538" s="255" t="s">
        <v>14</v>
      </c>
      <c r="AV538" s="14" t="s">
        <v>14</v>
      </c>
      <c r="AW538" s="14" t="s">
        <v>35</v>
      </c>
      <c r="AX538" s="14" t="s">
        <v>74</v>
      </c>
      <c r="AY538" s="255" t="s">
        <v>179</v>
      </c>
    </row>
    <row r="539" s="14" customFormat="1">
      <c r="A539" s="14"/>
      <c r="B539" s="245"/>
      <c r="C539" s="246"/>
      <c r="D539" s="236" t="s">
        <v>192</v>
      </c>
      <c r="E539" s="247" t="s">
        <v>19</v>
      </c>
      <c r="F539" s="248" t="s">
        <v>1345</v>
      </c>
      <c r="G539" s="246"/>
      <c r="H539" s="249">
        <v>1.3500000000000001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192</v>
      </c>
      <c r="AU539" s="255" t="s">
        <v>14</v>
      </c>
      <c r="AV539" s="14" t="s">
        <v>14</v>
      </c>
      <c r="AW539" s="14" t="s">
        <v>35</v>
      </c>
      <c r="AX539" s="14" t="s">
        <v>74</v>
      </c>
      <c r="AY539" s="255" t="s">
        <v>179</v>
      </c>
    </row>
    <row r="540" s="14" customFormat="1">
      <c r="A540" s="14"/>
      <c r="B540" s="245"/>
      <c r="C540" s="246"/>
      <c r="D540" s="236" t="s">
        <v>192</v>
      </c>
      <c r="E540" s="247" t="s">
        <v>19</v>
      </c>
      <c r="F540" s="248" t="s">
        <v>1346</v>
      </c>
      <c r="G540" s="246"/>
      <c r="H540" s="249">
        <v>5.992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192</v>
      </c>
      <c r="AU540" s="255" t="s">
        <v>14</v>
      </c>
      <c r="AV540" s="14" t="s">
        <v>14</v>
      </c>
      <c r="AW540" s="14" t="s">
        <v>35</v>
      </c>
      <c r="AX540" s="14" t="s">
        <v>74</v>
      </c>
      <c r="AY540" s="255" t="s">
        <v>179</v>
      </c>
    </row>
    <row r="541" s="14" customFormat="1">
      <c r="A541" s="14"/>
      <c r="B541" s="245"/>
      <c r="C541" s="246"/>
      <c r="D541" s="236" t="s">
        <v>192</v>
      </c>
      <c r="E541" s="247" t="s">
        <v>19</v>
      </c>
      <c r="F541" s="248" t="s">
        <v>1354</v>
      </c>
      <c r="G541" s="246"/>
      <c r="H541" s="249">
        <v>522.25800000000004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192</v>
      </c>
      <c r="AU541" s="255" t="s">
        <v>14</v>
      </c>
      <c r="AV541" s="14" t="s">
        <v>14</v>
      </c>
      <c r="AW541" s="14" t="s">
        <v>35</v>
      </c>
      <c r="AX541" s="14" t="s">
        <v>74</v>
      </c>
      <c r="AY541" s="255" t="s">
        <v>179</v>
      </c>
    </row>
    <row r="542" s="15" customFormat="1">
      <c r="A542" s="15"/>
      <c r="B542" s="256"/>
      <c r="C542" s="257"/>
      <c r="D542" s="236" t="s">
        <v>192</v>
      </c>
      <c r="E542" s="258" t="s">
        <v>19</v>
      </c>
      <c r="F542" s="259" t="s">
        <v>201</v>
      </c>
      <c r="G542" s="257"/>
      <c r="H542" s="260">
        <v>783.38699999999994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6" t="s">
        <v>192</v>
      </c>
      <c r="AU542" s="266" t="s">
        <v>14</v>
      </c>
      <c r="AV542" s="15" t="s">
        <v>188</v>
      </c>
      <c r="AW542" s="15" t="s">
        <v>35</v>
      </c>
      <c r="AX542" s="15" t="s">
        <v>81</v>
      </c>
      <c r="AY542" s="266" t="s">
        <v>179</v>
      </c>
    </row>
    <row r="543" s="2" customFormat="1" ht="16.5" customHeight="1">
      <c r="A543" s="42"/>
      <c r="B543" s="43"/>
      <c r="C543" s="267" t="s">
        <v>726</v>
      </c>
      <c r="D543" s="267" t="s">
        <v>266</v>
      </c>
      <c r="E543" s="268" t="s">
        <v>1355</v>
      </c>
      <c r="F543" s="269" t="s">
        <v>1356</v>
      </c>
      <c r="G543" s="270" t="s">
        <v>269</v>
      </c>
      <c r="H543" s="271">
        <v>0.82499999999999996</v>
      </c>
      <c r="I543" s="272"/>
      <c r="J543" s="273">
        <f>ROUND(I543*H543,2)</f>
        <v>0</v>
      </c>
      <c r="K543" s="269" t="s">
        <v>187</v>
      </c>
      <c r="L543" s="274"/>
      <c r="M543" s="275" t="s">
        <v>19</v>
      </c>
      <c r="N543" s="276" t="s">
        <v>45</v>
      </c>
      <c r="O543" s="88"/>
      <c r="P543" s="225">
        <f>O543*H543</f>
        <v>0</v>
      </c>
      <c r="Q543" s="225">
        <v>1</v>
      </c>
      <c r="R543" s="225">
        <f>Q543*H543</f>
        <v>0.82499999999999996</v>
      </c>
      <c r="S543" s="225">
        <v>0</v>
      </c>
      <c r="T543" s="226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7" t="s">
        <v>401</v>
      </c>
      <c r="AT543" s="227" t="s">
        <v>266</v>
      </c>
      <c r="AU543" s="227" t="s">
        <v>14</v>
      </c>
      <c r="AY543" s="21" t="s">
        <v>179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1" t="s">
        <v>81</v>
      </c>
      <c r="BK543" s="228">
        <f>ROUND(I543*H543,2)</f>
        <v>0</v>
      </c>
      <c r="BL543" s="21" t="s">
        <v>229</v>
      </c>
      <c r="BM543" s="227" t="s">
        <v>1357</v>
      </c>
    </row>
    <row r="544" s="14" customFormat="1">
      <c r="A544" s="14"/>
      <c r="B544" s="245"/>
      <c r="C544" s="246"/>
      <c r="D544" s="236" t="s">
        <v>192</v>
      </c>
      <c r="E544" s="247" t="s">
        <v>19</v>
      </c>
      <c r="F544" s="248" t="s">
        <v>1358</v>
      </c>
      <c r="G544" s="246"/>
      <c r="H544" s="249">
        <v>0.82499999999999996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192</v>
      </c>
      <c r="AU544" s="255" t="s">
        <v>14</v>
      </c>
      <c r="AV544" s="14" t="s">
        <v>14</v>
      </c>
      <c r="AW544" s="14" t="s">
        <v>35</v>
      </c>
      <c r="AX544" s="14" t="s">
        <v>74</v>
      </c>
      <c r="AY544" s="255" t="s">
        <v>179</v>
      </c>
    </row>
    <row r="545" s="15" customFormat="1">
      <c r="A545" s="15"/>
      <c r="B545" s="256"/>
      <c r="C545" s="257"/>
      <c r="D545" s="236" t="s">
        <v>192</v>
      </c>
      <c r="E545" s="258" t="s">
        <v>19</v>
      </c>
      <c r="F545" s="259" t="s">
        <v>201</v>
      </c>
      <c r="G545" s="257"/>
      <c r="H545" s="260">
        <v>0.82499999999999996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6" t="s">
        <v>192</v>
      </c>
      <c r="AU545" s="266" t="s">
        <v>14</v>
      </c>
      <c r="AV545" s="15" t="s">
        <v>188</v>
      </c>
      <c r="AW545" s="15" t="s">
        <v>35</v>
      </c>
      <c r="AX545" s="15" t="s">
        <v>81</v>
      </c>
      <c r="AY545" s="266" t="s">
        <v>179</v>
      </c>
    </row>
    <row r="546" s="2" customFormat="1" ht="24.15" customHeight="1">
      <c r="A546" s="42"/>
      <c r="B546" s="43"/>
      <c r="C546" s="216" t="s">
        <v>333</v>
      </c>
      <c r="D546" s="216" t="s">
        <v>183</v>
      </c>
      <c r="E546" s="217" t="s">
        <v>1359</v>
      </c>
      <c r="F546" s="218" t="s">
        <v>1360</v>
      </c>
      <c r="G546" s="219" t="s">
        <v>269</v>
      </c>
      <c r="H546" s="220">
        <v>0.93300000000000005</v>
      </c>
      <c r="I546" s="221"/>
      <c r="J546" s="222">
        <f>ROUND(I546*H546,2)</f>
        <v>0</v>
      </c>
      <c r="K546" s="218" t="s">
        <v>187</v>
      </c>
      <c r="L546" s="48"/>
      <c r="M546" s="223" t="s">
        <v>19</v>
      </c>
      <c r="N546" s="224" t="s">
        <v>45</v>
      </c>
      <c r="O546" s="88"/>
      <c r="P546" s="225">
        <f>O546*H546</f>
        <v>0</v>
      </c>
      <c r="Q546" s="225">
        <v>0</v>
      </c>
      <c r="R546" s="225">
        <f>Q546*H546</f>
        <v>0</v>
      </c>
      <c r="S546" s="225">
        <v>0</v>
      </c>
      <c r="T546" s="226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27" t="s">
        <v>229</v>
      </c>
      <c r="AT546" s="227" t="s">
        <v>183</v>
      </c>
      <c r="AU546" s="227" t="s">
        <v>14</v>
      </c>
      <c r="AY546" s="21" t="s">
        <v>179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1" t="s">
        <v>81</v>
      </c>
      <c r="BK546" s="228">
        <f>ROUND(I546*H546,2)</f>
        <v>0</v>
      </c>
      <c r="BL546" s="21" t="s">
        <v>229</v>
      </c>
      <c r="BM546" s="227" t="s">
        <v>978</v>
      </c>
    </row>
    <row r="547" s="2" customFormat="1">
      <c r="A547" s="42"/>
      <c r="B547" s="43"/>
      <c r="C547" s="44"/>
      <c r="D547" s="229" t="s">
        <v>190</v>
      </c>
      <c r="E547" s="44"/>
      <c r="F547" s="230" t="s">
        <v>1361</v>
      </c>
      <c r="G547" s="44"/>
      <c r="H547" s="44"/>
      <c r="I547" s="231"/>
      <c r="J547" s="44"/>
      <c r="K547" s="44"/>
      <c r="L547" s="48"/>
      <c r="M547" s="232"/>
      <c r="N547" s="233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1" t="s">
        <v>190</v>
      </c>
      <c r="AU547" s="21" t="s">
        <v>14</v>
      </c>
    </row>
    <row r="548" s="12" customFormat="1" ht="22.8" customHeight="1">
      <c r="A548" s="12"/>
      <c r="B548" s="200"/>
      <c r="C548" s="201"/>
      <c r="D548" s="202" t="s">
        <v>73</v>
      </c>
      <c r="E548" s="214" t="s">
        <v>1362</v>
      </c>
      <c r="F548" s="214" t="s">
        <v>1363</v>
      </c>
      <c r="G548" s="201"/>
      <c r="H548" s="201"/>
      <c r="I548" s="204"/>
      <c r="J548" s="215">
        <f>BK548</f>
        <v>0</v>
      </c>
      <c r="K548" s="201"/>
      <c r="L548" s="206"/>
      <c r="M548" s="207"/>
      <c r="N548" s="208"/>
      <c r="O548" s="208"/>
      <c r="P548" s="209">
        <f>SUM(P549:P618)</f>
        <v>0</v>
      </c>
      <c r="Q548" s="208"/>
      <c r="R548" s="209">
        <f>SUM(R549:R618)</f>
        <v>7.4621582100000001</v>
      </c>
      <c r="S548" s="208"/>
      <c r="T548" s="210">
        <f>SUM(T549:T618)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1" t="s">
        <v>14</v>
      </c>
      <c r="AT548" s="212" t="s">
        <v>73</v>
      </c>
      <c r="AU548" s="212" t="s">
        <v>81</v>
      </c>
      <c r="AY548" s="211" t="s">
        <v>179</v>
      </c>
      <c r="BK548" s="213">
        <f>SUM(BK549:BK618)</f>
        <v>0</v>
      </c>
    </row>
    <row r="549" s="2" customFormat="1" ht="21.75" customHeight="1">
      <c r="A549" s="42"/>
      <c r="B549" s="43"/>
      <c r="C549" s="216" t="s">
        <v>349</v>
      </c>
      <c r="D549" s="216" t="s">
        <v>183</v>
      </c>
      <c r="E549" s="217" t="s">
        <v>1364</v>
      </c>
      <c r="F549" s="218" t="s">
        <v>1365</v>
      </c>
      <c r="G549" s="219" t="s">
        <v>325</v>
      </c>
      <c r="H549" s="220">
        <v>320</v>
      </c>
      <c r="I549" s="221"/>
      <c r="J549" s="222">
        <f>ROUND(I549*H549,2)</f>
        <v>0</v>
      </c>
      <c r="K549" s="218" t="s">
        <v>187</v>
      </c>
      <c r="L549" s="48"/>
      <c r="M549" s="223" t="s">
        <v>19</v>
      </c>
      <c r="N549" s="224" t="s">
        <v>45</v>
      </c>
      <c r="O549" s="88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27" t="s">
        <v>229</v>
      </c>
      <c r="AT549" s="227" t="s">
        <v>183</v>
      </c>
      <c r="AU549" s="227" t="s">
        <v>14</v>
      </c>
      <c r="AY549" s="21" t="s">
        <v>179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21" t="s">
        <v>81</v>
      </c>
      <c r="BK549" s="228">
        <f>ROUND(I549*H549,2)</f>
        <v>0</v>
      </c>
      <c r="BL549" s="21" t="s">
        <v>229</v>
      </c>
      <c r="BM549" s="227" t="s">
        <v>979</v>
      </c>
    </row>
    <row r="550" s="2" customFormat="1">
      <c r="A550" s="42"/>
      <c r="B550" s="43"/>
      <c r="C550" s="44"/>
      <c r="D550" s="229" t="s">
        <v>190</v>
      </c>
      <c r="E550" s="44"/>
      <c r="F550" s="230" t="s">
        <v>1366</v>
      </c>
      <c r="G550" s="44"/>
      <c r="H550" s="44"/>
      <c r="I550" s="231"/>
      <c r="J550" s="44"/>
      <c r="K550" s="44"/>
      <c r="L550" s="48"/>
      <c r="M550" s="232"/>
      <c r="N550" s="233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1" t="s">
        <v>190</v>
      </c>
      <c r="AU550" s="21" t="s">
        <v>14</v>
      </c>
    </row>
    <row r="551" s="13" customFormat="1">
      <c r="A551" s="13"/>
      <c r="B551" s="234"/>
      <c r="C551" s="235"/>
      <c r="D551" s="236" t="s">
        <v>192</v>
      </c>
      <c r="E551" s="237" t="s">
        <v>19</v>
      </c>
      <c r="F551" s="238" t="s">
        <v>1070</v>
      </c>
      <c r="G551" s="235"/>
      <c r="H551" s="237" t="s">
        <v>19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192</v>
      </c>
      <c r="AU551" s="244" t="s">
        <v>14</v>
      </c>
      <c r="AV551" s="13" t="s">
        <v>81</v>
      </c>
      <c r="AW551" s="13" t="s">
        <v>35</v>
      </c>
      <c r="AX551" s="13" t="s">
        <v>74</v>
      </c>
      <c r="AY551" s="244" t="s">
        <v>179</v>
      </c>
    </row>
    <row r="552" s="13" customFormat="1">
      <c r="A552" s="13"/>
      <c r="B552" s="234"/>
      <c r="C552" s="235"/>
      <c r="D552" s="236" t="s">
        <v>192</v>
      </c>
      <c r="E552" s="237" t="s">
        <v>19</v>
      </c>
      <c r="F552" s="238" t="s">
        <v>194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192</v>
      </c>
      <c r="AU552" s="244" t="s">
        <v>14</v>
      </c>
      <c r="AV552" s="13" t="s">
        <v>81</v>
      </c>
      <c r="AW552" s="13" t="s">
        <v>35</v>
      </c>
      <c r="AX552" s="13" t="s">
        <v>74</v>
      </c>
      <c r="AY552" s="244" t="s">
        <v>179</v>
      </c>
    </row>
    <row r="553" s="13" customFormat="1">
      <c r="A553" s="13"/>
      <c r="B553" s="234"/>
      <c r="C553" s="235"/>
      <c r="D553" s="236" t="s">
        <v>192</v>
      </c>
      <c r="E553" s="237" t="s">
        <v>19</v>
      </c>
      <c r="F553" s="238" t="s">
        <v>198</v>
      </c>
      <c r="G553" s="235"/>
      <c r="H553" s="237" t="s">
        <v>19</v>
      </c>
      <c r="I553" s="239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192</v>
      </c>
      <c r="AU553" s="244" t="s">
        <v>14</v>
      </c>
      <c r="AV553" s="13" t="s">
        <v>81</v>
      </c>
      <c r="AW553" s="13" t="s">
        <v>35</v>
      </c>
      <c r="AX553" s="13" t="s">
        <v>74</v>
      </c>
      <c r="AY553" s="244" t="s">
        <v>179</v>
      </c>
    </row>
    <row r="554" s="14" customFormat="1">
      <c r="A554" s="14"/>
      <c r="B554" s="245"/>
      <c r="C554" s="246"/>
      <c r="D554" s="236" t="s">
        <v>192</v>
      </c>
      <c r="E554" s="247" t="s">
        <v>19</v>
      </c>
      <c r="F554" s="248" t="s">
        <v>1367</v>
      </c>
      <c r="G554" s="246"/>
      <c r="H554" s="249">
        <v>250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192</v>
      </c>
      <c r="AU554" s="255" t="s">
        <v>14</v>
      </c>
      <c r="AV554" s="14" t="s">
        <v>14</v>
      </c>
      <c r="AW554" s="14" t="s">
        <v>35</v>
      </c>
      <c r="AX554" s="14" t="s">
        <v>74</v>
      </c>
      <c r="AY554" s="255" t="s">
        <v>179</v>
      </c>
    </row>
    <row r="555" s="14" customFormat="1">
      <c r="A555" s="14"/>
      <c r="B555" s="245"/>
      <c r="C555" s="246"/>
      <c r="D555" s="236" t="s">
        <v>192</v>
      </c>
      <c r="E555" s="247" t="s">
        <v>19</v>
      </c>
      <c r="F555" s="248" t="s">
        <v>1368</v>
      </c>
      <c r="G555" s="246"/>
      <c r="H555" s="249">
        <v>70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192</v>
      </c>
      <c r="AU555" s="255" t="s">
        <v>14</v>
      </c>
      <c r="AV555" s="14" t="s">
        <v>14</v>
      </c>
      <c r="AW555" s="14" t="s">
        <v>35</v>
      </c>
      <c r="AX555" s="14" t="s">
        <v>74</v>
      </c>
      <c r="AY555" s="255" t="s">
        <v>179</v>
      </c>
    </row>
    <row r="556" s="15" customFormat="1">
      <c r="A556" s="15"/>
      <c r="B556" s="256"/>
      <c r="C556" s="257"/>
      <c r="D556" s="236" t="s">
        <v>192</v>
      </c>
      <c r="E556" s="258" t="s">
        <v>19</v>
      </c>
      <c r="F556" s="259" t="s">
        <v>201</v>
      </c>
      <c r="G556" s="257"/>
      <c r="H556" s="260">
        <v>320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192</v>
      </c>
      <c r="AU556" s="266" t="s">
        <v>14</v>
      </c>
      <c r="AV556" s="15" t="s">
        <v>188</v>
      </c>
      <c r="AW556" s="15" t="s">
        <v>35</v>
      </c>
      <c r="AX556" s="15" t="s">
        <v>81</v>
      </c>
      <c r="AY556" s="266" t="s">
        <v>179</v>
      </c>
    </row>
    <row r="557" s="2" customFormat="1" ht="24.15" customHeight="1">
      <c r="A557" s="42"/>
      <c r="B557" s="43"/>
      <c r="C557" s="216" t="s">
        <v>371</v>
      </c>
      <c r="D557" s="216" t="s">
        <v>183</v>
      </c>
      <c r="E557" s="217" t="s">
        <v>1369</v>
      </c>
      <c r="F557" s="218" t="s">
        <v>1370</v>
      </c>
      <c r="G557" s="219" t="s">
        <v>216</v>
      </c>
      <c r="H557" s="220">
        <v>9.0890000000000004</v>
      </c>
      <c r="I557" s="221"/>
      <c r="J557" s="222">
        <f>ROUND(I557*H557,2)</f>
        <v>0</v>
      </c>
      <c r="K557" s="218" t="s">
        <v>187</v>
      </c>
      <c r="L557" s="48"/>
      <c r="M557" s="223" t="s">
        <v>19</v>
      </c>
      <c r="N557" s="224" t="s">
        <v>45</v>
      </c>
      <c r="O557" s="88"/>
      <c r="P557" s="225">
        <f>O557*H557</f>
        <v>0</v>
      </c>
      <c r="Q557" s="225">
        <v>0.00189</v>
      </c>
      <c r="R557" s="225">
        <f>Q557*H557</f>
        <v>0.017178209999999999</v>
      </c>
      <c r="S557" s="225">
        <v>0</v>
      </c>
      <c r="T557" s="226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7" t="s">
        <v>229</v>
      </c>
      <c r="AT557" s="227" t="s">
        <v>183</v>
      </c>
      <c r="AU557" s="227" t="s">
        <v>14</v>
      </c>
      <c r="AY557" s="21" t="s">
        <v>179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1" t="s">
        <v>81</v>
      </c>
      <c r="BK557" s="228">
        <f>ROUND(I557*H557,2)</f>
        <v>0</v>
      </c>
      <c r="BL557" s="21" t="s">
        <v>229</v>
      </c>
      <c r="BM557" s="227" t="s">
        <v>981</v>
      </c>
    </row>
    <row r="558" s="2" customFormat="1">
      <c r="A558" s="42"/>
      <c r="B558" s="43"/>
      <c r="C558" s="44"/>
      <c r="D558" s="229" t="s">
        <v>190</v>
      </c>
      <c r="E558" s="44"/>
      <c r="F558" s="230" t="s">
        <v>1371</v>
      </c>
      <c r="G558" s="44"/>
      <c r="H558" s="44"/>
      <c r="I558" s="231"/>
      <c r="J558" s="44"/>
      <c r="K558" s="44"/>
      <c r="L558" s="48"/>
      <c r="M558" s="232"/>
      <c r="N558" s="233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190</v>
      </c>
      <c r="AU558" s="21" t="s">
        <v>14</v>
      </c>
    </row>
    <row r="559" s="14" customFormat="1">
      <c r="A559" s="14"/>
      <c r="B559" s="245"/>
      <c r="C559" s="246"/>
      <c r="D559" s="236" t="s">
        <v>192</v>
      </c>
      <c r="E559" s="247" t="s">
        <v>19</v>
      </c>
      <c r="F559" s="248" t="s">
        <v>1372</v>
      </c>
      <c r="G559" s="246"/>
      <c r="H559" s="249">
        <v>6.7000000000000002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192</v>
      </c>
      <c r="AU559" s="255" t="s">
        <v>14</v>
      </c>
      <c r="AV559" s="14" t="s">
        <v>14</v>
      </c>
      <c r="AW559" s="14" t="s">
        <v>35</v>
      </c>
      <c r="AX559" s="14" t="s">
        <v>74</v>
      </c>
      <c r="AY559" s="255" t="s">
        <v>179</v>
      </c>
    </row>
    <row r="560" s="13" customFormat="1">
      <c r="A560" s="13"/>
      <c r="B560" s="234"/>
      <c r="C560" s="235"/>
      <c r="D560" s="236" t="s">
        <v>192</v>
      </c>
      <c r="E560" s="237" t="s">
        <v>19</v>
      </c>
      <c r="F560" s="238" t="s">
        <v>1373</v>
      </c>
      <c r="G560" s="235"/>
      <c r="H560" s="237" t="s">
        <v>19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192</v>
      </c>
      <c r="AU560" s="244" t="s">
        <v>14</v>
      </c>
      <c r="AV560" s="13" t="s">
        <v>81</v>
      </c>
      <c r="AW560" s="13" t="s">
        <v>35</v>
      </c>
      <c r="AX560" s="13" t="s">
        <v>74</v>
      </c>
      <c r="AY560" s="244" t="s">
        <v>179</v>
      </c>
    </row>
    <row r="561" s="14" customFormat="1">
      <c r="A561" s="14"/>
      <c r="B561" s="245"/>
      <c r="C561" s="246"/>
      <c r="D561" s="236" t="s">
        <v>192</v>
      </c>
      <c r="E561" s="247" t="s">
        <v>19</v>
      </c>
      <c r="F561" s="248" t="s">
        <v>1374</v>
      </c>
      <c r="G561" s="246"/>
      <c r="H561" s="249">
        <v>0.36199999999999999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192</v>
      </c>
      <c r="AU561" s="255" t="s">
        <v>14</v>
      </c>
      <c r="AV561" s="14" t="s">
        <v>14</v>
      </c>
      <c r="AW561" s="14" t="s">
        <v>35</v>
      </c>
      <c r="AX561" s="14" t="s">
        <v>74</v>
      </c>
      <c r="AY561" s="255" t="s">
        <v>179</v>
      </c>
    </row>
    <row r="562" s="14" customFormat="1">
      <c r="A562" s="14"/>
      <c r="B562" s="245"/>
      <c r="C562" s="246"/>
      <c r="D562" s="236" t="s">
        <v>192</v>
      </c>
      <c r="E562" s="247" t="s">
        <v>19</v>
      </c>
      <c r="F562" s="248" t="s">
        <v>1375</v>
      </c>
      <c r="G562" s="246"/>
      <c r="H562" s="249">
        <v>2.0270000000000001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192</v>
      </c>
      <c r="AU562" s="255" t="s">
        <v>14</v>
      </c>
      <c r="AV562" s="14" t="s">
        <v>14</v>
      </c>
      <c r="AW562" s="14" t="s">
        <v>35</v>
      </c>
      <c r="AX562" s="14" t="s">
        <v>74</v>
      </c>
      <c r="AY562" s="255" t="s">
        <v>179</v>
      </c>
    </row>
    <row r="563" s="15" customFormat="1">
      <c r="A563" s="15"/>
      <c r="B563" s="256"/>
      <c r="C563" s="257"/>
      <c r="D563" s="236" t="s">
        <v>192</v>
      </c>
      <c r="E563" s="258" t="s">
        <v>19</v>
      </c>
      <c r="F563" s="259" t="s">
        <v>201</v>
      </c>
      <c r="G563" s="257"/>
      <c r="H563" s="260">
        <v>9.0890000000000004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192</v>
      </c>
      <c r="AU563" s="266" t="s">
        <v>14</v>
      </c>
      <c r="AV563" s="15" t="s">
        <v>188</v>
      </c>
      <c r="AW563" s="15" t="s">
        <v>35</v>
      </c>
      <c r="AX563" s="15" t="s">
        <v>81</v>
      </c>
      <c r="AY563" s="266" t="s">
        <v>179</v>
      </c>
    </row>
    <row r="564" s="2" customFormat="1" ht="16.5" customHeight="1">
      <c r="A564" s="42"/>
      <c r="B564" s="43"/>
      <c r="C564" s="216" t="s">
        <v>626</v>
      </c>
      <c r="D564" s="216" t="s">
        <v>183</v>
      </c>
      <c r="E564" s="217" t="s">
        <v>1376</v>
      </c>
      <c r="F564" s="218" t="s">
        <v>1377</v>
      </c>
      <c r="G564" s="219" t="s">
        <v>309</v>
      </c>
      <c r="H564" s="220">
        <v>98</v>
      </c>
      <c r="I564" s="221"/>
      <c r="J564" s="222">
        <f>ROUND(I564*H564,2)</f>
        <v>0</v>
      </c>
      <c r="K564" s="218" t="s">
        <v>187</v>
      </c>
      <c r="L564" s="48"/>
      <c r="M564" s="223" t="s">
        <v>19</v>
      </c>
      <c r="N564" s="224" t="s">
        <v>45</v>
      </c>
      <c r="O564" s="88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7" t="s">
        <v>229</v>
      </c>
      <c r="AT564" s="227" t="s">
        <v>183</v>
      </c>
      <c r="AU564" s="227" t="s">
        <v>14</v>
      </c>
      <c r="AY564" s="21" t="s">
        <v>179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1" t="s">
        <v>81</v>
      </c>
      <c r="BK564" s="228">
        <f>ROUND(I564*H564,2)</f>
        <v>0</v>
      </c>
      <c r="BL564" s="21" t="s">
        <v>229</v>
      </c>
      <c r="BM564" s="227" t="s">
        <v>983</v>
      </c>
    </row>
    <row r="565" s="2" customFormat="1">
      <c r="A565" s="42"/>
      <c r="B565" s="43"/>
      <c r="C565" s="44"/>
      <c r="D565" s="229" t="s">
        <v>190</v>
      </c>
      <c r="E565" s="44"/>
      <c r="F565" s="230" t="s">
        <v>1378</v>
      </c>
      <c r="G565" s="44"/>
      <c r="H565" s="44"/>
      <c r="I565" s="231"/>
      <c r="J565" s="44"/>
      <c r="K565" s="44"/>
      <c r="L565" s="48"/>
      <c r="M565" s="232"/>
      <c r="N565" s="233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1" t="s">
        <v>190</v>
      </c>
      <c r="AU565" s="21" t="s">
        <v>14</v>
      </c>
    </row>
    <row r="566" s="14" customFormat="1">
      <c r="A566" s="14"/>
      <c r="B566" s="245"/>
      <c r="C566" s="246"/>
      <c r="D566" s="236" t="s">
        <v>192</v>
      </c>
      <c r="E566" s="247" t="s">
        <v>19</v>
      </c>
      <c r="F566" s="248" t="s">
        <v>1379</v>
      </c>
      <c r="G566" s="246"/>
      <c r="H566" s="249">
        <v>98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192</v>
      </c>
      <c r="AU566" s="255" t="s">
        <v>14</v>
      </c>
      <c r="AV566" s="14" t="s">
        <v>14</v>
      </c>
      <c r="AW566" s="14" t="s">
        <v>35</v>
      </c>
      <c r="AX566" s="14" t="s">
        <v>74</v>
      </c>
      <c r="AY566" s="255" t="s">
        <v>179</v>
      </c>
    </row>
    <row r="567" s="15" customFormat="1">
      <c r="A567" s="15"/>
      <c r="B567" s="256"/>
      <c r="C567" s="257"/>
      <c r="D567" s="236" t="s">
        <v>192</v>
      </c>
      <c r="E567" s="258" t="s">
        <v>19</v>
      </c>
      <c r="F567" s="259" t="s">
        <v>201</v>
      </c>
      <c r="G567" s="257"/>
      <c r="H567" s="260">
        <v>98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192</v>
      </c>
      <c r="AU567" s="266" t="s">
        <v>14</v>
      </c>
      <c r="AV567" s="15" t="s">
        <v>188</v>
      </c>
      <c r="AW567" s="15" t="s">
        <v>35</v>
      </c>
      <c r="AX567" s="15" t="s">
        <v>81</v>
      </c>
      <c r="AY567" s="266" t="s">
        <v>179</v>
      </c>
    </row>
    <row r="568" s="2" customFormat="1" ht="24.15" customHeight="1">
      <c r="A568" s="42"/>
      <c r="B568" s="43"/>
      <c r="C568" s="267" t="s">
        <v>386</v>
      </c>
      <c r="D568" s="267" t="s">
        <v>266</v>
      </c>
      <c r="E568" s="268" t="s">
        <v>1380</v>
      </c>
      <c r="F568" s="269" t="s">
        <v>1381</v>
      </c>
      <c r="G568" s="270" t="s">
        <v>1382</v>
      </c>
      <c r="H568" s="271">
        <v>4</v>
      </c>
      <c r="I568" s="272"/>
      <c r="J568" s="273">
        <f>ROUND(I568*H568,2)</f>
        <v>0</v>
      </c>
      <c r="K568" s="269" t="s">
        <v>187</v>
      </c>
      <c r="L568" s="274"/>
      <c r="M568" s="275" t="s">
        <v>19</v>
      </c>
      <c r="N568" s="276" t="s">
        <v>45</v>
      </c>
      <c r="O568" s="88"/>
      <c r="P568" s="225">
        <f>O568*H568</f>
        <v>0</v>
      </c>
      <c r="Q568" s="225">
        <v>0.0088000000000000005</v>
      </c>
      <c r="R568" s="225">
        <f>Q568*H568</f>
        <v>0.035200000000000002</v>
      </c>
      <c r="S568" s="225">
        <v>0</v>
      </c>
      <c r="T568" s="226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27" t="s">
        <v>401</v>
      </c>
      <c r="AT568" s="227" t="s">
        <v>266</v>
      </c>
      <c r="AU568" s="227" t="s">
        <v>14</v>
      </c>
      <c r="AY568" s="21" t="s">
        <v>179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1" t="s">
        <v>81</v>
      </c>
      <c r="BK568" s="228">
        <f>ROUND(I568*H568,2)</f>
        <v>0</v>
      </c>
      <c r="BL568" s="21" t="s">
        <v>229</v>
      </c>
      <c r="BM568" s="227" t="s">
        <v>1383</v>
      </c>
    </row>
    <row r="569" s="2" customFormat="1">
      <c r="A569" s="42"/>
      <c r="B569" s="43"/>
      <c r="C569" s="44"/>
      <c r="D569" s="236" t="s">
        <v>272</v>
      </c>
      <c r="E569" s="44"/>
      <c r="F569" s="277" t="s">
        <v>1384</v>
      </c>
      <c r="G569" s="44"/>
      <c r="H569" s="44"/>
      <c r="I569" s="231"/>
      <c r="J569" s="44"/>
      <c r="K569" s="44"/>
      <c r="L569" s="48"/>
      <c r="M569" s="232"/>
      <c r="N569" s="233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1" t="s">
        <v>272</v>
      </c>
      <c r="AU569" s="21" t="s">
        <v>14</v>
      </c>
    </row>
    <row r="570" s="13" customFormat="1">
      <c r="A570" s="13"/>
      <c r="B570" s="234"/>
      <c r="C570" s="235"/>
      <c r="D570" s="236" t="s">
        <v>192</v>
      </c>
      <c r="E570" s="237" t="s">
        <v>19</v>
      </c>
      <c r="F570" s="238" t="s">
        <v>1070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192</v>
      </c>
      <c r="AU570" s="244" t="s">
        <v>14</v>
      </c>
      <c r="AV570" s="13" t="s">
        <v>81</v>
      </c>
      <c r="AW570" s="13" t="s">
        <v>35</v>
      </c>
      <c r="AX570" s="13" t="s">
        <v>74</v>
      </c>
      <c r="AY570" s="244" t="s">
        <v>179</v>
      </c>
    </row>
    <row r="571" s="13" customFormat="1">
      <c r="A571" s="13"/>
      <c r="B571" s="234"/>
      <c r="C571" s="235"/>
      <c r="D571" s="236" t="s">
        <v>192</v>
      </c>
      <c r="E571" s="237" t="s">
        <v>19</v>
      </c>
      <c r="F571" s="238" t="s">
        <v>194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192</v>
      </c>
      <c r="AU571" s="244" t="s">
        <v>14</v>
      </c>
      <c r="AV571" s="13" t="s">
        <v>81</v>
      </c>
      <c r="AW571" s="13" t="s">
        <v>35</v>
      </c>
      <c r="AX571" s="13" t="s">
        <v>74</v>
      </c>
      <c r="AY571" s="244" t="s">
        <v>179</v>
      </c>
    </row>
    <row r="572" s="13" customFormat="1">
      <c r="A572" s="13"/>
      <c r="B572" s="234"/>
      <c r="C572" s="235"/>
      <c r="D572" s="236" t="s">
        <v>192</v>
      </c>
      <c r="E572" s="237" t="s">
        <v>19</v>
      </c>
      <c r="F572" s="238" t="s">
        <v>198</v>
      </c>
      <c r="G572" s="235"/>
      <c r="H572" s="237" t="s">
        <v>19</v>
      </c>
      <c r="I572" s="239"/>
      <c r="J572" s="235"/>
      <c r="K572" s="235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192</v>
      </c>
      <c r="AU572" s="244" t="s">
        <v>14</v>
      </c>
      <c r="AV572" s="13" t="s">
        <v>81</v>
      </c>
      <c r="AW572" s="13" t="s">
        <v>35</v>
      </c>
      <c r="AX572" s="13" t="s">
        <v>74</v>
      </c>
      <c r="AY572" s="244" t="s">
        <v>179</v>
      </c>
    </row>
    <row r="573" s="14" customFormat="1">
      <c r="A573" s="14"/>
      <c r="B573" s="245"/>
      <c r="C573" s="246"/>
      <c r="D573" s="236" t="s">
        <v>192</v>
      </c>
      <c r="E573" s="247" t="s">
        <v>19</v>
      </c>
      <c r="F573" s="248" t="s">
        <v>455</v>
      </c>
      <c r="G573" s="246"/>
      <c r="H573" s="249">
        <v>4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192</v>
      </c>
      <c r="AU573" s="255" t="s">
        <v>14</v>
      </c>
      <c r="AV573" s="14" t="s">
        <v>14</v>
      </c>
      <c r="AW573" s="14" t="s">
        <v>35</v>
      </c>
      <c r="AX573" s="14" t="s">
        <v>74</v>
      </c>
      <c r="AY573" s="255" t="s">
        <v>179</v>
      </c>
    </row>
    <row r="574" s="15" customFormat="1">
      <c r="A574" s="15"/>
      <c r="B574" s="256"/>
      <c r="C574" s="257"/>
      <c r="D574" s="236" t="s">
        <v>192</v>
      </c>
      <c r="E574" s="258" t="s">
        <v>19</v>
      </c>
      <c r="F574" s="259" t="s">
        <v>201</v>
      </c>
      <c r="G574" s="257"/>
      <c r="H574" s="260">
        <v>4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6" t="s">
        <v>192</v>
      </c>
      <c r="AU574" s="266" t="s">
        <v>14</v>
      </c>
      <c r="AV574" s="15" t="s">
        <v>188</v>
      </c>
      <c r="AW574" s="15" t="s">
        <v>35</v>
      </c>
      <c r="AX574" s="15" t="s">
        <v>81</v>
      </c>
      <c r="AY574" s="266" t="s">
        <v>179</v>
      </c>
    </row>
    <row r="575" s="2" customFormat="1" ht="24.15" customHeight="1">
      <c r="A575" s="42"/>
      <c r="B575" s="43"/>
      <c r="C575" s="267" t="s">
        <v>933</v>
      </c>
      <c r="D575" s="267" t="s">
        <v>266</v>
      </c>
      <c r="E575" s="268" t="s">
        <v>1385</v>
      </c>
      <c r="F575" s="269" t="s">
        <v>1386</v>
      </c>
      <c r="G575" s="270" t="s">
        <v>1382</v>
      </c>
      <c r="H575" s="271">
        <v>4</v>
      </c>
      <c r="I575" s="272"/>
      <c r="J575" s="273">
        <f>ROUND(I575*H575,2)</f>
        <v>0</v>
      </c>
      <c r="K575" s="269" t="s">
        <v>187</v>
      </c>
      <c r="L575" s="274"/>
      <c r="M575" s="275" t="s">
        <v>19</v>
      </c>
      <c r="N575" s="276" t="s">
        <v>45</v>
      </c>
      <c r="O575" s="88"/>
      <c r="P575" s="225">
        <f>O575*H575</f>
        <v>0</v>
      </c>
      <c r="Q575" s="225">
        <v>0.00173</v>
      </c>
      <c r="R575" s="225">
        <f>Q575*H575</f>
        <v>0.0069199999999999999</v>
      </c>
      <c r="S575" s="225">
        <v>0</v>
      </c>
      <c r="T575" s="226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27" t="s">
        <v>401</v>
      </c>
      <c r="AT575" s="227" t="s">
        <v>266</v>
      </c>
      <c r="AU575" s="227" t="s">
        <v>14</v>
      </c>
      <c r="AY575" s="21" t="s">
        <v>179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21" t="s">
        <v>81</v>
      </c>
      <c r="BK575" s="228">
        <f>ROUND(I575*H575,2)</f>
        <v>0</v>
      </c>
      <c r="BL575" s="21" t="s">
        <v>229</v>
      </c>
      <c r="BM575" s="227" t="s">
        <v>1387</v>
      </c>
    </row>
    <row r="576" s="2" customFormat="1">
      <c r="A576" s="42"/>
      <c r="B576" s="43"/>
      <c r="C576" s="44"/>
      <c r="D576" s="236" t="s">
        <v>272</v>
      </c>
      <c r="E576" s="44"/>
      <c r="F576" s="277" t="s">
        <v>1388</v>
      </c>
      <c r="G576" s="44"/>
      <c r="H576" s="44"/>
      <c r="I576" s="231"/>
      <c r="J576" s="44"/>
      <c r="K576" s="44"/>
      <c r="L576" s="48"/>
      <c r="M576" s="232"/>
      <c r="N576" s="233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1" t="s">
        <v>272</v>
      </c>
      <c r="AU576" s="21" t="s">
        <v>14</v>
      </c>
    </row>
    <row r="577" s="13" customFormat="1">
      <c r="A577" s="13"/>
      <c r="B577" s="234"/>
      <c r="C577" s="235"/>
      <c r="D577" s="236" t="s">
        <v>192</v>
      </c>
      <c r="E577" s="237" t="s">
        <v>19</v>
      </c>
      <c r="F577" s="238" t="s">
        <v>1070</v>
      </c>
      <c r="G577" s="235"/>
      <c r="H577" s="237" t="s">
        <v>19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192</v>
      </c>
      <c r="AU577" s="244" t="s">
        <v>14</v>
      </c>
      <c r="AV577" s="13" t="s">
        <v>81</v>
      </c>
      <c r="AW577" s="13" t="s">
        <v>35</v>
      </c>
      <c r="AX577" s="13" t="s">
        <v>74</v>
      </c>
      <c r="AY577" s="244" t="s">
        <v>179</v>
      </c>
    </row>
    <row r="578" s="13" customFormat="1">
      <c r="A578" s="13"/>
      <c r="B578" s="234"/>
      <c r="C578" s="235"/>
      <c r="D578" s="236" t="s">
        <v>192</v>
      </c>
      <c r="E578" s="237" t="s">
        <v>19</v>
      </c>
      <c r="F578" s="238" t="s">
        <v>194</v>
      </c>
      <c r="G578" s="235"/>
      <c r="H578" s="237" t="s">
        <v>19</v>
      </c>
      <c r="I578" s="239"/>
      <c r="J578" s="235"/>
      <c r="K578" s="235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192</v>
      </c>
      <c r="AU578" s="244" t="s">
        <v>14</v>
      </c>
      <c r="AV578" s="13" t="s">
        <v>81</v>
      </c>
      <c r="AW578" s="13" t="s">
        <v>35</v>
      </c>
      <c r="AX578" s="13" t="s">
        <v>74</v>
      </c>
      <c r="AY578" s="244" t="s">
        <v>179</v>
      </c>
    </row>
    <row r="579" s="13" customFormat="1">
      <c r="A579" s="13"/>
      <c r="B579" s="234"/>
      <c r="C579" s="235"/>
      <c r="D579" s="236" t="s">
        <v>192</v>
      </c>
      <c r="E579" s="237" t="s">
        <v>19</v>
      </c>
      <c r="F579" s="238" t="s">
        <v>198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192</v>
      </c>
      <c r="AU579" s="244" t="s">
        <v>14</v>
      </c>
      <c r="AV579" s="13" t="s">
        <v>81</v>
      </c>
      <c r="AW579" s="13" t="s">
        <v>35</v>
      </c>
      <c r="AX579" s="13" t="s">
        <v>74</v>
      </c>
      <c r="AY579" s="244" t="s">
        <v>179</v>
      </c>
    </row>
    <row r="580" s="14" customFormat="1">
      <c r="A580" s="14"/>
      <c r="B580" s="245"/>
      <c r="C580" s="246"/>
      <c r="D580" s="236" t="s">
        <v>192</v>
      </c>
      <c r="E580" s="247" t="s">
        <v>19</v>
      </c>
      <c r="F580" s="248" t="s">
        <v>455</v>
      </c>
      <c r="G580" s="246"/>
      <c r="H580" s="249">
        <v>4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192</v>
      </c>
      <c r="AU580" s="255" t="s">
        <v>14</v>
      </c>
      <c r="AV580" s="14" t="s">
        <v>14</v>
      </c>
      <c r="AW580" s="14" t="s">
        <v>35</v>
      </c>
      <c r="AX580" s="14" t="s">
        <v>74</v>
      </c>
      <c r="AY580" s="255" t="s">
        <v>179</v>
      </c>
    </row>
    <row r="581" s="15" customFormat="1">
      <c r="A581" s="15"/>
      <c r="B581" s="256"/>
      <c r="C581" s="257"/>
      <c r="D581" s="236" t="s">
        <v>192</v>
      </c>
      <c r="E581" s="258" t="s">
        <v>19</v>
      </c>
      <c r="F581" s="259" t="s">
        <v>201</v>
      </c>
      <c r="G581" s="257"/>
      <c r="H581" s="260">
        <v>4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192</v>
      </c>
      <c r="AU581" s="266" t="s">
        <v>14</v>
      </c>
      <c r="AV581" s="15" t="s">
        <v>188</v>
      </c>
      <c r="AW581" s="15" t="s">
        <v>35</v>
      </c>
      <c r="AX581" s="15" t="s">
        <v>81</v>
      </c>
      <c r="AY581" s="266" t="s">
        <v>179</v>
      </c>
    </row>
    <row r="582" s="2" customFormat="1" ht="24.15" customHeight="1">
      <c r="A582" s="42"/>
      <c r="B582" s="43"/>
      <c r="C582" s="267" t="s">
        <v>392</v>
      </c>
      <c r="D582" s="267" t="s">
        <v>266</v>
      </c>
      <c r="E582" s="268" t="s">
        <v>1389</v>
      </c>
      <c r="F582" s="269" t="s">
        <v>1390</v>
      </c>
      <c r="G582" s="270" t="s">
        <v>1382</v>
      </c>
      <c r="H582" s="271">
        <v>18</v>
      </c>
      <c r="I582" s="272"/>
      <c r="J582" s="273">
        <f>ROUND(I582*H582,2)</f>
        <v>0</v>
      </c>
      <c r="K582" s="269" t="s">
        <v>187</v>
      </c>
      <c r="L582" s="274"/>
      <c r="M582" s="275" t="s">
        <v>19</v>
      </c>
      <c r="N582" s="276" t="s">
        <v>45</v>
      </c>
      <c r="O582" s="88"/>
      <c r="P582" s="225">
        <f>O582*H582</f>
        <v>0</v>
      </c>
      <c r="Q582" s="225">
        <v>0.00093000000000000005</v>
      </c>
      <c r="R582" s="225">
        <f>Q582*H582</f>
        <v>0.016740000000000001</v>
      </c>
      <c r="S582" s="225">
        <v>0</v>
      </c>
      <c r="T582" s="226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7" t="s">
        <v>401</v>
      </c>
      <c r="AT582" s="227" t="s">
        <v>266</v>
      </c>
      <c r="AU582" s="227" t="s">
        <v>14</v>
      </c>
      <c r="AY582" s="21" t="s">
        <v>179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1" t="s">
        <v>81</v>
      </c>
      <c r="BK582" s="228">
        <f>ROUND(I582*H582,2)</f>
        <v>0</v>
      </c>
      <c r="BL582" s="21" t="s">
        <v>229</v>
      </c>
      <c r="BM582" s="227" t="s">
        <v>1391</v>
      </c>
    </row>
    <row r="583" s="2" customFormat="1">
      <c r="A583" s="42"/>
      <c r="B583" s="43"/>
      <c r="C583" s="44"/>
      <c r="D583" s="236" t="s">
        <v>272</v>
      </c>
      <c r="E583" s="44"/>
      <c r="F583" s="277" t="s">
        <v>1388</v>
      </c>
      <c r="G583" s="44"/>
      <c r="H583" s="44"/>
      <c r="I583" s="231"/>
      <c r="J583" s="44"/>
      <c r="K583" s="44"/>
      <c r="L583" s="48"/>
      <c r="M583" s="232"/>
      <c r="N583" s="233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1" t="s">
        <v>272</v>
      </c>
      <c r="AU583" s="21" t="s">
        <v>14</v>
      </c>
    </row>
    <row r="584" s="13" customFormat="1">
      <c r="A584" s="13"/>
      <c r="B584" s="234"/>
      <c r="C584" s="235"/>
      <c r="D584" s="236" t="s">
        <v>192</v>
      </c>
      <c r="E584" s="237" t="s">
        <v>19</v>
      </c>
      <c r="F584" s="238" t="s">
        <v>1070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192</v>
      </c>
      <c r="AU584" s="244" t="s">
        <v>14</v>
      </c>
      <c r="AV584" s="13" t="s">
        <v>81</v>
      </c>
      <c r="AW584" s="13" t="s">
        <v>35</v>
      </c>
      <c r="AX584" s="13" t="s">
        <v>74</v>
      </c>
      <c r="AY584" s="244" t="s">
        <v>179</v>
      </c>
    </row>
    <row r="585" s="13" customFormat="1">
      <c r="A585" s="13"/>
      <c r="B585" s="234"/>
      <c r="C585" s="235"/>
      <c r="D585" s="236" t="s">
        <v>192</v>
      </c>
      <c r="E585" s="237" t="s">
        <v>19</v>
      </c>
      <c r="F585" s="238" t="s">
        <v>194</v>
      </c>
      <c r="G585" s="235"/>
      <c r="H585" s="237" t="s">
        <v>19</v>
      </c>
      <c r="I585" s="239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192</v>
      </c>
      <c r="AU585" s="244" t="s">
        <v>14</v>
      </c>
      <c r="AV585" s="13" t="s">
        <v>81</v>
      </c>
      <c r="AW585" s="13" t="s">
        <v>35</v>
      </c>
      <c r="AX585" s="13" t="s">
        <v>74</v>
      </c>
      <c r="AY585" s="244" t="s">
        <v>179</v>
      </c>
    </row>
    <row r="586" s="13" customFormat="1">
      <c r="A586" s="13"/>
      <c r="B586" s="234"/>
      <c r="C586" s="235"/>
      <c r="D586" s="236" t="s">
        <v>192</v>
      </c>
      <c r="E586" s="237" t="s">
        <v>19</v>
      </c>
      <c r="F586" s="238" t="s">
        <v>198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192</v>
      </c>
      <c r="AU586" s="244" t="s">
        <v>14</v>
      </c>
      <c r="AV586" s="13" t="s">
        <v>81</v>
      </c>
      <c r="AW586" s="13" t="s">
        <v>35</v>
      </c>
      <c r="AX586" s="13" t="s">
        <v>74</v>
      </c>
      <c r="AY586" s="244" t="s">
        <v>179</v>
      </c>
    </row>
    <row r="587" s="14" customFormat="1">
      <c r="A587" s="14"/>
      <c r="B587" s="245"/>
      <c r="C587" s="246"/>
      <c r="D587" s="236" t="s">
        <v>192</v>
      </c>
      <c r="E587" s="247" t="s">
        <v>19</v>
      </c>
      <c r="F587" s="248" t="s">
        <v>1392</v>
      </c>
      <c r="G587" s="246"/>
      <c r="H587" s="249">
        <v>18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192</v>
      </c>
      <c r="AU587" s="255" t="s">
        <v>14</v>
      </c>
      <c r="AV587" s="14" t="s">
        <v>14</v>
      </c>
      <c r="AW587" s="14" t="s">
        <v>35</v>
      </c>
      <c r="AX587" s="14" t="s">
        <v>74</v>
      </c>
      <c r="AY587" s="255" t="s">
        <v>179</v>
      </c>
    </row>
    <row r="588" s="15" customFormat="1">
      <c r="A588" s="15"/>
      <c r="B588" s="256"/>
      <c r="C588" s="257"/>
      <c r="D588" s="236" t="s">
        <v>192</v>
      </c>
      <c r="E588" s="258" t="s">
        <v>19</v>
      </c>
      <c r="F588" s="259" t="s">
        <v>201</v>
      </c>
      <c r="G588" s="257"/>
      <c r="H588" s="260">
        <v>18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6" t="s">
        <v>192</v>
      </c>
      <c r="AU588" s="266" t="s">
        <v>14</v>
      </c>
      <c r="AV588" s="15" t="s">
        <v>188</v>
      </c>
      <c r="AW588" s="15" t="s">
        <v>35</v>
      </c>
      <c r="AX588" s="15" t="s">
        <v>81</v>
      </c>
      <c r="AY588" s="266" t="s">
        <v>179</v>
      </c>
    </row>
    <row r="589" s="2" customFormat="1" ht="16.5" customHeight="1">
      <c r="A589" s="42"/>
      <c r="B589" s="43"/>
      <c r="C589" s="216" t="s">
        <v>939</v>
      </c>
      <c r="D589" s="216" t="s">
        <v>183</v>
      </c>
      <c r="E589" s="217" t="s">
        <v>1393</v>
      </c>
      <c r="F589" s="218" t="s">
        <v>1394</v>
      </c>
      <c r="G589" s="219" t="s">
        <v>186</v>
      </c>
      <c r="H589" s="220">
        <v>134</v>
      </c>
      <c r="I589" s="221"/>
      <c r="J589" s="222">
        <f>ROUND(I589*H589,2)</f>
        <v>0</v>
      </c>
      <c r="K589" s="218" t="s">
        <v>187</v>
      </c>
      <c r="L589" s="48"/>
      <c r="M589" s="223" t="s">
        <v>19</v>
      </c>
      <c r="N589" s="224" t="s">
        <v>45</v>
      </c>
      <c r="O589" s="88"/>
      <c r="P589" s="225">
        <f>O589*H589</f>
        <v>0</v>
      </c>
      <c r="Q589" s="225">
        <v>0</v>
      </c>
      <c r="R589" s="225">
        <f>Q589*H589</f>
        <v>0</v>
      </c>
      <c r="S589" s="225">
        <v>0</v>
      </c>
      <c r="T589" s="226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7" t="s">
        <v>229</v>
      </c>
      <c r="AT589" s="227" t="s">
        <v>183</v>
      </c>
      <c r="AU589" s="227" t="s">
        <v>14</v>
      </c>
      <c r="AY589" s="21" t="s">
        <v>179</v>
      </c>
      <c r="BE589" s="228">
        <f>IF(N589="základní",J589,0)</f>
        <v>0</v>
      </c>
      <c r="BF589" s="228">
        <f>IF(N589="snížená",J589,0)</f>
        <v>0</v>
      </c>
      <c r="BG589" s="228">
        <f>IF(N589="zákl. přenesená",J589,0)</f>
        <v>0</v>
      </c>
      <c r="BH589" s="228">
        <f>IF(N589="sníž. přenesená",J589,0)</f>
        <v>0</v>
      </c>
      <c r="BI589" s="228">
        <f>IF(N589="nulová",J589,0)</f>
        <v>0</v>
      </c>
      <c r="BJ589" s="21" t="s">
        <v>81</v>
      </c>
      <c r="BK589" s="228">
        <f>ROUND(I589*H589,2)</f>
        <v>0</v>
      </c>
      <c r="BL589" s="21" t="s">
        <v>229</v>
      </c>
      <c r="BM589" s="227" t="s">
        <v>988</v>
      </c>
    </row>
    <row r="590" s="2" customFormat="1">
      <c r="A590" s="42"/>
      <c r="B590" s="43"/>
      <c r="C590" s="44"/>
      <c r="D590" s="229" t="s">
        <v>190</v>
      </c>
      <c r="E590" s="44"/>
      <c r="F590" s="230" t="s">
        <v>1395</v>
      </c>
      <c r="G590" s="44"/>
      <c r="H590" s="44"/>
      <c r="I590" s="231"/>
      <c r="J590" s="44"/>
      <c r="K590" s="44"/>
      <c r="L590" s="48"/>
      <c r="M590" s="232"/>
      <c r="N590" s="233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1" t="s">
        <v>190</v>
      </c>
      <c r="AU590" s="21" t="s">
        <v>14</v>
      </c>
    </row>
    <row r="591" s="13" customFormat="1">
      <c r="A591" s="13"/>
      <c r="B591" s="234"/>
      <c r="C591" s="235"/>
      <c r="D591" s="236" t="s">
        <v>192</v>
      </c>
      <c r="E591" s="237" t="s">
        <v>19</v>
      </c>
      <c r="F591" s="238" t="s">
        <v>1070</v>
      </c>
      <c r="G591" s="235"/>
      <c r="H591" s="237" t="s">
        <v>19</v>
      </c>
      <c r="I591" s="239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192</v>
      </c>
      <c r="AU591" s="244" t="s">
        <v>14</v>
      </c>
      <c r="AV591" s="13" t="s">
        <v>81</v>
      </c>
      <c r="AW591" s="13" t="s">
        <v>35</v>
      </c>
      <c r="AX591" s="13" t="s">
        <v>74</v>
      </c>
      <c r="AY591" s="244" t="s">
        <v>179</v>
      </c>
    </row>
    <row r="592" s="13" customFormat="1">
      <c r="A592" s="13"/>
      <c r="B592" s="234"/>
      <c r="C592" s="235"/>
      <c r="D592" s="236" t="s">
        <v>192</v>
      </c>
      <c r="E592" s="237" t="s">
        <v>19</v>
      </c>
      <c r="F592" s="238" t="s">
        <v>194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192</v>
      </c>
      <c r="AU592" s="244" t="s">
        <v>14</v>
      </c>
      <c r="AV592" s="13" t="s">
        <v>81</v>
      </c>
      <c r="AW592" s="13" t="s">
        <v>35</v>
      </c>
      <c r="AX592" s="13" t="s">
        <v>74</v>
      </c>
      <c r="AY592" s="244" t="s">
        <v>179</v>
      </c>
    </row>
    <row r="593" s="13" customFormat="1">
      <c r="A593" s="13"/>
      <c r="B593" s="234"/>
      <c r="C593" s="235"/>
      <c r="D593" s="236" t="s">
        <v>192</v>
      </c>
      <c r="E593" s="237" t="s">
        <v>19</v>
      </c>
      <c r="F593" s="238" t="s">
        <v>198</v>
      </c>
      <c r="G593" s="235"/>
      <c r="H593" s="237" t="s">
        <v>19</v>
      </c>
      <c r="I593" s="239"/>
      <c r="J593" s="235"/>
      <c r="K593" s="235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192</v>
      </c>
      <c r="AU593" s="244" t="s">
        <v>14</v>
      </c>
      <c r="AV593" s="13" t="s">
        <v>81</v>
      </c>
      <c r="AW593" s="13" t="s">
        <v>35</v>
      </c>
      <c r="AX593" s="13" t="s">
        <v>74</v>
      </c>
      <c r="AY593" s="244" t="s">
        <v>179</v>
      </c>
    </row>
    <row r="594" s="14" customFormat="1">
      <c r="A594" s="14"/>
      <c r="B594" s="245"/>
      <c r="C594" s="246"/>
      <c r="D594" s="236" t="s">
        <v>192</v>
      </c>
      <c r="E594" s="247" t="s">
        <v>19</v>
      </c>
      <c r="F594" s="248" t="s">
        <v>1396</v>
      </c>
      <c r="G594" s="246"/>
      <c r="H594" s="249">
        <v>134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192</v>
      </c>
      <c r="AU594" s="255" t="s">
        <v>14</v>
      </c>
      <c r="AV594" s="14" t="s">
        <v>14</v>
      </c>
      <c r="AW594" s="14" t="s">
        <v>35</v>
      </c>
      <c r="AX594" s="14" t="s">
        <v>74</v>
      </c>
      <c r="AY594" s="255" t="s">
        <v>179</v>
      </c>
    </row>
    <row r="595" s="15" customFormat="1">
      <c r="A595" s="15"/>
      <c r="B595" s="256"/>
      <c r="C595" s="257"/>
      <c r="D595" s="236" t="s">
        <v>192</v>
      </c>
      <c r="E595" s="258" t="s">
        <v>19</v>
      </c>
      <c r="F595" s="259" t="s">
        <v>201</v>
      </c>
      <c r="G595" s="257"/>
      <c r="H595" s="260">
        <v>134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6" t="s">
        <v>192</v>
      </c>
      <c r="AU595" s="266" t="s">
        <v>14</v>
      </c>
      <c r="AV595" s="15" t="s">
        <v>188</v>
      </c>
      <c r="AW595" s="15" t="s">
        <v>35</v>
      </c>
      <c r="AX595" s="15" t="s">
        <v>81</v>
      </c>
      <c r="AY595" s="266" t="s">
        <v>179</v>
      </c>
    </row>
    <row r="596" s="2" customFormat="1" ht="16.5" customHeight="1">
      <c r="A596" s="42"/>
      <c r="B596" s="43"/>
      <c r="C596" s="267" t="s">
        <v>398</v>
      </c>
      <c r="D596" s="267" t="s">
        <v>266</v>
      </c>
      <c r="E596" s="268" t="s">
        <v>1397</v>
      </c>
      <c r="F596" s="269" t="s">
        <v>1398</v>
      </c>
      <c r="G596" s="270" t="s">
        <v>216</v>
      </c>
      <c r="H596" s="271">
        <v>7.2359999999999998</v>
      </c>
      <c r="I596" s="272"/>
      <c r="J596" s="273">
        <f>ROUND(I596*H596,2)</f>
        <v>0</v>
      </c>
      <c r="K596" s="269" t="s">
        <v>187</v>
      </c>
      <c r="L596" s="274"/>
      <c r="M596" s="275" t="s">
        <v>19</v>
      </c>
      <c r="N596" s="276" t="s">
        <v>45</v>
      </c>
      <c r="O596" s="88"/>
      <c r="P596" s="225">
        <f>O596*H596</f>
        <v>0</v>
      </c>
      <c r="Q596" s="225">
        <v>0.75</v>
      </c>
      <c r="R596" s="225">
        <f>Q596*H596</f>
        <v>5.4269999999999996</v>
      </c>
      <c r="S596" s="225">
        <v>0</v>
      </c>
      <c r="T596" s="226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7" t="s">
        <v>401</v>
      </c>
      <c r="AT596" s="227" t="s">
        <v>266</v>
      </c>
      <c r="AU596" s="227" t="s">
        <v>14</v>
      </c>
      <c r="AY596" s="21" t="s">
        <v>179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1" t="s">
        <v>81</v>
      </c>
      <c r="BK596" s="228">
        <f>ROUND(I596*H596,2)</f>
        <v>0</v>
      </c>
      <c r="BL596" s="21" t="s">
        <v>229</v>
      </c>
      <c r="BM596" s="227" t="s">
        <v>994</v>
      </c>
    </row>
    <row r="597" s="14" customFormat="1">
      <c r="A597" s="14"/>
      <c r="B597" s="245"/>
      <c r="C597" s="246"/>
      <c r="D597" s="236" t="s">
        <v>192</v>
      </c>
      <c r="E597" s="247" t="s">
        <v>19</v>
      </c>
      <c r="F597" s="248" t="s">
        <v>1372</v>
      </c>
      <c r="G597" s="246"/>
      <c r="H597" s="249">
        <v>6.7000000000000002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192</v>
      </c>
      <c r="AU597" s="255" t="s">
        <v>14</v>
      </c>
      <c r="AV597" s="14" t="s">
        <v>14</v>
      </c>
      <c r="AW597" s="14" t="s">
        <v>35</v>
      </c>
      <c r="AX597" s="14" t="s">
        <v>74</v>
      </c>
      <c r="AY597" s="255" t="s">
        <v>179</v>
      </c>
    </row>
    <row r="598" s="15" customFormat="1">
      <c r="A598" s="15"/>
      <c r="B598" s="256"/>
      <c r="C598" s="257"/>
      <c r="D598" s="236" t="s">
        <v>192</v>
      </c>
      <c r="E598" s="258" t="s">
        <v>19</v>
      </c>
      <c r="F598" s="259" t="s">
        <v>201</v>
      </c>
      <c r="G598" s="257"/>
      <c r="H598" s="260">
        <v>6.7000000000000002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6" t="s">
        <v>192</v>
      </c>
      <c r="AU598" s="266" t="s">
        <v>14</v>
      </c>
      <c r="AV598" s="15" t="s">
        <v>188</v>
      </c>
      <c r="AW598" s="15" t="s">
        <v>35</v>
      </c>
      <c r="AX598" s="15" t="s">
        <v>74</v>
      </c>
      <c r="AY598" s="266" t="s">
        <v>179</v>
      </c>
    </row>
    <row r="599" s="14" customFormat="1">
      <c r="A599" s="14"/>
      <c r="B599" s="245"/>
      <c r="C599" s="246"/>
      <c r="D599" s="236" t="s">
        <v>192</v>
      </c>
      <c r="E599" s="247" t="s">
        <v>19</v>
      </c>
      <c r="F599" s="248" t="s">
        <v>1399</v>
      </c>
      <c r="G599" s="246"/>
      <c r="H599" s="249">
        <v>7.2359999999999998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192</v>
      </c>
      <c r="AU599" s="255" t="s">
        <v>14</v>
      </c>
      <c r="AV599" s="14" t="s">
        <v>14</v>
      </c>
      <c r="AW599" s="14" t="s">
        <v>35</v>
      </c>
      <c r="AX599" s="14" t="s">
        <v>81</v>
      </c>
      <c r="AY599" s="255" t="s">
        <v>179</v>
      </c>
    </row>
    <row r="600" s="2" customFormat="1" ht="16.5" customHeight="1">
      <c r="A600" s="42"/>
      <c r="B600" s="43"/>
      <c r="C600" s="216" t="s">
        <v>947</v>
      </c>
      <c r="D600" s="216" t="s">
        <v>183</v>
      </c>
      <c r="E600" s="217" t="s">
        <v>1400</v>
      </c>
      <c r="F600" s="218" t="s">
        <v>1401</v>
      </c>
      <c r="G600" s="219" t="s">
        <v>186</v>
      </c>
      <c r="H600" s="220">
        <v>134</v>
      </c>
      <c r="I600" s="221"/>
      <c r="J600" s="222">
        <f>ROUND(I600*H600,2)</f>
        <v>0</v>
      </c>
      <c r="K600" s="218" t="s">
        <v>187</v>
      </c>
      <c r="L600" s="48"/>
      <c r="M600" s="223" t="s">
        <v>19</v>
      </c>
      <c r="N600" s="224" t="s">
        <v>45</v>
      </c>
      <c r="O600" s="88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R600" s="227" t="s">
        <v>229</v>
      </c>
      <c r="AT600" s="227" t="s">
        <v>183</v>
      </c>
      <c r="AU600" s="227" t="s">
        <v>14</v>
      </c>
      <c r="AY600" s="21" t="s">
        <v>179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1" t="s">
        <v>81</v>
      </c>
      <c r="BK600" s="228">
        <f>ROUND(I600*H600,2)</f>
        <v>0</v>
      </c>
      <c r="BL600" s="21" t="s">
        <v>229</v>
      </c>
      <c r="BM600" s="227" t="s">
        <v>1402</v>
      </c>
    </row>
    <row r="601" s="2" customFormat="1">
      <c r="A601" s="42"/>
      <c r="B601" s="43"/>
      <c r="C601" s="44"/>
      <c r="D601" s="229" t="s">
        <v>190</v>
      </c>
      <c r="E601" s="44"/>
      <c r="F601" s="230" t="s">
        <v>1403</v>
      </c>
      <c r="G601" s="44"/>
      <c r="H601" s="44"/>
      <c r="I601" s="231"/>
      <c r="J601" s="44"/>
      <c r="K601" s="44"/>
      <c r="L601" s="48"/>
      <c r="M601" s="232"/>
      <c r="N601" s="233"/>
      <c r="O601" s="88"/>
      <c r="P601" s="88"/>
      <c r="Q601" s="88"/>
      <c r="R601" s="88"/>
      <c r="S601" s="88"/>
      <c r="T601" s="89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T601" s="21" t="s">
        <v>190</v>
      </c>
      <c r="AU601" s="21" t="s">
        <v>14</v>
      </c>
    </row>
    <row r="602" s="13" customFormat="1">
      <c r="A602" s="13"/>
      <c r="B602" s="234"/>
      <c r="C602" s="235"/>
      <c r="D602" s="236" t="s">
        <v>192</v>
      </c>
      <c r="E602" s="237" t="s">
        <v>19</v>
      </c>
      <c r="F602" s="238" t="s">
        <v>1070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192</v>
      </c>
      <c r="AU602" s="244" t="s">
        <v>14</v>
      </c>
      <c r="AV602" s="13" t="s">
        <v>81</v>
      </c>
      <c r="AW602" s="13" t="s">
        <v>35</v>
      </c>
      <c r="AX602" s="13" t="s">
        <v>74</v>
      </c>
      <c r="AY602" s="244" t="s">
        <v>179</v>
      </c>
    </row>
    <row r="603" s="13" customFormat="1">
      <c r="A603" s="13"/>
      <c r="B603" s="234"/>
      <c r="C603" s="235"/>
      <c r="D603" s="236" t="s">
        <v>192</v>
      </c>
      <c r="E603" s="237" t="s">
        <v>19</v>
      </c>
      <c r="F603" s="238" t="s">
        <v>194</v>
      </c>
      <c r="G603" s="235"/>
      <c r="H603" s="237" t="s">
        <v>19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192</v>
      </c>
      <c r="AU603" s="244" t="s">
        <v>14</v>
      </c>
      <c r="AV603" s="13" t="s">
        <v>81</v>
      </c>
      <c r="AW603" s="13" t="s">
        <v>35</v>
      </c>
      <c r="AX603" s="13" t="s">
        <v>74</v>
      </c>
      <c r="AY603" s="244" t="s">
        <v>179</v>
      </c>
    </row>
    <row r="604" s="13" customFormat="1">
      <c r="A604" s="13"/>
      <c r="B604" s="234"/>
      <c r="C604" s="235"/>
      <c r="D604" s="236" t="s">
        <v>192</v>
      </c>
      <c r="E604" s="237" t="s">
        <v>19</v>
      </c>
      <c r="F604" s="238" t="s">
        <v>198</v>
      </c>
      <c r="G604" s="235"/>
      <c r="H604" s="237" t="s">
        <v>19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192</v>
      </c>
      <c r="AU604" s="244" t="s">
        <v>14</v>
      </c>
      <c r="AV604" s="13" t="s">
        <v>81</v>
      </c>
      <c r="AW604" s="13" t="s">
        <v>35</v>
      </c>
      <c r="AX604" s="13" t="s">
        <v>74</v>
      </c>
      <c r="AY604" s="244" t="s">
        <v>179</v>
      </c>
    </row>
    <row r="605" s="14" customFormat="1">
      <c r="A605" s="14"/>
      <c r="B605" s="245"/>
      <c r="C605" s="246"/>
      <c r="D605" s="236" t="s">
        <v>192</v>
      </c>
      <c r="E605" s="247" t="s">
        <v>19</v>
      </c>
      <c r="F605" s="248" t="s">
        <v>1404</v>
      </c>
      <c r="G605" s="246"/>
      <c r="H605" s="249">
        <v>134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192</v>
      </c>
      <c r="AU605" s="255" t="s">
        <v>14</v>
      </c>
      <c r="AV605" s="14" t="s">
        <v>14</v>
      </c>
      <c r="AW605" s="14" t="s">
        <v>35</v>
      </c>
      <c r="AX605" s="14" t="s">
        <v>74</v>
      </c>
      <c r="AY605" s="255" t="s">
        <v>179</v>
      </c>
    </row>
    <row r="606" s="15" customFormat="1">
      <c r="A606" s="15"/>
      <c r="B606" s="256"/>
      <c r="C606" s="257"/>
      <c r="D606" s="236" t="s">
        <v>192</v>
      </c>
      <c r="E606" s="258" t="s">
        <v>19</v>
      </c>
      <c r="F606" s="259" t="s">
        <v>201</v>
      </c>
      <c r="G606" s="257"/>
      <c r="H606" s="260">
        <v>134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6" t="s">
        <v>192</v>
      </c>
      <c r="AU606" s="266" t="s">
        <v>14</v>
      </c>
      <c r="AV606" s="15" t="s">
        <v>188</v>
      </c>
      <c r="AW606" s="15" t="s">
        <v>35</v>
      </c>
      <c r="AX606" s="15" t="s">
        <v>81</v>
      </c>
      <c r="AY606" s="266" t="s">
        <v>179</v>
      </c>
    </row>
    <row r="607" s="2" customFormat="1" ht="16.5" customHeight="1">
      <c r="A607" s="42"/>
      <c r="B607" s="43"/>
      <c r="C607" s="267" t="s">
        <v>380</v>
      </c>
      <c r="D607" s="267" t="s">
        <v>266</v>
      </c>
      <c r="E607" s="268" t="s">
        <v>1405</v>
      </c>
      <c r="F607" s="269" t="s">
        <v>1406</v>
      </c>
      <c r="G607" s="270" t="s">
        <v>216</v>
      </c>
      <c r="H607" s="271">
        <v>2.5800000000000001</v>
      </c>
      <c r="I607" s="272"/>
      <c r="J607" s="273">
        <f>ROUND(I607*H607,2)</f>
        <v>0</v>
      </c>
      <c r="K607" s="269" t="s">
        <v>187</v>
      </c>
      <c r="L607" s="274"/>
      <c r="M607" s="275" t="s">
        <v>19</v>
      </c>
      <c r="N607" s="276" t="s">
        <v>45</v>
      </c>
      <c r="O607" s="88"/>
      <c r="P607" s="225">
        <f>O607*H607</f>
        <v>0</v>
      </c>
      <c r="Q607" s="225">
        <v>0.75</v>
      </c>
      <c r="R607" s="225">
        <f>Q607*H607</f>
        <v>1.9350000000000001</v>
      </c>
      <c r="S607" s="225">
        <v>0</v>
      </c>
      <c r="T607" s="226">
        <f>S607*H607</f>
        <v>0</v>
      </c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R607" s="227" t="s">
        <v>401</v>
      </c>
      <c r="AT607" s="227" t="s">
        <v>266</v>
      </c>
      <c r="AU607" s="227" t="s">
        <v>14</v>
      </c>
      <c r="AY607" s="21" t="s">
        <v>179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21" t="s">
        <v>81</v>
      </c>
      <c r="BK607" s="228">
        <f>ROUND(I607*H607,2)</f>
        <v>0</v>
      </c>
      <c r="BL607" s="21" t="s">
        <v>229</v>
      </c>
      <c r="BM607" s="227" t="s">
        <v>998</v>
      </c>
    </row>
    <row r="608" s="13" customFormat="1">
      <c r="A608" s="13"/>
      <c r="B608" s="234"/>
      <c r="C608" s="235"/>
      <c r="D608" s="236" t="s">
        <v>192</v>
      </c>
      <c r="E608" s="237" t="s">
        <v>19</v>
      </c>
      <c r="F608" s="238" t="s">
        <v>1373</v>
      </c>
      <c r="G608" s="235"/>
      <c r="H608" s="237" t="s">
        <v>19</v>
      </c>
      <c r="I608" s="239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192</v>
      </c>
      <c r="AU608" s="244" t="s">
        <v>14</v>
      </c>
      <c r="AV608" s="13" t="s">
        <v>81</v>
      </c>
      <c r="AW608" s="13" t="s">
        <v>35</v>
      </c>
      <c r="AX608" s="13" t="s">
        <v>74</v>
      </c>
      <c r="AY608" s="244" t="s">
        <v>179</v>
      </c>
    </row>
    <row r="609" s="14" customFormat="1">
      <c r="A609" s="14"/>
      <c r="B609" s="245"/>
      <c r="C609" s="246"/>
      <c r="D609" s="236" t="s">
        <v>192</v>
      </c>
      <c r="E609" s="247" t="s">
        <v>19</v>
      </c>
      <c r="F609" s="248" t="s">
        <v>1374</v>
      </c>
      <c r="G609" s="246"/>
      <c r="H609" s="249">
        <v>0.36199999999999999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192</v>
      </c>
      <c r="AU609" s="255" t="s">
        <v>14</v>
      </c>
      <c r="AV609" s="14" t="s">
        <v>14</v>
      </c>
      <c r="AW609" s="14" t="s">
        <v>35</v>
      </c>
      <c r="AX609" s="14" t="s">
        <v>74</v>
      </c>
      <c r="AY609" s="255" t="s">
        <v>179</v>
      </c>
    </row>
    <row r="610" s="14" customFormat="1">
      <c r="A610" s="14"/>
      <c r="B610" s="245"/>
      <c r="C610" s="246"/>
      <c r="D610" s="236" t="s">
        <v>192</v>
      </c>
      <c r="E610" s="247" t="s">
        <v>19</v>
      </c>
      <c r="F610" s="248" t="s">
        <v>1375</v>
      </c>
      <c r="G610" s="246"/>
      <c r="H610" s="249">
        <v>2.0270000000000001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192</v>
      </c>
      <c r="AU610" s="255" t="s">
        <v>14</v>
      </c>
      <c r="AV610" s="14" t="s">
        <v>14</v>
      </c>
      <c r="AW610" s="14" t="s">
        <v>35</v>
      </c>
      <c r="AX610" s="14" t="s">
        <v>74</v>
      </c>
      <c r="AY610" s="255" t="s">
        <v>179</v>
      </c>
    </row>
    <row r="611" s="15" customFormat="1">
      <c r="A611" s="15"/>
      <c r="B611" s="256"/>
      <c r="C611" s="257"/>
      <c r="D611" s="236" t="s">
        <v>192</v>
      </c>
      <c r="E611" s="258" t="s">
        <v>19</v>
      </c>
      <c r="F611" s="259" t="s">
        <v>201</v>
      </c>
      <c r="G611" s="257"/>
      <c r="H611" s="260">
        <v>2.3889999999999998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192</v>
      </c>
      <c r="AU611" s="266" t="s">
        <v>14</v>
      </c>
      <c r="AV611" s="15" t="s">
        <v>188</v>
      </c>
      <c r="AW611" s="15" t="s">
        <v>35</v>
      </c>
      <c r="AX611" s="15" t="s">
        <v>74</v>
      </c>
      <c r="AY611" s="266" t="s">
        <v>179</v>
      </c>
    </row>
    <row r="612" s="14" customFormat="1">
      <c r="A612" s="14"/>
      <c r="B612" s="245"/>
      <c r="C612" s="246"/>
      <c r="D612" s="236" t="s">
        <v>192</v>
      </c>
      <c r="E612" s="247" t="s">
        <v>19</v>
      </c>
      <c r="F612" s="248" t="s">
        <v>1407</v>
      </c>
      <c r="G612" s="246"/>
      <c r="H612" s="249">
        <v>2.5800000000000001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192</v>
      </c>
      <c r="AU612" s="255" t="s">
        <v>14</v>
      </c>
      <c r="AV612" s="14" t="s">
        <v>14</v>
      </c>
      <c r="AW612" s="14" t="s">
        <v>35</v>
      </c>
      <c r="AX612" s="14" t="s">
        <v>81</v>
      </c>
      <c r="AY612" s="255" t="s">
        <v>179</v>
      </c>
    </row>
    <row r="613" s="2" customFormat="1" ht="16.5" customHeight="1">
      <c r="A613" s="42"/>
      <c r="B613" s="43"/>
      <c r="C613" s="216" t="s">
        <v>952</v>
      </c>
      <c r="D613" s="216" t="s">
        <v>183</v>
      </c>
      <c r="E613" s="217" t="s">
        <v>1408</v>
      </c>
      <c r="F613" s="218" t="s">
        <v>1409</v>
      </c>
      <c r="G613" s="219" t="s">
        <v>186</v>
      </c>
      <c r="H613" s="220">
        <v>134</v>
      </c>
      <c r="I613" s="221"/>
      <c r="J613" s="222">
        <f>ROUND(I613*H613,2)</f>
        <v>0</v>
      </c>
      <c r="K613" s="218" t="s">
        <v>187</v>
      </c>
      <c r="L613" s="48"/>
      <c r="M613" s="223" t="s">
        <v>19</v>
      </c>
      <c r="N613" s="224" t="s">
        <v>45</v>
      </c>
      <c r="O613" s="88"/>
      <c r="P613" s="225">
        <f>O613*H613</f>
        <v>0</v>
      </c>
      <c r="Q613" s="225">
        <v>0.00018000000000000001</v>
      </c>
      <c r="R613" s="225">
        <f>Q613*H613</f>
        <v>0.024120000000000003</v>
      </c>
      <c r="S613" s="225">
        <v>0</v>
      </c>
      <c r="T613" s="226">
        <f>S613*H613</f>
        <v>0</v>
      </c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R613" s="227" t="s">
        <v>229</v>
      </c>
      <c r="AT613" s="227" t="s">
        <v>183</v>
      </c>
      <c r="AU613" s="227" t="s">
        <v>14</v>
      </c>
      <c r="AY613" s="21" t="s">
        <v>179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1" t="s">
        <v>81</v>
      </c>
      <c r="BK613" s="228">
        <f>ROUND(I613*H613,2)</f>
        <v>0</v>
      </c>
      <c r="BL613" s="21" t="s">
        <v>229</v>
      </c>
      <c r="BM613" s="227" t="s">
        <v>1004</v>
      </c>
    </row>
    <row r="614" s="2" customFormat="1">
      <c r="A614" s="42"/>
      <c r="B614" s="43"/>
      <c r="C614" s="44"/>
      <c r="D614" s="229" t="s">
        <v>190</v>
      </c>
      <c r="E614" s="44"/>
      <c r="F614" s="230" t="s">
        <v>1410</v>
      </c>
      <c r="G614" s="44"/>
      <c r="H614" s="44"/>
      <c r="I614" s="231"/>
      <c r="J614" s="44"/>
      <c r="K614" s="44"/>
      <c r="L614" s="48"/>
      <c r="M614" s="232"/>
      <c r="N614" s="233"/>
      <c r="O614" s="88"/>
      <c r="P614" s="88"/>
      <c r="Q614" s="88"/>
      <c r="R614" s="88"/>
      <c r="S614" s="88"/>
      <c r="T614" s="89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T614" s="21" t="s">
        <v>190</v>
      </c>
      <c r="AU614" s="21" t="s">
        <v>14</v>
      </c>
    </row>
    <row r="615" s="14" customFormat="1">
      <c r="A615" s="14"/>
      <c r="B615" s="245"/>
      <c r="C615" s="246"/>
      <c r="D615" s="236" t="s">
        <v>192</v>
      </c>
      <c r="E615" s="247" t="s">
        <v>19</v>
      </c>
      <c r="F615" s="248" t="s">
        <v>1404</v>
      </c>
      <c r="G615" s="246"/>
      <c r="H615" s="249">
        <v>134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192</v>
      </c>
      <c r="AU615" s="255" t="s">
        <v>14</v>
      </c>
      <c r="AV615" s="14" t="s">
        <v>14</v>
      </c>
      <c r="AW615" s="14" t="s">
        <v>35</v>
      </c>
      <c r="AX615" s="14" t="s">
        <v>74</v>
      </c>
      <c r="AY615" s="255" t="s">
        <v>179</v>
      </c>
    </row>
    <row r="616" s="15" customFormat="1">
      <c r="A616" s="15"/>
      <c r="B616" s="256"/>
      <c r="C616" s="257"/>
      <c r="D616" s="236" t="s">
        <v>192</v>
      </c>
      <c r="E616" s="258" t="s">
        <v>19</v>
      </c>
      <c r="F616" s="259" t="s">
        <v>201</v>
      </c>
      <c r="G616" s="257"/>
      <c r="H616" s="260">
        <v>134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6" t="s">
        <v>192</v>
      </c>
      <c r="AU616" s="266" t="s">
        <v>14</v>
      </c>
      <c r="AV616" s="15" t="s">
        <v>188</v>
      </c>
      <c r="AW616" s="15" t="s">
        <v>35</v>
      </c>
      <c r="AX616" s="15" t="s">
        <v>81</v>
      </c>
      <c r="AY616" s="266" t="s">
        <v>179</v>
      </c>
    </row>
    <row r="617" s="2" customFormat="1" ht="24.15" customHeight="1">
      <c r="A617" s="42"/>
      <c r="B617" s="43"/>
      <c r="C617" s="216" t="s">
        <v>404</v>
      </c>
      <c r="D617" s="216" t="s">
        <v>183</v>
      </c>
      <c r="E617" s="217" t="s">
        <v>1411</v>
      </c>
      <c r="F617" s="218" t="s">
        <v>1412</v>
      </c>
      <c r="G617" s="219" t="s">
        <v>269</v>
      </c>
      <c r="H617" s="220">
        <v>7.4619999999999997</v>
      </c>
      <c r="I617" s="221"/>
      <c r="J617" s="222">
        <f>ROUND(I617*H617,2)</f>
        <v>0</v>
      </c>
      <c r="K617" s="218" t="s">
        <v>187</v>
      </c>
      <c r="L617" s="48"/>
      <c r="M617" s="223" t="s">
        <v>19</v>
      </c>
      <c r="N617" s="224" t="s">
        <v>45</v>
      </c>
      <c r="O617" s="88"/>
      <c r="P617" s="225">
        <f>O617*H617</f>
        <v>0</v>
      </c>
      <c r="Q617" s="225">
        <v>0</v>
      </c>
      <c r="R617" s="225">
        <f>Q617*H617</f>
        <v>0</v>
      </c>
      <c r="S617" s="225">
        <v>0</v>
      </c>
      <c r="T617" s="226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27" t="s">
        <v>229</v>
      </c>
      <c r="AT617" s="227" t="s">
        <v>183</v>
      </c>
      <c r="AU617" s="227" t="s">
        <v>14</v>
      </c>
      <c r="AY617" s="21" t="s">
        <v>179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1" t="s">
        <v>81</v>
      </c>
      <c r="BK617" s="228">
        <f>ROUND(I617*H617,2)</f>
        <v>0</v>
      </c>
      <c r="BL617" s="21" t="s">
        <v>229</v>
      </c>
      <c r="BM617" s="227" t="s">
        <v>1008</v>
      </c>
    </row>
    <row r="618" s="2" customFormat="1">
      <c r="A618" s="42"/>
      <c r="B618" s="43"/>
      <c r="C618" s="44"/>
      <c r="D618" s="229" t="s">
        <v>190</v>
      </c>
      <c r="E618" s="44"/>
      <c r="F618" s="230" t="s">
        <v>1413</v>
      </c>
      <c r="G618" s="44"/>
      <c r="H618" s="44"/>
      <c r="I618" s="231"/>
      <c r="J618" s="44"/>
      <c r="K618" s="44"/>
      <c r="L618" s="48"/>
      <c r="M618" s="232"/>
      <c r="N618" s="233"/>
      <c r="O618" s="88"/>
      <c r="P618" s="88"/>
      <c r="Q618" s="88"/>
      <c r="R618" s="88"/>
      <c r="S618" s="88"/>
      <c r="T618" s="89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T618" s="21" t="s">
        <v>190</v>
      </c>
      <c r="AU618" s="21" t="s">
        <v>14</v>
      </c>
    </row>
    <row r="619" s="12" customFormat="1" ht="22.8" customHeight="1">
      <c r="A619" s="12"/>
      <c r="B619" s="200"/>
      <c r="C619" s="201"/>
      <c r="D619" s="202" t="s">
        <v>73</v>
      </c>
      <c r="E619" s="214" t="s">
        <v>486</v>
      </c>
      <c r="F619" s="214" t="s">
        <v>487</v>
      </c>
      <c r="G619" s="201"/>
      <c r="H619" s="201"/>
      <c r="I619" s="204"/>
      <c r="J619" s="215">
        <f>BK619</f>
        <v>0</v>
      </c>
      <c r="K619" s="201"/>
      <c r="L619" s="206"/>
      <c r="M619" s="207"/>
      <c r="N619" s="208"/>
      <c r="O619" s="208"/>
      <c r="P619" s="209">
        <f>SUM(P620:P629)</f>
        <v>0</v>
      </c>
      <c r="Q619" s="208"/>
      <c r="R619" s="209">
        <f>SUM(R620:R629)</f>
        <v>0.032800000000000003</v>
      </c>
      <c r="S619" s="208"/>
      <c r="T619" s="210">
        <f>SUM(T620:T629)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1" t="s">
        <v>14</v>
      </c>
      <c r="AT619" s="212" t="s">
        <v>73</v>
      </c>
      <c r="AU619" s="212" t="s">
        <v>81</v>
      </c>
      <c r="AY619" s="211" t="s">
        <v>179</v>
      </c>
      <c r="BK619" s="213">
        <f>SUM(BK620:BK629)</f>
        <v>0</v>
      </c>
    </row>
    <row r="620" s="2" customFormat="1" ht="24.15" customHeight="1">
      <c r="A620" s="42"/>
      <c r="B620" s="43"/>
      <c r="C620" s="216" t="s">
        <v>961</v>
      </c>
      <c r="D620" s="216" t="s">
        <v>183</v>
      </c>
      <c r="E620" s="217" t="s">
        <v>1414</v>
      </c>
      <c r="F620" s="218" t="s">
        <v>1415</v>
      </c>
      <c r="G620" s="219" t="s">
        <v>204</v>
      </c>
      <c r="H620" s="220">
        <v>82</v>
      </c>
      <c r="I620" s="221"/>
      <c r="J620" s="222">
        <f>ROUND(I620*H620,2)</f>
        <v>0</v>
      </c>
      <c r="K620" s="218" t="s">
        <v>187</v>
      </c>
      <c r="L620" s="48"/>
      <c r="M620" s="223" t="s">
        <v>19</v>
      </c>
      <c r="N620" s="224" t="s">
        <v>45</v>
      </c>
      <c r="O620" s="88"/>
      <c r="P620" s="225">
        <f>O620*H620</f>
        <v>0</v>
      </c>
      <c r="Q620" s="225">
        <v>0.00040000000000000002</v>
      </c>
      <c r="R620" s="225">
        <f>Q620*H620</f>
        <v>0.032800000000000003</v>
      </c>
      <c r="S620" s="225">
        <v>0</v>
      </c>
      <c r="T620" s="226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27" t="s">
        <v>229</v>
      </c>
      <c r="AT620" s="227" t="s">
        <v>183</v>
      </c>
      <c r="AU620" s="227" t="s">
        <v>14</v>
      </c>
      <c r="AY620" s="21" t="s">
        <v>179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21" t="s">
        <v>81</v>
      </c>
      <c r="BK620" s="228">
        <f>ROUND(I620*H620,2)</f>
        <v>0</v>
      </c>
      <c r="BL620" s="21" t="s">
        <v>229</v>
      </c>
      <c r="BM620" s="227" t="s">
        <v>1014</v>
      </c>
    </row>
    <row r="621" s="2" customFormat="1">
      <c r="A621" s="42"/>
      <c r="B621" s="43"/>
      <c r="C621" s="44"/>
      <c r="D621" s="229" t="s">
        <v>190</v>
      </c>
      <c r="E621" s="44"/>
      <c r="F621" s="230" t="s">
        <v>1416</v>
      </c>
      <c r="G621" s="44"/>
      <c r="H621" s="44"/>
      <c r="I621" s="231"/>
      <c r="J621" s="44"/>
      <c r="K621" s="44"/>
      <c r="L621" s="48"/>
      <c r="M621" s="232"/>
      <c r="N621" s="233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1" t="s">
        <v>190</v>
      </c>
      <c r="AU621" s="21" t="s">
        <v>14</v>
      </c>
    </row>
    <row r="622" s="13" customFormat="1">
      <c r="A622" s="13"/>
      <c r="B622" s="234"/>
      <c r="C622" s="235"/>
      <c r="D622" s="236" t="s">
        <v>192</v>
      </c>
      <c r="E622" s="237" t="s">
        <v>19</v>
      </c>
      <c r="F622" s="238" t="s">
        <v>1070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192</v>
      </c>
      <c r="AU622" s="244" t="s">
        <v>14</v>
      </c>
      <c r="AV622" s="13" t="s">
        <v>81</v>
      </c>
      <c r="AW622" s="13" t="s">
        <v>35</v>
      </c>
      <c r="AX622" s="13" t="s">
        <v>74</v>
      </c>
      <c r="AY622" s="244" t="s">
        <v>179</v>
      </c>
    </row>
    <row r="623" s="13" customFormat="1">
      <c r="A623" s="13"/>
      <c r="B623" s="234"/>
      <c r="C623" s="235"/>
      <c r="D623" s="236" t="s">
        <v>192</v>
      </c>
      <c r="E623" s="237" t="s">
        <v>19</v>
      </c>
      <c r="F623" s="238" t="s">
        <v>194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192</v>
      </c>
      <c r="AU623" s="244" t="s">
        <v>14</v>
      </c>
      <c r="AV623" s="13" t="s">
        <v>81</v>
      </c>
      <c r="AW623" s="13" t="s">
        <v>35</v>
      </c>
      <c r="AX623" s="13" t="s">
        <v>74</v>
      </c>
      <c r="AY623" s="244" t="s">
        <v>179</v>
      </c>
    </row>
    <row r="624" s="13" customFormat="1">
      <c r="A624" s="13"/>
      <c r="B624" s="234"/>
      <c r="C624" s="235"/>
      <c r="D624" s="236" t="s">
        <v>192</v>
      </c>
      <c r="E624" s="237" t="s">
        <v>19</v>
      </c>
      <c r="F624" s="238" t="s">
        <v>198</v>
      </c>
      <c r="G624" s="235"/>
      <c r="H624" s="237" t="s">
        <v>19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192</v>
      </c>
      <c r="AU624" s="244" t="s">
        <v>14</v>
      </c>
      <c r="AV624" s="13" t="s">
        <v>81</v>
      </c>
      <c r="AW624" s="13" t="s">
        <v>35</v>
      </c>
      <c r="AX624" s="13" t="s">
        <v>74</v>
      </c>
      <c r="AY624" s="244" t="s">
        <v>179</v>
      </c>
    </row>
    <row r="625" s="14" customFormat="1">
      <c r="A625" s="14"/>
      <c r="B625" s="245"/>
      <c r="C625" s="246"/>
      <c r="D625" s="236" t="s">
        <v>192</v>
      </c>
      <c r="E625" s="247" t="s">
        <v>19</v>
      </c>
      <c r="F625" s="248" t="s">
        <v>1417</v>
      </c>
      <c r="G625" s="246"/>
      <c r="H625" s="249">
        <v>82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192</v>
      </c>
      <c r="AU625" s="255" t="s">
        <v>14</v>
      </c>
      <c r="AV625" s="14" t="s">
        <v>14</v>
      </c>
      <c r="AW625" s="14" t="s">
        <v>35</v>
      </c>
      <c r="AX625" s="14" t="s">
        <v>74</v>
      </c>
      <c r="AY625" s="255" t="s">
        <v>179</v>
      </c>
    </row>
    <row r="626" s="15" customFormat="1">
      <c r="A626" s="15"/>
      <c r="B626" s="256"/>
      <c r="C626" s="257"/>
      <c r="D626" s="236" t="s">
        <v>192</v>
      </c>
      <c r="E626" s="258" t="s">
        <v>19</v>
      </c>
      <c r="F626" s="259" t="s">
        <v>201</v>
      </c>
      <c r="G626" s="257"/>
      <c r="H626" s="260">
        <v>82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6" t="s">
        <v>192</v>
      </c>
      <c r="AU626" s="266" t="s">
        <v>14</v>
      </c>
      <c r="AV626" s="15" t="s">
        <v>188</v>
      </c>
      <c r="AW626" s="15" t="s">
        <v>35</v>
      </c>
      <c r="AX626" s="15" t="s">
        <v>81</v>
      </c>
      <c r="AY626" s="266" t="s">
        <v>179</v>
      </c>
    </row>
    <row r="627" s="2" customFormat="1" ht="16.5" customHeight="1">
      <c r="A627" s="42"/>
      <c r="B627" s="43"/>
      <c r="C627" s="267" t="s">
        <v>411</v>
      </c>
      <c r="D627" s="267" t="s">
        <v>266</v>
      </c>
      <c r="E627" s="268" t="s">
        <v>1418</v>
      </c>
      <c r="F627" s="269" t="s">
        <v>1419</v>
      </c>
      <c r="G627" s="270" t="s">
        <v>204</v>
      </c>
      <c r="H627" s="271">
        <v>82</v>
      </c>
      <c r="I627" s="272"/>
      <c r="J627" s="273">
        <f>ROUND(I627*H627,2)</f>
        <v>0</v>
      </c>
      <c r="K627" s="269" t="s">
        <v>187</v>
      </c>
      <c r="L627" s="274"/>
      <c r="M627" s="275" t="s">
        <v>19</v>
      </c>
      <c r="N627" s="276" t="s">
        <v>45</v>
      </c>
      <c r="O627" s="88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27" t="s">
        <v>401</v>
      </c>
      <c r="AT627" s="227" t="s">
        <v>266</v>
      </c>
      <c r="AU627" s="227" t="s">
        <v>14</v>
      </c>
      <c r="AY627" s="21" t="s">
        <v>179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1" t="s">
        <v>81</v>
      </c>
      <c r="BK627" s="228">
        <f>ROUND(I627*H627,2)</f>
        <v>0</v>
      </c>
      <c r="BL627" s="21" t="s">
        <v>229</v>
      </c>
      <c r="BM627" s="227" t="s">
        <v>1018</v>
      </c>
    </row>
    <row r="628" s="2" customFormat="1" ht="24.15" customHeight="1">
      <c r="A628" s="42"/>
      <c r="B628" s="43"/>
      <c r="C628" s="216" t="s">
        <v>966</v>
      </c>
      <c r="D628" s="216" t="s">
        <v>183</v>
      </c>
      <c r="E628" s="217" t="s">
        <v>1420</v>
      </c>
      <c r="F628" s="218" t="s">
        <v>1421</v>
      </c>
      <c r="G628" s="219" t="s">
        <v>269</v>
      </c>
      <c r="H628" s="220">
        <v>0.033000000000000002</v>
      </c>
      <c r="I628" s="221"/>
      <c r="J628" s="222">
        <f>ROUND(I628*H628,2)</f>
        <v>0</v>
      </c>
      <c r="K628" s="218" t="s">
        <v>187</v>
      </c>
      <c r="L628" s="48"/>
      <c r="M628" s="223" t="s">
        <v>19</v>
      </c>
      <c r="N628" s="224" t="s">
        <v>45</v>
      </c>
      <c r="O628" s="88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R628" s="227" t="s">
        <v>229</v>
      </c>
      <c r="AT628" s="227" t="s">
        <v>183</v>
      </c>
      <c r="AU628" s="227" t="s">
        <v>14</v>
      </c>
      <c r="AY628" s="21" t="s">
        <v>179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21" t="s">
        <v>81</v>
      </c>
      <c r="BK628" s="228">
        <f>ROUND(I628*H628,2)</f>
        <v>0</v>
      </c>
      <c r="BL628" s="21" t="s">
        <v>229</v>
      </c>
      <c r="BM628" s="227" t="s">
        <v>1024</v>
      </c>
    </row>
    <row r="629" s="2" customFormat="1">
      <c r="A629" s="42"/>
      <c r="B629" s="43"/>
      <c r="C629" s="44"/>
      <c r="D629" s="229" t="s">
        <v>190</v>
      </c>
      <c r="E629" s="44"/>
      <c r="F629" s="230" t="s">
        <v>1422</v>
      </c>
      <c r="G629" s="44"/>
      <c r="H629" s="44"/>
      <c r="I629" s="231"/>
      <c r="J629" s="44"/>
      <c r="K629" s="44"/>
      <c r="L629" s="48"/>
      <c r="M629" s="232"/>
      <c r="N629" s="233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1" t="s">
        <v>190</v>
      </c>
      <c r="AU629" s="21" t="s">
        <v>14</v>
      </c>
    </row>
    <row r="630" s="12" customFormat="1" ht="22.8" customHeight="1">
      <c r="A630" s="12"/>
      <c r="B630" s="200"/>
      <c r="C630" s="201"/>
      <c r="D630" s="202" t="s">
        <v>73</v>
      </c>
      <c r="E630" s="214" t="s">
        <v>1423</v>
      </c>
      <c r="F630" s="214" t="s">
        <v>1424</v>
      </c>
      <c r="G630" s="201"/>
      <c r="H630" s="201"/>
      <c r="I630" s="204"/>
      <c r="J630" s="215">
        <f>BK630</f>
        <v>0</v>
      </c>
      <c r="K630" s="201"/>
      <c r="L630" s="206"/>
      <c r="M630" s="207"/>
      <c r="N630" s="208"/>
      <c r="O630" s="208"/>
      <c r="P630" s="209">
        <f>SUM(P631:P644)</f>
        <v>0</v>
      </c>
      <c r="Q630" s="208"/>
      <c r="R630" s="209">
        <f>SUM(R631:R644)</f>
        <v>0.070551000000000003</v>
      </c>
      <c r="S630" s="208"/>
      <c r="T630" s="210">
        <f>SUM(T631:T644)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1" t="s">
        <v>14</v>
      </c>
      <c r="AT630" s="212" t="s">
        <v>73</v>
      </c>
      <c r="AU630" s="212" t="s">
        <v>81</v>
      </c>
      <c r="AY630" s="211" t="s">
        <v>179</v>
      </c>
      <c r="BK630" s="213">
        <f>SUM(BK631:BK644)</f>
        <v>0</v>
      </c>
    </row>
    <row r="631" s="2" customFormat="1" ht="24.15" customHeight="1">
      <c r="A631" s="42"/>
      <c r="B631" s="43"/>
      <c r="C631" s="216" t="s">
        <v>420</v>
      </c>
      <c r="D631" s="216" t="s">
        <v>183</v>
      </c>
      <c r="E631" s="217" t="s">
        <v>1425</v>
      </c>
      <c r="F631" s="218" t="s">
        <v>1426</v>
      </c>
      <c r="G631" s="219" t="s">
        <v>186</v>
      </c>
      <c r="H631" s="220">
        <v>180.90000000000001</v>
      </c>
      <c r="I631" s="221"/>
      <c r="J631" s="222">
        <f>ROUND(I631*H631,2)</f>
        <v>0</v>
      </c>
      <c r="K631" s="218" t="s">
        <v>187</v>
      </c>
      <c r="L631" s="48"/>
      <c r="M631" s="223" t="s">
        <v>19</v>
      </c>
      <c r="N631" s="224" t="s">
        <v>45</v>
      </c>
      <c r="O631" s="88"/>
      <c r="P631" s="225">
        <f>O631*H631</f>
        <v>0</v>
      </c>
      <c r="Q631" s="225">
        <v>0.00013999999999999999</v>
      </c>
      <c r="R631" s="225">
        <f>Q631*H631</f>
        <v>0.025325999999999998</v>
      </c>
      <c r="S631" s="225">
        <v>0</v>
      </c>
      <c r="T631" s="226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27" t="s">
        <v>229</v>
      </c>
      <c r="AT631" s="227" t="s">
        <v>183</v>
      </c>
      <c r="AU631" s="227" t="s">
        <v>14</v>
      </c>
      <c r="AY631" s="21" t="s">
        <v>179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1" t="s">
        <v>81</v>
      </c>
      <c r="BK631" s="228">
        <f>ROUND(I631*H631,2)</f>
        <v>0</v>
      </c>
      <c r="BL631" s="21" t="s">
        <v>229</v>
      </c>
      <c r="BM631" s="227" t="s">
        <v>1026</v>
      </c>
    </row>
    <row r="632" s="2" customFormat="1">
      <c r="A632" s="42"/>
      <c r="B632" s="43"/>
      <c r="C632" s="44"/>
      <c r="D632" s="229" t="s">
        <v>190</v>
      </c>
      <c r="E632" s="44"/>
      <c r="F632" s="230" t="s">
        <v>1427</v>
      </c>
      <c r="G632" s="44"/>
      <c r="H632" s="44"/>
      <c r="I632" s="231"/>
      <c r="J632" s="44"/>
      <c r="K632" s="44"/>
      <c r="L632" s="48"/>
      <c r="M632" s="232"/>
      <c r="N632" s="233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1" t="s">
        <v>190</v>
      </c>
      <c r="AU632" s="21" t="s">
        <v>14</v>
      </c>
    </row>
    <row r="633" s="13" customFormat="1">
      <c r="A633" s="13"/>
      <c r="B633" s="234"/>
      <c r="C633" s="235"/>
      <c r="D633" s="236" t="s">
        <v>192</v>
      </c>
      <c r="E633" s="237" t="s">
        <v>19</v>
      </c>
      <c r="F633" s="238" t="s">
        <v>1070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192</v>
      </c>
      <c r="AU633" s="244" t="s">
        <v>14</v>
      </c>
      <c r="AV633" s="13" t="s">
        <v>81</v>
      </c>
      <c r="AW633" s="13" t="s">
        <v>35</v>
      </c>
      <c r="AX633" s="13" t="s">
        <v>74</v>
      </c>
      <c r="AY633" s="244" t="s">
        <v>179</v>
      </c>
    </row>
    <row r="634" s="13" customFormat="1">
      <c r="A634" s="13"/>
      <c r="B634" s="234"/>
      <c r="C634" s="235"/>
      <c r="D634" s="236" t="s">
        <v>192</v>
      </c>
      <c r="E634" s="237" t="s">
        <v>19</v>
      </c>
      <c r="F634" s="238" t="s">
        <v>194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192</v>
      </c>
      <c r="AU634" s="244" t="s">
        <v>14</v>
      </c>
      <c r="AV634" s="13" t="s">
        <v>81</v>
      </c>
      <c r="AW634" s="13" t="s">
        <v>35</v>
      </c>
      <c r="AX634" s="13" t="s">
        <v>74</v>
      </c>
      <c r="AY634" s="244" t="s">
        <v>179</v>
      </c>
    </row>
    <row r="635" s="13" customFormat="1">
      <c r="A635" s="13"/>
      <c r="B635" s="234"/>
      <c r="C635" s="235"/>
      <c r="D635" s="236" t="s">
        <v>192</v>
      </c>
      <c r="E635" s="237" t="s">
        <v>19</v>
      </c>
      <c r="F635" s="238" t="s">
        <v>198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192</v>
      </c>
      <c r="AU635" s="244" t="s">
        <v>14</v>
      </c>
      <c r="AV635" s="13" t="s">
        <v>81</v>
      </c>
      <c r="AW635" s="13" t="s">
        <v>35</v>
      </c>
      <c r="AX635" s="13" t="s">
        <v>74</v>
      </c>
      <c r="AY635" s="244" t="s">
        <v>179</v>
      </c>
    </row>
    <row r="636" s="14" customFormat="1">
      <c r="A636" s="14"/>
      <c r="B636" s="245"/>
      <c r="C636" s="246"/>
      <c r="D636" s="236" t="s">
        <v>192</v>
      </c>
      <c r="E636" s="247" t="s">
        <v>19</v>
      </c>
      <c r="F636" s="248" t="s">
        <v>1428</v>
      </c>
      <c r="G636" s="246"/>
      <c r="H636" s="249">
        <v>180.90000000000001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192</v>
      </c>
      <c r="AU636" s="255" t="s">
        <v>14</v>
      </c>
      <c r="AV636" s="14" t="s">
        <v>14</v>
      </c>
      <c r="AW636" s="14" t="s">
        <v>35</v>
      </c>
      <c r="AX636" s="14" t="s">
        <v>74</v>
      </c>
      <c r="AY636" s="255" t="s">
        <v>179</v>
      </c>
    </row>
    <row r="637" s="15" customFormat="1">
      <c r="A637" s="15"/>
      <c r="B637" s="256"/>
      <c r="C637" s="257"/>
      <c r="D637" s="236" t="s">
        <v>192</v>
      </c>
      <c r="E637" s="258" t="s">
        <v>19</v>
      </c>
      <c r="F637" s="259" t="s">
        <v>201</v>
      </c>
      <c r="G637" s="257"/>
      <c r="H637" s="260">
        <v>180.90000000000001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6" t="s">
        <v>192</v>
      </c>
      <c r="AU637" s="266" t="s">
        <v>14</v>
      </c>
      <c r="AV637" s="15" t="s">
        <v>188</v>
      </c>
      <c r="AW637" s="15" t="s">
        <v>35</v>
      </c>
      <c r="AX637" s="15" t="s">
        <v>81</v>
      </c>
      <c r="AY637" s="266" t="s">
        <v>179</v>
      </c>
    </row>
    <row r="638" s="2" customFormat="1" ht="16.5" customHeight="1">
      <c r="A638" s="42"/>
      <c r="B638" s="43"/>
      <c r="C638" s="216" t="s">
        <v>969</v>
      </c>
      <c r="D638" s="216" t="s">
        <v>183</v>
      </c>
      <c r="E638" s="217" t="s">
        <v>1429</v>
      </c>
      <c r="F638" s="218" t="s">
        <v>1430</v>
      </c>
      <c r="G638" s="219" t="s">
        <v>186</v>
      </c>
      <c r="H638" s="220">
        <v>180.90000000000001</v>
      </c>
      <c r="I638" s="221"/>
      <c r="J638" s="222">
        <f>ROUND(I638*H638,2)</f>
        <v>0</v>
      </c>
      <c r="K638" s="218" t="s">
        <v>187</v>
      </c>
      <c r="L638" s="48"/>
      <c r="M638" s="223" t="s">
        <v>19</v>
      </c>
      <c r="N638" s="224" t="s">
        <v>45</v>
      </c>
      <c r="O638" s="88"/>
      <c r="P638" s="225">
        <f>O638*H638</f>
        <v>0</v>
      </c>
      <c r="Q638" s="225">
        <v>0.00025000000000000001</v>
      </c>
      <c r="R638" s="225">
        <f>Q638*H638</f>
        <v>0.045225000000000001</v>
      </c>
      <c r="S638" s="225">
        <v>0</v>
      </c>
      <c r="T638" s="226">
        <f>S638*H638</f>
        <v>0</v>
      </c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R638" s="227" t="s">
        <v>229</v>
      </c>
      <c r="AT638" s="227" t="s">
        <v>183</v>
      </c>
      <c r="AU638" s="227" t="s">
        <v>14</v>
      </c>
      <c r="AY638" s="21" t="s">
        <v>179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21" t="s">
        <v>81</v>
      </c>
      <c r="BK638" s="228">
        <f>ROUND(I638*H638,2)</f>
        <v>0</v>
      </c>
      <c r="BL638" s="21" t="s">
        <v>229</v>
      </c>
      <c r="BM638" s="227" t="s">
        <v>1431</v>
      </c>
    </row>
    <row r="639" s="2" customFormat="1">
      <c r="A639" s="42"/>
      <c r="B639" s="43"/>
      <c r="C639" s="44"/>
      <c r="D639" s="229" t="s">
        <v>190</v>
      </c>
      <c r="E639" s="44"/>
      <c r="F639" s="230" t="s">
        <v>1432</v>
      </c>
      <c r="G639" s="44"/>
      <c r="H639" s="44"/>
      <c r="I639" s="231"/>
      <c r="J639" s="44"/>
      <c r="K639" s="44"/>
      <c r="L639" s="48"/>
      <c r="M639" s="232"/>
      <c r="N639" s="233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1" t="s">
        <v>190</v>
      </c>
      <c r="AU639" s="21" t="s">
        <v>14</v>
      </c>
    </row>
    <row r="640" s="13" customFormat="1">
      <c r="A640" s="13"/>
      <c r="B640" s="234"/>
      <c r="C640" s="235"/>
      <c r="D640" s="236" t="s">
        <v>192</v>
      </c>
      <c r="E640" s="237" t="s">
        <v>19</v>
      </c>
      <c r="F640" s="238" t="s">
        <v>1070</v>
      </c>
      <c r="G640" s="235"/>
      <c r="H640" s="237" t="s">
        <v>19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192</v>
      </c>
      <c r="AU640" s="244" t="s">
        <v>14</v>
      </c>
      <c r="AV640" s="13" t="s">
        <v>81</v>
      </c>
      <c r="AW640" s="13" t="s">
        <v>35</v>
      </c>
      <c r="AX640" s="13" t="s">
        <v>74</v>
      </c>
      <c r="AY640" s="244" t="s">
        <v>179</v>
      </c>
    </row>
    <row r="641" s="13" customFormat="1">
      <c r="A641" s="13"/>
      <c r="B641" s="234"/>
      <c r="C641" s="235"/>
      <c r="D641" s="236" t="s">
        <v>192</v>
      </c>
      <c r="E641" s="237" t="s">
        <v>19</v>
      </c>
      <c r="F641" s="238" t="s">
        <v>194</v>
      </c>
      <c r="G641" s="235"/>
      <c r="H641" s="237" t="s">
        <v>19</v>
      </c>
      <c r="I641" s="239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192</v>
      </c>
      <c r="AU641" s="244" t="s">
        <v>14</v>
      </c>
      <c r="AV641" s="13" t="s">
        <v>81</v>
      </c>
      <c r="AW641" s="13" t="s">
        <v>35</v>
      </c>
      <c r="AX641" s="13" t="s">
        <v>74</v>
      </c>
      <c r="AY641" s="244" t="s">
        <v>179</v>
      </c>
    </row>
    <row r="642" s="13" customFormat="1">
      <c r="A642" s="13"/>
      <c r="B642" s="234"/>
      <c r="C642" s="235"/>
      <c r="D642" s="236" t="s">
        <v>192</v>
      </c>
      <c r="E642" s="237" t="s">
        <v>19</v>
      </c>
      <c r="F642" s="238" t="s">
        <v>198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192</v>
      </c>
      <c r="AU642" s="244" t="s">
        <v>14</v>
      </c>
      <c r="AV642" s="13" t="s">
        <v>81</v>
      </c>
      <c r="AW642" s="13" t="s">
        <v>35</v>
      </c>
      <c r="AX642" s="13" t="s">
        <v>74</v>
      </c>
      <c r="AY642" s="244" t="s">
        <v>179</v>
      </c>
    </row>
    <row r="643" s="14" customFormat="1">
      <c r="A643" s="14"/>
      <c r="B643" s="245"/>
      <c r="C643" s="246"/>
      <c r="D643" s="236" t="s">
        <v>192</v>
      </c>
      <c r="E643" s="247" t="s">
        <v>19</v>
      </c>
      <c r="F643" s="248" t="s">
        <v>1428</v>
      </c>
      <c r="G643" s="246"/>
      <c r="H643" s="249">
        <v>180.90000000000001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192</v>
      </c>
      <c r="AU643" s="255" t="s">
        <v>14</v>
      </c>
      <c r="AV643" s="14" t="s">
        <v>14</v>
      </c>
      <c r="AW643" s="14" t="s">
        <v>35</v>
      </c>
      <c r="AX643" s="14" t="s">
        <v>74</v>
      </c>
      <c r="AY643" s="255" t="s">
        <v>179</v>
      </c>
    </row>
    <row r="644" s="15" customFormat="1">
      <c r="A644" s="15"/>
      <c r="B644" s="256"/>
      <c r="C644" s="257"/>
      <c r="D644" s="236" t="s">
        <v>192</v>
      </c>
      <c r="E644" s="258" t="s">
        <v>19</v>
      </c>
      <c r="F644" s="259" t="s">
        <v>201</v>
      </c>
      <c r="G644" s="257"/>
      <c r="H644" s="260">
        <v>180.90000000000001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6" t="s">
        <v>192</v>
      </c>
      <c r="AU644" s="266" t="s">
        <v>14</v>
      </c>
      <c r="AV644" s="15" t="s">
        <v>188</v>
      </c>
      <c r="AW644" s="15" t="s">
        <v>35</v>
      </c>
      <c r="AX644" s="15" t="s">
        <v>81</v>
      </c>
      <c r="AY644" s="266" t="s">
        <v>179</v>
      </c>
    </row>
    <row r="645" s="12" customFormat="1" ht="22.8" customHeight="1">
      <c r="A645" s="12"/>
      <c r="B645" s="200"/>
      <c r="C645" s="201"/>
      <c r="D645" s="202" t="s">
        <v>73</v>
      </c>
      <c r="E645" s="214" t="s">
        <v>495</v>
      </c>
      <c r="F645" s="214" t="s">
        <v>496</v>
      </c>
      <c r="G645" s="201"/>
      <c r="H645" s="201"/>
      <c r="I645" s="204"/>
      <c r="J645" s="215">
        <f>BK645</f>
        <v>0</v>
      </c>
      <c r="K645" s="201"/>
      <c r="L645" s="206"/>
      <c r="M645" s="207"/>
      <c r="N645" s="208"/>
      <c r="O645" s="208"/>
      <c r="P645" s="209">
        <f>SUM(P646:P732)</f>
        <v>0</v>
      </c>
      <c r="Q645" s="208"/>
      <c r="R645" s="209">
        <f>SUM(R646:R732)</f>
        <v>12.427305000000002</v>
      </c>
      <c r="S645" s="208"/>
      <c r="T645" s="210">
        <f>SUM(T646:T732)</f>
        <v>10.2705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11" t="s">
        <v>14</v>
      </c>
      <c r="AT645" s="212" t="s">
        <v>73</v>
      </c>
      <c r="AU645" s="212" t="s">
        <v>81</v>
      </c>
      <c r="AY645" s="211" t="s">
        <v>179</v>
      </c>
      <c r="BK645" s="213">
        <f>SUM(BK646:BK732)</f>
        <v>0</v>
      </c>
    </row>
    <row r="646" s="2" customFormat="1" ht="16.5" customHeight="1">
      <c r="A646" s="42"/>
      <c r="B646" s="43"/>
      <c r="C646" s="216" t="s">
        <v>427</v>
      </c>
      <c r="D646" s="216" t="s">
        <v>183</v>
      </c>
      <c r="E646" s="217" t="s">
        <v>722</v>
      </c>
      <c r="F646" s="218" t="s">
        <v>723</v>
      </c>
      <c r="G646" s="219" t="s">
        <v>186</v>
      </c>
      <c r="H646" s="220">
        <v>410.81999999999999</v>
      </c>
      <c r="I646" s="221"/>
      <c r="J646" s="222">
        <f>ROUND(I646*H646,2)</f>
        <v>0</v>
      </c>
      <c r="K646" s="218" t="s">
        <v>187</v>
      </c>
      <c r="L646" s="48"/>
      <c r="M646" s="223" t="s">
        <v>19</v>
      </c>
      <c r="N646" s="224" t="s">
        <v>45</v>
      </c>
      <c r="O646" s="88"/>
      <c r="P646" s="225">
        <f>O646*H646</f>
        <v>0</v>
      </c>
      <c r="Q646" s="225">
        <v>0.00011</v>
      </c>
      <c r="R646" s="225">
        <f>Q646*H646</f>
        <v>0.0451902</v>
      </c>
      <c r="S646" s="225">
        <v>0</v>
      </c>
      <c r="T646" s="226">
        <f>S646*H646</f>
        <v>0</v>
      </c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R646" s="227" t="s">
        <v>229</v>
      </c>
      <c r="AT646" s="227" t="s">
        <v>183</v>
      </c>
      <c r="AU646" s="227" t="s">
        <v>14</v>
      </c>
      <c r="AY646" s="21" t="s">
        <v>179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1" t="s">
        <v>81</v>
      </c>
      <c r="BK646" s="228">
        <f>ROUND(I646*H646,2)</f>
        <v>0</v>
      </c>
      <c r="BL646" s="21" t="s">
        <v>229</v>
      </c>
      <c r="BM646" s="227" t="s">
        <v>1433</v>
      </c>
    </row>
    <row r="647" s="2" customFormat="1">
      <c r="A647" s="42"/>
      <c r="B647" s="43"/>
      <c r="C647" s="44"/>
      <c r="D647" s="229" t="s">
        <v>190</v>
      </c>
      <c r="E647" s="44"/>
      <c r="F647" s="230" t="s">
        <v>724</v>
      </c>
      <c r="G647" s="44"/>
      <c r="H647" s="44"/>
      <c r="I647" s="231"/>
      <c r="J647" s="44"/>
      <c r="K647" s="44"/>
      <c r="L647" s="48"/>
      <c r="M647" s="232"/>
      <c r="N647" s="233"/>
      <c r="O647" s="88"/>
      <c r="P647" s="88"/>
      <c r="Q647" s="88"/>
      <c r="R647" s="88"/>
      <c r="S647" s="88"/>
      <c r="T647" s="89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T647" s="21" t="s">
        <v>190</v>
      </c>
      <c r="AU647" s="21" t="s">
        <v>14</v>
      </c>
    </row>
    <row r="648" s="13" customFormat="1">
      <c r="A648" s="13"/>
      <c r="B648" s="234"/>
      <c r="C648" s="235"/>
      <c r="D648" s="236" t="s">
        <v>192</v>
      </c>
      <c r="E648" s="237" t="s">
        <v>19</v>
      </c>
      <c r="F648" s="238" t="s">
        <v>1070</v>
      </c>
      <c r="G648" s="235"/>
      <c r="H648" s="237" t="s">
        <v>19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192</v>
      </c>
      <c r="AU648" s="244" t="s">
        <v>14</v>
      </c>
      <c r="AV648" s="13" t="s">
        <v>81</v>
      </c>
      <c r="AW648" s="13" t="s">
        <v>35</v>
      </c>
      <c r="AX648" s="13" t="s">
        <v>74</v>
      </c>
      <c r="AY648" s="244" t="s">
        <v>179</v>
      </c>
    </row>
    <row r="649" s="13" customFormat="1">
      <c r="A649" s="13"/>
      <c r="B649" s="234"/>
      <c r="C649" s="235"/>
      <c r="D649" s="236" t="s">
        <v>192</v>
      </c>
      <c r="E649" s="237" t="s">
        <v>19</v>
      </c>
      <c r="F649" s="238" t="s">
        <v>194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192</v>
      </c>
      <c r="AU649" s="244" t="s">
        <v>14</v>
      </c>
      <c r="AV649" s="13" t="s">
        <v>81</v>
      </c>
      <c r="AW649" s="13" t="s">
        <v>35</v>
      </c>
      <c r="AX649" s="13" t="s">
        <v>74</v>
      </c>
      <c r="AY649" s="244" t="s">
        <v>179</v>
      </c>
    </row>
    <row r="650" s="13" customFormat="1">
      <c r="A650" s="13"/>
      <c r="B650" s="234"/>
      <c r="C650" s="235"/>
      <c r="D650" s="236" t="s">
        <v>192</v>
      </c>
      <c r="E650" s="237" t="s">
        <v>19</v>
      </c>
      <c r="F650" s="238" t="s">
        <v>198</v>
      </c>
      <c r="G650" s="235"/>
      <c r="H650" s="237" t="s">
        <v>19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192</v>
      </c>
      <c r="AU650" s="244" t="s">
        <v>14</v>
      </c>
      <c r="AV650" s="13" t="s">
        <v>81</v>
      </c>
      <c r="AW650" s="13" t="s">
        <v>35</v>
      </c>
      <c r="AX650" s="13" t="s">
        <v>74</v>
      </c>
      <c r="AY650" s="244" t="s">
        <v>179</v>
      </c>
    </row>
    <row r="651" s="13" customFormat="1">
      <c r="A651" s="13"/>
      <c r="B651" s="234"/>
      <c r="C651" s="235"/>
      <c r="D651" s="236" t="s">
        <v>192</v>
      </c>
      <c r="E651" s="237" t="s">
        <v>19</v>
      </c>
      <c r="F651" s="238" t="s">
        <v>1434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192</v>
      </c>
      <c r="AU651" s="244" t="s">
        <v>14</v>
      </c>
      <c r="AV651" s="13" t="s">
        <v>81</v>
      </c>
      <c r="AW651" s="13" t="s">
        <v>35</v>
      </c>
      <c r="AX651" s="13" t="s">
        <v>74</v>
      </c>
      <c r="AY651" s="244" t="s">
        <v>179</v>
      </c>
    </row>
    <row r="652" s="14" customFormat="1">
      <c r="A652" s="14"/>
      <c r="B652" s="245"/>
      <c r="C652" s="246"/>
      <c r="D652" s="236" t="s">
        <v>192</v>
      </c>
      <c r="E652" s="247" t="s">
        <v>19</v>
      </c>
      <c r="F652" s="248" t="s">
        <v>1435</v>
      </c>
      <c r="G652" s="246"/>
      <c r="H652" s="249">
        <v>180.80000000000001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192</v>
      </c>
      <c r="AU652" s="255" t="s">
        <v>14</v>
      </c>
      <c r="AV652" s="14" t="s">
        <v>14</v>
      </c>
      <c r="AW652" s="14" t="s">
        <v>35</v>
      </c>
      <c r="AX652" s="14" t="s">
        <v>74</v>
      </c>
      <c r="AY652" s="255" t="s">
        <v>179</v>
      </c>
    </row>
    <row r="653" s="14" customFormat="1">
      <c r="A653" s="14"/>
      <c r="B653" s="245"/>
      <c r="C653" s="246"/>
      <c r="D653" s="236" t="s">
        <v>192</v>
      </c>
      <c r="E653" s="247" t="s">
        <v>19</v>
      </c>
      <c r="F653" s="248" t="s">
        <v>1436</v>
      </c>
      <c r="G653" s="246"/>
      <c r="H653" s="249">
        <v>167.59999999999999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192</v>
      </c>
      <c r="AU653" s="255" t="s">
        <v>14</v>
      </c>
      <c r="AV653" s="14" t="s">
        <v>14</v>
      </c>
      <c r="AW653" s="14" t="s">
        <v>35</v>
      </c>
      <c r="AX653" s="14" t="s">
        <v>74</v>
      </c>
      <c r="AY653" s="255" t="s">
        <v>179</v>
      </c>
    </row>
    <row r="654" s="14" customFormat="1">
      <c r="A654" s="14"/>
      <c r="B654" s="245"/>
      <c r="C654" s="246"/>
      <c r="D654" s="236" t="s">
        <v>192</v>
      </c>
      <c r="E654" s="247" t="s">
        <v>19</v>
      </c>
      <c r="F654" s="248" t="s">
        <v>1437</v>
      </c>
      <c r="G654" s="246"/>
      <c r="H654" s="249">
        <v>54.299999999999997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192</v>
      </c>
      <c r="AU654" s="255" t="s">
        <v>14</v>
      </c>
      <c r="AV654" s="14" t="s">
        <v>14</v>
      </c>
      <c r="AW654" s="14" t="s">
        <v>35</v>
      </c>
      <c r="AX654" s="14" t="s">
        <v>74</v>
      </c>
      <c r="AY654" s="255" t="s">
        <v>179</v>
      </c>
    </row>
    <row r="655" s="14" customFormat="1">
      <c r="A655" s="14"/>
      <c r="B655" s="245"/>
      <c r="C655" s="246"/>
      <c r="D655" s="236" t="s">
        <v>192</v>
      </c>
      <c r="E655" s="247" t="s">
        <v>19</v>
      </c>
      <c r="F655" s="248" t="s">
        <v>1438</v>
      </c>
      <c r="G655" s="246"/>
      <c r="H655" s="249">
        <v>8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192</v>
      </c>
      <c r="AU655" s="255" t="s">
        <v>14</v>
      </c>
      <c r="AV655" s="14" t="s">
        <v>14</v>
      </c>
      <c r="AW655" s="14" t="s">
        <v>35</v>
      </c>
      <c r="AX655" s="14" t="s">
        <v>74</v>
      </c>
      <c r="AY655" s="255" t="s">
        <v>179</v>
      </c>
    </row>
    <row r="656" s="13" customFormat="1">
      <c r="A656" s="13"/>
      <c r="B656" s="234"/>
      <c r="C656" s="235"/>
      <c r="D656" s="236" t="s">
        <v>192</v>
      </c>
      <c r="E656" s="237" t="s">
        <v>19</v>
      </c>
      <c r="F656" s="238" t="s">
        <v>198</v>
      </c>
      <c r="G656" s="235"/>
      <c r="H656" s="237" t="s">
        <v>19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192</v>
      </c>
      <c r="AU656" s="244" t="s">
        <v>14</v>
      </c>
      <c r="AV656" s="13" t="s">
        <v>81</v>
      </c>
      <c r="AW656" s="13" t="s">
        <v>35</v>
      </c>
      <c r="AX656" s="13" t="s">
        <v>74</v>
      </c>
      <c r="AY656" s="244" t="s">
        <v>179</v>
      </c>
    </row>
    <row r="657" s="13" customFormat="1">
      <c r="A657" s="13"/>
      <c r="B657" s="234"/>
      <c r="C657" s="235"/>
      <c r="D657" s="236" t="s">
        <v>192</v>
      </c>
      <c r="E657" s="237" t="s">
        <v>19</v>
      </c>
      <c r="F657" s="238" t="s">
        <v>1439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192</v>
      </c>
      <c r="AU657" s="244" t="s">
        <v>14</v>
      </c>
      <c r="AV657" s="13" t="s">
        <v>81</v>
      </c>
      <c r="AW657" s="13" t="s">
        <v>35</v>
      </c>
      <c r="AX657" s="13" t="s">
        <v>74</v>
      </c>
      <c r="AY657" s="244" t="s">
        <v>179</v>
      </c>
    </row>
    <row r="658" s="14" customFormat="1">
      <c r="A658" s="14"/>
      <c r="B658" s="245"/>
      <c r="C658" s="246"/>
      <c r="D658" s="236" t="s">
        <v>192</v>
      </c>
      <c r="E658" s="247" t="s">
        <v>19</v>
      </c>
      <c r="F658" s="248" t="s">
        <v>1440</v>
      </c>
      <c r="G658" s="246"/>
      <c r="H658" s="249">
        <v>0.12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192</v>
      </c>
      <c r="AU658" s="255" t="s">
        <v>14</v>
      </c>
      <c r="AV658" s="14" t="s">
        <v>14</v>
      </c>
      <c r="AW658" s="14" t="s">
        <v>35</v>
      </c>
      <c r="AX658" s="14" t="s">
        <v>74</v>
      </c>
      <c r="AY658" s="255" t="s">
        <v>179</v>
      </c>
    </row>
    <row r="659" s="15" customFormat="1">
      <c r="A659" s="15"/>
      <c r="B659" s="256"/>
      <c r="C659" s="257"/>
      <c r="D659" s="236" t="s">
        <v>192</v>
      </c>
      <c r="E659" s="258" t="s">
        <v>19</v>
      </c>
      <c r="F659" s="259" t="s">
        <v>201</v>
      </c>
      <c r="G659" s="257"/>
      <c r="H659" s="260">
        <v>410.81999999999999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6" t="s">
        <v>192</v>
      </c>
      <c r="AU659" s="266" t="s">
        <v>14</v>
      </c>
      <c r="AV659" s="15" t="s">
        <v>188</v>
      </c>
      <c r="AW659" s="15" t="s">
        <v>35</v>
      </c>
      <c r="AX659" s="15" t="s">
        <v>81</v>
      </c>
      <c r="AY659" s="266" t="s">
        <v>179</v>
      </c>
    </row>
    <row r="660" s="2" customFormat="1" ht="24.15" customHeight="1">
      <c r="A660" s="42"/>
      <c r="B660" s="43"/>
      <c r="C660" s="216" t="s">
        <v>977</v>
      </c>
      <c r="D660" s="216" t="s">
        <v>183</v>
      </c>
      <c r="E660" s="217" t="s">
        <v>727</v>
      </c>
      <c r="F660" s="218" t="s">
        <v>728</v>
      </c>
      <c r="G660" s="219" t="s">
        <v>186</v>
      </c>
      <c r="H660" s="220">
        <v>410.81999999999999</v>
      </c>
      <c r="I660" s="221"/>
      <c r="J660" s="222">
        <f>ROUND(I660*H660,2)</f>
        <v>0</v>
      </c>
      <c r="K660" s="218" t="s">
        <v>187</v>
      </c>
      <c r="L660" s="48"/>
      <c r="M660" s="223" t="s">
        <v>19</v>
      </c>
      <c r="N660" s="224" t="s">
        <v>45</v>
      </c>
      <c r="O660" s="88"/>
      <c r="P660" s="225">
        <f>O660*H660</f>
        <v>0</v>
      </c>
      <c r="Q660" s="225">
        <v>0.025000000000000001</v>
      </c>
      <c r="R660" s="225">
        <f>Q660*H660</f>
        <v>10.2705</v>
      </c>
      <c r="S660" s="225">
        <v>0.025000000000000001</v>
      </c>
      <c r="T660" s="226">
        <f>S660*H660</f>
        <v>10.2705</v>
      </c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R660" s="227" t="s">
        <v>229</v>
      </c>
      <c r="AT660" s="227" t="s">
        <v>183</v>
      </c>
      <c r="AU660" s="227" t="s">
        <v>14</v>
      </c>
      <c r="AY660" s="21" t="s">
        <v>179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21" t="s">
        <v>81</v>
      </c>
      <c r="BK660" s="228">
        <f>ROUND(I660*H660,2)</f>
        <v>0</v>
      </c>
      <c r="BL660" s="21" t="s">
        <v>229</v>
      </c>
      <c r="BM660" s="227" t="s">
        <v>1441</v>
      </c>
    </row>
    <row r="661" s="2" customFormat="1">
      <c r="A661" s="42"/>
      <c r="B661" s="43"/>
      <c r="C661" s="44"/>
      <c r="D661" s="229" t="s">
        <v>190</v>
      </c>
      <c r="E661" s="44"/>
      <c r="F661" s="230" t="s">
        <v>730</v>
      </c>
      <c r="G661" s="44"/>
      <c r="H661" s="44"/>
      <c r="I661" s="231"/>
      <c r="J661" s="44"/>
      <c r="K661" s="44"/>
      <c r="L661" s="48"/>
      <c r="M661" s="232"/>
      <c r="N661" s="233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T661" s="21" t="s">
        <v>190</v>
      </c>
      <c r="AU661" s="21" t="s">
        <v>14</v>
      </c>
    </row>
    <row r="662" s="2" customFormat="1">
      <c r="A662" s="42"/>
      <c r="B662" s="43"/>
      <c r="C662" s="44"/>
      <c r="D662" s="236" t="s">
        <v>272</v>
      </c>
      <c r="E662" s="44"/>
      <c r="F662" s="277" t="s">
        <v>1442</v>
      </c>
      <c r="G662" s="44"/>
      <c r="H662" s="44"/>
      <c r="I662" s="231"/>
      <c r="J662" s="44"/>
      <c r="K662" s="44"/>
      <c r="L662" s="48"/>
      <c r="M662" s="232"/>
      <c r="N662" s="233"/>
      <c r="O662" s="88"/>
      <c r="P662" s="88"/>
      <c r="Q662" s="88"/>
      <c r="R662" s="88"/>
      <c r="S662" s="88"/>
      <c r="T662" s="89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T662" s="21" t="s">
        <v>272</v>
      </c>
      <c r="AU662" s="21" t="s">
        <v>14</v>
      </c>
    </row>
    <row r="663" s="13" customFormat="1">
      <c r="A663" s="13"/>
      <c r="B663" s="234"/>
      <c r="C663" s="235"/>
      <c r="D663" s="236" t="s">
        <v>192</v>
      </c>
      <c r="E663" s="237" t="s">
        <v>19</v>
      </c>
      <c r="F663" s="238" t="s">
        <v>1070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192</v>
      </c>
      <c r="AU663" s="244" t="s">
        <v>14</v>
      </c>
      <c r="AV663" s="13" t="s">
        <v>81</v>
      </c>
      <c r="AW663" s="13" t="s">
        <v>35</v>
      </c>
      <c r="AX663" s="13" t="s">
        <v>74</v>
      </c>
      <c r="AY663" s="244" t="s">
        <v>179</v>
      </c>
    </row>
    <row r="664" s="13" customFormat="1">
      <c r="A664" s="13"/>
      <c r="B664" s="234"/>
      <c r="C664" s="235"/>
      <c r="D664" s="236" t="s">
        <v>192</v>
      </c>
      <c r="E664" s="237" t="s">
        <v>19</v>
      </c>
      <c r="F664" s="238" t="s">
        <v>194</v>
      </c>
      <c r="G664" s="235"/>
      <c r="H664" s="237" t="s">
        <v>19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192</v>
      </c>
      <c r="AU664" s="244" t="s">
        <v>14</v>
      </c>
      <c r="AV664" s="13" t="s">
        <v>81</v>
      </c>
      <c r="AW664" s="13" t="s">
        <v>35</v>
      </c>
      <c r="AX664" s="13" t="s">
        <v>74</v>
      </c>
      <c r="AY664" s="244" t="s">
        <v>179</v>
      </c>
    </row>
    <row r="665" s="13" customFormat="1">
      <c r="A665" s="13"/>
      <c r="B665" s="234"/>
      <c r="C665" s="235"/>
      <c r="D665" s="236" t="s">
        <v>192</v>
      </c>
      <c r="E665" s="237" t="s">
        <v>19</v>
      </c>
      <c r="F665" s="238" t="s">
        <v>198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192</v>
      </c>
      <c r="AU665" s="244" t="s">
        <v>14</v>
      </c>
      <c r="AV665" s="13" t="s">
        <v>81</v>
      </c>
      <c r="AW665" s="13" t="s">
        <v>35</v>
      </c>
      <c r="AX665" s="13" t="s">
        <v>74</v>
      </c>
      <c r="AY665" s="244" t="s">
        <v>179</v>
      </c>
    </row>
    <row r="666" s="13" customFormat="1">
      <c r="A666" s="13"/>
      <c r="B666" s="234"/>
      <c r="C666" s="235"/>
      <c r="D666" s="236" t="s">
        <v>192</v>
      </c>
      <c r="E666" s="237" t="s">
        <v>19</v>
      </c>
      <c r="F666" s="238" t="s">
        <v>1434</v>
      </c>
      <c r="G666" s="235"/>
      <c r="H666" s="237" t="s">
        <v>19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192</v>
      </c>
      <c r="AU666" s="244" t="s">
        <v>14</v>
      </c>
      <c r="AV666" s="13" t="s">
        <v>81</v>
      </c>
      <c r="AW666" s="13" t="s">
        <v>35</v>
      </c>
      <c r="AX666" s="13" t="s">
        <v>74</v>
      </c>
      <c r="AY666" s="244" t="s">
        <v>179</v>
      </c>
    </row>
    <row r="667" s="14" customFormat="1">
      <c r="A667" s="14"/>
      <c r="B667" s="245"/>
      <c r="C667" s="246"/>
      <c r="D667" s="236" t="s">
        <v>192</v>
      </c>
      <c r="E667" s="247" t="s">
        <v>19</v>
      </c>
      <c r="F667" s="248" t="s">
        <v>1435</v>
      </c>
      <c r="G667" s="246"/>
      <c r="H667" s="249">
        <v>180.80000000000001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192</v>
      </c>
      <c r="AU667" s="255" t="s">
        <v>14</v>
      </c>
      <c r="AV667" s="14" t="s">
        <v>14</v>
      </c>
      <c r="AW667" s="14" t="s">
        <v>35</v>
      </c>
      <c r="AX667" s="14" t="s">
        <v>74</v>
      </c>
      <c r="AY667" s="255" t="s">
        <v>179</v>
      </c>
    </row>
    <row r="668" s="14" customFormat="1">
      <c r="A668" s="14"/>
      <c r="B668" s="245"/>
      <c r="C668" s="246"/>
      <c r="D668" s="236" t="s">
        <v>192</v>
      </c>
      <c r="E668" s="247" t="s">
        <v>19</v>
      </c>
      <c r="F668" s="248" t="s">
        <v>1436</v>
      </c>
      <c r="G668" s="246"/>
      <c r="H668" s="249">
        <v>167.59999999999999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192</v>
      </c>
      <c r="AU668" s="255" t="s">
        <v>14</v>
      </c>
      <c r="AV668" s="14" t="s">
        <v>14</v>
      </c>
      <c r="AW668" s="14" t="s">
        <v>35</v>
      </c>
      <c r="AX668" s="14" t="s">
        <v>74</v>
      </c>
      <c r="AY668" s="255" t="s">
        <v>179</v>
      </c>
    </row>
    <row r="669" s="14" customFormat="1">
      <c r="A669" s="14"/>
      <c r="B669" s="245"/>
      <c r="C669" s="246"/>
      <c r="D669" s="236" t="s">
        <v>192</v>
      </c>
      <c r="E669" s="247" t="s">
        <v>19</v>
      </c>
      <c r="F669" s="248" t="s">
        <v>1437</v>
      </c>
      <c r="G669" s="246"/>
      <c r="H669" s="249">
        <v>54.299999999999997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192</v>
      </c>
      <c r="AU669" s="255" t="s">
        <v>14</v>
      </c>
      <c r="AV669" s="14" t="s">
        <v>14</v>
      </c>
      <c r="AW669" s="14" t="s">
        <v>35</v>
      </c>
      <c r="AX669" s="14" t="s">
        <v>74</v>
      </c>
      <c r="AY669" s="255" t="s">
        <v>179</v>
      </c>
    </row>
    <row r="670" s="14" customFormat="1">
      <c r="A670" s="14"/>
      <c r="B670" s="245"/>
      <c r="C670" s="246"/>
      <c r="D670" s="236" t="s">
        <v>192</v>
      </c>
      <c r="E670" s="247" t="s">
        <v>19</v>
      </c>
      <c r="F670" s="248" t="s">
        <v>1438</v>
      </c>
      <c r="G670" s="246"/>
      <c r="H670" s="249">
        <v>8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192</v>
      </c>
      <c r="AU670" s="255" t="s">
        <v>14</v>
      </c>
      <c r="AV670" s="14" t="s">
        <v>14</v>
      </c>
      <c r="AW670" s="14" t="s">
        <v>35</v>
      </c>
      <c r="AX670" s="14" t="s">
        <v>74</v>
      </c>
      <c r="AY670" s="255" t="s">
        <v>179</v>
      </c>
    </row>
    <row r="671" s="14" customFormat="1">
      <c r="A671" s="14"/>
      <c r="B671" s="245"/>
      <c r="C671" s="246"/>
      <c r="D671" s="236" t="s">
        <v>192</v>
      </c>
      <c r="E671" s="247" t="s">
        <v>19</v>
      </c>
      <c r="F671" s="248" t="s">
        <v>1443</v>
      </c>
      <c r="G671" s="246"/>
      <c r="H671" s="249">
        <v>0.12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192</v>
      </c>
      <c r="AU671" s="255" t="s">
        <v>14</v>
      </c>
      <c r="AV671" s="14" t="s">
        <v>14</v>
      </c>
      <c r="AW671" s="14" t="s">
        <v>35</v>
      </c>
      <c r="AX671" s="14" t="s">
        <v>74</v>
      </c>
      <c r="AY671" s="255" t="s">
        <v>179</v>
      </c>
    </row>
    <row r="672" s="15" customFormat="1">
      <c r="A672" s="15"/>
      <c r="B672" s="256"/>
      <c r="C672" s="257"/>
      <c r="D672" s="236" t="s">
        <v>192</v>
      </c>
      <c r="E672" s="258" t="s">
        <v>19</v>
      </c>
      <c r="F672" s="259" t="s">
        <v>201</v>
      </c>
      <c r="G672" s="257"/>
      <c r="H672" s="260">
        <v>410.81999999999999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192</v>
      </c>
      <c r="AU672" s="266" t="s">
        <v>14</v>
      </c>
      <c r="AV672" s="15" t="s">
        <v>188</v>
      </c>
      <c r="AW672" s="15" t="s">
        <v>35</v>
      </c>
      <c r="AX672" s="15" t="s">
        <v>81</v>
      </c>
      <c r="AY672" s="266" t="s">
        <v>179</v>
      </c>
    </row>
    <row r="673" s="2" customFormat="1" ht="16.5" customHeight="1">
      <c r="A673" s="42"/>
      <c r="B673" s="43"/>
      <c r="C673" s="216" t="s">
        <v>432</v>
      </c>
      <c r="D673" s="216" t="s">
        <v>183</v>
      </c>
      <c r="E673" s="217" t="s">
        <v>1444</v>
      </c>
      <c r="F673" s="218" t="s">
        <v>1445</v>
      </c>
      <c r="G673" s="219" t="s">
        <v>186</v>
      </c>
      <c r="H673" s="220">
        <v>410.81999999999999</v>
      </c>
      <c r="I673" s="221"/>
      <c r="J673" s="222">
        <f>ROUND(I673*H673,2)</f>
        <v>0</v>
      </c>
      <c r="K673" s="218" t="s">
        <v>187</v>
      </c>
      <c r="L673" s="48"/>
      <c r="M673" s="223" t="s">
        <v>19</v>
      </c>
      <c r="N673" s="224" t="s">
        <v>45</v>
      </c>
      <c r="O673" s="88"/>
      <c r="P673" s="225">
        <f>O673*H673</f>
        <v>0</v>
      </c>
      <c r="Q673" s="225">
        <v>0.0010499999999999999</v>
      </c>
      <c r="R673" s="225">
        <f>Q673*H673</f>
        <v>0.43136099999999994</v>
      </c>
      <c r="S673" s="225">
        <v>0</v>
      </c>
      <c r="T673" s="226">
        <f>S673*H673</f>
        <v>0</v>
      </c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R673" s="227" t="s">
        <v>229</v>
      </c>
      <c r="AT673" s="227" t="s">
        <v>183</v>
      </c>
      <c r="AU673" s="227" t="s">
        <v>14</v>
      </c>
      <c r="AY673" s="21" t="s">
        <v>179</v>
      </c>
      <c r="BE673" s="228">
        <f>IF(N673="základní",J673,0)</f>
        <v>0</v>
      </c>
      <c r="BF673" s="228">
        <f>IF(N673="snížená",J673,0)</f>
        <v>0</v>
      </c>
      <c r="BG673" s="228">
        <f>IF(N673="zákl. přenesená",J673,0)</f>
        <v>0</v>
      </c>
      <c r="BH673" s="228">
        <f>IF(N673="sníž. přenesená",J673,0)</f>
        <v>0</v>
      </c>
      <c r="BI673" s="228">
        <f>IF(N673="nulová",J673,0)</f>
        <v>0</v>
      </c>
      <c r="BJ673" s="21" t="s">
        <v>81</v>
      </c>
      <c r="BK673" s="228">
        <f>ROUND(I673*H673,2)</f>
        <v>0</v>
      </c>
      <c r="BL673" s="21" t="s">
        <v>229</v>
      </c>
      <c r="BM673" s="227" t="s">
        <v>1446</v>
      </c>
    </row>
    <row r="674" s="2" customFormat="1">
      <c r="A674" s="42"/>
      <c r="B674" s="43"/>
      <c r="C674" s="44"/>
      <c r="D674" s="229" t="s">
        <v>190</v>
      </c>
      <c r="E674" s="44"/>
      <c r="F674" s="230" t="s">
        <v>1447</v>
      </c>
      <c r="G674" s="44"/>
      <c r="H674" s="44"/>
      <c r="I674" s="231"/>
      <c r="J674" s="44"/>
      <c r="K674" s="44"/>
      <c r="L674" s="48"/>
      <c r="M674" s="232"/>
      <c r="N674" s="233"/>
      <c r="O674" s="88"/>
      <c r="P674" s="88"/>
      <c r="Q674" s="88"/>
      <c r="R674" s="88"/>
      <c r="S674" s="88"/>
      <c r="T674" s="89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T674" s="21" t="s">
        <v>190</v>
      </c>
      <c r="AU674" s="21" t="s">
        <v>14</v>
      </c>
    </row>
    <row r="675" s="2" customFormat="1">
      <c r="A675" s="42"/>
      <c r="B675" s="43"/>
      <c r="C675" s="44"/>
      <c r="D675" s="236" t="s">
        <v>272</v>
      </c>
      <c r="E675" s="44"/>
      <c r="F675" s="277" t="s">
        <v>1448</v>
      </c>
      <c r="G675" s="44"/>
      <c r="H675" s="44"/>
      <c r="I675" s="231"/>
      <c r="J675" s="44"/>
      <c r="K675" s="44"/>
      <c r="L675" s="48"/>
      <c r="M675" s="232"/>
      <c r="N675" s="233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T675" s="21" t="s">
        <v>272</v>
      </c>
      <c r="AU675" s="21" t="s">
        <v>14</v>
      </c>
    </row>
    <row r="676" s="13" customFormat="1">
      <c r="A676" s="13"/>
      <c r="B676" s="234"/>
      <c r="C676" s="235"/>
      <c r="D676" s="236" t="s">
        <v>192</v>
      </c>
      <c r="E676" s="237" t="s">
        <v>19</v>
      </c>
      <c r="F676" s="238" t="s">
        <v>1070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192</v>
      </c>
      <c r="AU676" s="244" t="s">
        <v>14</v>
      </c>
      <c r="AV676" s="13" t="s">
        <v>81</v>
      </c>
      <c r="AW676" s="13" t="s">
        <v>35</v>
      </c>
      <c r="AX676" s="13" t="s">
        <v>74</v>
      </c>
      <c r="AY676" s="244" t="s">
        <v>179</v>
      </c>
    </row>
    <row r="677" s="13" customFormat="1">
      <c r="A677" s="13"/>
      <c r="B677" s="234"/>
      <c r="C677" s="235"/>
      <c r="D677" s="236" t="s">
        <v>192</v>
      </c>
      <c r="E677" s="237" t="s">
        <v>19</v>
      </c>
      <c r="F677" s="238" t="s">
        <v>194</v>
      </c>
      <c r="G677" s="235"/>
      <c r="H677" s="237" t="s">
        <v>19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192</v>
      </c>
      <c r="AU677" s="244" t="s">
        <v>14</v>
      </c>
      <c r="AV677" s="13" t="s">
        <v>81</v>
      </c>
      <c r="AW677" s="13" t="s">
        <v>35</v>
      </c>
      <c r="AX677" s="13" t="s">
        <v>74</v>
      </c>
      <c r="AY677" s="244" t="s">
        <v>179</v>
      </c>
    </row>
    <row r="678" s="13" customFormat="1">
      <c r="A678" s="13"/>
      <c r="B678" s="234"/>
      <c r="C678" s="235"/>
      <c r="D678" s="236" t="s">
        <v>192</v>
      </c>
      <c r="E678" s="237" t="s">
        <v>19</v>
      </c>
      <c r="F678" s="238" t="s">
        <v>198</v>
      </c>
      <c r="G678" s="235"/>
      <c r="H678" s="237" t="s">
        <v>19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192</v>
      </c>
      <c r="AU678" s="244" t="s">
        <v>14</v>
      </c>
      <c r="AV678" s="13" t="s">
        <v>81</v>
      </c>
      <c r="AW678" s="13" t="s">
        <v>35</v>
      </c>
      <c r="AX678" s="13" t="s">
        <v>74</v>
      </c>
      <c r="AY678" s="244" t="s">
        <v>179</v>
      </c>
    </row>
    <row r="679" s="13" customFormat="1">
      <c r="A679" s="13"/>
      <c r="B679" s="234"/>
      <c r="C679" s="235"/>
      <c r="D679" s="236" t="s">
        <v>192</v>
      </c>
      <c r="E679" s="237" t="s">
        <v>19</v>
      </c>
      <c r="F679" s="238" t="s">
        <v>1449</v>
      </c>
      <c r="G679" s="235"/>
      <c r="H679" s="237" t="s">
        <v>19</v>
      </c>
      <c r="I679" s="239"/>
      <c r="J679" s="235"/>
      <c r="K679" s="235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192</v>
      </c>
      <c r="AU679" s="244" t="s">
        <v>14</v>
      </c>
      <c r="AV679" s="13" t="s">
        <v>81</v>
      </c>
      <c r="AW679" s="13" t="s">
        <v>35</v>
      </c>
      <c r="AX679" s="13" t="s">
        <v>74</v>
      </c>
      <c r="AY679" s="244" t="s">
        <v>179</v>
      </c>
    </row>
    <row r="680" s="14" customFormat="1">
      <c r="A680" s="14"/>
      <c r="B680" s="245"/>
      <c r="C680" s="246"/>
      <c r="D680" s="236" t="s">
        <v>192</v>
      </c>
      <c r="E680" s="247" t="s">
        <v>19</v>
      </c>
      <c r="F680" s="248" t="s">
        <v>1450</v>
      </c>
      <c r="G680" s="246"/>
      <c r="H680" s="249">
        <v>410.69999999999999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192</v>
      </c>
      <c r="AU680" s="255" t="s">
        <v>14</v>
      </c>
      <c r="AV680" s="14" t="s">
        <v>14</v>
      </c>
      <c r="AW680" s="14" t="s">
        <v>35</v>
      </c>
      <c r="AX680" s="14" t="s">
        <v>74</v>
      </c>
      <c r="AY680" s="255" t="s">
        <v>179</v>
      </c>
    </row>
    <row r="681" s="13" customFormat="1">
      <c r="A681" s="13"/>
      <c r="B681" s="234"/>
      <c r="C681" s="235"/>
      <c r="D681" s="236" t="s">
        <v>192</v>
      </c>
      <c r="E681" s="237" t="s">
        <v>19</v>
      </c>
      <c r="F681" s="238" t="s">
        <v>198</v>
      </c>
      <c r="G681" s="235"/>
      <c r="H681" s="237" t="s">
        <v>19</v>
      </c>
      <c r="I681" s="239"/>
      <c r="J681" s="235"/>
      <c r="K681" s="235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192</v>
      </c>
      <c r="AU681" s="244" t="s">
        <v>14</v>
      </c>
      <c r="AV681" s="13" t="s">
        <v>81</v>
      </c>
      <c r="AW681" s="13" t="s">
        <v>35</v>
      </c>
      <c r="AX681" s="13" t="s">
        <v>74</v>
      </c>
      <c r="AY681" s="244" t="s">
        <v>179</v>
      </c>
    </row>
    <row r="682" s="13" customFormat="1">
      <c r="A682" s="13"/>
      <c r="B682" s="234"/>
      <c r="C682" s="235"/>
      <c r="D682" s="236" t="s">
        <v>192</v>
      </c>
      <c r="E682" s="237" t="s">
        <v>19</v>
      </c>
      <c r="F682" s="238" t="s">
        <v>1439</v>
      </c>
      <c r="G682" s="235"/>
      <c r="H682" s="237" t="s">
        <v>19</v>
      </c>
      <c r="I682" s="239"/>
      <c r="J682" s="235"/>
      <c r="K682" s="235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192</v>
      </c>
      <c r="AU682" s="244" t="s">
        <v>14</v>
      </c>
      <c r="AV682" s="13" t="s">
        <v>81</v>
      </c>
      <c r="AW682" s="13" t="s">
        <v>35</v>
      </c>
      <c r="AX682" s="13" t="s">
        <v>74</v>
      </c>
      <c r="AY682" s="244" t="s">
        <v>179</v>
      </c>
    </row>
    <row r="683" s="14" customFormat="1">
      <c r="A683" s="14"/>
      <c r="B683" s="245"/>
      <c r="C683" s="246"/>
      <c r="D683" s="236" t="s">
        <v>192</v>
      </c>
      <c r="E683" s="247" t="s">
        <v>19</v>
      </c>
      <c r="F683" s="248" t="s">
        <v>1440</v>
      </c>
      <c r="G683" s="246"/>
      <c r="H683" s="249">
        <v>0.12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192</v>
      </c>
      <c r="AU683" s="255" t="s">
        <v>14</v>
      </c>
      <c r="AV683" s="14" t="s">
        <v>14</v>
      </c>
      <c r="AW683" s="14" t="s">
        <v>35</v>
      </c>
      <c r="AX683" s="14" t="s">
        <v>74</v>
      </c>
      <c r="AY683" s="255" t="s">
        <v>179</v>
      </c>
    </row>
    <row r="684" s="15" customFormat="1">
      <c r="A684" s="15"/>
      <c r="B684" s="256"/>
      <c r="C684" s="257"/>
      <c r="D684" s="236" t="s">
        <v>192</v>
      </c>
      <c r="E684" s="258" t="s">
        <v>19</v>
      </c>
      <c r="F684" s="259" t="s">
        <v>201</v>
      </c>
      <c r="G684" s="257"/>
      <c r="H684" s="260">
        <v>410.81999999999999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192</v>
      </c>
      <c r="AU684" s="266" t="s">
        <v>14</v>
      </c>
      <c r="AV684" s="15" t="s">
        <v>188</v>
      </c>
      <c r="AW684" s="15" t="s">
        <v>35</v>
      </c>
      <c r="AX684" s="15" t="s">
        <v>81</v>
      </c>
      <c r="AY684" s="266" t="s">
        <v>179</v>
      </c>
    </row>
    <row r="685" s="2" customFormat="1" ht="16.5" customHeight="1">
      <c r="A685" s="42"/>
      <c r="B685" s="43"/>
      <c r="C685" s="216" t="s">
        <v>980</v>
      </c>
      <c r="D685" s="216" t="s">
        <v>183</v>
      </c>
      <c r="E685" s="217" t="s">
        <v>1451</v>
      </c>
      <c r="F685" s="218" t="s">
        <v>1452</v>
      </c>
      <c r="G685" s="219" t="s">
        <v>186</v>
      </c>
      <c r="H685" s="220">
        <v>410.81999999999999</v>
      </c>
      <c r="I685" s="221"/>
      <c r="J685" s="222">
        <f>ROUND(I685*H685,2)</f>
        <v>0</v>
      </c>
      <c r="K685" s="218" t="s">
        <v>187</v>
      </c>
      <c r="L685" s="48"/>
      <c r="M685" s="223" t="s">
        <v>19</v>
      </c>
      <c r="N685" s="224" t="s">
        <v>45</v>
      </c>
      <c r="O685" s="88"/>
      <c r="P685" s="225">
        <f>O685*H685</f>
        <v>0</v>
      </c>
      <c r="Q685" s="225">
        <v>0.00052999999999999998</v>
      </c>
      <c r="R685" s="225">
        <f>Q685*H685</f>
        <v>0.2177346</v>
      </c>
      <c r="S685" s="225">
        <v>0</v>
      </c>
      <c r="T685" s="226">
        <f>S685*H685</f>
        <v>0</v>
      </c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R685" s="227" t="s">
        <v>229</v>
      </c>
      <c r="AT685" s="227" t="s">
        <v>183</v>
      </c>
      <c r="AU685" s="227" t="s">
        <v>14</v>
      </c>
      <c r="AY685" s="21" t="s">
        <v>179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21" t="s">
        <v>81</v>
      </c>
      <c r="BK685" s="228">
        <f>ROUND(I685*H685,2)</f>
        <v>0</v>
      </c>
      <c r="BL685" s="21" t="s">
        <v>229</v>
      </c>
      <c r="BM685" s="227" t="s">
        <v>1453</v>
      </c>
    </row>
    <row r="686" s="2" customFormat="1">
      <c r="A686" s="42"/>
      <c r="B686" s="43"/>
      <c r="C686" s="44"/>
      <c r="D686" s="229" t="s">
        <v>190</v>
      </c>
      <c r="E686" s="44"/>
      <c r="F686" s="230" t="s">
        <v>1454</v>
      </c>
      <c r="G686" s="44"/>
      <c r="H686" s="44"/>
      <c r="I686" s="231"/>
      <c r="J686" s="44"/>
      <c r="K686" s="44"/>
      <c r="L686" s="48"/>
      <c r="M686" s="232"/>
      <c r="N686" s="233"/>
      <c r="O686" s="88"/>
      <c r="P686" s="88"/>
      <c r="Q686" s="88"/>
      <c r="R686" s="88"/>
      <c r="S686" s="88"/>
      <c r="T686" s="89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T686" s="21" t="s">
        <v>190</v>
      </c>
      <c r="AU686" s="21" t="s">
        <v>14</v>
      </c>
    </row>
    <row r="687" s="2" customFormat="1">
      <c r="A687" s="42"/>
      <c r="B687" s="43"/>
      <c r="C687" s="44"/>
      <c r="D687" s="236" t="s">
        <v>272</v>
      </c>
      <c r="E687" s="44"/>
      <c r="F687" s="277" t="s">
        <v>1448</v>
      </c>
      <c r="G687" s="44"/>
      <c r="H687" s="44"/>
      <c r="I687" s="231"/>
      <c r="J687" s="44"/>
      <c r="K687" s="44"/>
      <c r="L687" s="48"/>
      <c r="M687" s="232"/>
      <c r="N687" s="233"/>
      <c r="O687" s="88"/>
      <c r="P687" s="88"/>
      <c r="Q687" s="88"/>
      <c r="R687" s="88"/>
      <c r="S687" s="88"/>
      <c r="T687" s="89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T687" s="21" t="s">
        <v>272</v>
      </c>
      <c r="AU687" s="21" t="s">
        <v>14</v>
      </c>
    </row>
    <row r="688" s="13" customFormat="1">
      <c r="A688" s="13"/>
      <c r="B688" s="234"/>
      <c r="C688" s="235"/>
      <c r="D688" s="236" t="s">
        <v>192</v>
      </c>
      <c r="E688" s="237" t="s">
        <v>19</v>
      </c>
      <c r="F688" s="238" t="s">
        <v>1070</v>
      </c>
      <c r="G688" s="235"/>
      <c r="H688" s="237" t="s">
        <v>19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192</v>
      </c>
      <c r="AU688" s="244" t="s">
        <v>14</v>
      </c>
      <c r="AV688" s="13" t="s">
        <v>81</v>
      </c>
      <c r="AW688" s="13" t="s">
        <v>35</v>
      </c>
      <c r="AX688" s="13" t="s">
        <v>74</v>
      </c>
      <c r="AY688" s="244" t="s">
        <v>179</v>
      </c>
    </row>
    <row r="689" s="13" customFormat="1">
      <c r="A689" s="13"/>
      <c r="B689" s="234"/>
      <c r="C689" s="235"/>
      <c r="D689" s="236" t="s">
        <v>192</v>
      </c>
      <c r="E689" s="237" t="s">
        <v>19</v>
      </c>
      <c r="F689" s="238" t="s">
        <v>194</v>
      </c>
      <c r="G689" s="235"/>
      <c r="H689" s="237" t="s">
        <v>19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192</v>
      </c>
      <c r="AU689" s="244" t="s">
        <v>14</v>
      </c>
      <c r="AV689" s="13" t="s">
        <v>81</v>
      </c>
      <c r="AW689" s="13" t="s">
        <v>35</v>
      </c>
      <c r="AX689" s="13" t="s">
        <v>74</v>
      </c>
      <c r="AY689" s="244" t="s">
        <v>179</v>
      </c>
    </row>
    <row r="690" s="13" customFormat="1">
      <c r="A690" s="13"/>
      <c r="B690" s="234"/>
      <c r="C690" s="235"/>
      <c r="D690" s="236" t="s">
        <v>192</v>
      </c>
      <c r="E690" s="237" t="s">
        <v>19</v>
      </c>
      <c r="F690" s="238" t="s">
        <v>198</v>
      </c>
      <c r="G690" s="235"/>
      <c r="H690" s="237" t="s">
        <v>19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192</v>
      </c>
      <c r="AU690" s="244" t="s">
        <v>14</v>
      </c>
      <c r="AV690" s="13" t="s">
        <v>81</v>
      </c>
      <c r="AW690" s="13" t="s">
        <v>35</v>
      </c>
      <c r="AX690" s="13" t="s">
        <v>74</v>
      </c>
      <c r="AY690" s="244" t="s">
        <v>179</v>
      </c>
    </row>
    <row r="691" s="13" customFormat="1">
      <c r="A691" s="13"/>
      <c r="B691" s="234"/>
      <c r="C691" s="235"/>
      <c r="D691" s="236" t="s">
        <v>192</v>
      </c>
      <c r="E691" s="237" t="s">
        <v>19</v>
      </c>
      <c r="F691" s="238" t="s">
        <v>1449</v>
      </c>
      <c r="G691" s="235"/>
      <c r="H691" s="237" t="s">
        <v>19</v>
      </c>
      <c r="I691" s="239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192</v>
      </c>
      <c r="AU691" s="244" t="s">
        <v>14</v>
      </c>
      <c r="AV691" s="13" t="s">
        <v>81</v>
      </c>
      <c r="AW691" s="13" t="s">
        <v>35</v>
      </c>
      <c r="AX691" s="13" t="s">
        <v>74</v>
      </c>
      <c r="AY691" s="244" t="s">
        <v>179</v>
      </c>
    </row>
    <row r="692" s="14" customFormat="1">
      <c r="A692" s="14"/>
      <c r="B692" s="245"/>
      <c r="C692" s="246"/>
      <c r="D692" s="236" t="s">
        <v>192</v>
      </c>
      <c r="E692" s="247" t="s">
        <v>19</v>
      </c>
      <c r="F692" s="248" t="s">
        <v>1450</v>
      </c>
      <c r="G692" s="246"/>
      <c r="H692" s="249">
        <v>410.69999999999999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192</v>
      </c>
      <c r="AU692" s="255" t="s">
        <v>14</v>
      </c>
      <c r="AV692" s="14" t="s">
        <v>14</v>
      </c>
      <c r="AW692" s="14" t="s">
        <v>35</v>
      </c>
      <c r="AX692" s="14" t="s">
        <v>74</v>
      </c>
      <c r="AY692" s="255" t="s">
        <v>179</v>
      </c>
    </row>
    <row r="693" s="13" customFormat="1">
      <c r="A693" s="13"/>
      <c r="B693" s="234"/>
      <c r="C693" s="235"/>
      <c r="D693" s="236" t="s">
        <v>192</v>
      </c>
      <c r="E693" s="237" t="s">
        <v>19</v>
      </c>
      <c r="F693" s="238" t="s">
        <v>198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192</v>
      </c>
      <c r="AU693" s="244" t="s">
        <v>14</v>
      </c>
      <c r="AV693" s="13" t="s">
        <v>81</v>
      </c>
      <c r="AW693" s="13" t="s">
        <v>35</v>
      </c>
      <c r="AX693" s="13" t="s">
        <v>74</v>
      </c>
      <c r="AY693" s="244" t="s">
        <v>179</v>
      </c>
    </row>
    <row r="694" s="13" customFormat="1">
      <c r="A694" s="13"/>
      <c r="B694" s="234"/>
      <c r="C694" s="235"/>
      <c r="D694" s="236" t="s">
        <v>192</v>
      </c>
      <c r="E694" s="237" t="s">
        <v>19</v>
      </c>
      <c r="F694" s="238" t="s">
        <v>1439</v>
      </c>
      <c r="G694" s="235"/>
      <c r="H694" s="237" t="s">
        <v>19</v>
      </c>
      <c r="I694" s="239"/>
      <c r="J694" s="235"/>
      <c r="K694" s="235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192</v>
      </c>
      <c r="AU694" s="244" t="s">
        <v>14</v>
      </c>
      <c r="AV694" s="13" t="s">
        <v>81</v>
      </c>
      <c r="AW694" s="13" t="s">
        <v>35</v>
      </c>
      <c r="AX694" s="13" t="s">
        <v>74</v>
      </c>
      <c r="AY694" s="244" t="s">
        <v>179</v>
      </c>
    </row>
    <row r="695" s="14" customFormat="1">
      <c r="A695" s="14"/>
      <c r="B695" s="245"/>
      <c r="C695" s="246"/>
      <c r="D695" s="236" t="s">
        <v>192</v>
      </c>
      <c r="E695" s="247" t="s">
        <v>19</v>
      </c>
      <c r="F695" s="248" t="s">
        <v>1440</v>
      </c>
      <c r="G695" s="246"/>
      <c r="H695" s="249">
        <v>0.12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192</v>
      </c>
      <c r="AU695" s="255" t="s">
        <v>14</v>
      </c>
      <c r="AV695" s="14" t="s">
        <v>14</v>
      </c>
      <c r="AW695" s="14" t="s">
        <v>35</v>
      </c>
      <c r="AX695" s="14" t="s">
        <v>74</v>
      </c>
      <c r="AY695" s="255" t="s">
        <v>179</v>
      </c>
    </row>
    <row r="696" s="15" customFormat="1">
      <c r="A696" s="15"/>
      <c r="B696" s="256"/>
      <c r="C696" s="257"/>
      <c r="D696" s="236" t="s">
        <v>192</v>
      </c>
      <c r="E696" s="258" t="s">
        <v>19</v>
      </c>
      <c r="F696" s="259" t="s">
        <v>201</v>
      </c>
      <c r="G696" s="257"/>
      <c r="H696" s="260">
        <v>410.81999999999999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6" t="s">
        <v>192</v>
      </c>
      <c r="AU696" s="266" t="s">
        <v>14</v>
      </c>
      <c r="AV696" s="15" t="s">
        <v>188</v>
      </c>
      <c r="AW696" s="15" t="s">
        <v>35</v>
      </c>
      <c r="AX696" s="15" t="s">
        <v>81</v>
      </c>
      <c r="AY696" s="266" t="s">
        <v>179</v>
      </c>
    </row>
    <row r="697" s="2" customFormat="1" ht="16.5" customHeight="1">
      <c r="A697" s="42"/>
      <c r="B697" s="43"/>
      <c r="C697" s="216" t="s">
        <v>437</v>
      </c>
      <c r="D697" s="216" t="s">
        <v>183</v>
      </c>
      <c r="E697" s="217" t="s">
        <v>1455</v>
      </c>
      <c r="F697" s="218" t="s">
        <v>1456</v>
      </c>
      <c r="G697" s="219" t="s">
        <v>186</v>
      </c>
      <c r="H697" s="220">
        <v>410.81999999999999</v>
      </c>
      <c r="I697" s="221"/>
      <c r="J697" s="222">
        <f>ROUND(I697*H697,2)</f>
        <v>0</v>
      </c>
      <c r="K697" s="218" t="s">
        <v>187</v>
      </c>
      <c r="L697" s="48"/>
      <c r="M697" s="223" t="s">
        <v>19</v>
      </c>
      <c r="N697" s="224" t="s">
        <v>45</v>
      </c>
      <c r="O697" s="88"/>
      <c r="P697" s="225">
        <f>O697*H697</f>
        <v>0</v>
      </c>
      <c r="Q697" s="225">
        <v>0.00027</v>
      </c>
      <c r="R697" s="225">
        <f>Q697*H697</f>
        <v>0.1109214</v>
      </c>
      <c r="S697" s="225">
        <v>0</v>
      </c>
      <c r="T697" s="226">
        <f>S697*H697</f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R697" s="227" t="s">
        <v>229</v>
      </c>
      <c r="AT697" s="227" t="s">
        <v>183</v>
      </c>
      <c r="AU697" s="227" t="s">
        <v>14</v>
      </c>
      <c r="AY697" s="21" t="s">
        <v>179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21" t="s">
        <v>81</v>
      </c>
      <c r="BK697" s="228">
        <f>ROUND(I697*H697,2)</f>
        <v>0</v>
      </c>
      <c r="BL697" s="21" t="s">
        <v>229</v>
      </c>
      <c r="BM697" s="227" t="s">
        <v>1457</v>
      </c>
    </row>
    <row r="698" s="2" customFormat="1">
      <c r="A698" s="42"/>
      <c r="B698" s="43"/>
      <c r="C698" s="44"/>
      <c r="D698" s="229" t="s">
        <v>190</v>
      </c>
      <c r="E698" s="44"/>
      <c r="F698" s="230" t="s">
        <v>1458</v>
      </c>
      <c r="G698" s="44"/>
      <c r="H698" s="44"/>
      <c r="I698" s="231"/>
      <c r="J698" s="44"/>
      <c r="K698" s="44"/>
      <c r="L698" s="48"/>
      <c r="M698" s="232"/>
      <c r="N698" s="233"/>
      <c r="O698" s="88"/>
      <c r="P698" s="88"/>
      <c r="Q698" s="88"/>
      <c r="R698" s="88"/>
      <c r="S698" s="88"/>
      <c r="T698" s="89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T698" s="21" t="s">
        <v>190</v>
      </c>
      <c r="AU698" s="21" t="s">
        <v>14</v>
      </c>
    </row>
    <row r="699" s="2" customFormat="1">
      <c r="A699" s="42"/>
      <c r="B699" s="43"/>
      <c r="C699" s="44"/>
      <c r="D699" s="236" t="s">
        <v>272</v>
      </c>
      <c r="E699" s="44"/>
      <c r="F699" s="277" t="s">
        <v>1448</v>
      </c>
      <c r="G699" s="44"/>
      <c r="H699" s="44"/>
      <c r="I699" s="231"/>
      <c r="J699" s="44"/>
      <c r="K699" s="44"/>
      <c r="L699" s="48"/>
      <c r="M699" s="232"/>
      <c r="N699" s="233"/>
      <c r="O699" s="88"/>
      <c r="P699" s="88"/>
      <c r="Q699" s="88"/>
      <c r="R699" s="88"/>
      <c r="S699" s="88"/>
      <c r="T699" s="89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T699" s="21" t="s">
        <v>272</v>
      </c>
      <c r="AU699" s="21" t="s">
        <v>14</v>
      </c>
    </row>
    <row r="700" s="13" customFormat="1">
      <c r="A700" s="13"/>
      <c r="B700" s="234"/>
      <c r="C700" s="235"/>
      <c r="D700" s="236" t="s">
        <v>192</v>
      </c>
      <c r="E700" s="237" t="s">
        <v>19</v>
      </c>
      <c r="F700" s="238" t="s">
        <v>1070</v>
      </c>
      <c r="G700" s="235"/>
      <c r="H700" s="237" t="s">
        <v>19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192</v>
      </c>
      <c r="AU700" s="244" t="s">
        <v>14</v>
      </c>
      <c r="AV700" s="13" t="s">
        <v>81</v>
      </c>
      <c r="AW700" s="13" t="s">
        <v>35</v>
      </c>
      <c r="AX700" s="13" t="s">
        <v>74</v>
      </c>
      <c r="AY700" s="244" t="s">
        <v>179</v>
      </c>
    </row>
    <row r="701" s="13" customFormat="1">
      <c r="A701" s="13"/>
      <c r="B701" s="234"/>
      <c r="C701" s="235"/>
      <c r="D701" s="236" t="s">
        <v>192</v>
      </c>
      <c r="E701" s="237" t="s">
        <v>19</v>
      </c>
      <c r="F701" s="238" t="s">
        <v>194</v>
      </c>
      <c r="G701" s="235"/>
      <c r="H701" s="237" t="s">
        <v>19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192</v>
      </c>
      <c r="AU701" s="244" t="s">
        <v>14</v>
      </c>
      <c r="AV701" s="13" t="s">
        <v>81</v>
      </c>
      <c r="AW701" s="13" t="s">
        <v>35</v>
      </c>
      <c r="AX701" s="13" t="s">
        <v>74</v>
      </c>
      <c r="AY701" s="244" t="s">
        <v>179</v>
      </c>
    </row>
    <row r="702" s="13" customFormat="1">
      <c r="A702" s="13"/>
      <c r="B702" s="234"/>
      <c r="C702" s="235"/>
      <c r="D702" s="236" t="s">
        <v>192</v>
      </c>
      <c r="E702" s="237" t="s">
        <v>19</v>
      </c>
      <c r="F702" s="238" t="s">
        <v>198</v>
      </c>
      <c r="G702" s="235"/>
      <c r="H702" s="237" t="s">
        <v>19</v>
      </c>
      <c r="I702" s="239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192</v>
      </c>
      <c r="AU702" s="244" t="s">
        <v>14</v>
      </c>
      <c r="AV702" s="13" t="s">
        <v>81</v>
      </c>
      <c r="AW702" s="13" t="s">
        <v>35</v>
      </c>
      <c r="AX702" s="13" t="s">
        <v>74</v>
      </c>
      <c r="AY702" s="244" t="s">
        <v>179</v>
      </c>
    </row>
    <row r="703" s="13" customFormat="1">
      <c r="A703" s="13"/>
      <c r="B703" s="234"/>
      <c r="C703" s="235"/>
      <c r="D703" s="236" t="s">
        <v>192</v>
      </c>
      <c r="E703" s="237" t="s">
        <v>19</v>
      </c>
      <c r="F703" s="238" t="s">
        <v>1449</v>
      </c>
      <c r="G703" s="235"/>
      <c r="H703" s="237" t="s">
        <v>19</v>
      </c>
      <c r="I703" s="239"/>
      <c r="J703" s="235"/>
      <c r="K703" s="235"/>
      <c r="L703" s="240"/>
      <c r="M703" s="241"/>
      <c r="N703" s="242"/>
      <c r="O703" s="242"/>
      <c r="P703" s="242"/>
      <c r="Q703" s="242"/>
      <c r="R703" s="242"/>
      <c r="S703" s="242"/>
      <c r="T703" s="24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4" t="s">
        <v>192</v>
      </c>
      <c r="AU703" s="244" t="s">
        <v>14</v>
      </c>
      <c r="AV703" s="13" t="s">
        <v>81</v>
      </c>
      <c r="AW703" s="13" t="s">
        <v>35</v>
      </c>
      <c r="AX703" s="13" t="s">
        <v>74</v>
      </c>
      <c r="AY703" s="244" t="s">
        <v>179</v>
      </c>
    </row>
    <row r="704" s="14" customFormat="1">
      <c r="A704" s="14"/>
      <c r="B704" s="245"/>
      <c r="C704" s="246"/>
      <c r="D704" s="236" t="s">
        <v>192</v>
      </c>
      <c r="E704" s="247" t="s">
        <v>19</v>
      </c>
      <c r="F704" s="248" t="s">
        <v>1450</v>
      </c>
      <c r="G704" s="246"/>
      <c r="H704" s="249">
        <v>410.69999999999999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192</v>
      </c>
      <c r="AU704" s="255" t="s">
        <v>14</v>
      </c>
      <c r="AV704" s="14" t="s">
        <v>14</v>
      </c>
      <c r="AW704" s="14" t="s">
        <v>35</v>
      </c>
      <c r="AX704" s="14" t="s">
        <v>74</v>
      </c>
      <c r="AY704" s="255" t="s">
        <v>179</v>
      </c>
    </row>
    <row r="705" s="13" customFormat="1">
      <c r="A705" s="13"/>
      <c r="B705" s="234"/>
      <c r="C705" s="235"/>
      <c r="D705" s="236" t="s">
        <v>192</v>
      </c>
      <c r="E705" s="237" t="s">
        <v>19</v>
      </c>
      <c r="F705" s="238" t="s">
        <v>198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192</v>
      </c>
      <c r="AU705" s="244" t="s">
        <v>14</v>
      </c>
      <c r="AV705" s="13" t="s">
        <v>81</v>
      </c>
      <c r="AW705" s="13" t="s">
        <v>35</v>
      </c>
      <c r="AX705" s="13" t="s">
        <v>74</v>
      </c>
      <c r="AY705" s="244" t="s">
        <v>179</v>
      </c>
    </row>
    <row r="706" s="13" customFormat="1">
      <c r="A706" s="13"/>
      <c r="B706" s="234"/>
      <c r="C706" s="235"/>
      <c r="D706" s="236" t="s">
        <v>192</v>
      </c>
      <c r="E706" s="237" t="s">
        <v>19</v>
      </c>
      <c r="F706" s="238" t="s">
        <v>1439</v>
      </c>
      <c r="G706" s="235"/>
      <c r="H706" s="237" t="s">
        <v>19</v>
      </c>
      <c r="I706" s="239"/>
      <c r="J706" s="235"/>
      <c r="K706" s="235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192</v>
      </c>
      <c r="AU706" s="244" t="s">
        <v>14</v>
      </c>
      <c r="AV706" s="13" t="s">
        <v>81</v>
      </c>
      <c r="AW706" s="13" t="s">
        <v>35</v>
      </c>
      <c r="AX706" s="13" t="s">
        <v>74</v>
      </c>
      <c r="AY706" s="244" t="s">
        <v>179</v>
      </c>
    </row>
    <row r="707" s="14" customFormat="1">
      <c r="A707" s="14"/>
      <c r="B707" s="245"/>
      <c r="C707" s="246"/>
      <c r="D707" s="236" t="s">
        <v>192</v>
      </c>
      <c r="E707" s="247" t="s">
        <v>19</v>
      </c>
      <c r="F707" s="248" t="s">
        <v>1440</v>
      </c>
      <c r="G707" s="246"/>
      <c r="H707" s="249">
        <v>0.12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192</v>
      </c>
      <c r="AU707" s="255" t="s">
        <v>14</v>
      </c>
      <c r="AV707" s="14" t="s">
        <v>14</v>
      </c>
      <c r="AW707" s="14" t="s">
        <v>35</v>
      </c>
      <c r="AX707" s="14" t="s">
        <v>74</v>
      </c>
      <c r="AY707" s="255" t="s">
        <v>179</v>
      </c>
    </row>
    <row r="708" s="15" customFormat="1">
      <c r="A708" s="15"/>
      <c r="B708" s="256"/>
      <c r="C708" s="257"/>
      <c r="D708" s="236" t="s">
        <v>192</v>
      </c>
      <c r="E708" s="258" t="s">
        <v>19</v>
      </c>
      <c r="F708" s="259" t="s">
        <v>201</v>
      </c>
      <c r="G708" s="257"/>
      <c r="H708" s="260">
        <v>410.81999999999999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6" t="s">
        <v>192</v>
      </c>
      <c r="AU708" s="266" t="s">
        <v>14</v>
      </c>
      <c r="AV708" s="15" t="s">
        <v>188</v>
      </c>
      <c r="AW708" s="15" t="s">
        <v>35</v>
      </c>
      <c r="AX708" s="15" t="s">
        <v>81</v>
      </c>
      <c r="AY708" s="266" t="s">
        <v>179</v>
      </c>
    </row>
    <row r="709" s="2" customFormat="1" ht="16.5" customHeight="1">
      <c r="A709" s="42"/>
      <c r="B709" s="43"/>
      <c r="C709" s="216" t="s">
        <v>984</v>
      </c>
      <c r="D709" s="216" t="s">
        <v>183</v>
      </c>
      <c r="E709" s="217" t="s">
        <v>1459</v>
      </c>
      <c r="F709" s="218" t="s">
        <v>1460</v>
      </c>
      <c r="G709" s="219" t="s">
        <v>186</v>
      </c>
      <c r="H709" s="220">
        <v>410.81999999999999</v>
      </c>
      <c r="I709" s="221"/>
      <c r="J709" s="222">
        <f>ROUND(I709*H709,2)</f>
        <v>0</v>
      </c>
      <c r="K709" s="218" t="s">
        <v>187</v>
      </c>
      <c r="L709" s="48"/>
      <c r="M709" s="223" t="s">
        <v>19</v>
      </c>
      <c r="N709" s="224" t="s">
        <v>45</v>
      </c>
      <c r="O709" s="88"/>
      <c r="P709" s="225">
        <f>O709*H709</f>
        <v>0</v>
      </c>
      <c r="Q709" s="225">
        <v>0.00046000000000000001</v>
      </c>
      <c r="R709" s="225">
        <f>Q709*H709</f>
        <v>0.18897720000000001</v>
      </c>
      <c r="S709" s="225">
        <v>0</v>
      </c>
      <c r="T709" s="226">
        <f>S709*H709</f>
        <v>0</v>
      </c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R709" s="227" t="s">
        <v>229</v>
      </c>
      <c r="AT709" s="227" t="s">
        <v>183</v>
      </c>
      <c r="AU709" s="227" t="s">
        <v>14</v>
      </c>
      <c r="AY709" s="21" t="s">
        <v>179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1" t="s">
        <v>81</v>
      </c>
      <c r="BK709" s="228">
        <f>ROUND(I709*H709,2)</f>
        <v>0</v>
      </c>
      <c r="BL709" s="21" t="s">
        <v>229</v>
      </c>
      <c r="BM709" s="227" t="s">
        <v>1040</v>
      </c>
    </row>
    <row r="710" s="2" customFormat="1">
      <c r="A710" s="42"/>
      <c r="B710" s="43"/>
      <c r="C710" s="44"/>
      <c r="D710" s="229" t="s">
        <v>190</v>
      </c>
      <c r="E710" s="44"/>
      <c r="F710" s="230" t="s">
        <v>1461</v>
      </c>
      <c r="G710" s="44"/>
      <c r="H710" s="44"/>
      <c r="I710" s="231"/>
      <c r="J710" s="44"/>
      <c r="K710" s="44"/>
      <c r="L710" s="48"/>
      <c r="M710" s="232"/>
      <c r="N710" s="233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T710" s="21" t="s">
        <v>190</v>
      </c>
      <c r="AU710" s="21" t="s">
        <v>14</v>
      </c>
    </row>
    <row r="711" s="2" customFormat="1">
      <c r="A711" s="42"/>
      <c r="B711" s="43"/>
      <c r="C711" s="44"/>
      <c r="D711" s="236" t="s">
        <v>272</v>
      </c>
      <c r="E711" s="44"/>
      <c r="F711" s="277" t="s">
        <v>1462</v>
      </c>
      <c r="G711" s="44"/>
      <c r="H711" s="44"/>
      <c r="I711" s="231"/>
      <c r="J711" s="44"/>
      <c r="K711" s="44"/>
      <c r="L711" s="48"/>
      <c r="M711" s="232"/>
      <c r="N711" s="233"/>
      <c r="O711" s="88"/>
      <c r="P711" s="88"/>
      <c r="Q711" s="88"/>
      <c r="R711" s="88"/>
      <c r="S711" s="88"/>
      <c r="T711" s="89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T711" s="21" t="s">
        <v>272</v>
      </c>
      <c r="AU711" s="21" t="s">
        <v>14</v>
      </c>
    </row>
    <row r="712" s="13" customFormat="1">
      <c r="A712" s="13"/>
      <c r="B712" s="234"/>
      <c r="C712" s="235"/>
      <c r="D712" s="236" t="s">
        <v>192</v>
      </c>
      <c r="E712" s="237" t="s">
        <v>19</v>
      </c>
      <c r="F712" s="238" t="s">
        <v>1070</v>
      </c>
      <c r="G712" s="235"/>
      <c r="H712" s="237" t="s">
        <v>19</v>
      </c>
      <c r="I712" s="239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192</v>
      </c>
      <c r="AU712" s="244" t="s">
        <v>14</v>
      </c>
      <c r="AV712" s="13" t="s">
        <v>81</v>
      </c>
      <c r="AW712" s="13" t="s">
        <v>35</v>
      </c>
      <c r="AX712" s="13" t="s">
        <v>74</v>
      </c>
      <c r="AY712" s="244" t="s">
        <v>179</v>
      </c>
    </row>
    <row r="713" s="13" customFormat="1">
      <c r="A713" s="13"/>
      <c r="B713" s="234"/>
      <c r="C713" s="235"/>
      <c r="D713" s="236" t="s">
        <v>192</v>
      </c>
      <c r="E713" s="237" t="s">
        <v>19</v>
      </c>
      <c r="F713" s="238" t="s">
        <v>194</v>
      </c>
      <c r="G713" s="235"/>
      <c r="H713" s="237" t="s">
        <v>19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192</v>
      </c>
      <c r="AU713" s="244" t="s">
        <v>14</v>
      </c>
      <c r="AV713" s="13" t="s">
        <v>81</v>
      </c>
      <c r="AW713" s="13" t="s">
        <v>35</v>
      </c>
      <c r="AX713" s="13" t="s">
        <v>74</v>
      </c>
      <c r="AY713" s="244" t="s">
        <v>179</v>
      </c>
    </row>
    <row r="714" s="13" customFormat="1">
      <c r="A714" s="13"/>
      <c r="B714" s="234"/>
      <c r="C714" s="235"/>
      <c r="D714" s="236" t="s">
        <v>192</v>
      </c>
      <c r="E714" s="237" t="s">
        <v>19</v>
      </c>
      <c r="F714" s="238" t="s">
        <v>198</v>
      </c>
      <c r="G714" s="235"/>
      <c r="H714" s="237" t="s">
        <v>19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192</v>
      </c>
      <c r="AU714" s="244" t="s">
        <v>14</v>
      </c>
      <c r="AV714" s="13" t="s">
        <v>81</v>
      </c>
      <c r="AW714" s="13" t="s">
        <v>35</v>
      </c>
      <c r="AX714" s="13" t="s">
        <v>74</v>
      </c>
      <c r="AY714" s="244" t="s">
        <v>179</v>
      </c>
    </row>
    <row r="715" s="13" customFormat="1">
      <c r="A715" s="13"/>
      <c r="B715" s="234"/>
      <c r="C715" s="235"/>
      <c r="D715" s="236" t="s">
        <v>192</v>
      </c>
      <c r="E715" s="237" t="s">
        <v>19</v>
      </c>
      <c r="F715" s="238" t="s">
        <v>1449</v>
      </c>
      <c r="G715" s="235"/>
      <c r="H715" s="237" t="s">
        <v>19</v>
      </c>
      <c r="I715" s="239"/>
      <c r="J715" s="235"/>
      <c r="K715" s="235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192</v>
      </c>
      <c r="AU715" s="244" t="s">
        <v>14</v>
      </c>
      <c r="AV715" s="13" t="s">
        <v>81</v>
      </c>
      <c r="AW715" s="13" t="s">
        <v>35</v>
      </c>
      <c r="AX715" s="13" t="s">
        <v>74</v>
      </c>
      <c r="AY715" s="244" t="s">
        <v>179</v>
      </c>
    </row>
    <row r="716" s="14" customFormat="1">
      <c r="A716" s="14"/>
      <c r="B716" s="245"/>
      <c r="C716" s="246"/>
      <c r="D716" s="236" t="s">
        <v>192</v>
      </c>
      <c r="E716" s="247" t="s">
        <v>19</v>
      </c>
      <c r="F716" s="248" t="s">
        <v>1450</v>
      </c>
      <c r="G716" s="246"/>
      <c r="H716" s="249">
        <v>410.69999999999999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192</v>
      </c>
      <c r="AU716" s="255" t="s">
        <v>14</v>
      </c>
      <c r="AV716" s="14" t="s">
        <v>14</v>
      </c>
      <c r="AW716" s="14" t="s">
        <v>35</v>
      </c>
      <c r="AX716" s="14" t="s">
        <v>74</v>
      </c>
      <c r="AY716" s="255" t="s">
        <v>179</v>
      </c>
    </row>
    <row r="717" s="13" customFormat="1">
      <c r="A717" s="13"/>
      <c r="B717" s="234"/>
      <c r="C717" s="235"/>
      <c r="D717" s="236" t="s">
        <v>192</v>
      </c>
      <c r="E717" s="237" t="s">
        <v>19</v>
      </c>
      <c r="F717" s="238" t="s">
        <v>198</v>
      </c>
      <c r="G717" s="235"/>
      <c r="H717" s="237" t="s">
        <v>19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192</v>
      </c>
      <c r="AU717" s="244" t="s">
        <v>14</v>
      </c>
      <c r="AV717" s="13" t="s">
        <v>81</v>
      </c>
      <c r="AW717" s="13" t="s">
        <v>35</v>
      </c>
      <c r="AX717" s="13" t="s">
        <v>74</v>
      </c>
      <c r="AY717" s="244" t="s">
        <v>179</v>
      </c>
    </row>
    <row r="718" s="13" customFormat="1">
      <c r="A718" s="13"/>
      <c r="B718" s="234"/>
      <c r="C718" s="235"/>
      <c r="D718" s="236" t="s">
        <v>192</v>
      </c>
      <c r="E718" s="237" t="s">
        <v>19</v>
      </c>
      <c r="F718" s="238" t="s">
        <v>1439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192</v>
      </c>
      <c r="AU718" s="244" t="s">
        <v>14</v>
      </c>
      <c r="AV718" s="13" t="s">
        <v>81</v>
      </c>
      <c r="AW718" s="13" t="s">
        <v>35</v>
      </c>
      <c r="AX718" s="13" t="s">
        <v>74</v>
      </c>
      <c r="AY718" s="244" t="s">
        <v>179</v>
      </c>
    </row>
    <row r="719" s="14" customFormat="1">
      <c r="A719" s="14"/>
      <c r="B719" s="245"/>
      <c r="C719" s="246"/>
      <c r="D719" s="236" t="s">
        <v>192</v>
      </c>
      <c r="E719" s="247" t="s">
        <v>19</v>
      </c>
      <c r="F719" s="248" t="s">
        <v>1440</v>
      </c>
      <c r="G719" s="246"/>
      <c r="H719" s="249">
        <v>0.12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192</v>
      </c>
      <c r="AU719" s="255" t="s">
        <v>14</v>
      </c>
      <c r="AV719" s="14" t="s">
        <v>14</v>
      </c>
      <c r="AW719" s="14" t="s">
        <v>35</v>
      </c>
      <c r="AX719" s="14" t="s">
        <v>74</v>
      </c>
      <c r="AY719" s="255" t="s">
        <v>179</v>
      </c>
    </row>
    <row r="720" s="15" customFormat="1">
      <c r="A720" s="15"/>
      <c r="B720" s="256"/>
      <c r="C720" s="257"/>
      <c r="D720" s="236" t="s">
        <v>192</v>
      </c>
      <c r="E720" s="258" t="s">
        <v>19</v>
      </c>
      <c r="F720" s="259" t="s">
        <v>201</v>
      </c>
      <c r="G720" s="257"/>
      <c r="H720" s="260">
        <v>410.81999999999999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6" t="s">
        <v>192</v>
      </c>
      <c r="AU720" s="266" t="s">
        <v>14</v>
      </c>
      <c r="AV720" s="15" t="s">
        <v>188</v>
      </c>
      <c r="AW720" s="15" t="s">
        <v>35</v>
      </c>
      <c r="AX720" s="15" t="s">
        <v>81</v>
      </c>
      <c r="AY720" s="266" t="s">
        <v>179</v>
      </c>
    </row>
    <row r="721" s="2" customFormat="1" ht="16.5" customHeight="1">
      <c r="A721" s="42"/>
      <c r="B721" s="43"/>
      <c r="C721" s="216" t="s">
        <v>442</v>
      </c>
      <c r="D721" s="216" t="s">
        <v>183</v>
      </c>
      <c r="E721" s="217" t="s">
        <v>1463</v>
      </c>
      <c r="F721" s="218" t="s">
        <v>1464</v>
      </c>
      <c r="G721" s="219" t="s">
        <v>186</v>
      </c>
      <c r="H721" s="220">
        <v>410.81999999999999</v>
      </c>
      <c r="I721" s="221"/>
      <c r="J721" s="222">
        <f>ROUND(I721*H721,2)</f>
        <v>0</v>
      </c>
      <c r="K721" s="218" t="s">
        <v>187</v>
      </c>
      <c r="L721" s="48"/>
      <c r="M721" s="223" t="s">
        <v>19</v>
      </c>
      <c r="N721" s="224" t="s">
        <v>45</v>
      </c>
      <c r="O721" s="88"/>
      <c r="P721" s="225">
        <f>O721*H721</f>
        <v>0</v>
      </c>
      <c r="Q721" s="225">
        <v>0.0028300000000000001</v>
      </c>
      <c r="R721" s="225">
        <f>Q721*H721</f>
        <v>1.1626205999999999</v>
      </c>
      <c r="S721" s="225">
        <v>0</v>
      </c>
      <c r="T721" s="226">
        <f>S721*H721</f>
        <v>0</v>
      </c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R721" s="227" t="s">
        <v>229</v>
      </c>
      <c r="AT721" s="227" t="s">
        <v>183</v>
      </c>
      <c r="AU721" s="227" t="s">
        <v>14</v>
      </c>
      <c r="AY721" s="21" t="s">
        <v>179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21" t="s">
        <v>81</v>
      </c>
      <c r="BK721" s="228">
        <f>ROUND(I721*H721,2)</f>
        <v>0</v>
      </c>
      <c r="BL721" s="21" t="s">
        <v>229</v>
      </c>
      <c r="BM721" s="227" t="s">
        <v>1465</v>
      </c>
    </row>
    <row r="722" s="2" customFormat="1">
      <c r="A722" s="42"/>
      <c r="B722" s="43"/>
      <c r="C722" s="44"/>
      <c r="D722" s="229" t="s">
        <v>190</v>
      </c>
      <c r="E722" s="44"/>
      <c r="F722" s="230" t="s">
        <v>1466</v>
      </c>
      <c r="G722" s="44"/>
      <c r="H722" s="44"/>
      <c r="I722" s="231"/>
      <c r="J722" s="44"/>
      <c r="K722" s="44"/>
      <c r="L722" s="48"/>
      <c r="M722" s="232"/>
      <c r="N722" s="233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T722" s="21" t="s">
        <v>190</v>
      </c>
      <c r="AU722" s="21" t="s">
        <v>14</v>
      </c>
    </row>
    <row r="723" s="2" customFormat="1">
      <c r="A723" s="42"/>
      <c r="B723" s="43"/>
      <c r="C723" s="44"/>
      <c r="D723" s="236" t="s">
        <v>272</v>
      </c>
      <c r="E723" s="44"/>
      <c r="F723" s="277" t="s">
        <v>1467</v>
      </c>
      <c r="G723" s="44"/>
      <c r="H723" s="44"/>
      <c r="I723" s="231"/>
      <c r="J723" s="44"/>
      <c r="K723" s="44"/>
      <c r="L723" s="48"/>
      <c r="M723" s="232"/>
      <c r="N723" s="233"/>
      <c r="O723" s="88"/>
      <c r="P723" s="88"/>
      <c r="Q723" s="88"/>
      <c r="R723" s="88"/>
      <c r="S723" s="88"/>
      <c r="T723" s="89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T723" s="21" t="s">
        <v>272</v>
      </c>
      <c r="AU723" s="21" t="s">
        <v>14</v>
      </c>
    </row>
    <row r="724" s="13" customFormat="1">
      <c r="A724" s="13"/>
      <c r="B724" s="234"/>
      <c r="C724" s="235"/>
      <c r="D724" s="236" t="s">
        <v>192</v>
      </c>
      <c r="E724" s="237" t="s">
        <v>19</v>
      </c>
      <c r="F724" s="238" t="s">
        <v>1070</v>
      </c>
      <c r="G724" s="235"/>
      <c r="H724" s="237" t="s">
        <v>19</v>
      </c>
      <c r="I724" s="239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192</v>
      </c>
      <c r="AU724" s="244" t="s">
        <v>14</v>
      </c>
      <c r="AV724" s="13" t="s">
        <v>81</v>
      </c>
      <c r="AW724" s="13" t="s">
        <v>35</v>
      </c>
      <c r="AX724" s="13" t="s">
        <v>74</v>
      </c>
      <c r="AY724" s="244" t="s">
        <v>179</v>
      </c>
    </row>
    <row r="725" s="13" customFormat="1">
      <c r="A725" s="13"/>
      <c r="B725" s="234"/>
      <c r="C725" s="235"/>
      <c r="D725" s="236" t="s">
        <v>192</v>
      </c>
      <c r="E725" s="237" t="s">
        <v>19</v>
      </c>
      <c r="F725" s="238" t="s">
        <v>194</v>
      </c>
      <c r="G725" s="235"/>
      <c r="H725" s="237" t="s">
        <v>19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192</v>
      </c>
      <c r="AU725" s="244" t="s">
        <v>14</v>
      </c>
      <c r="AV725" s="13" t="s">
        <v>81</v>
      </c>
      <c r="AW725" s="13" t="s">
        <v>35</v>
      </c>
      <c r="AX725" s="13" t="s">
        <v>74</v>
      </c>
      <c r="AY725" s="244" t="s">
        <v>179</v>
      </c>
    </row>
    <row r="726" s="13" customFormat="1">
      <c r="A726" s="13"/>
      <c r="B726" s="234"/>
      <c r="C726" s="235"/>
      <c r="D726" s="236" t="s">
        <v>192</v>
      </c>
      <c r="E726" s="237" t="s">
        <v>19</v>
      </c>
      <c r="F726" s="238" t="s">
        <v>198</v>
      </c>
      <c r="G726" s="235"/>
      <c r="H726" s="237" t="s">
        <v>19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192</v>
      </c>
      <c r="AU726" s="244" t="s">
        <v>14</v>
      </c>
      <c r="AV726" s="13" t="s">
        <v>81</v>
      </c>
      <c r="AW726" s="13" t="s">
        <v>35</v>
      </c>
      <c r="AX726" s="13" t="s">
        <v>74</v>
      </c>
      <c r="AY726" s="244" t="s">
        <v>179</v>
      </c>
    </row>
    <row r="727" s="13" customFormat="1">
      <c r="A727" s="13"/>
      <c r="B727" s="234"/>
      <c r="C727" s="235"/>
      <c r="D727" s="236" t="s">
        <v>192</v>
      </c>
      <c r="E727" s="237" t="s">
        <v>19</v>
      </c>
      <c r="F727" s="238" t="s">
        <v>1449</v>
      </c>
      <c r="G727" s="235"/>
      <c r="H727" s="237" t="s">
        <v>19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192</v>
      </c>
      <c r="AU727" s="244" t="s">
        <v>14</v>
      </c>
      <c r="AV727" s="13" t="s">
        <v>81</v>
      </c>
      <c r="AW727" s="13" t="s">
        <v>35</v>
      </c>
      <c r="AX727" s="13" t="s">
        <v>74</v>
      </c>
      <c r="AY727" s="244" t="s">
        <v>179</v>
      </c>
    </row>
    <row r="728" s="14" customFormat="1">
      <c r="A728" s="14"/>
      <c r="B728" s="245"/>
      <c r="C728" s="246"/>
      <c r="D728" s="236" t="s">
        <v>192</v>
      </c>
      <c r="E728" s="247" t="s">
        <v>19</v>
      </c>
      <c r="F728" s="248" t="s">
        <v>1450</v>
      </c>
      <c r="G728" s="246"/>
      <c r="H728" s="249">
        <v>410.69999999999999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192</v>
      </c>
      <c r="AU728" s="255" t="s">
        <v>14</v>
      </c>
      <c r="AV728" s="14" t="s">
        <v>14</v>
      </c>
      <c r="AW728" s="14" t="s">
        <v>35</v>
      </c>
      <c r="AX728" s="14" t="s">
        <v>74</v>
      </c>
      <c r="AY728" s="255" t="s">
        <v>179</v>
      </c>
    </row>
    <row r="729" s="13" customFormat="1">
      <c r="A729" s="13"/>
      <c r="B729" s="234"/>
      <c r="C729" s="235"/>
      <c r="D729" s="236" t="s">
        <v>192</v>
      </c>
      <c r="E729" s="237" t="s">
        <v>19</v>
      </c>
      <c r="F729" s="238" t="s">
        <v>198</v>
      </c>
      <c r="G729" s="235"/>
      <c r="H729" s="237" t="s">
        <v>19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192</v>
      </c>
      <c r="AU729" s="244" t="s">
        <v>14</v>
      </c>
      <c r="AV729" s="13" t="s">
        <v>81</v>
      </c>
      <c r="AW729" s="13" t="s">
        <v>35</v>
      </c>
      <c r="AX729" s="13" t="s">
        <v>74</v>
      </c>
      <c r="AY729" s="244" t="s">
        <v>179</v>
      </c>
    </row>
    <row r="730" s="13" customFormat="1">
      <c r="A730" s="13"/>
      <c r="B730" s="234"/>
      <c r="C730" s="235"/>
      <c r="D730" s="236" t="s">
        <v>192</v>
      </c>
      <c r="E730" s="237" t="s">
        <v>19</v>
      </c>
      <c r="F730" s="238" t="s">
        <v>1439</v>
      </c>
      <c r="G730" s="235"/>
      <c r="H730" s="237" t="s">
        <v>19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192</v>
      </c>
      <c r="AU730" s="244" t="s">
        <v>14</v>
      </c>
      <c r="AV730" s="13" t="s">
        <v>81</v>
      </c>
      <c r="AW730" s="13" t="s">
        <v>35</v>
      </c>
      <c r="AX730" s="13" t="s">
        <v>74</v>
      </c>
      <c r="AY730" s="244" t="s">
        <v>179</v>
      </c>
    </row>
    <row r="731" s="14" customFormat="1">
      <c r="A731" s="14"/>
      <c r="B731" s="245"/>
      <c r="C731" s="246"/>
      <c r="D731" s="236" t="s">
        <v>192</v>
      </c>
      <c r="E731" s="247" t="s">
        <v>19</v>
      </c>
      <c r="F731" s="248" t="s">
        <v>1440</v>
      </c>
      <c r="G731" s="246"/>
      <c r="H731" s="249">
        <v>0.12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192</v>
      </c>
      <c r="AU731" s="255" t="s">
        <v>14</v>
      </c>
      <c r="AV731" s="14" t="s">
        <v>14</v>
      </c>
      <c r="AW731" s="14" t="s">
        <v>35</v>
      </c>
      <c r="AX731" s="14" t="s">
        <v>74</v>
      </c>
      <c r="AY731" s="255" t="s">
        <v>179</v>
      </c>
    </row>
    <row r="732" s="15" customFormat="1">
      <c r="A732" s="15"/>
      <c r="B732" s="256"/>
      <c r="C732" s="257"/>
      <c r="D732" s="236" t="s">
        <v>192</v>
      </c>
      <c r="E732" s="258" t="s">
        <v>19</v>
      </c>
      <c r="F732" s="259" t="s">
        <v>201</v>
      </c>
      <c r="G732" s="257"/>
      <c r="H732" s="260">
        <v>410.81999999999999</v>
      </c>
      <c r="I732" s="261"/>
      <c r="J732" s="257"/>
      <c r="K732" s="257"/>
      <c r="L732" s="262"/>
      <c r="M732" s="302"/>
      <c r="N732" s="303"/>
      <c r="O732" s="303"/>
      <c r="P732" s="303"/>
      <c r="Q732" s="303"/>
      <c r="R732" s="303"/>
      <c r="S732" s="303"/>
      <c r="T732" s="304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6" t="s">
        <v>192</v>
      </c>
      <c r="AU732" s="266" t="s">
        <v>14</v>
      </c>
      <c r="AV732" s="15" t="s">
        <v>188</v>
      </c>
      <c r="AW732" s="15" t="s">
        <v>35</v>
      </c>
      <c r="AX732" s="15" t="s">
        <v>81</v>
      </c>
      <c r="AY732" s="266" t="s">
        <v>179</v>
      </c>
    </row>
    <row r="733" s="2" customFormat="1" ht="6.96" customHeight="1">
      <c r="A733" s="42"/>
      <c r="B733" s="63"/>
      <c r="C733" s="64"/>
      <c r="D733" s="64"/>
      <c r="E733" s="64"/>
      <c r="F733" s="64"/>
      <c r="G733" s="64"/>
      <c r="H733" s="64"/>
      <c r="I733" s="64"/>
      <c r="J733" s="64"/>
      <c r="K733" s="64"/>
      <c r="L733" s="48"/>
      <c r="M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</row>
  </sheetData>
  <sheetProtection sheet="1" autoFilter="0" formatColumns="0" formatRows="0" objects="1" scenarios="1" spinCount="100000" saltValue="b8mW6Q4tVEn8xjnSnG715/GGPNgs3zYe1S3D7M0RcOUcILJ7lYvOdqprvNpA95+8mFX0pcpVoJiOF385rCX1LA==" hashValue="hV1rmnK+1UE6tC3uOfrZwEZAnYUf+uZhQ7NyPZwtkgPreAjpmFU1QSDx24IDlvEynbsisA+aZQ9pDRTvHZYeeg==" algorithmName="SHA-512" password="CC35"/>
  <autoFilter ref="C109:K732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5" r:id="rId1" display="https://podminky.urs.cz/item/CS_URS_2023_02/115101201"/>
    <hyperlink ref="F117" r:id="rId2" display="https://podminky.urs.cz/item/CS_URS_2023_02/115101301"/>
    <hyperlink ref="F120" r:id="rId3" display="https://podminky.urs.cz/item/CS_URS_2023_02/122251502"/>
    <hyperlink ref="F133" r:id="rId4" display="https://podminky.urs.cz/item/CS_URS_2023_02/131251104"/>
    <hyperlink ref="F146" r:id="rId5" display="https://podminky.urs.cz/item/CS_URS_2023_02/162251102"/>
    <hyperlink ref="F156" r:id="rId6" display="https://podminky.urs.cz/item/CS_URS_2023_02/162551108"/>
    <hyperlink ref="F163" r:id="rId7" display="https://podminky.urs.cz/item/CS_URS_2023_02/167151101"/>
    <hyperlink ref="F174" r:id="rId8" display="https://podminky.urs.cz/item/CS_URS_2023_02/171201231"/>
    <hyperlink ref="F178" r:id="rId9" display="https://podminky.urs.cz/item/CS_URS_2023_02/171251201"/>
    <hyperlink ref="F184" r:id="rId10" display="https://podminky.urs.cz/item/CS_URS_2023_02/174151101"/>
    <hyperlink ref="F207" r:id="rId11" display="https://podminky.urs.cz/item/CS_URS_2023_02/181951112"/>
    <hyperlink ref="F223" r:id="rId12" display="https://podminky.urs.cz/item/CS_URS_2023_02/211531111"/>
    <hyperlink ref="F230" r:id="rId13" display="https://podminky.urs.cz/item/CS_URS_2023_02/212792311"/>
    <hyperlink ref="F237" r:id="rId14" display="https://podminky.urs.cz/item/CS_URS_2023_02/213141131"/>
    <hyperlink ref="F257" r:id="rId15" display="https://podminky.urs.cz/item/CS_URS_2023_02/273311124"/>
    <hyperlink ref="F266" r:id="rId16" display="https://podminky.urs.cz/item/CS_URS_2023_02/273311191"/>
    <hyperlink ref="F269" r:id="rId17" display="https://podminky.urs.cz/item/CS_URS_2023_02/225311114"/>
    <hyperlink ref="F277" r:id="rId18" display="https://podminky.urs.cz/item/CS_URS_2023_02/271532213"/>
    <hyperlink ref="F291" r:id="rId19" display="https://podminky.urs.cz/item/CS_URS_2023_02/271542211"/>
    <hyperlink ref="F301" r:id="rId20" display="https://podminky.urs.cz/item/CS_URS_2023_02/282602113"/>
    <hyperlink ref="F308" r:id="rId21" display="https://podminky.urs.cz/item/CS_URS_2023_02/283111113"/>
    <hyperlink ref="F313" r:id="rId22" display="https://podminky.urs.cz/item/CS_URS_2023_02/283131113"/>
    <hyperlink ref="F325" r:id="rId23" display="https://podminky.urs.cz/item/CS_URS_2023_02/321321115"/>
    <hyperlink ref="F340" r:id="rId24" display="https://podminky.urs.cz/item/CS_URS_2023_02/321351010"/>
    <hyperlink ref="F366" r:id="rId25" display="https://podminky.urs.cz/item/CS_URS_2023_02/321352010"/>
    <hyperlink ref="F368" r:id="rId26" display="https://podminky.urs.cz/item/CS_URS_2023_02/321366111"/>
    <hyperlink ref="F379" r:id="rId27" display="https://podminky.urs.cz/item/CS_URS_2023_02/321366112"/>
    <hyperlink ref="F392" r:id="rId28" display="https://podminky.urs.cz/item/CS_URS_2023_02/327215221"/>
    <hyperlink ref="F403" r:id="rId29" display="https://podminky.urs.cz/item/CS_URS_2023_02/334323118"/>
    <hyperlink ref="F408" r:id="rId30" display="https://podminky.urs.cz/item/CS_URS_2023_02/334351112"/>
    <hyperlink ref="F412" r:id="rId31" display="https://podminky.urs.cz/item/CS_URS_2023_02/334351211"/>
    <hyperlink ref="F414" r:id="rId32" display="https://podminky.urs.cz/item/CS_URS_2023_02/334361266"/>
    <hyperlink ref="F420" r:id="rId33" display="https://podminky.urs.cz/item/CS_URS_2023_02/388995212"/>
    <hyperlink ref="F426" r:id="rId34" display="https://podminky.urs.cz/item/CS_URS_2023_02/423175713"/>
    <hyperlink ref="F443" r:id="rId35" display="https://podminky.urs.cz/item/CS_URS_2023_02/428992111"/>
    <hyperlink ref="F457" r:id="rId36" display="https://podminky.urs.cz/item/CS_URS_2023_02/458501112"/>
    <hyperlink ref="F463" r:id="rId37" display="https://podminky.urs.cz/item/CS_URS_2023_02/462511111"/>
    <hyperlink ref="F467" r:id="rId38" display="https://podminky.urs.cz/item/CS_URS_2023_02/465513157"/>
    <hyperlink ref="F475" r:id="rId39" display="https://podminky.urs.cz/item/CS_URS_2023_02/919521160"/>
    <hyperlink ref="F483" r:id="rId40" display="https://podminky.urs.cz/item/CS_URS_2023_02/992114154"/>
    <hyperlink ref="F485" r:id="rId41" display="https://podminky.urs.cz/item/CS_URS_2023_02/992114194"/>
    <hyperlink ref="F487" r:id="rId42" display="https://podminky.urs.cz/item/CS_URS_2023_02/992114291"/>
    <hyperlink ref="F490" r:id="rId43" display="https://podminky.urs.cz/item/CS_URS_2023_02/998212111"/>
    <hyperlink ref="F494" r:id="rId44" display="https://podminky.urs.cz/item/CS_URS_2023_02/711311001"/>
    <hyperlink ref="F520" r:id="rId45" display="https://podminky.urs.cz/item/CS_URS_2023_02/711321131"/>
    <hyperlink ref="F547" r:id="rId46" display="https://podminky.urs.cz/item/CS_URS_2023_02/998711101"/>
    <hyperlink ref="F550" r:id="rId47" display="https://podminky.urs.cz/item/CS_URS_2023_02/762082120"/>
    <hyperlink ref="F558" r:id="rId48" display="https://podminky.urs.cz/item/CS_URS_2023_02/762083122"/>
    <hyperlink ref="F565" r:id="rId49" display="https://podminky.urs.cz/item/CS_URS_2023_02/762086111"/>
    <hyperlink ref="F590" r:id="rId50" display="https://podminky.urs.cz/item/CS_URS_2023_02/762521108"/>
    <hyperlink ref="F601" r:id="rId51" display="https://podminky.urs.cz/item/CS_URS_2023_02/762526130"/>
    <hyperlink ref="F614" r:id="rId52" display="https://podminky.urs.cz/item/CS_URS_2023_02/762595001"/>
    <hyperlink ref="F618" r:id="rId53" display="https://podminky.urs.cz/item/CS_URS_2023_02/998762101"/>
    <hyperlink ref="F621" r:id="rId54" display="https://podminky.urs.cz/item/CS_URS_2023_02/767163111"/>
    <hyperlink ref="F629" r:id="rId55" display="https://podminky.urs.cz/item/CS_URS_2023_02/998767101"/>
    <hyperlink ref="F632" r:id="rId56" display="https://podminky.urs.cz/item/CS_URS_2023_02/783213111"/>
    <hyperlink ref="F639" r:id="rId57" display="https://podminky.urs.cz/item/CS_URS_2023_02/783218111"/>
    <hyperlink ref="F647" r:id="rId58" display="https://podminky.urs.cz/item/CS_URS_2023_02/789123240"/>
    <hyperlink ref="F661" r:id="rId59" display="https://podminky.urs.cz/item/CS_URS_2023_02/789223541"/>
    <hyperlink ref="F674" r:id="rId60" display="https://podminky.urs.cz/item/CS_URS_2023_02/789325211"/>
    <hyperlink ref="F686" r:id="rId61" display="https://podminky.urs.cz/item/CS_URS_2023_02/789325216"/>
    <hyperlink ref="F698" r:id="rId62" display="https://podminky.urs.cz/item/CS_URS_2023_02/789325220"/>
    <hyperlink ref="F710" r:id="rId63" display="https://podminky.urs.cz/item/CS_URS_2023_02/789325321"/>
    <hyperlink ref="F722" r:id="rId64" display="https://podminky.urs.cz/item/CS_URS_2023_02/7894215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1468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15. 1. 2024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ROUND(J114,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ROUND((SUM(BE114:BE845)),  2)</f>
        <v>0</v>
      </c>
      <c r="G33" s="42"/>
      <c r="H33" s="42"/>
      <c r="I33" s="161">
        <v>0.20999999999999999</v>
      </c>
      <c r="J33" s="160">
        <f>ROUND(((SUM(BE114:BE845))*I33),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ROUND((SUM(BF114:BF845)),  2)</f>
        <v>0</v>
      </c>
      <c r="G34" s="42"/>
      <c r="H34" s="42"/>
      <c r="I34" s="161">
        <v>0.14999999999999999</v>
      </c>
      <c r="J34" s="160">
        <f>ROUND(((SUM(BF114:BF845))*I34),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ROUND((SUM(BG114:BG845)),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ROUND((SUM(BH114:BH845)),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ROUND((SUM(BI114:BI845)),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203 - Zárubní zeď vlevo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15. 1. 2024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J114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139</v>
      </c>
      <c r="E60" s="181"/>
      <c r="F60" s="181"/>
      <c r="G60" s="181"/>
      <c r="H60" s="181"/>
      <c r="I60" s="181"/>
      <c r="J60" s="182">
        <f>J115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140</v>
      </c>
      <c r="E61" s="186"/>
      <c r="F61" s="186"/>
      <c r="G61" s="186"/>
      <c r="H61" s="186"/>
      <c r="I61" s="186"/>
      <c r="J61" s="187">
        <f>J116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141</v>
      </c>
      <c r="E62" s="186"/>
      <c r="F62" s="186"/>
      <c r="G62" s="186"/>
      <c r="H62" s="186"/>
      <c r="I62" s="186"/>
      <c r="J62" s="187">
        <f>J117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142</v>
      </c>
      <c r="E63" s="186"/>
      <c r="F63" s="186"/>
      <c r="G63" s="186"/>
      <c r="H63" s="186"/>
      <c r="I63" s="186"/>
      <c r="J63" s="187">
        <f>J138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9"/>
      <c r="D64" s="185" t="s">
        <v>1469</v>
      </c>
      <c r="E64" s="186"/>
      <c r="F64" s="186"/>
      <c r="G64" s="186"/>
      <c r="H64" s="186"/>
      <c r="I64" s="186"/>
      <c r="J64" s="187">
        <f>J158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144</v>
      </c>
      <c r="E65" s="186"/>
      <c r="F65" s="186"/>
      <c r="G65" s="186"/>
      <c r="H65" s="186"/>
      <c r="I65" s="186"/>
      <c r="J65" s="187">
        <f>J183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145</v>
      </c>
      <c r="E66" s="186"/>
      <c r="F66" s="186"/>
      <c r="G66" s="186"/>
      <c r="H66" s="186"/>
      <c r="I66" s="186"/>
      <c r="J66" s="187">
        <f>J205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146</v>
      </c>
      <c r="E67" s="186"/>
      <c r="F67" s="186"/>
      <c r="G67" s="186"/>
      <c r="H67" s="186"/>
      <c r="I67" s="186"/>
      <c r="J67" s="187">
        <f>J254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147</v>
      </c>
      <c r="E68" s="186"/>
      <c r="F68" s="186"/>
      <c r="G68" s="186"/>
      <c r="H68" s="186"/>
      <c r="I68" s="186"/>
      <c r="J68" s="187">
        <f>J274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747</v>
      </c>
      <c r="E69" s="186"/>
      <c r="F69" s="186"/>
      <c r="G69" s="186"/>
      <c r="H69" s="186"/>
      <c r="I69" s="186"/>
      <c r="J69" s="187">
        <f>J275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1470</v>
      </c>
      <c r="E70" s="186"/>
      <c r="F70" s="186"/>
      <c r="G70" s="186"/>
      <c r="H70" s="186"/>
      <c r="I70" s="186"/>
      <c r="J70" s="187">
        <f>J303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1052</v>
      </c>
      <c r="E71" s="186"/>
      <c r="F71" s="186"/>
      <c r="G71" s="186"/>
      <c r="H71" s="186"/>
      <c r="I71" s="186"/>
      <c r="J71" s="187">
        <f>J317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505</v>
      </c>
      <c r="E72" s="186"/>
      <c r="F72" s="186"/>
      <c r="G72" s="186"/>
      <c r="H72" s="186"/>
      <c r="I72" s="186"/>
      <c r="J72" s="187">
        <f>J345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1053</v>
      </c>
      <c r="E73" s="186"/>
      <c r="F73" s="186"/>
      <c r="G73" s="186"/>
      <c r="H73" s="186"/>
      <c r="I73" s="186"/>
      <c r="J73" s="187">
        <f>J346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506</v>
      </c>
      <c r="E74" s="186"/>
      <c r="F74" s="186"/>
      <c r="G74" s="186"/>
      <c r="H74" s="186"/>
      <c r="I74" s="186"/>
      <c r="J74" s="187">
        <f>J380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507</v>
      </c>
      <c r="E75" s="186"/>
      <c r="F75" s="186"/>
      <c r="G75" s="186"/>
      <c r="H75" s="186"/>
      <c r="I75" s="186"/>
      <c r="J75" s="187">
        <f>J389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149</v>
      </c>
      <c r="E76" s="186"/>
      <c r="F76" s="186"/>
      <c r="G76" s="186"/>
      <c r="H76" s="186"/>
      <c r="I76" s="186"/>
      <c r="J76" s="187">
        <f>J467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150</v>
      </c>
      <c r="E77" s="186"/>
      <c r="F77" s="186"/>
      <c r="G77" s="186"/>
      <c r="H77" s="186"/>
      <c r="I77" s="186"/>
      <c r="J77" s="187">
        <f>J468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9"/>
      <c r="D78" s="185" t="s">
        <v>151</v>
      </c>
      <c r="E78" s="186"/>
      <c r="F78" s="186"/>
      <c r="G78" s="186"/>
      <c r="H78" s="186"/>
      <c r="I78" s="186"/>
      <c r="J78" s="187">
        <f>J485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4"/>
      <c r="C79" s="129"/>
      <c r="D79" s="185" t="s">
        <v>509</v>
      </c>
      <c r="E79" s="186"/>
      <c r="F79" s="186"/>
      <c r="G79" s="186"/>
      <c r="H79" s="186"/>
      <c r="I79" s="186"/>
      <c r="J79" s="187">
        <f>J486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9"/>
      <c r="D80" s="185" t="s">
        <v>154</v>
      </c>
      <c r="E80" s="186"/>
      <c r="F80" s="186"/>
      <c r="G80" s="186"/>
      <c r="H80" s="186"/>
      <c r="I80" s="186"/>
      <c r="J80" s="187">
        <f>J497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1471</v>
      </c>
      <c r="E81" s="186"/>
      <c r="F81" s="186"/>
      <c r="G81" s="186"/>
      <c r="H81" s="186"/>
      <c r="I81" s="186"/>
      <c r="J81" s="187">
        <f>J498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9"/>
      <c r="D82" s="185" t="s">
        <v>155</v>
      </c>
      <c r="E82" s="186"/>
      <c r="F82" s="186"/>
      <c r="G82" s="186"/>
      <c r="H82" s="186"/>
      <c r="I82" s="186"/>
      <c r="J82" s="187">
        <f>J529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9"/>
      <c r="D83" s="185" t="s">
        <v>156</v>
      </c>
      <c r="E83" s="186"/>
      <c r="F83" s="186"/>
      <c r="G83" s="186"/>
      <c r="H83" s="186"/>
      <c r="I83" s="186"/>
      <c r="J83" s="187">
        <f>J555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4"/>
      <c r="C84" s="129"/>
      <c r="D84" s="185" t="s">
        <v>157</v>
      </c>
      <c r="E84" s="186"/>
      <c r="F84" s="186"/>
      <c r="G84" s="186"/>
      <c r="H84" s="186"/>
      <c r="I84" s="186"/>
      <c r="J84" s="187">
        <f>J556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4"/>
      <c r="C85" s="129"/>
      <c r="D85" s="185" t="s">
        <v>510</v>
      </c>
      <c r="E85" s="186"/>
      <c r="F85" s="186"/>
      <c r="G85" s="186"/>
      <c r="H85" s="186"/>
      <c r="I85" s="186"/>
      <c r="J85" s="187">
        <f>J587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4"/>
      <c r="C86" s="129"/>
      <c r="D86" s="185" t="s">
        <v>1472</v>
      </c>
      <c r="E86" s="186"/>
      <c r="F86" s="186"/>
      <c r="G86" s="186"/>
      <c r="H86" s="186"/>
      <c r="I86" s="186"/>
      <c r="J86" s="187">
        <f>J670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4"/>
      <c r="C87" s="129"/>
      <c r="D87" s="185" t="s">
        <v>158</v>
      </c>
      <c r="E87" s="186"/>
      <c r="F87" s="186"/>
      <c r="G87" s="186"/>
      <c r="H87" s="186"/>
      <c r="I87" s="186"/>
      <c r="J87" s="187">
        <f>J679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21.84" customHeight="1">
      <c r="A88" s="10"/>
      <c r="B88" s="184"/>
      <c r="C88" s="129"/>
      <c r="D88" s="185" t="s">
        <v>159</v>
      </c>
      <c r="E88" s="186"/>
      <c r="F88" s="186"/>
      <c r="G88" s="186"/>
      <c r="H88" s="186"/>
      <c r="I88" s="186"/>
      <c r="J88" s="187">
        <f>J680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84"/>
      <c r="C89" s="129"/>
      <c r="D89" s="185" t="s">
        <v>160</v>
      </c>
      <c r="E89" s="186"/>
      <c r="F89" s="186"/>
      <c r="G89" s="186"/>
      <c r="H89" s="186"/>
      <c r="I89" s="186"/>
      <c r="J89" s="187">
        <f>J747</f>
        <v>0</v>
      </c>
      <c r="K89" s="129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78"/>
      <c r="C90" s="179"/>
      <c r="D90" s="180" t="s">
        <v>161</v>
      </c>
      <c r="E90" s="181"/>
      <c r="F90" s="181"/>
      <c r="G90" s="181"/>
      <c r="H90" s="181"/>
      <c r="I90" s="181"/>
      <c r="J90" s="182">
        <f>J750</f>
        <v>0</v>
      </c>
      <c r="K90" s="179"/>
      <c r="L90" s="18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10" customFormat="1" ht="19.92" customHeight="1">
      <c r="A91" s="10"/>
      <c r="B91" s="184"/>
      <c r="C91" s="129"/>
      <c r="D91" s="185" t="s">
        <v>1473</v>
      </c>
      <c r="E91" s="186"/>
      <c r="F91" s="186"/>
      <c r="G91" s="186"/>
      <c r="H91" s="186"/>
      <c r="I91" s="186"/>
      <c r="J91" s="187">
        <f>J751</f>
        <v>0</v>
      </c>
      <c r="K91" s="129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9"/>
      <c r="D92" s="185" t="s">
        <v>162</v>
      </c>
      <c r="E92" s="186"/>
      <c r="F92" s="186"/>
      <c r="G92" s="186"/>
      <c r="H92" s="186"/>
      <c r="I92" s="186"/>
      <c r="J92" s="187">
        <f>J756</f>
        <v>0</v>
      </c>
      <c r="K92" s="129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9"/>
      <c r="D93" s="185" t="s">
        <v>1058</v>
      </c>
      <c r="E93" s="186"/>
      <c r="F93" s="186"/>
      <c r="G93" s="186"/>
      <c r="H93" s="186"/>
      <c r="I93" s="186"/>
      <c r="J93" s="187">
        <f>J778</f>
        <v>0</v>
      </c>
      <c r="K93" s="129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9"/>
      <c r="D94" s="185" t="s">
        <v>163</v>
      </c>
      <c r="E94" s="186"/>
      <c r="F94" s="186"/>
      <c r="G94" s="186"/>
      <c r="H94" s="186"/>
      <c r="I94" s="186"/>
      <c r="J94" s="187">
        <f>J787</f>
        <v>0</v>
      </c>
      <c r="K94" s="129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2" customFormat="1" ht="21.84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100" s="2" customFormat="1" ht="6.96" customHeight="1">
      <c r="A100" s="42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24.96" customHeight="1">
      <c r="A101" s="42"/>
      <c r="B101" s="43"/>
      <c r="C101" s="27" t="s">
        <v>164</v>
      </c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2" customHeight="1">
      <c r="A103" s="42"/>
      <c r="B103" s="43"/>
      <c r="C103" s="36" t="s">
        <v>16</v>
      </c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6.5" customHeight="1">
      <c r="A104" s="42"/>
      <c r="B104" s="43"/>
      <c r="C104" s="44"/>
      <c r="D104" s="44"/>
      <c r="E104" s="173" t="str">
        <f>E7</f>
        <v>Cyklostezka Ohře – Dalovice-Všeborovice</v>
      </c>
      <c r="F104" s="36"/>
      <c r="G104" s="36"/>
      <c r="H104" s="36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2" customHeight="1">
      <c r="A105" s="42"/>
      <c r="B105" s="43"/>
      <c r="C105" s="36" t="s">
        <v>130</v>
      </c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6.5" customHeight="1">
      <c r="A106" s="42"/>
      <c r="B106" s="43"/>
      <c r="C106" s="44"/>
      <c r="D106" s="44"/>
      <c r="E106" s="73" t="str">
        <f>E9</f>
        <v>SO 203 - Zárubní zeď vlevo</v>
      </c>
      <c r="F106" s="44"/>
      <c r="G106" s="44"/>
      <c r="H106" s="44"/>
      <c r="I106" s="44"/>
      <c r="J106" s="44"/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6.96" customHeight="1">
      <c r="A107" s="42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2" customHeight="1">
      <c r="A108" s="42"/>
      <c r="B108" s="43"/>
      <c r="C108" s="36" t="s">
        <v>21</v>
      </c>
      <c r="D108" s="44"/>
      <c r="E108" s="44"/>
      <c r="F108" s="31" t="str">
        <f>F12</f>
        <v>Dalovice - Všeborovice</v>
      </c>
      <c r="G108" s="44"/>
      <c r="H108" s="44"/>
      <c r="I108" s="36" t="s">
        <v>23</v>
      </c>
      <c r="J108" s="76" t="str">
        <f>IF(J12="","",J12)</f>
        <v>15. 1. 2024</v>
      </c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6.96" customHeight="1">
      <c r="A109" s="42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148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5.15" customHeight="1">
      <c r="A110" s="42"/>
      <c r="B110" s="43"/>
      <c r="C110" s="36" t="s">
        <v>25</v>
      </c>
      <c r="D110" s="44"/>
      <c r="E110" s="44"/>
      <c r="F110" s="31" t="str">
        <f>E15</f>
        <v>Karlovarský kraj</v>
      </c>
      <c r="G110" s="44"/>
      <c r="H110" s="44"/>
      <c r="I110" s="36" t="s">
        <v>32</v>
      </c>
      <c r="J110" s="40" t="str">
        <f>E21</f>
        <v>PONTIKA s.r.o.</v>
      </c>
      <c r="K110" s="44"/>
      <c r="L110" s="148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15.15" customHeight="1">
      <c r="A111" s="42"/>
      <c r="B111" s="43"/>
      <c r="C111" s="36" t="s">
        <v>30</v>
      </c>
      <c r="D111" s="44"/>
      <c r="E111" s="44"/>
      <c r="F111" s="31" t="str">
        <f>IF(E18="","",E18)</f>
        <v>Vyplň údaj</v>
      </c>
      <c r="G111" s="44"/>
      <c r="H111" s="44"/>
      <c r="I111" s="36" t="s">
        <v>36</v>
      </c>
      <c r="J111" s="40" t="str">
        <f>E24</f>
        <v xml:space="preserve"> </v>
      </c>
      <c r="K111" s="44"/>
      <c r="L111" s="148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10.32" customHeight="1">
      <c r="A112" s="42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148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11" customFormat="1" ht="29.28" customHeight="1">
      <c r="A113" s="189"/>
      <c r="B113" s="190"/>
      <c r="C113" s="191" t="s">
        <v>165</v>
      </c>
      <c r="D113" s="192" t="s">
        <v>59</v>
      </c>
      <c r="E113" s="192" t="s">
        <v>55</v>
      </c>
      <c r="F113" s="192" t="s">
        <v>56</v>
      </c>
      <c r="G113" s="192" t="s">
        <v>166</v>
      </c>
      <c r="H113" s="192" t="s">
        <v>167</v>
      </c>
      <c r="I113" s="192" t="s">
        <v>168</v>
      </c>
      <c r="J113" s="192" t="s">
        <v>137</v>
      </c>
      <c r="K113" s="193" t="s">
        <v>169</v>
      </c>
      <c r="L113" s="194"/>
      <c r="M113" s="96" t="s">
        <v>19</v>
      </c>
      <c r="N113" s="97" t="s">
        <v>44</v>
      </c>
      <c r="O113" s="97" t="s">
        <v>170</v>
      </c>
      <c r="P113" s="97" t="s">
        <v>171</v>
      </c>
      <c r="Q113" s="97" t="s">
        <v>172</v>
      </c>
      <c r="R113" s="97" t="s">
        <v>173</v>
      </c>
      <c r="S113" s="97" t="s">
        <v>174</v>
      </c>
      <c r="T113" s="98" t="s">
        <v>175</v>
      </c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</row>
    <row r="114" s="2" customFormat="1" ht="22.8" customHeight="1">
      <c r="A114" s="42"/>
      <c r="B114" s="43"/>
      <c r="C114" s="103" t="s">
        <v>176</v>
      </c>
      <c r="D114" s="44"/>
      <c r="E114" s="44"/>
      <c r="F114" s="44"/>
      <c r="G114" s="44"/>
      <c r="H114" s="44"/>
      <c r="I114" s="44"/>
      <c r="J114" s="195">
        <f>BK114</f>
        <v>0</v>
      </c>
      <c r="K114" s="44"/>
      <c r="L114" s="48"/>
      <c r="M114" s="99"/>
      <c r="N114" s="196"/>
      <c r="O114" s="100"/>
      <c r="P114" s="197">
        <f>P115+P750</f>
        <v>0</v>
      </c>
      <c r="Q114" s="100"/>
      <c r="R114" s="197">
        <f>R115+R750</f>
        <v>572.07162181000001</v>
      </c>
      <c r="S114" s="100"/>
      <c r="T114" s="198">
        <f>T115+T750</f>
        <v>184.37976799999998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73</v>
      </c>
      <c r="AU114" s="21" t="s">
        <v>138</v>
      </c>
      <c r="BK114" s="199">
        <f>BK115+BK750</f>
        <v>0</v>
      </c>
    </row>
    <row r="115" s="12" customFormat="1" ht="25.92" customHeight="1">
      <c r="A115" s="12"/>
      <c r="B115" s="200"/>
      <c r="C115" s="201"/>
      <c r="D115" s="202" t="s">
        <v>73</v>
      </c>
      <c r="E115" s="203" t="s">
        <v>177</v>
      </c>
      <c r="F115" s="203" t="s">
        <v>178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P116+P274+P345+P467+P485+P497+P555</f>
        <v>0</v>
      </c>
      <c r="Q115" s="208"/>
      <c r="R115" s="209">
        <f>R116+R274+R345+R467+R485+R497+R555</f>
        <v>571.17522271999997</v>
      </c>
      <c r="S115" s="208"/>
      <c r="T115" s="210">
        <f>T116+T274+T345+T467+T485+T497+T555</f>
        <v>183.95216799999997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74</v>
      </c>
      <c r="AY115" s="211" t="s">
        <v>179</v>
      </c>
      <c r="BK115" s="213">
        <f>BK116+BK274+BK345+BK467+BK485+BK497+BK555</f>
        <v>0</v>
      </c>
    </row>
    <row r="116" s="12" customFormat="1" ht="22.8" customHeight="1">
      <c r="A116" s="12"/>
      <c r="B116" s="200"/>
      <c r="C116" s="201"/>
      <c r="D116" s="202" t="s">
        <v>73</v>
      </c>
      <c r="E116" s="214" t="s">
        <v>81</v>
      </c>
      <c r="F116" s="214" t="s">
        <v>180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P117+P138+P158+P183+P205+P254</f>
        <v>0</v>
      </c>
      <c r="Q116" s="208"/>
      <c r="R116" s="209">
        <f>R117+R138+R158+R183+R205+R254</f>
        <v>59.296959999999999</v>
      </c>
      <c r="S116" s="208"/>
      <c r="T116" s="210">
        <f>T117+T138+T158+T183+T205+T254</f>
        <v>11.750630000000001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81</v>
      </c>
      <c r="AT116" s="212" t="s">
        <v>73</v>
      </c>
      <c r="AU116" s="212" t="s">
        <v>81</v>
      </c>
      <c r="AY116" s="211" t="s">
        <v>179</v>
      </c>
      <c r="BK116" s="213">
        <f>BK117+BK138+BK158+BK183+BK205+BK254</f>
        <v>0</v>
      </c>
    </row>
    <row r="117" s="12" customFormat="1" ht="20.88" customHeight="1">
      <c r="A117" s="12"/>
      <c r="B117" s="200"/>
      <c r="C117" s="201"/>
      <c r="D117" s="202" t="s">
        <v>73</v>
      </c>
      <c r="E117" s="214" t="s">
        <v>181</v>
      </c>
      <c r="F117" s="214" t="s">
        <v>182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0</v>
      </c>
      <c r="S117" s="208"/>
      <c r="T117" s="210">
        <f>SUM(T118:T137)</f>
        <v>11.750630000000001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14</v>
      </c>
      <c r="AY117" s="211" t="s">
        <v>179</v>
      </c>
      <c r="BK117" s="213">
        <f>SUM(BK118:BK137)</f>
        <v>0</v>
      </c>
    </row>
    <row r="118" s="2" customFormat="1" ht="44.25" customHeight="1">
      <c r="A118" s="42"/>
      <c r="B118" s="43"/>
      <c r="C118" s="216" t="s">
        <v>81</v>
      </c>
      <c r="D118" s="216" t="s">
        <v>183</v>
      </c>
      <c r="E118" s="217" t="s">
        <v>1474</v>
      </c>
      <c r="F118" s="218" t="s">
        <v>1475</v>
      </c>
      <c r="G118" s="219" t="s">
        <v>186</v>
      </c>
      <c r="H118" s="220">
        <v>43.770000000000003</v>
      </c>
      <c r="I118" s="221"/>
      <c r="J118" s="222">
        <f>ROUND(I118*H118,2)</f>
        <v>0</v>
      </c>
      <c r="K118" s="218" t="s">
        <v>187</v>
      </c>
      <c r="L118" s="48"/>
      <c r="M118" s="223" t="s">
        <v>19</v>
      </c>
      <c r="N118" s="224" t="s">
        <v>45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0.255</v>
      </c>
      <c r="T118" s="226">
        <f>S118*H118</f>
        <v>11.161350000000001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188</v>
      </c>
      <c r="AT118" s="227" t="s">
        <v>183</v>
      </c>
      <c r="AU118" s="227" t="s">
        <v>189</v>
      </c>
      <c r="AY118" s="21" t="s">
        <v>179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1" t="s">
        <v>81</v>
      </c>
      <c r="BK118" s="228">
        <f>ROUND(I118*H118,2)</f>
        <v>0</v>
      </c>
      <c r="BL118" s="21" t="s">
        <v>188</v>
      </c>
      <c r="BM118" s="227" t="s">
        <v>1476</v>
      </c>
    </row>
    <row r="119" s="2" customFormat="1">
      <c r="A119" s="42"/>
      <c r="B119" s="43"/>
      <c r="C119" s="44"/>
      <c r="D119" s="229" t="s">
        <v>190</v>
      </c>
      <c r="E119" s="44"/>
      <c r="F119" s="230" t="s">
        <v>1477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190</v>
      </c>
      <c r="AU119" s="21" t="s">
        <v>189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193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1478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198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1479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4" customFormat="1">
      <c r="A124" s="14"/>
      <c r="B124" s="245"/>
      <c r="C124" s="246"/>
      <c r="D124" s="236" t="s">
        <v>192</v>
      </c>
      <c r="E124" s="247" t="s">
        <v>19</v>
      </c>
      <c r="F124" s="248" t="s">
        <v>1480</v>
      </c>
      <c r="G124" s="246"/>
      <c r="H124" s="249">
        <v>8.4499999999999993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192</v>
      </c>
      <c r="AU124" s="255" t="s">
        <v>189</v>
      </c>
      <c r="AV124" s="14" t="s">
        <v>14</v>
      </c>
      <c r="AW124" s="14" t="s">
        <v>35</v>
      </c>
      <c r="AX124" s="14" t="s">
        <v>74</v>
      </c>
      <c r="AY124" s="255" t="s">
        <v>179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1481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189</v>
      </c>
      <c r="AV125" s="13" t="s">
        <v>81</v>
      </c>
      <c r="AW125" s="13" t="s">
        <v>35</v>
      </c>
      <c r="AX125" s="13" t="s">
        <v>74</v>
      </c>
      <c r="AY125" s="244" t="s">
        <v>179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1482</v>
      </c>
      <c r="G126" s="246"/>
      <c r="H126" s="249">
        <v>1.1200000000000001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189</v>
      </c>
      <c r="AV126" s="14" t="s">
        <v>14</v>
      </c>
      <c r="AW126" s="14" t="s">
        <v>35</v>
      </c>
      <c r="AX126" s="14" t="s">
        <v>74</v>
      </c>
      <c r="AY126" s="255" t="s">
        <v>179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1483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1484</v>
      </c>
      <c r="G128" s="246"/>
      <c r="H128" s="249">
        <v>34.200000000000003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189</v>
      </c>
      <c r="AV128" s="14" t="s">
        <v>14</v>
      </c>
      <c r="AW128" s="14" t="s">
        <v>35</v>
      </c>
      <c r="AX128" s="14" t="s">
        <v>74</v>
      </c>
      <c r="AY128" s="255" t="s">
        <v>179</v>
      </c>
    </row>
    <row r="129" s="15" customFormat="1">
      <c r="A129" s="15"/>
      <c r="B129" s="256"/>
      <c r="C129" s="257"/>
      <c r="D129" s="236" t="s">
        <v>192</v>
      </c>
      <c r="E129" s="258" t="s">
        <v>19</v>
      </c>
      <c r="F129" s="259" t="s">
        <v>201</v>
      </c>
      <c r="G129" s="257"/>
      <c r="H129" s="260">
        <v>43.770000000000003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192</v>
      </c>
      <c r="AU129" s="266" t="s">
        <v>189</v>
      </c>
      <c r="AV129" s="15" t="s">
        <v>188</v>
      </c>
      <c r="AW129" s="15" t="s">
        <v>35</v>
      </c>
      <c r="AX129" s="15" t="s">
        <v>81</v>
      </c>
      <c r="AY129" s="266" t="s">
        <v>179</v>
      </c>
    </row>
    <row r="130" s="2" customFormat="1" ht="37.8" customHeight="1">
      <c r="A130" s="42"/>
      <c r="B130" s="43"/>
      <c r="C130" s="216" t="s">
        <v>14</v>
      </c>
      <c r="D130" s="216" t="s">
        <v>183</v>
      </c>
      <c r="E130" s="217" t="s">
        <v>1485</v>
      </c>
      <c r="F130" s="218" t="s">
        <v>1486</v>
      </c>
      <c r="G130" s="219" t="s">
        <v>186</v>
      </c>
      <c r="H130" s="220">
        <v>2.032</v>
      </c>
      <c r="I130" s="221"/>
      <c r="J130" s="222">
        <f>ROUND(I130*H130,2)</f>
        <v>0</v>
      </c>
      <c r="K130" s="218" t="s">
        <v>187</v>
      </c>
      <c r="L130" s="48"/>
      <c r="M130" s="223" t="s">
        <v>19</v>
      </c>
      <c r="N130" s="224" t="s">
        <v>45</v>
      </c>
      <c r="O130" s="88"/>
      <c r="P130" s="225">
        <f>O130*H130</f>
        <v>0</v>
      </c>
      <c r="Q130" s="225">
        <v>0</v>
      </c>
      <c r="R130" s="225">
        <f>Q130*H130</f>
        <v>0</v>
      </c>
      <c r="S130" s="225">
        <v>0.28999999999999998</v>
      </c>
      <c r="T130" s="226">
        <f>S130*H130</f>
        <v>0.58927999999999992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7" t="s">
        <v>188</v>
      </c>
      <c r="AT130" s="227" t="s">
        <v>183</v>
      </c>
      <c r="AU130" s="227" t="s">
        <v>189</v>
      </c>
      <c r="AY130" s="21" t="s">
        <v>179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1" t="s">
        <v>81</v>
      </c>
      <c r="BK130" s="228">
        <f>ROUND(I130*H130,2)</f>
        <v>0</v>
      </c>
      <c r="BL130" s="21" t="s">
        <v>188</v>
      </c>
      <c r="BM130" s="227" t="s">
        <v>1487</v>
      </c>
    </row>
    <row r="131" s="2" customFormat="1">
      <c r="A131" s="42"/>
      <c r="B131" s="43"/>
      <c r="C131" s="44"/>
      <c r="D131" s="229" t="s">
        <v>190</v>
      </c>
      <c r="E131" s="44"/>
      <c r="F131" s="230" t="s">
        <v>1488</v>
      </c>
      <c r="G131" s="44"/>
      <c r="H131" s="44"/>
      <c r="I131" s="231"/>
      <c r="J131" s="44"/>
      <c r="K131" s="44"/>
      <c r="L131" s="48"/>
      <c r="M131" s="232"/>
      <c r="N131" s="233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190</v>
      </c>
      <c r="AU131" s="21" t="s">
        <v>189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193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3" customFormat="1">
      <c r="A133" s="13"/>
      <c r="B133" s="234"/>
      <c r="C133" s="235"/>
      <c r="D133" s="236" t="s">
        <v>192</v>
      </c>
      <c r="E133" s="237" t="s">
        <v>19</v>
      </c>
      <c r="F133" s="238" t="s">
        <v>1478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192</v>
      </c>
      <c r="AU133" s="244" t="s">
        <v>189</v>
      </c>
      <c r="AV133" s="13" t="s">
        <v>81</v>
      </c>
      <c r="AW133" s="13" t="s">
        <v>35</v>
      </c>
      <c r="AX133" s="13" t="s">
        <v>74</v>
      </c>
      <c r="AY133" s="244" t="s">
        <v>179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198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189</v>
      </c>
      <c r="AV134" s="13" t="s">
        <v>81</v>
      </c>
      <c r="AW134" s="13" t="s">
        <v>35</v>
      </c>
      <c r="AX134" s="13" t="s">
        <v>74</v>
      </c>
      <c r="AY134" s="244" t="s">
        <v>179</v>
      </c>
    </row>
    <row r="135" s="13" customFormat="1">
      <c r="A135" s="13"/>
      <c r="B135" s="234"/>
      <c r="C135" s="235"/>
      <c r="D135" s="236" t="s">
        <v>192</v>
      </c>
      <c r="E135" s="237" t="s">
        <v>19</v>
      </c>
      <c r="F135" s="238" t="s">
        <v>1489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192</v>
      </c>
      <c r="AU135" s="244" t="s">
        <v>189</v>
      </c>
      <c r="AV135" s="13" t="s">
        <v>81</v>
      </c>
      <c r="AW135" s="13" t="s">
        <v>35</v>
      </c>
      <c r="AX135" s="13" t="s">
        <v>74</v>
      </c>
      <c r="AY135" s="244" t="s">
        <v>179</v>
      </c>
    </row>
    <row r="136" s="14" customFormat="1">
      <c r="A136" s="14"/>
      <c r="B136" s="245"/>
      <c r="C136" s="246"/>
      <c r="D136" s="236" t="s">
        <v>192</v>
      </c>
      <c r="E136" s="247" t="s">
        <v>19</v>
      </c>
      <c r="F136" s="248" t="s">
        <v>1490</v>
      </c>
      <c r="G136" s="246"/>
      <c r="H136" s="249">
        <v>2.032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192</v>
      </c>
      <c r="AU136" s="255" t="s">
        <v>189</v>
      </c>
      <c r="AV136" s="14" t="s">
        <v>14</v>
      </c>
      <c r="AW136" s="14" t="s">
        <v>35</v>
      </c>
      <c r="AX136" s="14" t="s">
        <v>74</v>
      </c>
      <c r="AY136" s="255" t="s">
        <v>179</v>
      </c>
    </row>
    <row r="137" s="15" customFormat="1">
      <c r="A137" s="15"/>
      <c r="B137" s="256"/>
      <c r="C137" s="257"/>
      <c r="D137" s="236" t="s">
        <v>192</v>
      </c>
      <c r="E137" s="258" t="s">
        <v>19</v>
      </c>
      <c r="F137" s="259" t="s">
        <v>201</v>
      </c>
      <c r="G137" s="257"/>
      <c r="H137" s="260">
        <v>2.032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192</v>
      </c>
      <c r="AU137" s="266" t="s">
        <v>189</v>
      </c>
      <c r="AV137" s="15" t="s">
        <v>188</v>
      </c>
      <c r="AW137" s="15" t="s">
        <v>35</v>
      </c>
      <c r="AX137" s="15" t="s">
        <v>81</v>
      </c>
      <c r="AY137" s="266" t="s">
        <v>179</v>
      </c>
    </row>
    <row r="138" s="12" customFormat="1" ht="20.88" customHeight="1">
      <c r="A138" s="12"/>
      <c r="B138" s="200"/>
      <c r="C138" s="201"/>
      <c r="D138" s="202" t="s">
        <v>73</v>
      </c>
      <c r="E138" s="214" t="s">
        <v>207</v>
      </c>
      <c r="F138" s="214" t="s">
        <v>208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SUM(P139:P157)</f>
        <v>0</v>
      </c>
      <c r="Q138" s="208"/>
      <c r="R138" s="209">
        <f>SUM(R139:R157)</f>
        <v>0</v>
      </c>
      <c r="S138" s="208"/>
      <c r="T138" s="210">
        <f>SUM(T139:T157)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81</v>
      </c>
      <c r="AT138" s="212" t="s">
        <v>73</v>
      </c>
      <c r="AU138" s="212" t="s">
        <v>14</v>
      </c>
      <c r="AY138" s="211" t="s">
        <v>179</v>
      </c>
      <c r="BK138" s="213">
        <f>SUM(BK139:BK157)</f>
        <v>0</v>
      </c>
    </row>
    <row r="139" s="2" customFormat="1" ht="16.5" customHeight="1">
      <c r="A139" s="42"/>
      <c r="B139" s="43"/>
      <c r="C139" s="216" t="s">
        <v>189</v>
      </c>
      <c r="D139" s="216" t="s">
        <v>183</v>
      </c>
      <c r="E139" s="217" t="s">
        <v>209</v>
      </c>
      <c r="F139" s="218" t="s">
        <v>210</v>
      </c>
      <c r="G139" s="219" t="s">
        <v>186</v>
      </c>
      <c r="H139" s="220">
        <v>235</v>
      </c>
      <c r="I139" s="221"/>
      <c r="J139" s="222">
        <f>ROUND(I139*H139,2)</f>
        <v>0</v>
      </c>
      <c r="K139" s="218" t="s">
        <v>187</v>
      </c>
      <c r="L139" s="48"/>
      <c r="M139" s="223" t="s">
        <v>19</v>
      </c>
      <c r="N139" s="224" t="s">
        <v>45</v>
      </c>
      <c r="O139" s="8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7" t="s">
        <v>188</v>
      </c>
      <c r="AT139" s="227" t="s">
        <v>183</v>
      </c>
      <c r="AU139" s="227" t="s">
        <v>189</v>
      </c>
      <c r="AY139" s="21" t="s">
        <v>179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1" t="s">
        <v>81</v>
      </c>
      <c r="BK139" s="228">
        <f>ROUND(I139*H139,2)</f>
        <v>0</v>
      </c>
      <c r="BL139" s="21" t="s">
        <v>188</v>
      </c>
      <c r="BM139" s="227" t="s">
        <v>14</v>
      </c>
    </row>
    <row r="140" s="2" customFormat="1">
      <c r="A140" s="42"/>
      <c r="B140" s="43"/>
      <c r="C140" s="44"/>
      <c r="D140" s="229" t="s">
        <v>190</v>
      </c>
      <c r="E140" s="44"/>
      <c r="F140" s="230" t="s">
        <v>212</v>
      </c>
      <c r="G140" s="44"/>
      <c r="H140" s="44"/>
      <c r="I140" s="231"/>
      <c r="J140" s="44"/>
      <c r="K140" s="44"/>
      <c r="L140" s="48"/>
      <c r="M140" s="232"/>
      <c r="N140" s="233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190</v>
      </c>
      <c r="AU140" s="21" t="s">
        <v>189</v>
      </c>
    </row>
    <row r="141" s="13" customFormat="1">
      <c r="A141" s="13"/>
      <c r="B141" s="234"/>
      <c r="C141" s="235"/>
      <c r="D141" s="236" t="s">
        <v>192</v>
      </c>
      <c r="E141" s="237" t="s">
        <v>19</v>
      </c>
      <c r="F141" s="238" t="s">
        <v>193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192</v>
      </c>
      <c r="AU141" s="244" t="s">
        <v>189</v>
      </c>
      <c r="AV141" s="13" t="s">
        <v>81</v>
      </c>
      <c r="AW141" s="13" t="s">
        <v>35</v>
      </c>
      <c r="AX141" s="13" t="s">
        <v>74</v>
      </c>
      <c r="AY141" s="244" t="s">
        <v>179</v>
      </c>
    </row>
    <row r="142" s="13" customFormat="1">
      <c r="A142" s="13"/>
      <c r="B142" s="234"/>
      <c r="C142" s="235"/>
      <c r="D142" s="236" t="s">
        <v>192</v>
      </c>
      <c r="E142" s="237" t="s">
        <v>19</v>
      </c>
      <c r="F142" s="238" t="s">
        <v>1478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192</v>
      </c>
      <c r="AU142" s="244" t="s">
        <v>189</v>
      </c>
      <c r="AV142" s="13" t="s">
        <v>81</v>
      </c>
      <c r="AW142" s="13" t="s">
        <v>35</v>
      </c>
      <c r="AX142" s="13" t="s">
        <v>74</v>
      </c>
      <c r="AY142" s="244" t="s">
        <v>179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198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189</v>
      </c>
      <c r="AV143" s="13" t="s">
        <v>81</v>
      </c>
      <c r="AW143" s="13" t="s">
        <v>35</v>
      </c>
      <c r="AX143" s="13" t="s">
        <v>74</v>
      </c>
      <c r="AY143" s="244" t="s">
        <v>179</v>
      </c>
    </row>
    <row r="144" s="14" customFormat="1">
      <c r="A144" s="14"/>
      <c r="B144" s="245"/>
      <c r="C144" s="246"/>
      <c r="D144" s="236" t="s">
        <v>192</v>
      </c>
      <c r="E144" s="247" t="s">
        <v>19</v>
      </c>
      <c r="F144" s="248" t="s">
        <v>1491</v>
      </c>
      <c r="G144" s="246"/>
      <c r="H144" s="249">
        <v>235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192</v>
      </c>
      <c r="AU144" s="255" t="s">
        <v>189</v>
      </c>
      <c r="AV144" s="14" t="s">
        <v>14</v>
      </c>
      <c r="AW144" s="14" t="s">
        <v>35</v>
      </c>
      <c r="AX144" s="14" t="s">
        <v>74</v>
      </c>
      <c r="AY144" s="255" t="s">
        <v>179</v>
      </c>
    </row>
    <row r="145" s="15" customFormat="1">
      <c r="A145" s="15"/>
      <c r="B145" s="256"/>
      <c r="C145" s="257"/>
      <c r="D145" s="236" t="s">
        <v>192</v>
      </c>
      <c r="E145" s="258" t="s">
        <v>19</v>
      </c>
      <c r="F145" s="259" t="s">
        <v>201</v>
      </c>
      <c r="G145" s="257"/>
      <c r="H145" s="260">
        <v>235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192</v>
      </c>
      <c r="AU145" s="266" t="s">
        <v>189</v>
      </c>
      <c r="AV145" s="15" t="s">
        <v>188</v>
      </c>
      <c r="AW145" s="15" t="s">
        <v>35</v>
      </c>
      <c r="AX145" s="15" t="s">
        <v>81</v>
      </c>
      <c r="AY145" s="266" t="s">
        <v>179</v>
      </c>
    </row>
    <row r="146" s="2" customFormat="1" ht="21.75" customHeight="1">
      <c r="A146" s="42"/>
      <c r="B146" s="43"/>
      <c r="C146" s="216" t="s">
        <v>188</v>
      </c>
      <c r="D146" s="216" t="s">
        <v>183</v>
      </c>
      <c r="E146" s="217" t="s">
        <v>756</v>
      </c>
      <c r="F146" s="218" t="s">
        <v>757</v>
      </c>
      <c r="G146" s="219" t="s">
        <v>216</v>
      </c>
      <c r="H146" s="220">
        <v>635</v>
      </c>
      <c r="I146" s="221"/>
      <c r="J146" s="222">
        <f>ROUND(I146*H146,2)</f>
        <v>0</v>
      </c>
      <c r="K146" s="218" t="s">
        <v>187</v>
      </c>
      <c r="L146" s="48"/>
      <c r="M146" s="223" t="s">
        <v>19</v>
      </c>
      <c r="N146" s="224" t="s">
        <v>45</v>
      </c>
      <c r="O146" s="8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188</v>
      </c>
      <c r="AT146" s="227" t="s">
        <v>183</v>
      </c>
      <c r="AU146" s="227" t="s">
        <v>189</v>
      </c>
      <c r="AY146" s="21" t="s">
        <v>179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1" t="s">
        <v>81</v>
      </c>
      <c r="BK146" s="228">
        <f>ROUND(I146*H146,2)</f>
        <v>0</v>
      </c>
      <c r="BL146" s="21" t="s">
        <v>188</v>
      </c>
      <c r="BM146" s="227" t="s">
        <v>188</v>
      </c>
    </row>
    <row r="147" s="2" customFormat="1">
      <c r="A147" s="42"/>
      <c r="B147" s="43"/>
      <c r="C147" s="44"/>
      <c r="D147" s="229" t="s">
        <v>190</v>
      </c>
      <c r="E147" s="44"/>
      <c r="F147" s="230" t="s">
        <v>758</v>
      </c>
      <c r="G147" s="44"/>
      <c r="H147" s="44"/>
      <c r="I147" s="231"/>
      <c r="J147" s="44"/>
      <c r="K147" s="44"/>
      <c r="L147" s="48"/>
      <c r="M147" s="232"/>
      <c r="N147" s="233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190</v>
      </c>
      <c r="AU147" s="21" t="s">
        <v>189</v>
      </c>
    </row>
    <row r="148" s="13" customFormat="1">
      <c r="A148" s="13"/>
      <c r="B148" s="234"/>
      <c r="C148" s="235"/>
      <c r="D148" s="236" t="s">
        <v>192</v>
      </c>
      <c r="E148" s="237" t="s">
        <v>19</v>
      </c>
      <c r="F148" s="238" t="s">
        <v>193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192</v>
      </c>
      <c r="AU148" s="244" t="s">
        <v>189</v>
      </c>
      <c r="AV148" s="13" t="s">
        <v>81</v>
      </c>
      <c r="AW148" s="13" t="s">
        <v>35</v>
      </c>
      <c r="AX148" s="13" t="s">
        <v>74</v>
      </c>
      <c r="AY148" s="244" t="s">
        <v>179</v>
      </c>
    </row>
    <row r="149" s="13" customFormat="1">
      <c r="A149" s="13"/>
      <c r="B149" s="234"/>
      <c r="C149" s="235"/>
      <c r="D149" s="236" t="s">
        <v>192</v>
      </c>
      <c r="E149" s="237" t="s">
        <v>19</v>
      </c>
      <c r="F149" s="238" t="s">
        <v>1478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192</v>
      </c>
      <c r="AU149" s="244" t="s">
        <v>189</v>
      </c>
      <c r="AV149" s="13" t="s">
        <v>81</v>
      </c>
      <c r="AW149" s="13" t="s">
        <v>35</v>
      </c>
      <c r="AX149" s="13" t="s">
        <v>74</v>
      </c>
      <c r="AY149" s="244" t="s">
        <v>179</v>
      </c>
    </row>
    <row r="150" s="13" customFormat="1">
      <c r="A150" s="13"/>
      <c r="B150" s="234"/>
      <c r="C150" s="235"/>
      <c r="D150" s="236" t="s">
        <v>192</v>
      </c>
      <c r="E150" s="237" t="s">
        <v>19</v>
      </c>
      <c r="F150" s="238" t="s">
        <v>198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192</v>
      </c>
      <c r="AU150" s="244" t="s">
        <v>189</v>
      </c>
      <c r="AV150" s="13" t="s">
        <v>81</v>
      </c>
      <c r="AW150" s="13" t="s">
        <v>35</v>
      </c>
      <c r="AX150" s="13" t="s">
        <v>74</v>
      </c>
      <c r="AY150" s="244" t="s">
        <v>179</v>
      </c>
    </row>
    <row r="151" s="13" customFormat="1">
      <c r="A151" s="13"/>
      <c r="B151" s="234"/>
      <c r="C151" s="235"/>
      <c r="D151" s="236" t="s">
        <v>192</v>
      </c>
      <c r="E151" s="237" t="s">
        <v>19</v>
      </c>
      <c r="F151" s="238" t="s">
        <v>199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192</v>
      </c>
      <c r="AU151" s="244" t="s">
        <v>189</v>
      </c>
      <c r="AV151" s="13" t="s">
        <v>81</v>
      </c>
      <c r="AW151" s="13" t="s">
        <v>35</v>
      </c>
      <c r="AX151" s="13" t="s">
        <v>74</v>
      </c>
      <c r="AY151" s="244" t="s">
        <v>179</v>
      </c>
    </row>
    <row r="152" s="14" customFormat="1">
      <c r="A152" s="14"/>
      <c r="B152" s="245"/>
      <c r="C152" s="246"/>
      <c r="D152" s="236" t="s">
        <v>192</v>
      </c>
      <c r="E152" s="247" t="s">
        <v>19</v>
      </c>
      <c r="F152" s="248" t="s">
        <v>1492</v>
      </c>
      <c r="G152" s="246"/>
      <c r="H152" s="249">
        <v>635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192</v>
      </c>
      <c r="AU152" s="255" t="s">
        <v>189</v>
      </c>
      <c r="AV152" s="14" t="s">
        <v>14</v>
      </c>
      <c r="AW152" s="14" t="s">
        <v>35</v>
      </c>
      <c r="AX152" s="14" t="s">
        <v>74</v>
      </c>
      <c r="AY152" s="255" t="s">
        <v>179</v>
      </c>
    </row>
    <row r="153" s="15" customFormat="1">
      <c r="A153" s="15"/>
      <c r="B153" s="256"/>
      <c r="C153" s="257"/>
      <c r="D153" s="236" t="s">
        <v>192</v>
      </c>
      <c r="E153" s="258" t="s">
        <v>19</v>
      </c>
      <c r="F153" s="259" t="s">
        <v>201</v>
      </c>
      <c r="G153" s="257"/>
      <c r="H153" s="260">
        <v>635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192</v>
      </c>
      <c r="AU153" s="266" t="s">
        <v>189</v>
      </c>
      <c r="AV153" s="15" t="s">
        <v>188</v>
      </c>
      <c r="AW153" s="15" t="s">
        <v>35</v>
      </c>
      <c r="AX153" s="15" t="s">
        <v>81</v>
      </c>
      <c r="AY153" s="266" t="s">
        <v>179</v>
      </c>
    </row>
    <row r="154" s="2" customFormat="1" ht="33" customHeight="1">
      <c r="A154" s="42"/>
      <c r="B154" s="43"/>
      <c r="C154" s="216" t="s">
        <v>222</v>
      </c>
      <c r="D154" s="216" t="s">
        <v>183</v>
      </c>
      <c r="E154" s="217" t="s">
        <v>1493</v>
      </c>
      <c r="F154" s="218" t="s">
        <v>1494</v>
      </c>
      <c r="G154" s="219" t="s">
        <v>216</v>
      </c>
      <c r="H154" s="220">
        <v>0.29999999999999999</v>
      </c>
      <c r="I154" s="221"/>
      <c r="J154" s="222">
        <f>ROUND(I154*H154,2)</f>
        <v>0</v>
      </c>
      <c r="K154" s="218" t="s">
        <v>187</v>
      </c>
      <c r="L154" s="48"/>
      <c r="M154" s="223" t="s">
        <v>19</v>
      </c>
      <c r="N154" s="224" t="s">
        <v>45</v>
      </c>
      <c r="O154" s="8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7" t="s">
        <v>188</v>
      </c>
      <c r="AT154" s="227" t="s">
        <v>183</v>
      </c>
      <c r="AU154" s="227" t="s">
        <v>189</v>
      </c>
      <c r="AY154" s="21" t="s">
        <v>179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1" t="s">
        <v>81</v>
      </c>
      <c r="BK154" s="228">
        <f>ROUND(I154*H154,2)</f>
        <v>0</v>
      </c>
      <c r="BL154" s="21" t="s">
        <v>188</v>
      </c>
      <c r="BM154" s="227" t="s">
        <v>1495</v>
      </c>
    </row>
    <row r="155" s="2" customFormat="1">
      <c r="A155" s="42"/>
      <c r="B155" s="43"/>
      <c r="C155" s="44"/>
      <c r="D155" s="229" t="s">
        <v>190</v>
      </c>
      <c r="E155" s="44"/>
      <c r="F155" s="230" t="s">
        <v>1496</v>
      </c>
      <c r="G155" s="44"/>
      <c r="H155" s="44"/>
      <c r="I155" s="231"/>
      <c r="J155" s="44"/>
      <c r="K155" s="44"/>
      <c r="L155" s="48"/>
      <c r="M155" s="232"/>
      <c r="N155" s="233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190</v>
      </c>
      <c r="AU155" s="21" t="s">
        <v>189</v>
      </c>
    </row>
    <row r="156" s="14" customFormat="1">
      <c r="A156" s="14"/>
      <c r="B156" s="245"/>
      <c r="C156" s="246"/>
      <c r="D156" s="236" t="s">
        <v>192</v>
      </c>
      <c r="E156" s="247" t="s">
        <v>19</v>
      </c>
      <c r="F156" s="248" t="s">
        <v>1497</v>
      </c>
      <c r="G156" s="246"/>
      <c r="H156" s="249">
        <v>0.29999999999999999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192</v>
      </c>
      <c r="AU156" s="255" t="s">
        <v>189</v>
      </c>
      <c r="AV156" s="14" t="s">
        <v>14</v>
      </c>
      <c r="AW156" s="14" t="s">
        <v>35</v>
      </c>
      <c r="AX156" s="14" t="s">
        <v>74</v>
      </c>
      <c r="AY156" s="255" t="s">
        <v>179</v>
      </c>
    </row>
    <row r="157" s="15" customFormat="1">
      <c r="A157" s="15"/>
      <c r="B157" s="256"/>
      <c r="C157" s="257"/>
      <c r="D157" s="236" t="s">
        <v>192</v>
      </c>
      <c r="E157" s="258" t="s">
        <v>19</v>
      </c>
      <c r="F157" s="259" t="s">
        <v>201</v>
      </c>
      <c r="G157" s="257"/>
      <c r="H157" s="260">
        <v>0.29999999999999999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192</v>
      </c>
      <c r="AU157" s="266" t="s">
        <v>189</v>
      </c>
      <c r="AV157" s="15" t="s">
        <v>188</v>
      </c>
      <c r="AW157" s="15" t="s">
        <v>35</v>
      </c>
      <c r="AX157" s="15" t="s">
        <v>81</v>
      </c>
      <c r="AY157" s="266" t="s">
        <v>179</v>
      </c>
    </row>
    <row r="158" s="12" customFormat="1" ht="20.88" customHeight="1">
      <c r="A158" s="12"/>
      <c r="B158" s="200"/>
      <c r="C158" s="201"/>
      <c r="D158" s="202" t="s">
        <v>73</v>
      </c>
      <c r="E158" s="214" t="s">
        <v>8</v>
      </c>
      <c r="F158" s="214" t="s">
        <v>1498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SUM(P159:P182)</f>
        <v>0</v>
      </c>
      <c r="Q158" s="208"/>
      <c r="R158" s="209">
        <f>SUM(R159:R182)</f>
        <v>4.32226</v>
      </c>
      <c r="S158" s="208"/>
      <c r="T158" s="210">
        <f>SUM(T159:T182)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81</v>
      </c>
      <c r="AT158" s="212" t="s">
        <v>73</v>
      </c>
      <c r="AU158" s="212" t="s">
        <v>14</v>
      </c>
      <c r="AY158" s="211" t="s">
        <v>179</v>
      </c>
      <c r="BK158" s="213">
        <f>SUM(BK159:BK182)</f>
        <v>0</v>
      </c>
    </row>
    <row r="159" s="2" customFormat="1" ht="16.5" customHeight="1">
      <c r="A159" s="42"/>
      <c r="B159" s="43"/>
      <c r="C159" s="216" t="s">
        <v>211</v>
      </c>
      <c r="D159" s="216" t="s">
        <v>183</v>
      </c>
      <c r="E159" s="217" t="s">
        <v>1499</v>
      </c>
      <c r="F159" s="218" t="s">
        <v>1500</v>
      </c>
      <c r="G159" s="219" t="s">
        <v>204</v>
      </c>
      <c r="H159" s="220">
        <v>18</v>
      </c>
      <c r="I159" s="221"/>
      <c r="J159" s="222">
        <f>ROUND(I159*H159,2)</f>
        <v>0</v>
      </c>
      <c r="K159" s="218" t="s">
        <v>187</v>
      </c>
      <c r="L159" s="48"/>
      <c r="M159" s="223" t="s">
        <v>19</v>
      </c>
      <c r="N159" s="224" t="s">
        <v>45</v>
      </c>
      <c r="O159" s="88"/>
      <c r="P159" s="225">
        <f>O159*H159</f>
        <v>0</v>
      </c>
      <c r="Q159" s="225">
        <v>0.15478</v>
      </c>
      <c r="R159" s="225">
        <f>Q159*H159</f>
        <v>2.7860399999999998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188</v>
      </c>
      <c r="AT159" s="227" t="s">
        <v>183</v>
      </c>
      <c r="AU159" s="227" t="s">
        <v>189</v>
      </c>
      <c r="AY159" s="21" t="s">
        <v>179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1" t="s">
        <v>81</v>
      </c>
      <c r="BK159" s="228">
        <f>ROUND(I159*H159,2)</f>
        <v>0</v>
      </c>
      <c r="BL159" s="21" t="s">
        <v>188</v>
      </c>
      <c r="BM159" s="227" t="s">
        <v>211</v>
      </c>
    </row>
    <row r="160" s="2" customFormat="1">
      <c r="A160" s="42"/>
      <c r="B160" s="43"/>
      <c r="C160" s="44"/>
      <c r="D160" s="229" t="s">
        <v>190</v>
      </c>
      <c r="E160" s="44"/>
      <c r="F160" s="230" t="s">
        <v>1501</v>
      </c>
      <c r="G160" s="44"/>
      <c r="H160" s="44"/>
      <c r="I160" s="231"/>
      <c r="J160" s="44"/>
      <c r="K160" s="44"/>
      <c r="L160" s="48"/>
      <c r="M160" s="232"/>
      <c r="N160" s="233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190</v>
      </c>
      <c r="AU160" s="21" t="s">
        <v>189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1502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189</v>
      </c>
      <c r="AV161" s="13" t="s">
        <v>81</v>
      </c>
      <c r="AW161" s="13" t="s">
        <v>35</v>
      </c>
      <c r="AX161" s="13" t="s">
        <v>74</v>
      </c>
      <c r="AY161" s="244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1503</v>
      </c>
      <c r="G162" s="246"/>
      <c r="H162" s="249">
        <v>18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189</v>
      </c>
      <c r="AV162" s="14" t="s">
        <v>14</v>
      </c>
      <c r="AW162" s="14" t="s">
        <v>35</v>
      </c>
      <c r="AX162" s="14" t="s">
        <v>74</v>
      </c>
      <c r="AY162" s="255" t="s">
        <v>179</v>
      </c>
    </row>
    <row r="163" s="15" customFormat="1">
      <c r="A163" s="15"/>
      <c r="B163" s="256"/>
      <c r="C163" s="257"/>
      <c r="D163" s="236" t="s">
        <v>192</v>
      </c>
      <c r="E163" s="258" t="s">
        <v>19</v>
      </c>
      <c r="F163" s="259" t="s">
        <v>201</v>
      </c>
      <c r="G163" s="257"/>
      <c r="H163" s="260">
        <v>18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192</v>
      </c>
      <c r="AU163" s="266" t="s">
        <v>189</v>
      </c>
      <c r="AV163" s="15" t="s">
        <v>188</v>
      </c>
      <c r="AW163" s="15" t="s">
        <v>35</v>
      </c>
      <c r="AX163" s="15" t="s">
        <v>81</v>
      </c>
      <c r="AY163" s="266" t="s">
        <v>179</v>
      </c>
    </row>
    <row r="164" s="2" customFormat="1" ht="16.5" customHeight="1">
      <c r="A164" s="42"/>
      <c r="B164" s="43"/>
      <c r="C164" s="216" t="s">
        <v>240</v>
      </c>
      <c r="D164" s="216" t="s">
        <v>183</v>
      </c>
      <c r="E164" s="217" t="s">
        <v>1504</v>
      </c>
      <c r="F164" s="218" t="s">
        <v>1505</v>
      </c>
      <c r="G164" s="219" t="s">
        <v>204</v>
      </c>
      <c r="H164" s="220">
        <v>18</v>
      </c>
      <c r="I164" s="221"/>
      <c r="J164" s="222">
        <f>ROUND(I164*H164,2)</f>
        <v>0</v>
      </c>
      <c r="K164" s="218" t="s">
        <v>187</v>
      </c>
      <c r="L164" s="48"/>
      <c r="M164" s="223" t="s">
        <v>19</v>
      </c>
      <c r="N164" s="224" t="s">
        <v>45</v>
      </c>
      <c r="O164" s="8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7" t="s">
        <v>188</v>
      </c>
      <c r="AT164" s="227" t="s">
        <v>183</v>
      </c>
      <c r="AU164" s="227" t="s">
        <v>189</v>
      </c>
      <c r="AY164" s="21" t="s">
        <v>179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1" t="s">
        <v>81</v>
      </c>
      <c r="BK164" s="228">
        <f>ROUND(I164*H164,2)</f>
        <v>0</v>
      </c>
      <c r="BL164" s="21" t="s">
        <v>188</v>
      </c>
      <c r="BM164" s="227" t="s">
        <v>217</v>
      </c>
    </row>
    <row r="165" s="2" customFormat="1">
      <c r="A165" s="42"/>
      <c r="B165" s="43"/>
      <c r="C165" s="44"/>
      <c r="D165" s="229" t="s">
        <v>190</v>
      </c>
      <c r="E165" s="44"/>
      <c r="F165" s="230" t="s">
        <v>1506</v>
      </c>
      <c r="G165" s="44"/>
      <c r="H165" s="44"/>
      <c r="I165" s="231"/>
      <c r="J165" s="44"/>
      <c r="K165" s="44"/>
      <c r="L165" s="48"/>
      <c r="M165" s="232"/>
      <c r="N165" s="233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190</v>
      </c>
      <c r="AU165" s="21" t="s">
        <v>189</v>
      </c>
    </row>
    <row r="166" s="2" customFormat="1" ht="21.75" customHeight="1">
      <c r="A166" s="42"/>
      <c r="B166" s="43"/>
      <c r="C166" s="216" t="s">
        <v>217</v>
      </c>
      <c r="D166" s="216" t="s">
        <v>183</v>
      </c>
      <c r="E166" s="217" t="s">
        <v>1507</v>
      </c>
      <c r="F166" s="218" t="s">
        <v>1508</v>
      </c>
      <c r="G166" s="219" t="s">
        <v>186</v>
      </c>
      <c r="H166" s="220">
        <v>36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0.0264</v>
      </c>
      <c r="R166" s="225">
        <f>Q166*H166</f>
        <v>0.95040000000000002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188</v>
      </c>
      <c r="AT166" s="227" t="s">
        <v>183</v>
      </c>
      <c r="AU166" s="227" t="s">
        <v>189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188</v>
      </c>
      <c r="BM166" s="227" t="s">
        <v>225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1509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189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1510</v>
      </c>
      <c r="G168" s="246"/>
      <c r="H168" s="249">
        <v>36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5" customFormat="1">
      <c r="A169" s="15"/>
      <c r="B169" s="256"/>
      <c r="C169" s="257"/>
      <c r="D169" s="236" t="s">
        <v>192</v>
      </c>
      <c r="E169" s="258" t="s">
        <v>19</v>
      </c>
      <c r="F169" s="259" t="s">
        <v>201</v>
      </c>
      <c r="G169" s="257"/>
      <c r="H169" s="260">
        <v>36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192</v>
      </c>
      <c r="AU169" s="266" t="s">
        <v>189</v>
      </c>
      <c r="AV169" s="15" t="s">
        <v>188</v>
      </c>
      <c r="AW169" s="15" t="s">
        <v>35</v>
      </c>
      <c r="AX169" s="15" t="s">
        <v>81</v>
      </c>
      <c r="AY169" s="266" t="s">
        <v>179</v>
      </c>
    </row>
    <row r="170" s="2" customFormat="1" ht="24.15" customHeight="1">
      <c r="A170" s="42"/>
      <c r="B170" s="43"/>
      <c r="C170" s="216" t="s">
        <v>256</v>
      </c>
      <c r="D170" s="216" t="s">
        <v>183</v>
      </c>
      <c r="E170" s="217" t="s">
        <v>1511</v>
      </c>
      <c r="F170" s="218" t="s">
        <v>1512</v>
      </c>
      <c r="G170" s="219" t="s">
        <v>204</v>
      </c>
      <c r="H170" s="220">
        <v>14</v>
      </c>
      <c r="I170" s="221"/>
      <c r="J170" s="222">
        <f>ROUND(I170*H170,2)</f>
        <v>0</v>
      </c>
      <c r="K170" s="218" t="s">
        <v>187</v>
      </c>
      <c r="L170" s="48"/>
      <c r="M170" s="223" t="s">
        <v>19</v>
      </c>
      <c r="N170" s="224" t="s">
        <v>45</v>
      </c>
      <c r="O170" s="88"/>
      <c r="P170" s="225">
        <f>O170*H170</f>
        <v>0</v>
      </c>
      <c r="Q170" s="225">
        <v>0.03363</v>
      </c>
      <c r="R170" s="225">
        <f>Q170*H170</f>
        <v>0.47082000000000002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188</v>
      </c>
      <c r="AT170" s="227" t="s">
        <v>183</v>
      </c>
      <c r="AU170" s="227" t="s">
        <v>189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188</v>
      </c>
      <c r="BM170" s="227" t="s">
        <v>333</v>
      </c>
    </row>
    <row r="171" s="2" customFormat="1">
      <c r="A171" s="42"/>
      <c r="B171" s="43"/>
      <c r="C171" s="44"/>
      <c r="D171" s="229" t="s">
        <v>190</v>
      </c>
      <c r="E171" s="44"/>
      <c r="F171" s="230" t="s">
        <v>1513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190</v>
      </c>
      <c r="AU171" s="21" t="s">
        <v>189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1514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4" customFormat="1">
      <c r="A173" s="14"/>
      <c r="B173" s="245"/>
      <c r="C173" s="246"/>
      <c r="D173" s="236" t="s">
        <v>192</v>
      </c>
      <c r="E173" s="247" t="s">
        <v>19</v>
      </c>
      <c r="F173" s="248" t="s">
        <v>1515</v>
      </c>
      <c r="G173" s="246"/>
      <c r="H173" s="249">
        <v>14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192</v>
      </c>
      <c r="AU173" s="255" t="s">
        <v>189</v>
      </c>
      <c r="AV173" s="14" t="s">
        <v>14</v>
      </c>
      <c r="AW173" s="14" t="s">
        <v>35</v>
      </c>
      <c r="AX173" s="14" t="s">
        <v>74</v>
      </c>
      <c r="AY173" s="255" t="s">
        <v>179</v>
      </c>
    </row>
    <row r="174" s="15" customFormat="1">
      <c r="A174" s="15"/>
      <c r="B174" s="256"/>
      <c r="C174" s="257"/>
      <c r="D174" s="236" t="s">
        <v>192</v>
      </c>
      <c r="E174" s="258" t="s">
        <v>19</v>
      </c>
      <c r="F174" s="259" t="s">
        <v>201</v>
      </c>
      <c r="G174" s="257"/>
      <c r="H174" s="260">
        <v>14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192</v>
      </c>
      <c r="AU174" s="266" t="s">
        <v>189</v>
      </c>
      <c r="AV174" s="15" t="s">
        <v>188</v>
      </c>
      <c r="AW174" s="15" t="s">
        <v>35</v>
      </c>
      <c r="AX174" s="15" t="s">
        <v>81</v>
      </c>
      <c r="AY174" s="266" t="s">
        <v>179</v>
      </c>
    </row>
    <row r="175" s="2" customFormat="1" ht="16.5" customHeight="1">
      <c r="A175" s="42"/>
      <c r="B175" s="43"/>
      <c r="C175" s="267" t="s">
        <v>225</v>
      </c>
      <c r="D175" s="267" t="s">
        <v>266</v>
      </c>
      <c r="E175" s="268" t="s">
        <v>1516</v>
      </c>
      <c r="F175" s="269" t="s">
        <v>1517</v>
      </c>
      <c r="G175" s="270" t="s">
        <v>269</v>
      </c>
      <c r="H175" s="271">
        <v>0.063</v>
      </c>
      <c r="I175" s="272"/>
      <c r="J175" s="273">
        <f>ROUND(I175*H175,2)</f>
        <v>0</v>
      </c>
      <c r="K175" s="269" t="s">
        <v>187</v>
      </c>
      <c r="L175" s="274"/>
      <c r="M175" s="275" t="s">
        <v>19</v>
      </c>
      <c r="N175" s="276" t="s">
        <v>45</v>
      </c>
      <c r="O175" s="88"/>
      <c r="P175" s="225">
        <f>O175*H175</f>
        <v>0</v>
      </c>
      <c r="Q175" s="225">
        <v>1</v>
      </c>
      <c r="R175" s="225">
        <f>Q175*H175</f>
        <v>0.063</v>
      </c>
      <c r="S175" s="225">
        <v>0</v>
      </c>
      <c r="T175" s="226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7" t="s">
        <v>217</v>
      </c>
      <c r="AT175" s="227" t="s">
        <v>266</v>
      </c>
      <c r="AU175" s="227" t="s">
        <v>189</v>
      </c>
      <c r="AY175" s="21" t="s">
        <v>179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1" t="s">
        <v>81</v>
      </c>
      <c r="BK175" s="228">
        <f>ROUND(I175*H175,2)</f>
        <v>0</v>
      </c>
      <c r="BL175" s="21" t="s">
        <v>188</v>
      </c>
      <c r="BM175" s="227" t="s">
        <v>371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1514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1518</v>
      </c>
      <c r="G177" s="246"/>
      <c r="H177" s="249">
        <v>0.063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189</v>
      </c>
      <c r="AV177" s="14" t="s">
        <v>14</v>
      </c>
      <c r="AW177" s="14" t="s">
        <v>35</v>
      </c>
      <c r="AX177" s="14" t="s">
        <v>74</v>
      </c>
      <c r="AY177" s="255" t="s">
        <v>179</v>
      </c>
    </row>
    <row r="178" s="15" customFormat="1">
      <c r="A178" s="15"/>
      <c r="B178" s="256"/>
      <c r="C178" s="257"/>
      <c r="D178" s="236" t="s">
        <v>192</v>
      </c>
      <c r="E178" s="258" t="s">
        <v>19</v>
      </c>
      <c r="F178" s="259" t="s">
        <v>201</v>
      </c>
      <c r="G178" s="257"/>
      <c r="H178" s="260">
        <v>0.063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192</v>
      </c>
      <c r="AU178" s="266" t="s">
        <v>189</v>
      </c>
      <c r="AV178" s="15" t="s">
        <v>188</v>
      </c>
      <c r="AW178" s="15" t="s">
        <v>35</v>
      </c>
      <c r="AX178" s="15" t="s">
        <v>81</v>
      </c>
      <c r="AY178" s="266" t="s">
        <v>179</v>
      </c>
    </row>
    <row r="179" s="2" customFormat="1" ht="16.5" customHeight="1">
      <c r="A179" s="42"/>
      <c r="B179" s="43"/>
      <c r="C179" s="216" t="s">
        <v>181</v>
      </c>
      <c r="D179" s="216" t="s">
        <v>183</v>
      </c>
      <c r="E179" s="217" t="s">
        <v>1519</v>
      </c>
      <c r="F179" s="218" t="s">
        <v>1520</v>
      </c>
      <c r="G179" s="219" t="s">
        <v>325</v>
      </c>
      <c r="H179" s="220">
        <v>2</v>
      </c>
      <c r="I179" s="221"/>
      <c r="J179" s="222">
        <f>ROUND(I179*H179,2)</f>
        <v>0</v>
      </c>
      <c r="K179" s="218" t="s">
        <v>187</v>
      </c>
      <c r="L179" s="48"/>
      <c r="M179" s="223" t="s">
        <v>19</v>
      </c>
      <c r="N179" s="224" t="s">
        <v>45</v>
      </c>
      <c r="O179" s="88"/>
      <c r="P179" s="225">
        <f>O179*H179</f>
        <v>0</v>
      </c>
      <c r="Q179" s="225">
        <v>0.0044000000000000003</v>
      </c>
      <c r="R179" s="225">
        <f>Q179*H179</f>
        <v>0.0088000000000000005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188</v>
      </c>
      <c r="AT179" s="227" t="s">
        <v>183</v>
      </c>
      <c r="AU179" s="227" t="s">
        <v>189</v>
      </c>
      <c r="AY179" s="21" t="s">
        <v>179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1" t="s">
        <v>81</v>
      </c>
      <c r="BK179" s="228">
        <f>ROUND(I179*H179,2)</f>
        <v>0</v>
      </c>
      <c r="BL179" s="21" t="s">
        <v>188</v>
      </c>
      <c r="BM179" s="227" t="s">
        <v>386</v>
      </c>
    </row>
    <row r="180" s="2" customFormat="1">
      <c r="A180" s="42"/>
      <c r="B180" s="43"/>
      <c r="C180" s="44"/>
      <c r="D180" s="229" t="s">
        <v>190</v>
      </c>
      <c r="E180" s="44"/>
      <c r="F180" s="230" t="s">
        <v>1521</v>
      </c>
      <c r="G180" s="44"/>
      <c r="H180" s="44"/>
      <c r="I180" s="231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190</v>
      </c>
      <c r="AU180" s="21" t="s">
        <v>189</v>
      </c>
    </row>
    <row r="181" s="2" customFormat="1" ht="16.5" customHeight="1">
      <c r="A181" s="42"/>
      <c r="B181" s="43"/>
      <c r="C181" s="216" t="s">
        <v>207</v>
      </c>
      <c r="D181" s="216" t="s">
        <v>183</v>
      </c>
      <c r="E181" s="217" t="s">
        <v>1522</v>
      </c>
      <c r="F181" s="218" t="s">
        <v>1523</v>
      </c>
      <c r="G181" s="219" t="s">
        <v>325</v>
      </c>
      <c r="H181" s="220">
        <v>2</v>
      </c>
      <c r="I181" s="221"/>
      <c r="J181" s="222">
        <f>ROUND(I181*H181,2)</f>
        <v>0</v>
      </c>
      <c r="K181" s="218" t="s">
        <v>187</v>
      </c>
      <c r="L181" s="48"/>
      <c r="M181" s="223" t="s">
        <v>19</v>
      </c>
      <c r="N181" s="224" t="s">
        <v>45</v>
      </c>
      <c r="O181" s="88"/>
      <c r="P181" s="225">
        <f>O181*H181</f>
        <v>0</v>
      </c>
      <c r="Q181" s="225">
        <v>0.021600000000000001</v>
      </c>
      <c r="R181" s="225">
        <f>Q181*H181</f>
        <v>0.043200000000000002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188</v>
      </c>
      <c r="AT181" s="227" t="s">
        <v>183</v>
      </c>
      <c r="AU181" s="227" t="s">
        <v>189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188</v>
      </c>
      <c r="BM181" s="227" t="s">
        <v>380</v>
      </c>
    </row>
    <row r="182" s="2" customFormat="1">
      <c r="A182" s="42"/>
      <c r="B182" s="43"/>
      <c r="C182" s="44"/>
      <c r="D182" s="229" t="s">
        <v>190</v>
      </c>
      <c r="E182" s="44"/>
      <c r="F182" s="230" t="s">
        <v>1524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190</v>
      </c>
      <c r="AU182" s="21" t="s">
        <v>189</v>
      </c>
    </row>
    <row r="183" s="12" customFormat="1" ht="20.88" customHeight="1">
      <c r="A183" s="12"/>
      <c r="B183" s="200"/>
      <c r="C183" s="201"/>
      <c r="D183" s="202" t="s">
        <v>73</v>
      </c>
      <c r="E183" s="214" t="s">
        <v>229</v>
      </c>
      <c r="F183" s="214" t="s">
        <v>230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SUM(P184:P204)</f>
        <v>0</v>
      </c>
      <c r="Q183" s="208"/>
      <c r="R183" s="209">
        <f>SUM(R184:R204)</f>
        <v>0</v>
      </c>
      <c r="S183" s="208"/>
      <c r="T183" s="210">
        <f>SUM(T184:T204)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81</v>
      </c>
      <c r="AT183" s="212" t="s">
        <v>73</v>
      </c>
      <c r="AU183" s="212" t="s">
        <v>14</v>
      </c>
      <c r="AY183" s="211" t="s">
        <v>179</v>
      </c>
      <c r="BK183" s="213">
        <f>SUM(BK184:BK204)</f>
        <v>0</v>
      </c>
    </row>
    <row r="184" s="2" customFormat="1" ht="37.8" customHeight="1">
      <c r="A184" s="42"/>
      <c r="B184" s="43"/>
      <c r="C184" s="216" t="s">
        <v>220</v>
      </c>
      <c r="D184" s="216" t="s">
        <v>183</v>
      </c>
      <c r="E184" s="217" t="s">
        <v>231</v>
      </c>
      <c r="F184" s="218" t="s">
        <v>232</v>
      </c>
      <c r="G184" s="219" t="s">
        <v>216</v>
      </c>
      <c r="H184" s="220">
        <v>747</v>
      </c>
      <c r="I184" s="221"/>
      <c r="J184" s="222">
        <f>ROUND(I184*H184,2)</f>
        <v>0</v>
      </c>
      <c r="K184" s="218" t="s">
        <v>187</v>
      </c>
      <c r="L184" s="48"/>
      <c r="M184" s="223" t="s">
        <v>19</v>
      </c>
      <c r="N184" s="224" t="s">
        <v>45</v>
      </c>
      <c r="O184" s="8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7" t="s">
        <v>188</v>
      </c>
      <c r="AT184" s="227" t="s">
        <v>183</v>
      </c>
      <c r="AU184" s="227" t="s">
        <v>189</v>
      </c>
      <c r="AY184" s="21" t="s">
        <v>179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1" t="s">
        <v>81</v>
      </c>
      <c r="BK184" s="228">
        <f>ROUND(I184*H184,2)</f>
        <v>0</v>
      </c>
      <c r="BL184" s="21" t="s">
        <v>188</v>
      </c>
      <c r="BM184" s="227" t="s">
        <v>294</v>
      </c>
    </row>
    <row r="185" s="2" customFormat="1">
      <c r="A185" s="42"/>
      <c r="B185" s="43"/>
      <c r="C185" s="44"/>
      <c r="D185" s="229" t="s">
        <v>190</v>
      </c>
      <c r="E185" s="44"/>
      <c r="F185" s="230" t="s">
        <v>234</v>
      </c>
      <c r="G185" s="44"/>
      <c r="H185" s="44"/>
      <c r="I185" s="231"/>
      <c r="J185" s="44"/>
      <c r="K185" s="44"/>
      <c r="L185" s="48"/>
      <c r="M185" s="232"/>
      <c r="N185" s="233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190</v>
      </c>
      <c r="AU185" s="21" t="s">
        <v>189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1525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4" customFormat="1">
      <c r="A187" s="14"/>
      <c r="B187" s="245"/>
      <c r="C187" s="246"/>
      <c r="D187" s="236" t="s">
        <v>192</v>
      </c>
      <c r="E187" s="247" t="s">
        <v>19</v>
      </c>
      <c r="F187" s="248" t="s">
        <v>1526</v>
      </c>
      <c r="G187" s="246"/>
      <c r="H187" s="249">
        <v>653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192</v>
      </c>
      <c r="AU187" s="255" t="s">
        <v>189</v>
      </c>
      <c r="AV187" s="14" t="s">
        <v>14</v>
      </c>
      <c r="AW187" s="14" t="s">
        <v>35</v>
      </c>
      <c r="AX187" s="14" t="s">
        <v>74</v>
      </c>
      <c r="AY187" s="255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238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1527</v>
      </c>
      <c r="G189" s="246"/>
      <c r="H189" s="249">
        <v>94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5" customFormat="1">
      <c r="A190" s="15"/>
      <c r="B190" s="256"/>
      <c r="C190" s="257"/>
      <c r="D190" s="236" t="s">
        <v>192</v>
      </c>
      <c r="E190" s="258" t="s">
        <v>19</v>
      </c>
      <c r="F190" s="259" t="s">
        <v>201</v>
      </c>
      <c r="G190" s="257"/>
      <c r="H190" s="260">
        <v>747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192</v>
      </c>
      <c r="AU190" s="266" t="s">
        <v>189</v>
      </c>
      <c r="AV190" s="15" t="s">
        <v>188</v>
      </c>
      <c r="AW190" s="15" t="s">
        <v>35</v>
      </c>
      <c r="AX190" s="15" t="s">
        <v>81</v>
      </c>
      <c r="AY190" s="266" t="s">
        <v>179</v>
      </c>
    </row>
    <row r="191" s="2" customFormat="1" ht="37.8" customHeight="1">
      <c r="A191" s="42"/>
      <c r="B191" s="43"/>
      <c r="C191" s="216" t="s">
        <v>297</v>
      </c>
      <c r="D191" s="216" t="s">
        <v>183</v>
      </c>
      <c r="E191" s="217" t="s">
        <v>782</v>
      </c>
      <c r="F191" s="218" t="s">
        <v>783</v>
      </c>
      <c r="G191" s="219" t="s">
        <v>216</v>
      </c>
      <c r="H191" s="220">
        <v>326.5</v>
      </c>
      <c r="I191" s="221"/>
      <c r="J191" s="222">
        <f>ROUND(I191*H191,2)</f>
        <v>0</v>
      </c>
      <c r="K191" s="218" t="s">
        <v>187</v>
      </c>
      <c r="L191" s="48"/>
      <c r="M191" s="223" t="s">
        <v>19</v>
      </c>
      <c r="N191" s="224" t="s">
        <v>45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188</v>
      </c>
      <c r="AT191" s="227" t="s">
        <v>183</v>
      </c>
      <c r="AU191" s="227" t="s">
        <v>189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188</v>
      </c>
      <c r="BM191" s="227" t="s">
        <v>1528</v>
      </c>
    </row>
    <row r="192" s="2" customFormat="1">
      <c r="A192" s="42"/>
      <c r="B192" s="43"/>
      <c r="C192" s="44"/>
      <c r="D192" s="229" t="s">
        <v>190</v>
      </c>
      <c r="E192" s="44"/>
      <c r="F192" s="230" t="s">
        <v>785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190</v>
      </c>
      <c r="AU192" s="21" t="s">
        <v>189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245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1529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1530</v>
      </c>
      <c r="G195" s="246"/>
      <c r="H195" s="249">
        <v>326.5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5" customFormat="1">
      <c r="A196" s="15"/>
      <c r="B196" s="256"/>
      <c r="C196" s="257"/>
      <c r="D196" s="236" t="s">
        <v>192</v>
      </c>
      <c r="E196" s="258" t="s">
        <v>19</v>
      </c>
      <c r="F196" s="259" t="s">
        <v>201</v>
      </c>
      <c r="G196" s="257"/>
      <c r="H196" s="260">
        <v>326.5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192</v>
      </c>
      <c r="AU196" s="266" t="s">
        <v>189</v>
      </c>
      <c r="AV196" s="15" t="s">
        <v>188</v>
      </c>
      <c r="AW196" s="15" t="s">
        <v>35</v>
      </c>
      <c r="AX196" s="15" t="s">
        <v>81</v>
      </c>
      <c r="AY196" s="266" t="s">
        <v>179</v>
      </c>
    </row>
    <row r="197" s="2" customFormat="1" ht="24.15" customHeight="1">
      <c r="A197" s="42"/>
      <c r="B197" s="43"/>
      <c r="C197" s="216" t="s">
        <v>8</v>
      </c>
      <c r="D197" s="216" t="s">
        <v>183</v>
      </c>
      <c r="E197" s="217" t="s">
        <v>247</v>
      </c>
      <c r="F197" s="218" t="s">
        <v>248</v>
      </c>
      <c r="G197" s="219" t="s">
        <v>216</v>
      </c>
      <c r="H197" s="220">
        <v>420.5</v>
      </c>
      <c r="I197" s="221"/>
      <c r="J197" s="222">
        <f>ROUND(I197*H197,2)</f>
        <v>0</v>
      </c>
      <c r="K197" s="218" t="s">
        <v>187</v>
      </c>
      <c r="L197" s="48"/>
      <c r="M197" s="223" t="s">
        <v>19</v>
      </c>
      <c r="N197" s="224" t="s">
        <v>45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188</v>
      </c>
      <c r="AT197" s="227" t="s">
        <v>183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188</v>
      </c>
      <c r="BM197" s="227" t="s">
        <v>300</v>
      </c>
    </row>
    <row r="198" s="2" customFormat="1">
      <c r="A198" s="42"/>
      <c r="B198" s="43"/>
      <c r="C198" s="44"/>
      <c r="D198" s="229" t="s">
        <v>190</v>
      </c>
      <c r="E198" s="44"/>
      <c r="F198" s="230" t="s">
        <v>250</v>
      </c>
      <c r="G198" s="44"/>
      <c r="H198" s="44"/>
      <c r="I198" s="231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190</v>
      </c>
      <c r="AU198" s="21" t="s">
        <v>189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1529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189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3" customFormat="1">
      <c r="A200" s="13"/>
      <c r="B200" s="234"/>
      <c r="C200" s="235"/>
      <c r="D200" s="236" t="s">
        <v>192</v>
      </c>
      <c r="E200" s="237" t="s">
        <v>19</v>
      </c>
      <c r="F200" s="238" t="s">
        <v>1531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192</v>
      </c>
      <c r="AU200" s="244" t="s">
        <v>189</v>
      </c>
      <c r="AV200" s="13" t="s">
        <v>81</v>
      </c>
      <c r="AW200" s="13" t="s">
        <v>35</v>
      </c>
      <c r="AX200" s="13" t="s">
        <v>74</v>
      </c>
      <c r="AY200" s="244" t="s">
        <v>179</v>
      </c>
    </row>
    <row r="201" s="14" customFormat="1">
      <c r="A201" s="14"/>
      <c r="B201" s="245"/>
      <c r="C201" s="246"/>
      <c r="D201" s="236" t="s">
        <v>192</v>
      </c>
      <c r="E201" s="247" t="s">
        <v>19</v>
      </c>
      <c r="F201" s="248" t="s">
        <v>1532</v>
      </c>
      <c r="G201" s="246"/>
      <c r="H201" s="249">
        <v>326.5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192</v>
      </c>
      <c r="AU201" s="255" t="s">
        <v>189</v>
      </c>
      <c r="AV201" s="14" t="s">
        <v>14</v>
      </c>
      <c r="AW201" s="14" t="s">
        <v>35</v>
      </c>
      <c r="AX201" s="14" t="s">
        <v>74</v>
      </c>
      <c r="AY201" s="255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252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189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1527</v>
      </c>
      <c r="G203" s="246"/>
      <c r="H203" s="249">
        <v>94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189</v>
      </c>
      <c r="AV203" s="14" t="s">
        <v>14</v>
      </c>
      <c r="AW203" s="14" t="s">
        <v>35</v>
      </c>
      <c r="AX203" s="14" t="s">
        <v>74</v>
      </c>
      <c r="AY203" s="255" t="s">
        <v>179</v>
      </c>
    </row>
    <row r="204" s="15" customFormat="1">
      <c r="A204" s="15"/>
      <c r="B204" s="256"/>
      <c r="C204" s="257"/>
      <c r="D204" s="236" t="s">
        <v>192</v>
      </c>
      <c r="E204" s="258" t="s">
        <v>19</v>
      </c>
      <c r="F204" s="259" t="s">
        <v>201</v>
      </c>
      <c r="G204" s="257"/>
      <c r="H204" s="260">
        <v>420.5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192</v>
      </c>
      <c r="AU204" s="266" t="s">
        <v>189</v>
      </c>
      <c r="AV204" s="15" t="s">
        <v>188</v>
      </c>
      <c r="AW204" s="15" t="s">
        <v>35</v>
      </c>
      <c r="AX204" s="15" t="s">
        <v>81</v>
      </c>
      <c r="AY204" s="266" t="s">
        <v>179</v>
      </c>
    </row>
    <row r="205" s="12" customFormat="1" ht="20.88" customHeight="1">
      <c r="A205" s="12"/>
      <c r="B205" s="200"/>
      <c r="C205" s="201"/>
      <c r="D205" s="202" t="s">
        <v>73</v>
      </c>
      <c r="E205" s="214" t="s">
        <v>254</v>
      </c>
      <c r="F205" s="214" t="s">
        <v>255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SUM(P206:P253)</f>
        <v>0</v>
      </c>
      <c r="Q205" s="208"/>
      <c r="R205" s="209">
        <f>SUM(R206:R253)</f>
        <v>54.969999999999999</v>
      </c>
      <c r="S205" s="208"/>
      <c r="T205" s="210">
        <f>SUM(T206:T253)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81</v>
      </c>
      <c r="AT205" s="212" t="s">
        <v>73</v>
      </c>
      <c r="AU205" s="212" t="s">
        <v>14</v>
      </c>
      <c r="AY205" s="211" t="s">
        <v>179</v>
      </c>
      <c r="BK205" s="213">
        <f>SUM(BK206:BK253)</f>
        <v>0</v>
      </c>
    </row>
    <row r="206" s="2" customFormat="1" ht="24.15" customHeight="1">
      <c r="A206" s="42"/>
      <c r="B206" s="43"/>
      <c r="C206" s="216" t="s">
        <v>229</v>
      </c>
      <c r="D206" s="216" t="s">
        <v>183</v>
      </c>
      <c r="E206" s="217" t="s">
        <v>286</v>
      </c>
      <c r="F206" s="218" t="s">
        <v>287</v>
      </c>
      <c r="G206" s="219" t="s">
        <v>269</v>
      </c>
      <c r="H206" s="220">
        <v>587.70000000000005</v>
      </c>
      <c r="I206" s="221"/>
      <c r="J206" s="222">
        <f>ROUND(I206*H206,2)</f>
        <v>0</v>
      </c>
      <c r="K206" s="218" t="s">
        <v>187</v>
      </c>
      <c r="L206" s="48"/>
      <c r="M206" s="223" t="s">
        <v>19</v>
      </c>
      <c r="N206" s="224" t="s">
        <v>45</v>
      </c>
      <c r="O206" s="8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188</v>
      </c>
      <c r="AT206" s="227" t="s">
        <v>183</v>
      </c>
      <c r="AU206" s="227" t="s">
        <v>189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188</v>
      </c>
      <c r="BM206" s="227" t="s">
        <v>288</v>
      </c>
    </row>
    <row r="207" s="2" customFormat="1">
      <c r="A207" s="42"/>
      <c r="B207" s="43"/>
      <c r="C207" s="44"/>
      <c r="D207" s="229" t="s">
        <v>190</v>
      </c>
      <c r="E207" s="44"/>
      <c r="F207" s="230" t="s">
        <v>289</v>
      </c>
      <c r="G207" s="44"/>
      <c r="H207" s="44"/>
      <c r="I207" s="231"/>
      <c r="J207" s="44"/>
      <c r="K207" s="44"/>
      <c r="L207" s="48"/>
      <c r="M207" s="232"/>
      <c r="N207" s="233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190</v>
      </c>
      <c r="AU207" s="21" t="s">
        <v>189</v>
      </c>
    </row>
    <row r="208" s="14" customFormat="1">
      <c r="A208" s="14"/>
      <c r="B208" s="245"/>
      <c r="C208" s="246"/>
      <c r="D208" s="236" t="s">
        <v>192</v>
      </c>
      <c r="E208" s="247" t="s">
        <v>19</v>
      </c>
      <c r="F208" s="248" t="s">
        <v>1533</v>
      </c>
      <c r="G208" s="246"/>
      <c r="H208" s="249">
        <v>587.70000000000005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192</v>
      </c>
      <c r="AU208" s="255" t="s">
        <v>189</v>
      </c>
      <c r="AV208" s="14" t="s">
        <v>14</v>
      </c>
      <c r="AW208" s="14" t="s">
        <v>35</v>
      </c>
      <c r="AX208" s="14" t="s">
        <v>74</v>
      </c>
      <c r="AY208" s="255" t="s">
        <v>179</v>
      </c>
    </row>
    <row r="209" s="15" customFormat="1">
      <c r="A209" s="15"/>
      <c r="B209" s="256"/>
      <c r="C209" s="257"/>
      <c r="D209" s="236" t="s">
        <v>192</v>
      </c>
      <c r="E209" s="258" t="s">
        <v>19</v>
      </c>
      <c r="F209" s="259" t="s">
        <v>201</v>
      </c>
      <c r="G209" s="257"/>
      <c r="H209" s="260">
        <v>587.70000000000005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192</v>
      </c>
      <c r="AU209" s="266" t="s">
        <v>189</v>
      </c>
      <c r="AV209" s="15" t="s">
        <v>188</v>
      </c>
      <c r="AW209" s="15" t="s">
        <v>35</v>
      </c>
      <c r="AX209" s="15" t="s">
        <v>81</v>
      </c>
      <c r="AY209" s="266" t="s">
        <v>179</v>
      </c>
    </row>
    <row r="210" s="2" customFormat="1" ht="24.15" customHeight="1">
      <c r="A210" s="42"/>
      <c r="B210" s="43"/>
      <c r="C210" s="216" t="s">
        <v>254</v>
      </c>
      <c r="D210" s="216" t="s">
        <v>183</v>
      </c>
      <c r="E210" s="217" t="s">
        <v>257</v>
      </c>
      <c r="F210" s="218" t="s">
        <v>258</v>
      </c>
      <c r="G210" s="219" t="s">
        <v>216</v>
      </c>
      <c r="H210" s="220">
        <v>432.411</v>
      </c>
      <c r="I210" s="221"/>
      <c r="J210" s="222">
        <f>ROUND(I210*H210,2)</f>
        <v>0</v>
      </c>
      <c r="K210" s="218" t="s">
        <v>187</v>
      </c>
      <c r="L210" s="48"/>
      <c r="M210" s="223" t="s">
        <v>19</v>
      </c>
      <c r="N210" s="224" t="s">
        <v>45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188</v>
      </c>
      <c r="AT210" s="227" t="s">
        <v>183</v>
      </c>
      <c r="AU210" s="227" t="s">
        <v>189</v>
      </c>
      <c r="AY210" s="21" t="s">
        <v>179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1" t="s">
        <v>81</v>
      </c>
      <c r="BK210" s="228">
        <f>ROUND(I210*H210,2)</f>
        <v>0</v>
      </c>
      <c r="BL210" s="21" t="s">
        <v>188</v>
      </c>
      <c r="BM210" s="227" t="s">
        <v>305</v>
      </c>
    </row>
    <row r="211" s="2" customFormat="1">
      <c r="A211" s="42"/>
      <c r="B211" s="43"/>
      <c r="C211" s="44"/>
      <c r="D211" s="229" t="s">
        <v>190</v>
      </c>
      <c r="E211" s="44"/>
      <c r="F211" s="230" t="s">
        <v>260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190</v>
      </c>
      <c r="AU211" s="21" t="s">
        <v>189</v>
      </c>
    </row>
    <row r="212" s="13" customFormat="1">
      <c r="A212" s="13"/>
      <c r="B212" s="234"/>
      <c r="C212" s="235"/>
      <c r="D212" s="236" t="s">
        <v>192</v>
      </c>
      <c r="E212" s="237" t="s">
        <v>19</v>
      </c>
      <c r="F212" s="238" t="s">
        <v>193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192</v>
      </c>
      <c r="AU212" s="244" t="s">
        <v>189</v>
      </c>
      <c r="AV212" s="13" t="s">
        <v>81</v>
      </c>
      <c r="AW212" s="13" t="s">
        <v>35</v>
      </c>
      <c r="AX212" s="13" t="s">
        <v>74</v>
      </c>
      <c r="AY212" s="244" t="s">
        <v>179</v>
      </c>
    </row>
    <row r="213" s="13" customFormat="1">
      <c r="A213" s="13"/>
      <c r="B213" s="234"/>
      <c r="C213" s="235"/>
      <c r="D213" s="236" t="s">
        <v>192</v>
      </c>
      <c r="E213" s="237" t="s">
        <v>19</v>
      </c>
      <c r="F213" s="238" t="s">
        <v>1478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192</v>
      </c>
      <c r="AU213" s="244" t="s">
        <v>189</v>
      </c>
      <c r="AV213" s="13" t="s">
        <v>81</v>
      </c>
      <c r="AW213" s="13" t="s">
        <v>35</v>
      </c>
      <c r="AX213" s="13" t="s">
        <v>74</v>
      </c>
      <c r="AY213" s="244" t="s">
        <v>179</v>
      </c>
    </row>
    <row r="214" s="13" customFormat="1">
      <c r="A214" s="13"/>
      <c r="B214" s="234"/>
      <c r="C214" s="235"/>
      <c r="D214" s="236" t="s">
        <v>192</v>
      </c>
      <c r="E214" s="237" t="s">
        <v>19</v>
      </c>
      <c r="F214" s="238" t="s">
        <v>198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192</v>
      </c>
      <c r="AU214" s="244" t="s">
        <v>189</v>
      </c>
      <c r="AV214" s="13" t="s">
        <v>81</v>
      </c>
      <c r="AW214" s="13" t="s">
        <v>35</v>
      </c>
      <c r="AX214" s="13" t="s">
        <v>74</v>
      </c>
      <c r="AY214" s="244" t="s">
        <v>179</v>
      </c>
    </row>
    <row r="215" s="13" customFormat="1">
      <c r="A215" s="13"/>
      <c r="B215" s="234"/>
      <c r="C215" s="235"/>
      <c r="D215" s="236" t="s">
        <v>192</v>
      </c>
      <c r="E215" s="237" t="s">
        <v>19</v>
      </c>
      <c r="F215" s="238" t="s">
        <v>199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192</v>
      </c>
      <c r="AU215" s="244" t="s">
        <v>189</v>
      </c>
      <c r="AV215" s="13" t="s">
        <v>81</v>
      </c>
      <c r="AW215" s="13" t="s">
        <v>35</v>
      </c>
      <c r="AX215" s="13" t="s">
        <v>74</v>
      </c>
      <c r="AY215" s="244" t="s">
        <v>179</v>
      </c>
    </row>
    <row r="216" s="14" customFormat="1">
      <c r="A216" s="14"/>
      <c r="B216" s="245"/>
      <c r="C216" s="246"/>
      <c r="D216" s="236" t="s">
        <v>192</v>
      </c>
      <c r="E216" s="247" t="s">
        <v>19</v>
      </c>
      <c r="F216" s="248" t="s">
        <v>1534</v>
      </c>
      <c r="G216" s="246"/>
      <c r="H216" s="249">
        <v>433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192</v>
      </c>
      <c r="AU216" s="255" t="s">
        <v>189</v>
      </c>
      <c r="AV216" s="14" t="s">
        <v>14</v>
      </c>
      <c r="AW216" s="14" t="s">
        <v>35</v>
      </c>
      <c r="AX216" s="14" t="s">
        <v>74</v>
      </c>
      <c r="AY216" s="255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1535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1536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1537</v>
      </c>
      <c r="G219" s="246"/>
      <c r="H219" s="249">
        <v>-0.58899999999999997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189</v>
      </c>
      <c r="AV219" s="14" t="s">
        <v>14</v>
      </c>
      <c r="AW219" s="14" t="s">
        <v>35</v>
      </c>
      <c r="AX219" s="14" t="s">
        <v>74</v>
      </c>
      <c r="AY219" s="255" t="s">
        <v>179</v>
      </c>
    </row>
    <row r="220" s="15" customFormat="1">
      <c r="A220" s="15"/>
      <c r="B220" s="256"/>
      <c r="C220" s="257"/>
      <c r="D220" s="236" t="s">
        <v>192</v>
      </c>
      <c r="E220" s="258" t="s">
        <v>19</v>
      </c>
      <c r="F220" s="259" t="s">
        <v>201</v>
      </c>
      <c r="G220" s="257"/>
      <c r="H220" s="260">
        <v>432.411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192</v>
      </c>
      <c r="AU220" s="266" t="s">
        <v>189</v>
      </c>
      <c r="AV220" s="15" t="s">
        <v>188</v>
      </c>
      <c r="AW220" s="15" t="s">
        <v>35</v>
      </c>
      <c r="AX220" s="15" t="s">
        <v>81</v>
      </c>
      <c r="AY220" s="266" t="s">
        <v>179</v>
      </c>
    </row>
    <row r="221" s="2" customFormat="1" ht="16.5" customHeight="1">
      <c r="A221" s="42"/>
      <c r="B221" s="43"/>
      <c r="C221" s="267" t="s">
        <v>288</v>
      </c>
      <c r="D221" s="267" t="s">
        <v>266</v>
      </c>
      <c r="E221" s="268" t="s">
        <v>1113</v>
      </c>
      <c r="F221" s="269" t="s">
        <v>1114</v>
      </c>
      <c r="G221" s="270" t="s">
        <v>269</v>
      </c>
      <c r="H221" s="271">
        <v>34.281999999999996</v>
      </c>
      <c r="I221" s="272"/>
      <c r="J221" s="273">
        <f>ROUND(I221*H221,2)</f>
        <v>0</v>
      </c>
      <c r="K221" s="269" t="s">
        <v>187</v>
      </c>
      <c r="L221" s="274"/>
      <c r="M221" s="275" t="s">
        <v>19</v>
      </c>
      <c r="N221" s="276" t="s">
        <v>45</v>
      </c>
      <c r="O221" s="88"/>
      <c r="P221" s="225">
        <f>O221*H221</f>
        <v>0</v>
      </c>
      <c r="Q221" s="225">
        <v>1</v>
      </c>
      <c r="R221" s="225">
        <f>Q221*H221</f>
        <v>34.281999999999996</v>
      </c>
      <c r="S221" s="225">
        <v>0</v>
      </c>
      <c r="T221" s="226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7" t="s">
        <v>217</v>
      </c>
      <c r="AT221" s="227" t="s">
        <v>266</v>
      </c>
      <c r="AU221" s="227" t="s">
        <v>189</v>
      </c>
      <c r="AY221" s="21" t="s">
        <v>179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1" t="s">
        <v>81</v>
      </c>
      <c r="BK221" s="228">
        <f>ROUND(I221*H221,2)</f>
        <v>0</v>
      </c>
      <c r="BL221" s="21" t="s">
        <v>188</v>
      </c>
      <c r="BM221" s="227" t="s">
        <v>310</v>
      </c>
    </row>
    <row r="222" s="2" customFormat="1">
      <c r="A222" s="42"/>
      <c r="B222" s="43"/>
      <c r="C222" s="44"/>
      <c r="D222" s="236" t="s">
        <v>272</v>
      </c>
      <c r="E222" s="44"/>
      <c r="F222" s="277" t="s">
        <v>1538</v>
      </c>
      <c r="G222" s="44"/>
      <c r="H222" s="44"/>
      <c r="I222" s="231"/>
      <c r="J222" s="44"/>
      <c r="K222" s="44"/>
      <c r="L222" s="48"/>
      <c r="M222" s="232"/>
      <c r="N222" s="233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1" t="s">
        <v>272</v>
      </c>
      <c r="AU222" s="21" t="s">
        <v>189</v>
      </c>
    </row>
    <row r="223" s="13" customFormat="1">
      <c r="A223" s="13"/>
      <c r="B223" s="234"/>
      <c r="C223" s="235"/>
      <c r="D223" s="236" t="s">
        <v>192</v>
      </c>
      <c r="E223" s="237" t="s">
        <v>19</v>
      </c>
      <c r="F223" s="238" t="s">
        <v>1529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192</v>
      </c>
      <c r="AU223" s="244" t="s">
        <v>189</v>
      </c>
      <c r="AV223" s="13" t="s">
        <v>81</v>
      </c>
      <c r="AW223" s="13" t="s">
        <v>35</v>
      </c>
      <c r="AX223" s="13" t="s">
        <v>74</v>
      </c>
      <c r="AY223" s="244" t="s">
        <v>179</v>
      </c>
    </row>
    <row r="224" s="14" customFormat="1">
      <c r="A224" s="14"/>
      <c r="B224" s="245"/>
      <c r="C224" s="246"/>
      <c r="D224" s="236" t="s">
        <v>192</v>
      </c>
      <c r="E224" s="247" t="s">
        <v>19</v>
      </c>
      <c r="F224" s="248" t="s">
        <v>1539</v>
      </c>
      <c r="G224" s="246"/>
      <c r="H224" s="249">
        <v>213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192</v>
      </c>
      <c r="AU224" s="255" t="s">
        <v>189</v>
      </c>
      <c r="AV224" s="14" t="s">
        <v>14</v>
      </c>
      <c r="AW224" s="14" t="s">
        <v>35</v>
      </c>
      <c r="AX224" s="14" t="s">
        <v>74</v>
      </c>
      <c r="AY224" s="255" t="s">
        <v>179</v>
      </c>
    </row>
    <row r="225" s="14" customFormat="1">
      <c r="A225" s="14"/>
      <c r="B225" s="245"/>
      <c r="C225" s="246"/>
      <c r="D225" s="236" t="s">
        <v>192</v>
      </c>
      <c r="E225" s="247" t="s">
        <v>19</v>
      </c>
      <c r="F225" s="248" t="s">
        <v>1540</v>
      </c>
      <c r="G225" s="246"/>
      <c r="H225" s="249">
        <v>-178.71799999999999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189</v>
      </c>
      <c r="AV225" s="14" t="s">
        <v>14</v>
      </c>
      <c r="AW225" s="14" t="s">
        <v>35</v>
      </c>
      <c r="AX225" s="14" t="s">
        <v>74</v>
      </c>
      <c r="AY225" s="255" t="s">
        <v>179</v>
      </c>
    </row>
    <row r="226" s="15" customFormat="1">
      <c r="A226" s="15"/>
      <c r="B226" s="256"/>
      <c r="C226" s="257"/>
      <c r="D226" s="236" t="s">
        <v>192</v>
      </c>
      <c r="E226" s="258" t="s">
        <v>19</v>
      </c>
      <c r="F226" s="259" t="s">
        <v>201</v>
      </c>
      <c r="G226" s="257"/>
      <c r="H226" s="260">
        <v>34.281999999999996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192</v>
      </c>
      <c r="AU226" s="266" t="s">
        <v>189</v>
      </c>
      <c r="AV226" s="15" t="s">
        <v>188</v>
      </c>
      <c r="AW226" s="15" t="s">
        <v>35</v>
      </c>
      <c r="AX226" s="15" t="s">
        <v>81</v>
      </c>
      <c r="AY226" s="266" t="s">
        <v>179</v>
      </c>
    </row>
    <row r="227" s="2" customFormat="1" ht="24.15" customHeight="1">
      <c r="A227" s="42"/>
      <c r="B227" s="43"/>
      <c r="C227" s="216" t="s">
        <v>328</v>
      </c>
      <c r="D227" s="216" t="s">
        <v>183</v>
      </c>
      <c r="E227" s="217" t="s">
        <v>276</v>
      </c>
      <c r="F227" s="218" t="s">
        <v>277</v>
      </c>
      <c r="G227" s="219" t="s">
        <v>216</v>
      </c>
      <c r="H227" s="220">
        <v>700</v>
      </c>
      <c r="I227" s="221"/>
      <c r="J227" s="222">
        <f>ROUND(I227*H227,2)</f>
        <v>0</v>
      </c>
      <c r="K227" s="218" t="s">
        <v>187</v>
      </c>
      <c r="L227" s="48"/>
      <c r="M227" s="223" t="s">
        <v>19</v>
      </c>
      <c r="N227" s="224" t="s">
        <v>45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188</v>
      </c>
      <c r="AT227" s="227" t="s">
        <v>183</v>
      </c>
      <c r="AU227" s="227" t="s">
        <v>189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188</v>
      </c>
      <c r="BM227" s="227" t="s">
        <v>229</v>
      </c>
    </row>
    <row r="228" s="2" customFormat="1">
      <c r="A228" s="42"/>
      <c r="B228" s="43"/>
      <c r="C228" s="44"/>
      <c r="D228" s="229" t="s">
        <v>190</v>
      </c>
      <c r="E228" s="44"/>
      <c r="F228" s="230" t="s">
        <v>278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190</v>
      </c>
      <c r="AU228" s="21" t="s">
        <v>189</v>
      </c>
    </row>
    <row r="229" s="13" customFormat="1">
      <c r="A229" s="13"/>
      <c r="B229" s="234"/>
      <c r="C229" s="235"/>
      <c r="D229" s="236" t="s">
        <v>192</v>
      </c>
      <c r="E229" s="237" t="s">
        <v>19</v>
      </c>
      <c r="F229" s="238" t="s">
        <v>279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192</v>
      </c>
      <c r="AU229" s="244" t="s">
        <v>189</v>
      </c>
      <c r="AV229" s="13" t="s">
        <v>81</v>
      </c>
      <c r="AW229" s="13" t="s">
        <v>35</v>
      </c>
      <c r="AX229" s="13" t="s">
        <v>74</v>
      </c>
      <c r="AY229" s="244" t="s">
        <v>179</v>
      </c>
    </row>
    <row r="230" s="14" customFormat="1">
      <c r="A230" s="14"/>
      <c r="B230" s="245"/>
      <c r="C230" s="246"/>
      <c r="D230" s="236" t="s">
        <v>192</v>
      </c>
      <c r="E230" s="247" t="s">
        <v>19</v>
      </c>
      <c r="F230" s="248" t="s">
        <v>1541</v>
      </c>
      <c r="G230" s="246"/>
      <c r="H230" s="249">
        <v>326.5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192</v>
      </c>
      <c r="AU230" s="255" t="s">
        <v>189</v>
      </c>
      <c r="AV230" s="14" t="s">
        <v>14</v>
      </c>
      <c r="AW230" s="14" t="s">
        <v>35</v>
      </c>
      <c r="AX230" s="14" t="s">
        <v>74</v>
      </c>
      <c r="AY230" s="255" t="s">
        <v>179</v>
      </c>
    </row>
    <row r="231" s="16" customFormat="1">
      <c r="A231" s="16"/>
      <c r="B231" s="278"/>
      <c r="C231" s="279"/>
      <c r="D231" s="236" t="s">
        <v>192</v>
      </c>
      <c r="E231" s="280" t="s">
        <v>19</v>
      </c>
      <c r="F231" s="281" t="s">
        <v>281</v>
      </c>
      <c r="G231" s="279"/>
      <c r="H231" s="282">
        <v>326.5</v>
      </c>
      <c r="I231" s="283"/>
      <c r="J231" s="279"/>
      <c r="K231" s="279"/>
      <c r="L231" s="284"/>
      <c r="M231" s="285"/>
      <c r="N231" s="286"/>
      <c r="O231" s="286"/>
      <c r="P231" s="286"/>
      <c r="Q231" s="286"/>
      <c r="R231" s="286"/>
      <c r="S231" s="286"/>
      <c r="T231" s="28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88" t="s">
        <v>192</v>
      </c>
      <c r="AU231" s="288" t="s">
        <v>189</v>
      </c>
      <c r="AV231" s="16" t="s">
        <v>189</v>
      </c>
      <c r="AW231" s="16" t="s">
        <v>35</v>
      </c>
      <c r="AX231" s="16" t="s">
        <v>74</v>
      </c>
      <c r="AY231" s="288" t="s">
        <v>179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282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283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1541</v>
      </c>
      <c r="G234" s="246"/>
      <c r="H234" s="249">
        <v>326.5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189</v>
      </c>
      <c r="AV234" s="14" t="s">
        <v>14</v>
      </c>
      <c r="AW234" s="14" t="s">
        <v>35</v>
      </c>
      <c r="AX234" s="14" t="s">
        <v>74</v>
      </c>
      <c r="AY234" s="255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285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1542</v>
      </c>
      <c r="G236" s="246"/>
      <c r="H236" s="249">
        <v>47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6" customFormat="1">
      <c r="A237" s="16"/>
      <c r="B237" s="278"/>
      <c r="C237" s="279"/>
      <c r="D237" s="236" t="s">
        <v>192</v>
      </c>
      <c r="E237" s="280" t="s">
        <v>19</v>
      </c>
      <c r="F237" s="281" t="s">
        <v>281</v>
      </c>
      <c r="G237" s="279"/>
      <c r="H237" s="282">
        <v>373.5</v>
      </c>
      <c r="I237" s="283"/>
      <c r="J237" s="279"/>
      <c r="K237" s="279"/>
      <c r="L237" s="284"/>
      <c r="M237" s="285"/>
      <c r="N237" s="286"/>
      <c r="O237" s="286"/>
      <c r="P237" s="286"/>
      <c r="Q237" s="286"/>
      <c r="R237" s="286"/>
      <c r="S237" s="286"/>
      <c r="T237" s="287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8" t="s">
        <v>192</v>
      </c>
      <c r="AU237" s="288" t="s">
        <v>189</v>
      </c>
      <c r="AV237" s="16" t="s">
        <v>189</v>
      </c>
      <c r="AW237" s="16" t="s">
        <v>35</v>
      </c>
      <c r="AX237" s="16" t="s">
        <v>74</v>
      </c>
      <c r="AY237" s="288" t="s">
        <v>179</v>
      </c>
    </row>
    <row r="238" s="15" customFormat="1">
      <c r="A238" s="15"/>
      <c r="B238" s="256"/>
      <c r="C238" s="257"/>
      <c r="D238" s="236" t="s">
        <v>192</v>
      </c>
      <c r="E238" s="258" t="s">
        <v>19</v>
      </c>
      <c r="F238" s="259" t="s">
        <v>201</v>
      </c>
      <c r="G238" s="257"/>
      <c r="H238" s="260">
        <v>700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192</v>
      </c>
      <c r="AU238" s="266" t="s">
        <v>189</v>
      </c>
      <c r="AV238" s="15" t="s">
        <v>188</v>
      </c>
      <c r="AW238" s="15" t="s">
        <v>35</v>
      </c>
      <c r="AX238" s="15" t="s">
        <v>81</v>
      </c>
      <c r="AY238" s="266" t="s">
        <v>179</v>
      </c>
    </row>
    <row r="239" s="2" customFormat="1" ht="37.8" customHeight="1">
      <c r="A239" s="42"/>
      <c r="B239" s="43"/>
      <c r="C239" s="216" t="s">
        <v>294</v>
      </c>
      <c r="D239" s="216" t="s">
        <v>183</v>
      </c>
      <c r="E239" s="217" t="s">
        <v>1543</v>
      </c>
      <c r="F239" s="218" t="s">
        <v>1544</v>
      </c>
      <c r="G239" s="219" t="s">
        <v>216</v>
      </c>
      <c r="H239" s="220">
        <v>10.343999999999999</v>
      </c>
      <c r="I239" s="221"/>
      <c r="J239" s="222">
        <f>ROUND(I239*H239,2)</f>
        <v>0</v>
      </c>
      <c r="K239" s="218" t="s">
        <v>187</v>
      </c>
      <c r="L239" s="48"/>
      <c r="M239" s="223" t="s">
        <v>19</v>
      </c>
      <c r="N239" s="224" t="s">
        <v>45</v>
      </c>
      <c r="O239" s="8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188</v>
      </c>
      <c r="AT239" s="227" t="s">
        <v>183</v>
      </c>
      <c r="AU239" s="227" t="s">
        <v>189</v>
      </c>
      <c r="AY239" s="21" t="s">
        <v>179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1" t="s">
        <v>81</v>
      </c>
      <c r="BK239" s="228">
        <f>ROUND(I239*H239,2)</f>
        <v>0</v>
      </c>
      <c r="BL239" s="21" t="s">
        <v>188</v>
      </c>
      <c r="BM239" s="227" t="s">
        <v>377</v>
      </c>
    </row>
    <row r="240" s="2" customFormat="1">
      <c r="A240" s="42"/>
      <c r="B240" s="43"/>
      <c r="C240" s="44"/>
      <c r="D240" s="229" t="s">
        <v>190</v>
      </c>
      <c r="E240" s="44"/>
      <c r="F240" s="230" t="s">
        <v>1545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190</v>
      </c>
      <c r="AU240" s="21" t="s">
        <v>189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193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189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1478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189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198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189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4" customFormat="1">
      <c r="A244" s="14"/>
      <c r="B244" s="245"/>
      <c r="C244" s="246"/>
      <c r="D244" s="236" t="s">
        <v>192</v>
      </c>
      <c r="E244" s="247" t="s">
        <v>19</v>
      </c>
      <c r="F244" s="248" t="s">
        <v>1546</v>
      </c>
      <c r="G244" s="246"/>
      <c r="H244" s="249">
        <v>7.1340000000000003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192</v>
      </c>
      <c r="AU244" s="255" t="s">
        <v>189</v>
      </c>
      <c r="AV244" s="14" t="s">
        <v>14</v>
      </c>
      <c r="AW244" s="14" t="s">
        <v>35</v>
      </c>
      <c r="AX244" s="14" t="s">
        <v>74</v>
      </c>
      <c r="AY244" s="255" t="s">
        <v>179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1547</v>
      </c>
      <c r="G245" s="246"/>
      <c r="H245" s="249">
        <v>0.81000000000000005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189</v>
      </c>
      <c r="AV245" s="14" t="s">
        <v>14</v>
      </c>
      <c r="AW245" s="14" t="s">
        <v>35</v>
      </c>
      <c r="AX245" s="14" t="s">
        <v>74</v>
      </c>
      <c r="AY245" s="255" t="s">
        <v>179</v>
      </c>
    </row>
    <row r="246" s="14" customFormat="1">
      <c r="A246" s="14"/>
      <c r="B246" s="245"/>
      <c r="C246" s="246"/>
      <c r="D246" s="236" t="s">
        <v>192</v>
      </c>
      <c r="E246" s="247" t="s">
        <v>19</v>
      </c>
      <c r="F246" s="248" t="s">
        <v>1548</v>
      </c>
      <c r="G246" s="246"/>
      <c r="H246" s="249">
        <v>2.3999999999999999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192</v>
      </c>
      <c r="AU246" s="255" t="s">
        <v>189</v>
      </c>
      <c r="AV246" s="14" t="s">
        <v>14</v>
      </c>
      <c r="AW246" s="14" t="s">
        <v>35</v>
      </c>
      <c r="AX246" s="14" t="s">
        <v>74</v>
      </c>
      <c r="AY246" s="255" t="s">
        <v>179</v>
      </c>
    </row>
    <row r="247" s="15" customFormat="1">
      <c r="A247" s="15"/>
      <c r="B247" s="256"/>
      <c r="C247" s="257"/>
      <c r="D247" s="236" t="s">
        <v>192</v>
      </c>
      <c r="E247" s="258" t="s">
        <v>19</v>
      </c>
      <c r="F247" s="259" t="s">
        <v>201</v>
      </c>
      <c r="G247" s="257"/>
      <c r="H247" s="260">
        <v>10.343999999999999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192</v>
      </c>
      <c r="AU247" s="266" t="s">
        <v>189</v>
      </c>
      <c r="AV247" s="15" t="s">
        <v>188</v>
      </c>
      <c r="AW247" s="15" t="s">
        <v>35</v>
      </c>
      <c r="AX247" s="15" t="s">
        <v>81</v>
      </c>
      <c r="AY247" s="266" t="s">
        <v>179</v>
      </c>
    </row>
    <row r="248" s="2" customFormat="1" ht="16.5" customHeight="1">
      <c r="A248" s="42"/>
      <c r="B248" s="43"/>
      <c r="C248" s="267" t="s">
        <v>7</v>
      </c>
      <c r="D248" s="267" t="s">
        <v>266</v>
      </c>
      <c r="E248" s="268" t="s">
        <v>1549</v>
      </c>
      <c r="F248" s="269" t="s">
        <v>1550</v>
      </c>
      <c r="G248" s="270" t="s">
        <v>269</v>
      </c>
      <c r="H248" s="271">
        <v>20.687999999999999</v>
      </c>
      <c r="I248" s="272"/>
      <c r="J248" s="273">
        <f>ROUND(I248*H248,2)</f>
        <v>0</v>
      </c>
      <c r="K248" s="269" t="s">
        <v>187</v>
      </c>
      <c r="L248" s="274"/>
      <c r="M248" s="275" t="s">
        <v>19</v>
      </c>
      <c r="N248" s="276" t="s">
        <v>45</v>
      </c>
      <c r="O248" s="88"/>
      <c r="P248" s="225">
        <f>O248*H248</f>
        <v>0</v>
      </c>
      <c r="Q248" s="225">
        <v>1</v>
      </c>
      <c r="R248" s="225">
        <f>Q248*H248</f>
        <v>20.687999999999999</v>
      </c>
      <c r="S248" s="225">
        <v>0</v>
      </c>
      <c r="T248" s="226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7" t="s">
        <v>217</v>
      </c>
      <c r="AT248" s="227" t="s">
        <v>266</v>
      </c>
      <c r="AU248" s="227" t="s">
        <v>189</v>
      </c>
      <c r="AY248" s="21" t="s">
        <v>179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1" t="s">
        <v>81</v>
      </c>
      <c r="BK248" s="228">
        <f>ROUND(I248*H248,2)</f>
        <v>0</v>
      </c>
      <c r="BL248" s="21" t="s">
        <v>188</v>
      </c>
      <c r="BM248" s="227" t="s">
        <v>389</v>
      </c>
    </row>
    <row r="249" s="14" customFormat="1">
      <c r="A249" s="14"/>
      <c r="B249" s="245"/>
      <c r="C249" s="246"/>
      <c r="D249" s="236" t="s">
        <v>192</v>
      </c>
      <c r="E249" s="247" t="s">
        <v>19</v>
      </c>
      <c r="F249" s="248" t="s">
        <v>1546</v>
      </c>
      <c r="G249" s="246"/>
      <c r="H249" s="249">
        <v>7.1340000000000003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192</v>
      </c>
      <c r="AU249" s="255" t="s">
        <v>189</v>
      </c>
      <c r="AV249" s="14" t="s">
        <v>14</v>
      </c>
      <c r="AW249" s="14" t="s">
        <v>35</v>
      </c>
      <c r="AX249" s="14" t="s">
        <v>74</v>
      </c>
      <c r="AY249" s="255" t="s">
        <v>179</v>
      </c>
    </row>
    <row r="250" s="14" customFormat="1">
      <c r="A250" s="14"/>
      <c r="B250" s="245"/>
      <c r="C250" s="246"/>
      <c r="D250" s="236" t="s">
        <v>192</v>
      </c>
      <c r="E250" s="247" t="s">
        <v>19</v>
      </c>
      <c r="F250" s="248" t="s">
        <v>1547</v>
      </c>
      <c r="G250" s="246"/>
      <c r="H250" s="249">
        <v>0.81000000000000005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192</v>
      </c>
      <c r="AU250" s="255" t="s">
        <v>189</v>
      </c>
      <c r="AV250" s="14" t="s">
        <v>14</v>
      </c>
      <c r="AW250" s="14" t="s">
        <v>35</v>
      </c>
      <c r="AX250" s="14" t="s">
        <v>74</v>
      </c>
      <c r="AY250" s="255" t="s">
        <v>179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1548</v>
      </c>
      <c r="G251" s="246"/>
      <c r="H251" s="249">
        <v>2.3999999999999999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189</v>
      </c>
      <c r="AV251" s="14" t="s">
        <v>14</v>
      </c>
      <c r="AW251" s="14" t="s">
        <v>35</v>
      </c>
      <c r="AX251" s="14" t="s">
        <v>74</v>
      </c>
      <c r="AY251" s="255" t="s">
        <v>179</v>
      </c>
    </row>
    <row r="252" s="15" customFormat="1">
      <c r="A252" s="15"/>
      <c r="B252" s="256"/>
      <c r="C252" s="257"/>
      <c r="D252" s="236" t="s">
        <v>192</v>
      </c>
      <c r="E252" s="258" t="s">
        <v>19</v>
      </c>
      <c r="F252" s="259" t="s">
        <v>201</v>
      </c>
      <c r="G252" s="257"/>
      <c r="H252" s="260">
        <v>10.343999999999999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192</v>
      </c>
      <c r="AU252" s="266" t="s">
        <v>189</v>
      </c>
      <c r="AV252" s="15" t="s">
        <v>188</v>
      </c>
      <c r="AW252" s="15" t="s">
        <v>35</v>
      </c>
      <c r="AX252" s="15" t="s">
        <v>74</v>
      </c>
      <c r="AY252" s="266" t="s">
        <v>179</v>
      </c>
    </row>
    <row r="253" s="14" customFormat="1">
      <c r="A253" s="14"/>
      <c r="B253" s="245"/>
      <c r="C253" s="246"/>
      <c r="D253" s="236" t="s">
        <v>192</v>
      </c>
      <c r="E253" s="247" t="s">
        <v>19</v>
      </c>
      <c r="F253" s="248" t="s">
        <v>1551</v>
      </c>
      <c r="G253" s="246"/>
      <c r="H253" s="249">
        <v>20.687999999999999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192</v>
      </c>
      <c r="AU253" s="255" t="s">
        <v>189</v>
      </c>
      <c r="AV253" s="14" t="s">
        <v>14</v>
      </c>
      <c r="AW253" s="14" t="s">
        <v>35</v>
      </c>
      <c r="AX253" s="14" t="s">
        <v>81</v>
      </c>
      <c r="AY253" s="255" t="s">
        <v>179</v>
      </c>
    </row>
    <row r="254" s="12" customFormat="1" ht="20.88" customHeight="1">
      <c r="A254" s="12"/>
      <c r="B254" s="200"/>
      <c r="C254" s="201"/>
      <c r="D254" s="202" t="s">
        <v>73</v>
      </c>
      <c r="E254" s="214" t="s">
        <v>288</v>
      </c>
      <c r="F254" s="214" t="s">
        <v>291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SUM(P255:P273)</f>
        <v>0</v>
      </c>
      <c r="Q254" s="208"/>
      <c r="R254" s="209">
        <f>SUM(R255:R273)</f>
        <v>0.0047000000000000002</v>
      </c>
      <c r="S254" s="208"/>
      <c r="T254" s="210">
        <f>SUM(T255:T273)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81</v>
      </c>
      <c r="AT254" s="212" t="s">
        <v>73</v>
      </c>
      <c r="AU254" s="212" t="s">
        <v>14</v>
      </c>
      <c r="AY254" s="211" t="s">
        <v>179</v>
      </c>
      <c r="BK254" s="213">
        <f>SUM(BK255:BK273)</f>
        <v>0</v>
      </c>
    </row>
    <row r="255" s="2" customFormat="1" ht="24.15" customHeight="1">
      <c r="A255" s="42"/>
      <c r="B255" s="43"/>
      <c r="C255" s="216" t="s">
        <v>300</v>
      </c>
      <c r="D255" s="216" t="s">
        <v>183</v>
      </c>
      <c r="E255" s="217" t="s">
        <v>1552</v>
      </c>
      <c r="F255" s="218" t="s">
        <v>1553</v>
      </c>
      <c r="G255" s="219" t="s">
        <v>186</v>
      </c>
      <c r="H255" s="220">
        <v>235</v>
      </c>
      <c r="I255" s="221"/>
      <c r="J255" s="222">
        <f>ROUND(I255*H255,2)</f>
        <v>0</v>
      </c>
      <c r="K255" s="218" t="s">
        <v>187</v>
      </c>
      <c r="L255" s="48"/>
      <c r="M255" s="223" t="s">
        <v>19</v>
      </c>
      <c r="N255" s="224" t="s">
        <v>45</v>
      </c>
      <c r="O255" s="88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7" t="s">
        <v>188</v>
      </c>
      <c r="AT255" s="227" t="s">
        <v>183</v>
      </c>
      <c r="AU255" s="227" t="s">
        <v>189</v>
      </c>
      <c r="AY255" s="21" t="s">
        <v>179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1" t="s">
        <v>81</v>
      </c>
      <c r="BK255" s="228">
        <f>ROUND(I255*H255,2)</f>
        <v>0</v>
      </c>
      <c r="BL255" s="21" t="s">
        <v>188</v>
      </c>
      <c r="BM255" s="227" t="s">
        <v>401</v>
      </c>
    </row>
    <row r="256" s="2" customFormat="1">
      <c r="A256" s="42"/>
      <c r="B256" s="43"/>
      <c r="C256" s="44"/>
      <c r="D256" s="229" t="s">
        <v>190</v>
      </c>
      <c r="E256" s="44"/>
      <c r="F256" s="230" t="s">
        <v>1554</v>
      </c>
      <c r="G256" s="44"/>
      <c r="H256" s="44"/>
      <c r="I256" s="231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190</v>
      </c>
      <c r="AU256" s="21" t="s">
        <v>189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193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3" customFormat="1">
      <c r="A258" s="13"/>
      <c r="B258" s="234"/>
      <c r="C258" s="235"/>
      <c r="D258" s="236" t="s">
        <v>192</v>
      </c>
      <c r="E258" s="237" t="s">
        <v>19</v>
      </c>
      <c r="F258" s="238" t="s">
        <v>1478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192</v>
      </c>
      <c r="AU258" s="244" t="s">
        <v>189</v>
      </c>
      <c r="AV258" s="13" t="s">
        <v>81</v>
      </c>
      <c r="AW258" s="13" t="s">
        <v>35</v>
      </c>
      <c r="AX258" s="13" t="s">
        <v>74</v>
      </c>
      <c r="AY258" s="244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198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199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4" customFormat="1">
      <c r="A261" s="14"/>
      <c r="B261" s="245"/>
      <c r="C261" s="246"/>
      <c r="D261" s="236" t="s">
        <v>192</v>
      </c>
      <c r="E261" s="247" t="s">
        <v>19</v>
      </c>
      <c r="F261" s="248" t="s">
        <v>1555</v>
      </c>
      <c r="G261" s="246"/>
      <c r="H261" s="249">
        <v>235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192</v>
      </c>
      <c r="AU261" s="255" t="s">
        <v>189</v>
      </c>
      <c r="AV261" s="14" t="s">
        <v>14</v>
      </c>
      <c r="AW261" s="14" t="s">
        <v>35</v>
      </c>
      <c r="AX261" s="14" t="s">
        <v>74</v>
      </c>
      <c r="AY261" s="255" t="s">
        <v>179</v>
      </c>
    </row>
    <row r="262" s="15" customFormat="1">
      <c r="A262" s="15"/>
      <c r="B262" s="256"/>
      <c r="C262" s="257"/>
      <c r="D262" s="236" t="s">
        <v>192</v>
      </c>
      <c r="E262" s="258" t="s">
        <v>19</v>
      </c>
      <c r="F262" s="259" t="s">
        <v>201</v>
      </c>
      <c r="G262" s="257"/>
      <c r="H262" s="260">
        <v>235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192</v>
      </c>
      <c r="AU262" s="266" t="s">
        <v>189</v>
      </c>
      <c r="AV262" s="15" t="s">
        <v>188</v>
      </c>
      <c r="AW262" s="15" t="s">
        <v>35</v>
      </c>
      <c r="AX262" s="15" t="s">
        <v>81</v>
      </c>
      <c r="AY262" s="266" t="s">
        <v>179</v>
      </c>
    </row>
    <row r="263" s="2" customFormat="1" ht="24.15" customHeight="1">
      <c r="A263" s="42"/>
      <c r="B263" s="43"/>
      <c r="C263" s="216" t="s">
        <v>351</v>
      </c>
      <c r="D263" s="216" t="s">
        <v>183</v>
      </c>
      <c r="E263" s="217" t="s">
        <v>810</v>
      </c>
      <c r="F263" s="218" t="s">
        <v>811</v>
      </c>
      <c r="G263" s="219" t="s">
        <v>186</v>
      </c>
      <c r="H263" s="220">
        <v>235</v>
      </c>
      <c r="I263" s="221"/>
      <c r="J263" s="222">
        <f>ROUND(I263*H263,2)</f>
        <v>0</v>
      </c>
      <c r="K263" s="218" t="s">
        <v>187</v>
      </c>
      <c r="L263" s="48"/>
      <c r="M263" s="223" t="s">
        <v>19</v>
      </c>
      <c r="N263" s="224" t="s">
        <v>45</v>
      </c>
      <c r="O263" s="88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7" t="s">
        <v>188</v>
      </c>
      <c r="AT263" s="227" t="s">
        <v>183</v>
      </c>
      <c r="AU263" s="227" t="s">
        <v>189</v>
      </c>
      <c r="AY263" s="21" t="s">
        <v>179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1" t="s">
        <v>81</v>
      </c>
      <c r="BK263" s="228">
        <f>ROUND(I263*H263,2)</f>
        <v>0</v>
      </c>
      <c r="BL263" s="21" t="s">
        <v>188</v>
      </c>
      <c r="BM263" s="227" t="s">
        <v>1556</v>
      </c>
    </row>
    <row r="264" s="2" customFormat="1">
      <c r="A264" s="42"/>
      <c r="B264" s="43"/>
      <c r="C264" s="44"/>
      <c r="D264" s="229" t="s">
        <v>190</v>
      </c>
      <c r="E264" s="44"/>
      <c r="F264" s="230" t="s">
        <v>812</v>
      </c>
      <c r="G264" s="44"/>
      <c r="H264" s="44"/>
      <c r="I264" s="231"/>
      <c r="J264" s="44"/>
      <c r="K264" s="44"/>
      <c r="L264" s="48"/>
      <c r="M264" s="232"/>
      <c r="N264" s="233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190</v>
      </c>
      <c r="AU264" s="21" t="s">
        <v>189</v>
      </c>
    </row>
    <row r="265" s="13" customFormat="1">
      <c r="A265" s="13"/>
      <c r="B265" s="234"/>
      <c r="C265" s="235"/>
      <c r="D265" s="236" t="s">
        <v>192</v>
      </c>
      <c r="E265" s="237" t="s">
        <v>19</v>
      </c>
      <c r="F265" s="238" t="s">
        <v>193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192</v>
      </c>
      <c r="AU265" s="244" t="s">
        <v>189</v>
      </c>
      <c r="AV265" s="13" t="s">
        <v>81</v>
      </c>
      <c r="AW265" s="13" t="s">
        <v>35</v>
      </c>
      <c r="AX265" s="13" t="s">
        <v>74</v>
      </c>
      <c r="AY265" s="244" t="s">
        <v>179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1478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189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3" customFormat="1">
      <c r="A267" s="13"/>
      <c r="B267" s="234"/>
      <c r="C267" s="235"/>
      <c r="D267" s="236" t="s">
        <v>192</v>
      </c>
      <c r="E267" s="237" t="s">
        <v>19</v>
      </c>
      <c r="F267" s="238" t="s">
        <v>198</v>
      </c>
      <c r="G267" s="235"/>
      <c r="H267" s="237" t="s">
        <v>19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192</v>
      </c>
      <c r="AU267" s="244" t="s">
        <v>189</v>
      </c>
      <c r="AV267" s="13" t="s">
        <v>81</v>
      </c>
      <c r="AW267" s="13" t="s">
        <v>35</v>
      </c>
      <c r="AX267" s="13" t="s">
        <v>74</v>
      </c>
      <c r="AY267" s="244" t="s">
        <v>179</v>
      </c>
    </row>
    <row r="268" s="13" customFormat="1">
      <c r="A268" s="13"/>
      <c r="B268" s="234"/>
      <c r="C268" s="235"/>
      <c r="D268" s="236" t="s">
        <v>192</v>
      </c>
      <c r="E268" s="237" t="s">
        <v>19</v>
      </c>
      <c r="F268" s="238" t="s">
        <v>199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192</v>
      </c>
      <c r="AU268" s="244" t="s">
        <v>189</v>
      </c>
      <c r="AV268" s="13" t="s">
        <v>81</v>
      </c>
      <c r="AW268" s="13" t="s">
        <v>35</v>
      </c>
      <c r="AX268" s="13" t="s">
        <v>74</v>
      </c>
      <c r="AY268" s="244" t="s">
        <v>179</v>
      </c>
    </row>
    <row r="269" s="14" customFormat="1">
      <c r="A269" s="14"/>
      <c r="B269" s="245"/>
      <c r="C269" s="246"/>
      <c r="D269" s="236" t="s">
        <v>192</v>
      </c>
      <c r="E269" s="247" t="s">
        <v>19</v>
      </c>
      <c r="F269" s="248" t="s">
        <v>1555</v>
      </c>
      <c r="G269" s="246"/>
      <c r="H269" s="249">
        <v>235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192</v>
      </c>
      <c r="AU269" s="255" t="s">
        <v>189</v>
      </c>
      <c r="AV269" s="14" t="s">
        <v>14</v>
      </c>
      <c r="AW269" s="14" t="s">
        <v>35</v>
      </c>
      <c r="AX269" s="14" t="s">
        <v>74</v>
      </c>
      <c r="AY269" s="255" t="s">
        <v>179</v>
      </c>
    </row>
    <row r="270" s="15" customFormat="1">
      <c r="A270" s="15"/>
      <c r="B270" s="256"/>
      <c r="C270" s="257"/>
      <c r="D270" s="236" t="s">
        <v>192</v>
      </c>
      <c r="E270" s="258" t="s">
        <v>19</v>
      </c>
      <c r="F270" s="259" t="s">
        <v>201</v>
      </c>
      <c r="G270" s="257"/>
      <c r="H270" s="260">
        <v>235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192</v>
      </c>
      <c r="AU270" s="266" t="s">
        <v>189</v>
      </c>
      <c r="AV270" s="15" t="s">
        <v>188</v>
      </c>
      <c r="AW270" s="15" t="s">
        <v>35</v>
      </c>
      <c r="AX270" s="15" t="s">
        <v>81</v>
      </c>
      <c r="AY270" s="266" t="s">
        <v>179</v>
      </c>
    </row>
    <row r="271" s="2" customFormat="1" ht="16.5" customHeight="1">
      <c r="A271" s="42"/>
      <c r="B271" s="43"/>
      <c r="C271" s="267" t="s">
        <v>305</v>
      </c>
      <c r="D271" s="267" t="s">
        <v>266</v>
      </c>
      <c r="E271" s="268" t="s">
        <v>307</v>
      </c>
      <c r="F271" s="269" t="s">
        <v>308</v>
      </c>
      <c r="G271" s="270" t="s">
        <v>309</v>
      </c>
      <c r="H271" s="271">
        <v>4.7000000000000002</v>
      </c>
      <c r="I271" s="272"/>
      <c r="J271" s="273">
        <f>ROUND(I271*H271,2)</f>
        <v>0</v>
      </c>
      <c r="K271" s="269" t="s">
        <v>187</v>
      </c>
      <c r="L271" s="274"/>
      <c r="M271" s="275" t="s">
        <v>19</v>
      </c>
      <c r="N271" s="276" t="s">
        <v>45</v>
      </c>
      <c r="O271" s="88"/>
      <c r="P271" s="225">
        <f>O271*H271</f>
        <v>0</v>
      </c>
      <c r="Q271" s="225">
        <v>0.001</v>
      </c>
      <c r="R271" s="225">
        <f>Q271*H271</f>
        <v>0.0047000000000000002</v>
      </c>
      <c r="S271" s="225">
        <v>0</v>
      </c>
      <c r="T271" s="226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7" t="s">
        <v>217</v>
      </c>
      <c r="AT271" s="227" t="s">
        <v>266</v>
      </c>
      <c r="AU271" s="227" t="s">
        <v>189</v>
      </c>
      <c r="AY271" s="21" t="s">
        <v>179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1" t="s">
        <v>81</v>
      </c>
      <c r="BK271" s="228">
        <f>ROUND(I271*H271,2)</f>
        <v>0</v>
      </c>
      <c r="BL271" s="21" t="s">
        <v>188</v>
      </c>
      <c r="BM271" s="227" t="s">
        <v>1557</v>
      </c>
    </row>
    <row r="272" s="14" customFormat="1">
      <c r="A272" s="14"/>
      <c r="B272" s="245"/>
      <c r="C272" s="246"/>
      <c r="D272" s="236" t="s">
        <v>192</v>
      </c>
      <c r="E272" s="247" t="s">
        <v>19</v>
      </c>
      <c r="F272" s="248" t="s">
        <v>1558</v>
      </c>
      <c r="G272" s="246"/>
      <c r="H272" s="249">
        <v>4.7000000000000002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192</v>
      </c>
      <c r="AU272" s="255" t="s">
        <v>189</v>
      </c>
      <c r="AV272" s="14" t="s">
        <v>14</v>
      </c>
      <c r="AW272" s="14" t="s">
        <v>35</v>
      </c>
      <c r="AX272" s="14" t="s">
        <v>74</v>
      </c>
      <c r="AY272" s="255" t="s">
        <v>179</v>
      </c>
    </row>
    <row r="273" s="15" customFormat="1">
      <c r="A273" s="15"/>
      <c r="B273" s="256"/>
      <c r="C273" s="257"/>
      <c r="D273" s="236" t="s">
        <v>192</v>
      </c>
      <c r="E273" s="258" t="s">
        <v>19</v>
      </c>
      <c r="F273" s="259" t="s">
        <v>201</v>
      </c>
      <c r="G273" s="257"/>
      <c r="H273" s="260">
        <v>4.7000000000000002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192</v>
      </c>
      <c r="AU273" s="266" t="s">
        <v>189</v>
      </c>
      <c r="AV273" s="15" t="s">
        <v>188</v>
      </c>
      <c r="AW273" s="15" t="s">
        <v>35</v>
      </c>
      <c r="AX273" s="15" t="s">
        <v>81</v>
      </c>
      <c r="AY273" s="266" t="s">
        <v>179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14</v>
      </c>
      <c r="F274" s="214" t="s">
        <v>312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P275+P303+P317</f>
        <v>0</v>
      </c>
      <c r="Q274" s="208"/>
      <c r="R274" s="209">
        <f>R275+R303+R317</f>
        <v>90.752020070000015</v>
      </c>
      <c r="S274" s="208"/>
      <c r="T274" s="210">
        <f>T275+T303+T317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81</v>
      </c>
      <c r="AT274" s="212" t="s">
        <v>73</v>
      </c>
      <c r="AU274" s="212" t="s">
        <v>81</v>
      </c>
      <c r="AY274" s="211" t="s">
        <v>179</v>
      </c>
      <c r="BK274" s="213">
        <f>BK275+BK303+BK317</f>
        <v>0</v>
      </c>
    </row>
    <row r="275" s="12" customFormat="1" ht="20.88" customHeight="1">
      <c r="A275" s="12"/>
      <c r="B275" s="200"/>
      <c r="C275" s="201"/>
      <c r="D275" s="202" t="s">
        <v>73</v>
      </c>
      <c r="E275" s="214" t="s">
        <v>7</v>
      </c>
      <c r="F275" s="214" t="s">
        <v>818</v>
      </c>
      <c r="G275" s="201"/>
      <c r="H275" s="201"/>
      <c r="I275" s="204"/>
      <c r="J275" s="215">
        <f>BK275</f>
        <v>0</v>
      </c>
      <c r="K275" s="201"/>
      <c r="L275" s="206"/>
      <c r="M275" s="207"/>
      <c r="N275" s="208"/>
      <c r="O275" s="208"/>
      <c r="P275" s="209">
        <f>SUM(P276:P302)</f>
        <v>0</v>
      </c>
      <c r="Q275" s="208"/>
      <c r="R275" s="209">
        <f>SUM(R276:R302)</f>
        <v>77.832230070000008</v>
      </c>
      <c r="S275" s="208"/>
      <c r="T275" s="210">
        <f>SUM(T276:T302)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1" t="s">
        <v>81</v>
      </c>
      <c r="AT275" s="212" t="s">
        <v>73</v>
      </c>
      <c r="AU275" s="212" t="s">
        <v>14</v>
      </c>
      <c r="AY275" s="211" t="s">
        <v>179</v>
      </c>
      <c r="BK275" s="213">
        <f>SUM(BK276:BK302)</f>
        <v>0</v>
      </c>
    </row>
    <row r="276" s="2" customFormat="1" ht="24.15" customHeight="1">
      <c r="A276" s="42"/>
      <c r="B276" s="43"/>
      <c r="C276" s="216" t="s">
        <v>360</v>
      </c>
      <c r="D276" s="216" t="s">
        <v>183</v>
      </c>
      <c r="E276" s="217" t="s">
        <v>823</v>
      </c>
      <c r="F276" s="218" t="s">
        <v>824</v>
      </c>
      <c r="G276" s="219" t="s">
        <v>186</v>
      </c>
      <c r="H276" s="220">
        <v>41.265999999999998</v>
      </c>
      <c r="I276" s="221"/>
      <c r="J276" s="222">
        <f>ROUND(I276*H276,2)</f>
        <v>0</v>
      </c>
      <c r="K276" s="218" t="s">
        <v>187</v>
      </c>
      <c r="L276" s="48"/>
      <c r="M276" s="223" t="s">
        <v>19</v>
      </c>
      <c r="N276" s="224" t="s">
        <v>45</v>
      </c>
      <c r="O276" s="88"/>
      <c r="P276" s="225">
        <f>O276*H276</f>
        <v>0</v>
      </c>
      <c r="Q276" s="225">
        <v>0.00017000000000000001</v>
      </c>
      <c r="R276" s="225">
        <f>Q276*H276</f>
        <v>0.00701522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188</v>
      </c>
      <c r="AT276" s="227" t="s">
        <v>183</v>
      </c>
      <c r="AU276" s="227" t="s">
        <v>189</v>
      </c>
      <c r="AY276" s="21" t="s">
        <v>179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1" t="s">
        <v>81</v>
      </c>
      <c r="BK276" s="228">
        <f>ROUND(I276*H276,2)</f>
        <v>0</v>
      </c>
      <c r="BL276" s="21" t="s">
        <v>188</v>
      </c>
      <c r="BM276" s="227" t="s">
        <v>317</v>
      </c>
    </row>
    <row r="277" s="2" customFormat="1">
      <c r="A277" s="42"/>
      <c r="B277" s="43"/>
      <c r="C277" s="44"/>
      <c r="D277" s="229" t="s">
        <v>190</v>
      </c>
      <c r="E277" s="44"/>
      <c r="F277" s="230" t="s">
        <v>825</v>
      </c>
      <c r="G277" s="44"/>
      <c r="H277" s="44"/>
      <c r="I277" s="231"/>
      <c r="J277" s="44"/>
      <c r="K277" s="44"/>
      <c r="L277" s="48"/>
      <c r="M277" s="232"/>
      <c r="N277" s="233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190</v>
      </c>
      <c r="AU277" s="21" t="s">
        <v>189</v>
      </c>
    </row>
    <row r="278" s="13" customFormat="1">
      <c r="A278" s="13"/>
      <c r="B278" s="234"/>
      <c r="C278" s="235"/>
      <c r="D278" s="236" t="s">
        <v>192</v>
      </c>
      <c r="E278" s="237" t="s">
        <v>19</v>
      </c>
      <c r="F278" s="238" t="s">
        <v>193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192</v>
      </c>
      <c r="AU278" s="244" t="s">
        <v>189</v>
      </c>
      <c r="AV278" s="13" t="s">
        <v>81</v>
      </c>
      <c r="AW278" s="13" t="s">
        <v>35</v>
      </c>
      <c r="AX278" s="13" t="s">
        <v>74</v>
      </c>
      <c r="AY278" s="244" t="s">
        <v>179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1478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189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198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189</v>
      </c>
      <c r="AV280" s="13" t="s">
        <v>81</v>
      </c>
      <c r="AW280" s="13" t="s">
        <v>35</v>
      </c>
      <c r="AX280" s="13" t="s">
        <v>74</v>
      </c>
      <c r="AY280" s="244" t="s">
        <v>179</v>
      </c>
    </row>
    <row r="281" s="13" customFormat="1">
      <c r="A281" s="13"/>
      <c r="B281" s="234"/>
      <c r="C281" s="235"/>
      <c r="D281" s="236" t="s">
        <v>192</v>
      </c>
      <c r="E281" s="237" t="s">
        <v>19</v>
      </c>
      <c r="F281" s="238" t="s">
        <v>199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192</v>
      </c>
      <c r="AU281" s="244" t="s">
        <v>189</v>
      </c>
      <c r="AV281" s="13" t="s">
        <v>81</v>
      </c>
      <c r="AW281" s="13" t="s">
        <v>35</v>
      </c>
      <c r="AX281" s="13" t="s">
        <v>74</v>
      </c>
      <c r="AY281" s="244" t="s">
        <v>179</v>
      </c>
    </row>
    <row r="282" s="14" customFormat="1">
      <c r="A282" s="14"/>
      <c r="B282" s="245"/>
      <c r="C282" s="246"/>
      <c r="D282" s="236" t="s">
        <v>192</v>
      </c>
      <c r="E282" s="247" t="s">
        <v>19</v>
      </c>
      <c r="F282" s="248" t="s">
        <v>1559</v>
      </c>
      <c r="G282" s="246"/>
      <c r="H282" s="249">
        <v>41.265999999999998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192</v>
      </c>
      <c r="AU282" s="255" t="s">
        <v>189</v>
      </c>
      <c r="AV282" s="14" t="s">
        <v>14</v>
      </c>
      <c r="AW282" s="14" t="s">
        <v>35</v>
      </c>
      <c r="AX282" s="14" t="s">
        <v>74</v>
      </c>
      <c r="AY282" s="255" t="s">
        <v>179</v>
      </c>
    </row>
    <row r="283" s="15" customFormat="1">
      <c r="A283" s="15"/>
      <c r="B283" s="256"/>
      <c r="C283" s="257"/>
      <c r="D283" s="236" t="s">
        <v>192</v>
      </c>
      <c r="E283" s="258" t="s">
        <v>19</v>
      </c>
      <c r="F283" s="259" t="s">
        <v>201</v>
      </c>
      <c r="G283" s="257"/>
      <c r="H283" s="260">
        <v>41.265999999999998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192</v>
      </c>
      <c r="AU283" s="266" t="s">
        <v>189</v>
      </c>
      <c r="AV283" s="15" t="s">
        <v>188</v>
      </c>
      <c r="AW283" s="15" t="s">
        <v>35</v>
      </c>
      <c r="AX283" s="15" t="s">
        <v>81</v>
      </c>
      <c r="AY283" s="266" t="s">
        <v>179</v>
      </c>
    </row>
    <row r="284" s="2" customFormat="1" ht="16.5" customHeight="1">
      <c r="A284" s="42"/>
      <c r="B284" s="43"/>
      <c r="C284" s="267" t="s">
        <v>310</v>
      </c>
      <c r="D284" s="267" t="s">
        <v>266</v>
      </c>
      <c r="E284" s="268" t="s">
        <v>827</v>
      </c>
      <c r="F284" s="269" t="s">
        <v>828</v>
      </c>
      <c r="G284" s="270" t="s">
        <v>186</v>
      </c>
      <c r="H284" s="271">
        <v>48.880000000000003</v>
      </c>
      <c r="I284" s="272"/>
      <c r="J284" s="273">
        <f>ROUND(I284*H284,2)</f>
        <v>0</v>
      </c>
      <c r="K284" s="269" t="s">
        <v>187</v>
      </c>
      <c r="L284" s="274"/>
      <c r="M284" s="275" t="s">
        <v>19</v>
      </c>
      <c r="N284" s="276" t="s">
        <v>45</v>
      </c>
      <c r="O284" s="88"/>
      <c r="P284" s="225">
        <f>O284*H284</f>
        <v>0</v>
      </c>
      <c r="Q284" s="225">
        <v>0.00029999999999999997</v>
      </c>
      <c r="R284" s="225">
        <f>Q284*H284</f>
        <v>0.014664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217</v>
      </c>
      <c r="AT284" s="227" t="s">
        <v>266</v>
      </c>
      <c r="AU284" s="227" t="s">
        <v>189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188</v>
      </c>
      <c r="BM284" s="227" t="s">
        <v>326</v>
      </c>
    </row>
    <row r="285" s="14" customFormat="1">
      <c r="A285" s="14"/>
      <c r="B285" s="245"/>
      <c r="C285" s="246"/>
      <c r="D285" s="236" t="s">
        <v>192</v>
      </c>
      <c r="E285" s="247" t="s">
        <v>19</v>
      </c>
      <c r="F285" s="248" t="s">
        <v>1560</v>
      </c>
      <c r="G285" s="246"/>
      <c r="H285" s="249">
        <v>48.880000000000003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192</v>
      </c>
      <c r="AU285" s="255" t="s">
        <v>189</v>
      </c>
      <c r="AV285" s="14" t="s">
        <v>14</v>
      </c>
      <c r="AW285" s="14" t="s">
        <v>35</v>
      </c>
      <c r="AX285" s="14" t="s">
        <v>74</v>
      </c>
      <c r="AY285" s="255" t="s">
        <v>179</v>
      </c>
    </row>
    <row r="286" s="15" customFormat="1">
      <c r="A286" s="15"/>
      <c r="B286" s="256"/>
      <c r="C286" s="257"/>
      <c r="D286" s="236" t="s">
        <v>192</v>
      </c>
      <c r="E286" s="258" t="s">
        <v>19</v>
      </c>
      <c r="F286" s="259" t="s">
        <v>201</v>
      </c>
      <c r="G286" s="257"/>
      <c r="H286" s="260">
        <v>48.880000000000003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192</v>
      </c>
      <c r="AU286" s="266" t="s">
        <v>189</v>
      </c>
      <c r="AV286" s="15" t="s">
        <v>188</v>
      </c>
      <c r="AW286" s="15" t="s">
        <v>35</v>
      </c>
      <c r="AX286" s="15" t="s">
        <v>81</v>
      </c>
      <c r="AY286" s="266" t="s">
        <v>179</v>
      </c>
    </row>
    <row r="287" s="2" customFormat="1" ht="16.5" customHeight="1">
      <c r="A287" s="42"/>
      <c r="B287" s="43"/>
      <c r="C287" s="216" t="s">
        <v>313</v>
      </c>
      <c r="D287" s="216" t="s">
        <v>183</v>
      </c>
      <c r="E287" s="217" t="s">
        <v>1561</v>
      </c>
      <c r="F287" s="218" t="s">
        <v>1562</v>
      </c>
      <c r="G287" s="219" t="s">
        <v>204</v>
      </c>
      <c r="H287" s="220">
        <v>103.16500000000001</v>
      </c>
      <c r="I287" s="221"/>
      <c r="J287" s="222">
        <f>ROUND(I287*H287,2)</f>
        <v>0</v>
      </c>
      <c r="K287" s="218" t="s">
        <v>187</v>
      </c>
      <c r="L287" s="48"/>
      <c r="M287" s="223" t="s">
        <v>19</v>
      </c>
      <c r="N287" s="224" t="s">
        <v>45</v>
      </c>
      <c r="O287" s="88"/>
      <c r="P287" s="225">
        <f>O287*H287</f>
        <v>0</v>
      </c>
      <c r="Q287" s="225">
        <v>0.00048999999999999998</v>
      </c>
      <c r="R287" s="225">
        <f>Q287*H287</f>
        <v>0.050550850000000001</v>
      </c>
      <c r="S287" s="225">
        <v>0</v>
      </c>
      <c r="T287" s="226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7" t="s">
        <v>188</v>
      </c>
      <c r="AT287" s="227" t="s">
        <v>183</v>
      </c>
      <c r="AU287" s="227" t="s">
        <v>189</v>
      </c>
      <c r="AY287" s="21" t="s">
        <v>179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1" t="s">
        <v>81</v>
      </c>
      <c r="BK287" s="228">
        <f>ROUND(I287*H287,2)</f>
        <v>0</v>
      </c>
      <c r="BL287" s="21" t="s">
        <v>188</v>
      </c>
      <c r="BM287" s="227" t="s">
        <v>331</v>
      </c>
    </row>
    <row r="288" s="2" customFormat="1">
      <c r="A288" s="42"/>
      <c r="B288" s="43"/>
      <c r="C288" s="44"/>
      <c r="D288" s="229" t="s">
        <v>190</v>
      </c>
      <c r="E288" s="44"/>
      <c r="F288" s="230" t="s">
        <v>1563</v>
      </c>
      <c r="G288" s="44"/>
      <c r="H288" s="44"/>
      <c r="I288" s="231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190</v>
      </c>
      <c r="AU288" s="21" t="s">
        <v>189</v>
      </c>
    </row>
    <row r="289" s="13" customFormat="1">
      <c r="A289" s="13"/>
      <c r="B289" s="234"/>
      <c r="C289" s="235"/>
      <c r="D289" s="236" t="s">
        <v>192</v>
      </c>
      <c r="E289" s="237" t="s">
        <v>19</v>
      </c>
      <c r="F289" s="238" t="s">
        <v>193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192</v>
      </c>
      <c r="AU289" s="244" t="s">
        <v>189</v>
      </c>
      <c r="AV289" s="13" t="s">
        <v>81</v>
      </c>
      <c r="AW289" s="13" t="s">
        <v>35</v>
      </c>
      <c r="AX289" s="13" t="s">
        <v>74</v>
      </c>
      <c r="AY289" s="244" t="s">
        <v>179</v>
      </c>
    </row>
    <row r="290" s="13" customFormat="1">
      <c r="A290" s="13"/>
      <c r="B290" s="234"/>
      <c r="C290" s="235"/>
      <c r="D290" s="236" t="s">
        <v>192</v>
      </c>
      <c r="E290" s="237" t="s">
        <v>19</v>
      </c>
      <c r="F290" s="238" t="s">
        <v>1478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192</v>
      </c>
      <c r="AU290" s="244" t="s">
        <v>189</v>
      </c>
      <c r="AV290" s="13" t="s">
        <v>81</v>
      </c>
      <c r="AW290" s="13" t="s">
        <v>35</v>
      </c>
      <c r="AX290" s="13" t="s">
        <v>74</v>
      </c>
      <c r="AY290" s="244" t="s">
        <v>179</v>
      </c>
    </row>
    <row r="291" s="13" customFormat="1">
      <c r="A291" s="13"/>
      <c r="B291" s="234"/>
      <c r="C291" s="235"/>
      <c r="D291" s="236" t="s">
        <v>192</v>
      </c>
      <c r="E291" s="237" t="s">
        <v>19</v>
      </c>
      <c r="F291" s="238" t="s">
        <v>198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192</v>
      </c>
      <c r="AU291" s="244" t="s">
        <v>189</v>
      </c>
      <c r="AV291" s="13" t="s">
        <v>81</v>
      </c>
      <c r="AW291" s="13" t="s">
        <v>35</v>
      </c>
      <c r="AX291" s="13" t="s">
        <v>74</v>
      </c>
      <c r="AY291" s="244" t="s">
        <v>179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199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189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4" customFormat="1">
      <c r="A293" s="14"/>
      <c r="B293" s="245"/>
      <c r="C293" s="246"/>
      <c r="D293" s="236" t="s">
        <v>192</v>
      </c>
      <c r="E293" s="247" t="s">
        <v>19</v>
      </c>
      <c r="F293" s="248" t="s">
        <v>1564</v>
      </c>
      <c r="G293" s="246"/>
      <c r="H293" s="249">
        <v>103.16500000000001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192</v>
      </c>
      <c r="AU293" s="255" t="s">
        <v>189</v>
      </c>
      <c r="AV293" s="14" t="s">
        <v>14</v>
      </c>
      <c r="AW293" s="14" t="s">
        <v>35</v>
      </c>
      <c r="AX293" s="14" t="s">
        <v>74</v>
      </c>
      <c r="AY293" s="255" t="s">
        <v>179</v>
      </c>
    </row>
    <row r="294" s="15" customFormat="1">
      <c r="A294" s="15"/>
      <c r="B294" s="256"/>
      <c r="C294" s="257"/>
      <c r="D294" s="236" t="s">
        <v>192</v>
      </c>
      <c r="E294" s="258" t="s">
        <v>19</v>
      </c>
      <c r="F294" s="259" t="s">
        <v>201</v>
      </c>
      <c r="G294" s="257"/>
      <c r="H294" s="260">
        <v>103.16500000000001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192</v>
      </c>
      <c r="AU294" s="266" t="s">
        <v>189</v>
      </c>
      <c r="AV294" s="15" t="s">
        <v>188</v>
      </c>
      <c r="AW294" s="15" t="s">
        <v>35</v>
      </c>
      <c r="AX294" s="15" t="s">
        <v>81</v>
      </c>
      <c r="AY294" s="266" t="s">
        <v>179</v>
      </c>
    </row>
    <row r="295" s="2" customFormat="1" ht="16.5" customHeight="1">
      <c r="A295" s="42"/>
      <c r="B295" s="43"/>
      <c r="C295" s="216" t="s">
        <v>377</v>
      </c>
      <c r="D295" s="216" t="s">
        <v>183</v>
      </c>
      <c r="E295" s="217" t="s">
        <v>1565</v>
      </c>
      <c r="F295" s="218" t="s">
        <v>1566</v>
      </c>
      <c r="G295" s="219" t="s">
        <v>216</v>
      </c>
      <c r="H295" s="220">
        <v>36</v>
      </c>
      <c r="I295" s="221"/>
      <c r="J295" s="222">
        <f>ROUND(I295*H295,2)</f>
        <v>0</v>
      </c>
      <c r="K295" s="218" t="s">
        <v>187</v>
      </c>
      <c r="L295" s="48"/>
      <c r="M295" s="223" t="s">
        <v>19</v>
      </c>
      <c r="N295" s="224" t="s">
        <v>45</v>
      </c>
      <c r="O295" s="88"/>
      <c r="P295" s="225">
        <f>O295*H295</f>
        <v>0</v>
      </c>
      <c r="Q295" s="225">
        <v>2.1600000000000001</v>
      </c>
      <c r="R295" s="225">
        <f>Q295*H295</f>
        <v>77.760000000000005</v>
      </c>
      <c r="S295" s="225">
        <v>0</v>
      </c>
      <c r="T295" s="226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7" t="s">
        <v>188</v>
      </c>
      <c r="AT295" s="227" t="s">
        <v>183</v>
      </c>
      <c r="AU295" s="227" t="s">
        <v>189</v>
      </c>
      <c r="AY295" s="21" t="s">
        <v>179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1" t="s">
        <v>81</v>
      </c>
      <c r="BK295" s="228">
        <f>ROUND(I295*H295,2)</f>
        <v>0</v>
      </c>
      <c r="BL295" s="21" t="s">
        <v>188</v>
      </c>
      <c r="BM295" s="227" t="s">
        <v>429</v>
      </c>
    </row>
    <row r="296" s="2" customFormat="1">
      <c r="A296" s="42"/>
      <c r="B296" s="43"/>
      <c r="C296" s="44"/>
      <c r="D296" s="229" t="s">
        <v>190</v>
      </c>
      <c r="E296" s="44"/>
      <c r="F296" s="230" t="s">
        <v>1567</v>
      </c>
      <c r="G296" s="44"/>
      <c r="H296" s="44"/>
      <c r="I296" s="231"/>
      <c r="J296" s="44"/>
      <c r="K296" s="44"/>
      <c r="L296" s="48"/>
      <c r="M296" s="232"/>
      <c r="N296" s="233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1" t="s">
        <v>190</v>
      </c>
      <c r="AU296" s="21" t="s">
        <v>189</v>
      </c>
    </row>
    <row r="297" s="13" customFormat="1">
      <c r="A297" s="13"/>
      <c r="B297" s="234"/>
      <c r="C297" s="235"/>
      <c r="D297" s="236" t="s">
        <v>192</v>
      </c>
      <c r="E297" s="237" t="s">
        <v>19</v>
      </c>
      <c r="F297" s="238" t="s">
        <v>193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192</v>
      </c>
      <c r="AU297" s="244" t="s">
        <v>189</v>
      </c>
      <c r="AV297" s="13" t="s">
        <v>81</v>
      </c>
      <c r="AW297" s="13" t="s">
        <v>35</v>
      </c>
      <c r="AX297" s="13" t="s">
        <v>74</v>
      </c>
      <c r="AY297" s="244" t="s">
        <v>179</v>
      </c>
    </row>
    <row r="298" s="13" customFormat="1">
      <c r="A298" s="13"/>
      <c r="B298" s="234"/>
      <c r="C298" s="235"/>
      <c r="D298" s="236" t="s">
        <v>192</v>
      </c>
      <c r="E298" s="237" t="s">
        <v>19</v>
      </c>
      <c r="F298" s="238" t="s">
        <v>1478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192</v>
      </c>
      <c r="AU298" s="244" t="s">
        <v>189</v>
      </c>
      <c r="AV298" s="13" t="s">
        <v>81</v>
      </c>
      <c r="AW298" s="13" t="s">
        <v>35</v>
      </c>
      <c r="AX298" s="13" t="s">
        <v>74</v>
      </c>
      <c r="AY298" s="244" t="s">
        <v>179</v>
      </c>
    </row>
    <row r="299" s="13" customFormat="1">
      <c r="A299" s="13"/>
      <c r="B299" s="234"/>
      <c r="C299" s="235"/>
      <c r="D299" s="236" t="s">
        <v>192</v>
      </c>
      <c r="E299" s="237" t="s">
        <v>19</v>
      </c>
      <c r="F299" s="238" t="s">
        <v>198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192</v>
      </c>
      <c r="AU299" s="244" t="s">
        <v>189</v>
      </c>
      <c r="AV299" s="13" t="s">
        <v>81</v>
      </c>
      <c r="AW299" s="13" t="s">
        <v>35</v>
      </c>
      <c r="AX299" s="13" t="s">
        <v>74</v>
      </c>
      <c r="AY299" s="244" t="s">
        <v>179</v>
      </c>
    </row>
    <row r="300" s="13" customFormat="1">
      <c r="A300" s="13"/>
      <c r="B300" s="234"/>
      <c r="C300" s="235"/>
      <c r="D300" s="236" t="s">
        <v>192</v>
      </c>
      <c r="E300" s="237" t="s">
        <v>19</v>
      </c>
      <c r="F300" s="238" t="s">
        <v>199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192</v>
      </c>
      <c r="AU300" s="244" t="s">
        <v>189</v>
      </c>
      <c r="AV300" s="13" t="s">
        <v>81</v>
      </c>
      <c r="AW300" s="13" t="s">
        <v>35</v>
      </c>
      <c r="AX300" s="13" t="s">
        <v>74</v>
      </c>
      <c r="AY300" s="244" t="s">
        <v>179</v>
      </c>
    </row>
    <row r="301" s="14" customFormat="1">
      <c r="A301" s="14"/>
      <c r="B301" s="245"/>
      <c r="C301" s="246"/>
      <c r="D301" s="236" t="s">
        <v>192</v>
      </c>
      <c r="E301" s="247" t="s">
        <v>19</v>
      </c>
      <c r="F301" s="248" t="s">
        <v>1568</v>
      </c>
      <c r="G301" s="246"/>
      <c r="H301" s="249">
        <v>36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192</v>
      </c>
      <c r="AU301" s="255" t="s">
        <v>189</v>
      </c>
      <c r="AV301" s="14" t="s">
        <v>14</v>
      </c>
      <c r="AW301" s="14" t="s">
        <v>35</v>
      </c>
      <c r="AX301" s="14" t="s">
        <v>74</v>
      </c>
      <c r="AY301" s="255" t="s">
        <v>179</v>
      </c>
    </row>
    <row r="302" s="15" customFormat="1">
      <c r="A302" s="15"/>
      <c r="B302" s="256"/>
      <c r="C302" s="257"/>
      <c r="D302" s="236" t="s">
        <v>192</v>
      </c>
      <c r="E302" s="258" t="s">
        <v>19</v>
      </c>
      <c r="F302" s="259" t="s">
        <v>201</v>
      </c>
      <c r="G302" s="257"/>
      <c r="H302" s="260">
        <v>36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192</v>
      </c>
      <c r="AU302" s="266" t="s">
        <v>189</v>
      </c>
      <c r="AV302" s="15" t="s">
        <v>188</v>
      </c>
      <c r="AW302" s="15" t="s">
        <v>35</v>
      </c>
      <c r="AX302" s="15" t="s">
        <v>81</v>
      </c>
      <c r="AY302" s="266" t="s">
        <v>179</v>
      </c>
    </row>
    <row r="303" s="12" customFormat="1" ht="20.88" customHeight="1">
      <c r="A303" s="12"/>
      <c r="B303" s="200"/>
      <c r="C303" s="201"/>
      <c r="D303" s="202" t="s">
        <v>73</v>
      </c>
      <c r="E303" s="214" t="s">
        <v>300</v>
      </c>
      <c r="F303" s="214" t="s">
        <v>1569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SUM(P304:P316)</f>
        <v>0</v>
      </c>
      <c r="Q303" s="208"/>
      <c r="R303" s="209">
        <f>SUM(R304:R316)</f>
        <v>0.026460000000000001</v>
      </c>
      <c r="S303" s="208"/>
      <c r="T303" s="210">
        <f>SUM(T304:T316)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81</v>
      </c>
      <c r="AT303" s="212" t="s">
        <v>73</v>
      </c>
      <c r="AU303" s="212" t="s">
        <v>14</v>
      </c>
      <c r="AY303" s="211" t="s">
        <v>179</v>
      </c>
      <c r="BK303" s="213">
        <f>SUM(BK304:BK316)</f>
        <v>0</v>
      </c>
    </row>
    <row r="304" s="2" customFormat="1" ht="21.75" customHeight="1">
      <c r="A304" s="42"/>
      <c r="B304" s="43"/>
      <c r="C304" s="216" t="s">
        <v>383</v>
      </c>
      <c r="D304" s="216" t="s">
        <v>183</v>
      </c>
      <c r="E304" s="217" t="s">
        <v>1159</v>
      </c>
      <c r="F304" s="218" t="s">
        <v>1160</v>
      </c>
      <c r="G304" s="219" t="s">
        <v>204</v>
      </c>
      <c r="H304" s="220">
        <v>56</v>
      </c>
      <c r="I304" s="221"/>
      <c r="J304" s="222">
        <f>ROUND(I304*H304,2)</f>
        <v>0</v>
      </c>
      <c r="K304" s="218" t="s">
        <v>187</v>
      </c>
      <c r="L304" s="48"/>
      <c r="M304" s="223" t="s">
        <v>19</v>
      </c>
      <c r="N304" s="224" t="s">
        <v>45</v>
      </c>
      <c r="O304" s="88"/>
      <c r="P304" s="225">
        <f>O304*H304</f>
        <v>0</v>
      </c>
      <c r="Q304" s="225">
        <v>0.00044000000000000002</v>
      </c>
      <c r="R304" s="225">
        <f>Q304*H304</f>
        <v>0.024640000000000002</v>
      </c>
      <c r="S304" s="225">
        <v>0</v>
      </c>
      <c r="T304" s="226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7" t="s">
        <v>188</v>
      </c>
      <c r="AT304" s="227" t="s">
        <v>183</v>
      </c>
      <c r="AU304" s="227" t="s">
        <v>189</v>
      </c>
      <c r="AY304" s="21" t="s">
        <v>179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1" t="s">
        <v>81</v>
      </c>
      <c r="BK304" s="228">
        <f>ROUND(I304*H304,2)</f>
        <v>0</v>
      </c>
      <c r="BL304" s="21" t="s">
        <v>188</v>
      </c>
      <c r="BM304" s="227" t="s">
        <v>479</v>
      </c>
    </row>
    <row r="305" s="2" customFormat="1">
      <c r="A305" s="42"/>
      <c r="B305" s="43"/>
      <c r="C305" s="44"/>
      <c r="D305" s="229" t="s">
        <v>190</v>
      </c>
      <c r="E305" s="44"/>
      <c r="F305" s="230" t="s">
        <v>1161</v>
      </c>
      <c r="G305" s="44"/>
      <c r="H305" s="44"/>
      <c r="I305" s="231"/>
      <c r="J305" s="44"/>
      <c r="K305" s="44"/>
      <c r="L305" s="48"/>
      <c r="M305" s="232"/>
      <c r="N305" s="233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190</v>
      </c>
      <c r="AU305" s="21" t="s">
        <v>189</v>
      </c>
    </row>
    <row r="306" s="13" customFormat="1">
      <c r="A306" s="13"/>
      <c r="B306" s="234"/>
      <c r="C306" s="235"/>
      <c r="D306" s="236" t="s">
        <v>192</v>
      </c>
      <c r="E306" s="237" t="s">
        <v>19</v>
      </c>
      <c r="F306" s="238" t="s">
        <v>193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192</v>
      </c>
      <c r="AU306" s="244" t="s">
        <v>189</v>
      </c>
      <c r="AV306" s="13" t="s">
        <v>81</v>
      </c>
      <c r="AW306" s="13" t="s">
        <v>35</v>
      </c>
      <c r="AX306" s="13" t="s">
        <v>74</v>
      </c>
      <c r="AY306" s="244" t="s">
        <v>179</v>
      </c>
    </row>
    <row r="307" s="13" customFormat="1">
      <c r="A307" s="13"/>
      <c r="B307" s="234"/>
      <c r="C307" s="235"/>
      <c r="D307" s="236" t="s">
        <v>192</v>
      </c>
      <c r="E307" s="237" t="s">
        <v>19</v>
      </c>
      <c r="F307" s="238" t="s">
        <v>1478</v>
      </c>
      <c r="G307" s="235"/>
      <c r="H307" s="237" t="s">
        <v>19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192</v>
      </c>
      <c r="AU307" s="244" t="s">
        <v>189</v>
      </c>
      <c r="AV307" s="13" t="s">
        <v>81</v>
      </c>
      <c r="AW307" s="13" t="s">
        <v>35</v>
      </c>
      <c r="AX307" s="13" t="s">
        <v>74</v>
      </c>
      <c r="AY307" s="244" t="s">
        <v>179</v>
      </c>
    </row>
    <row r="308" s="13" customFormat="1">
      <c r="A308" s="13"/>
      <c r="B308" s="234"/>
      <c r="C308" s="235"/>
      <c r="D308" s="236" t="s">
        <v>192</v>
      </c>
      <c r="E308" s="237" t="s">
        <v>19</v>
      </c>
      <c r="F308" s="238" t="s">
        <v>198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192</v>
      </c>
      <c r="AU308" s="244" t="s">
        <v>189</v>
      </c>
      <c r="AV308" s="13" t="s">
        <v>81</v>
      </c>
      <c r="AW308" s="13" t="s">
        <v>35</v>
      </c>
      <c r="AX308" s="13" t="s">
        <v>74</v>
      </c>
      <c r="AY308" s="244" t="s">
        <v>179</v>
      </c>
    </row>
    <row r="309" s="13" customFormat="1">
      <c r="A309" s="13"/>
      <c r="B309" s="234"/>
      <c r="C309" s="235"/>
      <c r="D309" s="236" t="s">
        <v>192</v>
      </c>
      <c r="E309" s="237" t="s">
        <v>19</v>
      </c>
      <c r="F309" s="238" t="s">
        <v>1570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192</v>
      </c>
      <c r="AU309" s="244" t="s">
        <v>189</v>
      </c>
      <c r="AV309" s="13" t="s">
        <v>81</v>
      </c>
      <c r="AW309" s="13" t="s">
        <v>35</v>
      </c>
      <c r="AX309" s="13" t="s">
        <v>74</v>
      </c>
      <c r="AY309" s="244" t="s">
        <v>179</v>
      </c>
    </row>
    <row r="310" s="14" customFormat="1">
      <c r="A310" s="14"/>
      <c r="B310" s="245"/>
      <c r="C310" s="246"/>
      <c r="D310" s="236" t="s">
        <v>192</v>
      </c>
      <c r="E310" s="247" t="s">
        <v>19</v>
      </c>
      <c r="F310" s="248" t="s">
        <v>1571</v>
      </c>
      <c r="G310" s="246"/>
      <c r="H310" s="249">
        <v>56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192</v>
      </c>
      <c r="AU310" s="255" t="s">
        <v>189</v>
      </c>
      <c r="AV310" s="14" t="s">
        <v>14</v>
      </c>
      <c r="AW310" s="14" t="s">
        <v>35</v>
      </c>
      <c r="AX310" s="14" t="s">
        <v>74</v>
      </c>
      <c r="AY310" s="255" t="s">
        <v>179</v>
      </c>
    </row>
    <row r="311" s="15" customFormat="1">
      <c r="A311" s="15"/>
      <c r="B311" s="256"/>
      <c r="C311" s="257"/>
      <c r="D311" s="236" t="s">
        <v>192</v>
      </c>
      <c r="E311" s="258" t="s">
        <v>19</v>
      </c>
      <c r="F311" s="259" t="s">
        <v>201</v>
      </c>
      <c r="G311" s="257"/>
      <c r="H311" s="260">
        <v>56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192</v>
      </c>
      <c r="AU311" s="266" t="s">
        <v>189</v>
      </c>
      <c r="AV311" s="15" t="s">
        <v>188</v>
      </c>
      <c r="AW311" s="15" t="s">
        <v>35</v>
      </c>
      <c r="AX311" s="15" t="s">
        <v>81</v>
      </c>
      <c r="AY311" s="266" t="s">
        <v>179</v>
      </c>
    </row>
    <row r="312" s="2" customFormat="1" ht="21.75" customHeight="1">
      <c r="A312" s="42"/>
      <c r="B312" s="43"/>
      <c r="C312" s="216" t="s">
        <v>389</v>
      </c>
      <c r="D312" s="216" t="s">
        <v>183</v>
      </c>
      <c r="E312" s="217" t="s">
        <v>1572</v>
      </c>
      <c r="F312" s="218" t="s">
        <v>1573</v>
      </c>
      <c r="G312" s="219" t="s">
        <v>204</v>
      </c>
      <c r="H312" s="220">
        <v>14</v>
      </c>
      <c r="I312" s="221"/>
      <c r="J312" s="222">
        <f>ROUND(I312*H312,2)</f>
        <v>0</v>
      </c>
      <c r="K312" s="218" t="s">
        <v>187</v>
      </c>
      <c r="L312" s="48"/>
      <c r="M312" s="223" t="s">
        <v>19</v>
      </c>
      <c r="N312" s="224" t="s">
        <v>45</v>
      </c>
      <c r="O312" s="88"/>
      <c r="P312" s="225">
        <f>O312*H312</f>
        <v>0</v>
      </c>
      <c r="Q312" s="225">
        <v>0.00012999999999999999</v>
      </c>
      <c r="R312" s="225">
        <f>Q312*H312</f>
        <v>0.0018199999999999998</v>
      </c>
      <c r="S312" s="225">
        <v>0</v>
      </c>
      <c r="T312" s="226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7" t="s">
        <v>188</v>
      </c>
      <c r="AT312" s="227" t="s">
        <v>183</v>
      </c>
      <c r="AU312" s="227" t="s">
        <v>189</v>
      </c>
      <c r="AY312" s="21" t="s">
        <v>179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1" t="s">
        <v>81</v>
      </c>
      <c r="BK312" s="228">
        <f>ROUND(I312*H312,2)</f>
        <v>0</v>
      </c>
      <c r="BL312" s="21" t="s">
        <v>188</v>
      </c>
      <c r="BM312" s="227" t="s">
        <v>363</v>
      </c>
    </row>
    <row r="313" s="2" customFormat="1">
      <c r="A313" s="42"/>
      <c r="B313" s="43"/>
      <c r="C313" s="44"/>
      <c r="D313" s="229" t="s">
        <v>190</v>
      </c>
      <c r="E313" s="44"/>
      <c r="F313" s="230" t="s">
        <v>1574</v>
      </c>
      <c r="G313" s="44"/>
      <c r="H313" s="44"/>
      <c r="I313" s="231"/>
      <c r="J313" s="44"/>
      <c r="K313" s="44"/>
      <c r="L313" s="48"/>
      <c r="M313" s="232"/>
      <c r="N313" s="233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190</v>
      </c>
      <c r="AU313" s="21" t="s">
        <v>189</v>
      </c>
    </row>
    <row r="314" s="13" customFormat="1">
      <c r="A314" s="13"/>
      <c r="B314" s="234"/>
      <c r="C314" s="235"/>
      <c r="D314" s="236" t="s">
        <v>192</v>
      </c>
      <c r="E314" s="237" t="s">
        <v>19</v>
      </c>
      <c r="F314" s="238" t="s">
        <v>1575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192</v>
      </c>
      <c r="AU314" s="244" t="s">
        <v>189</v>
      </c>
      <c r="AV314" s="13" t="s">
        <v>81</v>
      </c>
      <c r="AW314" s="13" t="s">
        <v>35</v>
      </c>
      <c r="AX314" s="13" t="s">
        <v>74</v>
      </c>
      <c r="AY314" s="244" t="s">
        <v>179</v>
      </c>
    </row>
    <row r="315" s="14" customFormat="1">
      <c r="A315" s="14"/>
      <c r="B315" s="245"/>
      <c r="C315" s="246"/>
      <c r="D315" s="236" t="s">
        <v>192</v>
      </c>
      <c r="E315" s="247" t="s">
        <v>19</v>
      </c>
      <c r="F315" s="248" t="s">
        <v>1576</v>
      </c>
      <c r="G315" s="246"/>
      <c r="H315" s="249">
        <v>14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192</v>
      </c>
      <c r="AU315" s="255" t="s">
        <v>189</v>
      </c>
      <c r="AV315" s="14" t="s">
        <v>14</v>
      </c>
      <c r="AW315" s="14" t="s">
        <v>35</v>
      </c>
      <c r="AX315" s="14" t="s">
        <v>74</v>
      </c>
      <c r="AY315" s="255" t="s">
        <v>179</v>
      </c>
    </row>
    <row r="316" s="15" customFormat="1">
      <c r="A316" s="15"/>
      <c r="B316" s="256"/>
      <c r="C316" s="257"/>
      <c r="D316" s="236" t="s">
        <v>192</v>
      </c>
      <c r="E316" s="258" t="s">
        <v>19</v>
      </c>
      <c r="F316" s="259" t="s">
        <v>201</v>
      </c>
      <c r="G316" s="257"/>
      <c r="H316" s="260">
        <v>14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192</v>
      </c>
      <c r="AU316" s="266" t="s">
        <v>189</v>
      </c>
      <c r="AV316" s="15" t="s">
        <v>188</v>
      </c>
      <c r="AW316" s="15" t="s">
        <v>35</v>
      </c>
      <c r="AX316" s="15" t="s">
        <v>81</v>
      </c>
      <c r="AY316" s="266" t="s">
        <v>179</v>
      </c>
    </row>
    <row r="317" s="12" customFormat="1" ht="20.88" customHeight="1">
      <c r="A317" s="12"/>
      <c r="B317" s="200"/>
      <c r="C317" s="201"/>
      <c r="D317" s="202" t="s">
        <v>73</v>
      </c>
      <c r="E317" s="214" t="s">
        <v>377</v>
      </c>
      <c r="F317" s="214" t="s">
        <v>1178</v>
      </c>
      <c r="G317" s="201"/>
      <c r="H317" s="201"/>
      <c r="I317" s="204"/>
      <c r="J317" s="215">
        <f>BK317</f>
        <v>0</v>
      </c>
      <c r="K317" s="201"/>
      <c r="L317" s="206"/>
      <c r="M317" s="207"/>
      <c r="N317" s="208"/>
      <c r="O317" s="208"/>
      <c r="P317" s="209">
        <f>SUM(P318:P344)</f>
        <v>0</v>
      </c>
      <c r="Q317" s="208"/>
      <c r="R317" s="209">
        <f>SUM(R318:R344)</f>
        <v>12.893329999999999</v>
      </c>
      <c r="S317" s="208"/>
      <c r="T317" s="210">
        <f>SUM(T318:T344)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1" t="s">
        <v>81</v>
      </c>
      <c r="AT317" s="212" t="s">
        <v>73</v>
      </c>
      <c r="AU317" s="212" t="s">
        <v>14</v>
      </c>
      <c r="AY317" s="211" t="s">
        <v>179</v>
      </c>
      <c r="BK317" s="213">
        <f>SUM(BK318:BK344)</f>
        <v>0</v>
      </c>
    </row>
    <row r="318" s="2" customFormat="1" ht="16.5" customHeight="1">
      <c r="A318" s="42"/>
      <c r="B318" s="43"/>
      <c r="C318" s="216" t="s">
        <v>395</v>
      </c>
      <c r="D318" s="216" t="s">
        <v>183</v>
      </c>
      <c r="E318" s="217" t="s">
        <v>1179</v>
      </c>
      <c r="F318" s="218" t="s">
        <v>1180</v>
      </c>
      <c r="G318" s="219" t="s">
        <v>1061</v>
      </c>
      <c r="H318" s="220">
        <v>7</v>
      </c>
      <c r="I318" s="221"/>
      <c r="J318" s="222">
        <f>ROUND(I318*H318,2)</f>
        <v>0</v>
      </c>
      <c r="K318" s="218" t="s">
        <v>187</v>
      </c>
      <c r="L318" s="48"/>
      <c r="M318" s="223" t="s">
        <v>19</v>
      </c>
      <c r="N318" s="224" t="s">
        <v>45</v>
      </c>
      <c r="O318" s="88"/>
      <c r="P318" s="225">
        <f>O318*H318</f>
        <v>0</v>
      </c>
      <c r="Q318" s="225">
        <v>0.00014999999999999999</v>
      </c>
      <c r="R318" s="225">
        <f>Q318*H318</f>
        <v>0.0010499999999999999</v>
      </c>
      <c r="S318" s="225">
        <v>0</v>
      </c>
      <c r="T318" s="226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7" t="s">
        <v>188</v>
      </c>
      <c r="AT318" s="227" t="s">
        <v>183</v>
      </c>
      <c r="AU318" s="227" t="s">
        <v>189</v>
      </c>
      <c r="AY318" s="21" t="s">
        <v>179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1" t="s">
        <v>81</v>
      </c>
      <c r="BK318" s="228">
        <f>ROUND(I318*H318,2)</f>
        <v>0</v>
      </c>
      <c r="BL318" s="21" t="s">
        <v>188</v>
      </c>
      <c r="BM318" s="227" t="s">
        <v>497</v>
      </c>
    </row>
    <row r="319" s="2" customFormat="1">
      <c r="A319" s="42"/>
      <c r="B319" s="43"/>
      <c r="C319" s="44"/>
      <c r="D319" s="229" t="s">
        <v>190</v>
      </c>
      <c r="E319" s="44"/>
      <c r="F319" s="230" t="s">
        <v>1181</v>
      </c>
      <c r="G319" s="44"/>
      <c r="H319" s="44"/>
      <c r="I319" s="231"/>
      <c r="J319" s="44"/>
      <c r="K319" s="44"/>
      <c r="L319" s="48"/>
      <c r="M319" s="232"/>
      <c r="N319" s="233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190</v>
      </c>
      <c r="AU319" s="21" t="s">
        <v>189</v>
      </c>
    </row>
    <row r="320" s="13" customFormat="1">
      <c r="A320" s="13"/>
      <c r="B320" s="234"/>
      <c r="C320" s="235"/>
      <c r="D320" s="236" t="s">
        <v>192</v>
      </c>
      <c r="E320" s="237" t="s">
        <v>19</v>
      </c>
      <c r="F320" s="238" t="s">
        <v>1575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192</v>
      </c>
      <c r="AU320" s="244" t="s">
        <v>189</v>
      </c>
      <c r="AV320" s="13" t="s">
        <v>81</v>
      </c>
      <c r="AW320" s="13" t="s">
        <v>35</v>
      </c>
      <c r="AX320" s="13" t="s">
        <v>74</v>
      </c>
      <c r="AY320" s="244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1577</v>
      </c>
      <c r="G321" s="246"/>
      <c r="H321" s="249">
        <v>7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189</v>
      </c>
      <c r="AV321" s="14" t="s">
        <v>14</v>
      </c>
      <c r="AW321" s="14" t="s">
        <v>35</v>
      </c>
      <c r="AX321" s="14" t="s">
        <v>74</v>
      </c>
      <c r="AY321" s="255" t="s">
        <v>179</v>
      </c>
    </row>
    <row r="322" s="15" customFormat="1">
      <c r="A322" s="15"/>
      <c r="B322" s="256"/>
      <c r="C322" s="257"/>
      <c r="D322" s="236" t="s">
        <v>192</v>
      </c>
      <c r="E322" s="258" t="s">
        <v>19</v>
      </c>
      <c r="F322" s="259" t="s">
        <v>201</v>
      </c>
      <c r="G322" s="257"/>
      <c r="H322" s="260">
        <v>7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192</v>
      </c>
      <c r="AU322" s="266" t="s">
        <v>189</v>
      </c>
      <c r="AV322" s="15" t="s">
        <v>188</v>
      </c>
      <c r="AW322" s="15" t="s">
        <v>35</v>
      </c>
      <c r="AX322" s="15" t="s">
        <v>81</v>
      </c>
      <c r="AY322" s="266" t="s">
        <v>179</v>
      </c>
    </row>
    <row r="323" s="2" customFormat="1" ht="16.5" customHeight="1">
      <c r="A323" s="42"/>
      <c r="B323" s="43"/>
      <c r="C323" s="267" t="s">
        <v>401</v>
      </c>
      <c r="D323" s="267" t="s">
        <v>266</v>
      </c>
      <c r="E323" s="268" t="s">
        <v>1183</v>
      </c>
      <c r="F323" s="269" t="s">
        <v>1184</v>
      </c>
      <c r="G323" s="270" t="s">
        <v>269</v>
      </c>
      <c r="H323" s="271">
        <v>5.5999999999999996</v>
      </c>
      <c r="I323" s="272"/>
      <c r="J323" s="273">
        <f>ROUND(I323*H323,2)</f>
        <v>0</v>
      </c>
      <c r="K323" s="269" t="s">
        <v>187</v>
      </c>
      <c r="L323" s="274"/>
      <c r="M323" s="275" t="s">
        <v>19</v>
      </c>
      <c r="N323" s="276" t="s">
        <v>45</v>
      </c>
      <c r="O323" s="88"/>
      <c r="P323" s="225">
        <f>O323*H323</f>
        <v>0</v>
      </c>
      <c r="Q323" s="225">
        <v>1</v>
      </c>
      <c r="R323" s="225">
        <f>Q323*H323</f>
        <v>5.5999999999999996</v>
      </c>
      <c r="S323" s="225">
        <v>0</v>
      </c>
      <c r="T323" s="226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7" t="s">
        <v>217</v>
      </c>
      <c r="AT323" s="227" t="s">
        <v>266</v>
      </c>
      <c r="AU323" s="227" t="s">
        <v>189</v>
      </c>
      <c r="AY323" s="21" t="s">
        <v>179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1" t="s">
        <v>81</v>
      </c>
      <c r="BK323" s="228">
        <f>ROUND(I323*H323,2)</f>
        <v>0</v>
      </c>
      <c r="BL323" s="21" t="s">
        <v>188</v>
      </c>
      <c r="BM323" s="227" t="s">
        <v>347</v>
      </c>
    </row>
    <row r="324" s="14" customFormat="1">
      <c r="A324" s="14"/>
      <c r="B324" s="245"/>
      <c r="C324" s="246"/>
      <c r="D324" s="236" t="s">
        <v>192</v>
      </c>
      <c r="E324" s="247" t="s">
        <v>19</v>
      </c>
      <c r="F324" s="248" t="s">
        <v>1578</v>
      </c>
      <c r="G324" s="246"/>
      <c r="H324" s="249">
        <v>5.5999999999999996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192</v>
      </c>
      <c r="AU324" s="255" t="s">
        <v>189</v>
      </c>
      <c r="AV324" s="14" t="s">
        <v>14</v>
      </c>
      <c r="AW324" s="14" t="s">
        <v>35</v>
      </c>
      <c r="AX324" s="14" t="s">
        <v>74</v>
      </c>
      <c r="AY324" s="255" t="s">
        <v>179</v>
      </c>
    </row>
    <row r="325" s="15" customFormat="1">
      <c r="A325" s="15"/>
      <c r="B325" s="256"/>
      <c r="C325" s="257"/>
      <c r="D325" s="236" t="s">
        <v>192</v>
      </c>
      <c r="E325" s="258" t="s">
        <v>19</v>
      </c>
      <c r="F325" s="259" t="s">
        <v>201</v>
      </c>
      <c r="G325" s="257"/>
      <c r="H325" s="260">
        <v>5.5999999999999996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192</v>
      </c>
      <c r="AU325" s="266" t="s">
        <v>189</v>
      </c>
      <c r="AV325" s="15" t="s">
        <v>188</v>
      </c>
      <c r="AW325" s="15" t="s">
        <v>35</v>
      </c>
      <c r="AX325" s="15" t="s">
        <v>81</v>
      </c>
      <c r="AY325" s="266" t="s">
        <v>179</v>
      </c>
    </row>
    <row r="326" s="2" customFormat="1" ht="16.5" customHeight="1">
      <c r="A326" s="42"/>
      <c r="B326" s="43"/>
      <c r="C326" s="216" t="s">
        <v>408</v>
      </c>
      <c r="D326" s="216" t="s">
        <v>183</v>
      </c>
      <c r="E326" s="217" t="s">
        <v>1579</v>
      </c>
      <c r="F326" s="218" t="s">
        <v>1580</v>
      </c>
      <c r="G326" s="219" t="s">
        <v>1061</v>
      </c>
      <c r="H326" s="220">
        <v>2</v>
      </c>
      <c r="I326" s="221"/>
      <c r="J326" s="222">
        <f>ROUND(I326*H326,2)</f>
        <v>0</v>
      </c>
      <c r="K326" s="218" t="s">
        <v>187</v>
      </c>
      <c r="L326" s="48"/>
      <c r="M326" s="223" t="s">
        <v>19</v>
      </c>
      <c r="N326" s="224" t="s">
        <v>45</v>
      </c>
      <c r="O326" s="88"/>
      <c r="P326" s="225">
        <f>O326*H326</f>
        <v>0</v>
      </c>
      <c r="Q326" s="225">
        <v>0.00029</v>
      </c>
      <c r="R326" s="225">
        <f>Q326*H326</f>
        <v>0.00058</v>
      </c>
      <c r="S326" s="225">
        <v>0</v>
      </c>
      <c r="T326" s="226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7" t="s">
        <v>188</v>
      </c>
      <c r="AT326" s="227" t="s">
        <v>183</v>
      </c>
      <c r="AU326" s="227" t="s">
        <v>189</v>
      </c>
      <c r="AY326" s="21" t="s">
        <v>179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1" t="s">
        <v>81</v>
      </c>
      <c r="BK326" s="228">
        <f>ROUND(I326*H326,2)</f>
        <v>0</v>
      </c>
      <c r="BL326" s="21" t="s">
        <v>188</v>
      </c>
      <c r="BM326" s="227" t="s">
        <v>392</v>
      </c>
    </row>
    <row r="327" s="2" customFormat="1">
      <c r="A327" s="42"/>
      <c r="B327" s="43"/>
      <c r="C327" s="44"/>
      <c r="D327" s="229" t="s">
        <v>190</v>
      </c>
      <c r="E327" s="44"/>
      <c r="F327" s="230" t="s">
        <v>1581</v>
      </c>
      <c r="G327" s="44"/>
      <c r="H327" s="44"/>
      <c r="I327" s="231"/>
      <c r="J327" s="44"/>
      <c r="K327" s="44"/>
      <c r="L327" s="48"/>
      <c r="M327" s="232"/>
      <c r="N327" s="233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1" t="s">
        <v>190</v>
      </c>
      <c r="AU327" s="21" t="s">
        <v>189</v>
      </c>
    </row>
    <row r="328" s="2" customFormat="1" ht="16.5" customHeight="1">
      <c r="A328" s="42"/>
      <c r="B328" s="43"/>
      <c r="C328" s="267" t="s">
        <v>417</v>
      </c>
      <c r="D328" s="267" t="s">
        <v>266</v>
      </c>
      <c r="E328" s="268" t="s">
        <v>1582</v>
      </c>
      <c r="F328" s="269" t="s">
        <v>1583</v>
      </c>
      <c r="G328" s="270" t="s">
        <v>216</v>
      </c>
      <c r="H328" s="271">
        <v>1.1299999999999999</v>
      </c>
      <c r="I328" s="272"/>
      <c r="J328" s="273">
        <f>ROUND(I328*H328,2)</f>
        <v>0</v>
      </c>
      <c r="K328" s="269" t="s">
        <v>187</v>
      </c>
      <c r="L328" s="274"/>
      <c r="M328" s="275" t="s">
        <v>19</v>
      </c>
      <c r="N328" s="276" t="s">
        <v>45</v>
      </c>
      <c r="O328" s="88"/>
      <c r="P328" s="225">
        <f>O328*H328</f>
        <v>0</v>
      </c>
      <c r="Q328" s="225">
        <v>2.234</v>
      </c>
      <c r="R328" s="225">
        <f>Q328*H328</f>
        <v>2.5244199999999997</v>
      </c>
      <c r="S328" s="225">
        <v>0</v>
      </c>
      <c r="T328" s="226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7" t="s">
        <v>217</v>
      </c>
      <c r="AT328" s="227" t="s">
        <v>266</v>
      </c>
      <c r="AU328" s="227" t="s">
        <v>189</v>
      </c>
      <c r="AY328" s="21" t="s">
        <v>179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1" t="s">
        <v>81</v>
      </c>
      <c r="BK328" s="228">
        <f>ROUND(I328*H328,2)</f>
        <v>0</v>
      </c>
      <c r="BL328" s="21" t="s">
        <v>188</v>
      </c>
      <c r="BM328" s="227" t="s">
        <v>398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1584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189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4" customFormat="1">
      <c r="A330" s="14"/>
      <c r="B330" s="245"/>
      <c r="C330" s="246"/>
      <c r="D330" s="236" t="s">
        <v>192</v>
      </c>
      <c r="E330" s="247" t="s">
        <v>19</v>
      </c>
      <c r="F330" s="248" t="s">
        <v>1585</v>
      </c>
      <c r="G330" s="246"/>
      <c r="H330" s="249">
        <v>1.1299999999999999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192</v>
      </c>
      <c r="AU330" s="255" t="s">
        <v>189</v>
      </c>
      <c r="AV330" s="14" t="s">
        <v>14</v>
      </c>
      <c r="AW330" s="14" t="s">
        <v>35</v>
      </c>
      <c r="AX330" s="14" t="s">
        <v>74</v>
      </c>
      <c r="AY330" s="255" t="s">
        <v>179</v>
      </c>
    </row>
    <row r="331" s="15" customFormat="1">
      <c r="A331" s="15"/>
      <c r="B331" s="256"/>
      <c r="C331" s="257"/>
      <c r="D331" s="236" t="s">
        <v>192</v>
      </c>
      <c r="E331" s="258" t="s">
        <v>19</v>
      </c>
      <c r="F331" s="259" t="s">
        <v>201</v>
      </c>
      <c r="G331" s="257"/>
      <c r="H331" s="260">
        <v>1.1299999999999999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192</v>
      </c>
      <c r="AU331" s="266" t="s">
        <v>189</v>
      </c>
      <c r="AV331" s="15" t="s">
        <v>188</v>
      </c>
      <c r="AW331" s="15" t="s">
        <v>35</v>
      </c>
      <c r="AX331" s="15" t="s">
        <v>81</v>
      </c>
      <c r="AY331" s="266" t="s">
        <v>179</v>
      </c>
    </row>
    <row r="332" s="2" customFormat="1" ht="24.15" customHeight="1">
      <c r="A332" s="42"/>
      <c r="B332" s="43"/>
      <c r="C332" s="216" t="s">
        <v>424</v>
      </c>
      <c r="D332" s="216" t="s">
        <v>183</v>
      </c>
      <c r="E332" s="217" t="s">
        <v>1186</v>
      </c>
      <c r="F332" s="218" t="s">
        <v>1187</v>
      </c>
      <c r="G332" s="219" t="s">
        <v>204</v>
      </c>
      <c r="H332" s="220">
        <v>56</v>
      </c>
      <c r="I332" s="221"/>
      <c r="J332" s="222">
        <f>ROUND(I332*H332,2)</f>
        <v>0</v>
      </c>
      <c r="K332" s="218" t="s">
        <v>187</v>
      </c>
      <c r="L332" s="48"/>
      <c r="M332" s="223" t="s">
        <v>19</v>
      </c>
      <c r="N332" s="224" t="s">
        <v>45</v>
      </c>
      <c r="O332" s="88"/>
      <c r="P332" s="225">
        <f>O332*H332</f>
        <v>0</v>
      </c>
      <c r="Q332" s="225">
        <v>0.03739</v>
      </c>
      <c r="R332" s="225">
        <f>Q332*H332</f>
        <v>2.0938400000000001</v>
      </c>
      <c r="S332" s="225">
        <v>0</v>
      </c>
      <c r="T332" s="226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7" t="s">
        <v>188</v>
      </c>
      <c r="AT332" s="227" t="s">
        <v>183</v>
      </c>
      <c r="AU332" s="227" t="s">
        <v>189</v>
      </c>
      <c r="AY332" s="21" t="s">
        <v>179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1" t="s">
        <v>81</v>
      </c>
      <c r="BK332" s="228">
        <f>ROUND(I332*H332,2)</f>
        <v>0</v>
      </c>
      <c r="BL332" s="21" t="s">
        <v>188</v>
      </c>
      <c r="BM332" s="227" t="s">
        <v>354</v>
      </c>
    </row>
    <row r="333" s="2" customFormat="1">
      <c r="A333" s="42"/>
      <c r="B333" s="43"/>
      <c r="C333" s="44"/>
      <c r="D333" s="229" t="s">
        <v>190</v>
      </c>
      <c r="E333" s="44"/>
      <c r="F333" s="230" t="s">
        <v>1188</v>
      </c>
      <c r="G333" s="44"/>
      <c r="H333" s="44"/>
      <c r="I333" s="231"/>
      <c r="J333" s="44"/>
      <c r="K333" s="44"/>
      <c r="L333" s="48"/>
      <c r="M333" s="232"/>
      <c r="N333" s="233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1" t="s">
        <v>190</v>
      </c>
      <c r="AU333" s="21" t="s">
        <v>189</v>
      </c>
    </row>
    <row r="334" s="13" customFormat="1">
      <c r="A334" s="13"/>
      <c r="B334" s="234"/>
      <c r="C334" s="235"/>
      <c r="D334" s="236" t="s">
        <v>192</v>
      </c>
      <c r="E334" s="237" t="s">
        <v>19</v>
      </c>
      <c r="F334" s="238" t="s">
        <v>193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192</v>
      </c>
      <c r="AU334" s="244" t="s">
        <v>189</v>
      </c>
      <c r="AV334" s="13" t="s">
        <v>81</v>
      </c>
      <c r="AW334" s="13" t="s">
        <v>35</v>
      </c>
      <c r="AX334" s="13" t="s">
        <v>74</v>
      </c>
      <c r="AY334" s="244" t="s">
        <v>179</v>
      </c>
    </row>
    <row r="335" s="13" customFormat="1">
      <c r="A335" s="13"/>
      <c r="B335" s="234"/>
      <c r="C335" s="235"/>
      <c r="D335" s="236" t="s">
        <v>192</v>
      </c>
      <c r="E335" s="237" t="s">
        <v>19</v>
      </c>
      <c r="F335" s="238" t="s">
        <v>1478</v>
      </c>
      <c r="G335" s="235"/>
      <c r="H335" s="237" t="s">
        <v>19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192</v>
      </c>
      <c r="AU335" s="244" t="s">
        <v>189</v>
      </c>
      <c r="AV335" s="13" t="s">
        <v>81</v>
      </c>
      <c r="AW335" s="13" t="s">
        <v>35</v>
      </c>
      <c r="AX335" s="13" t="s">
        <v>74</v>
      </c>
      <c r="AY335" s="244" t="s">
        <v>179</v>
      </c>
    </row>
    <row r="336" s="13" customFormat="1">
      <c r="A336" s="13"/>
      <c r="B336" s="234"/>
      <c r="C336" s="235"/>
      <c r="D336" s="236" t="s">
        <v>192</v>
      </c>
      <c r="E336" s="237" t="s">
        <v>19</v>
      </c>
      <c r="F336" s="238" t="s">
        <v>198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192</v>
      </c>
      <c r="AU336" s="244" t="s">
        <v>189</v>
      </c>
      <c r="AV336" s="13" t="s">
        <v>81</v>
      </c>
      <c r="AW336" s="13" t="s">
        <v>35</v>
      </c>
      <c r="AX336" s="13" t="s">
        <v>74</v>
      </c>
      <c r="AY336" s="244" t="s">
        <v>179</v>
      </c>
    </row>
    <row r="337" s="13" customFormat="1">
      <c r="A337" s="13"/>
      <c r="B337" s="234"/>
      <c r="C337" s="235"/>
      <c r="D337" s="236" t="s">
        <v>192</v>
      </c>
      <c r="E337" s="237" t="s">
        <v>19</v>
      </c>
      <c r="F337" s="238" t="s">
        <v>1575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192</v>
      </c>
      <c r="AU337" s="244" t="s">
        <v>189</v>
      </c>
      <c r="AV337" s="13" t="s">
        <v>81</v>
      </c>
      <c r="AW337" s="13" t="s">
        <v>35</v>
      </c>
      <c r="AX337" s="13" t="s">
        <v>74</v>
      </c>
      <c r="AY337" s="244" t="s">
        <v>179</v>
      </c>
    </row>
    <row r="338" s="14" customFormat="1">
      <c r="A338" s="14"/>
      <c r="B338" s="245"/>
      <c r="C338" s="246"/>
      <c r="D338" s="236" t="s">
        <v>192</v>
      </c>
      <c r="E338" s="247" t="s">
        <v>19</v>
      </c>
      <c r="F338" s="248" t="s">
        <v>1586</v>
      </c>
      <c r="G338" s="246"/>
      <c r="H338" s="249">
        <v>56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192</v>
      </c>
      <c r="AU338" s="255" t="s">
        <v>189</v>
      </c>
      <c r="AV338" s="14" t="s">
        <v>14</v>
      </c>
      <c r="AW338" s="14" t="s">
        <v>35</v>
      </c>
      <c r="AX338" s="14" t="s">
        <v>74</v>
      </c>
      <c r="AY338" s="255" t="s">
        <v>179</v>
      </c>
    </row>
    <row r="339" s="15" customFormat="1">
      <c r="A339" s="15"/>
      <c r="B339" s="256"/>
      <c r="C339" s="257"/>
      <c r="D339" s="236" t="s">
        <v>192</v>
      </c>
      <c r="E339" s="258" t="s">
        <v>19</v>
      </c>
      <c r="F339" s="259" t="s">
        <v>201</v>
      </c>
      <c r="G339" s="257"/>
      <c r="H339" s="260">
        <v>56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192</v>
      </c>
      <c r="AU339" s="266" t="s">
        <v>189</v>
      </c>
      <c r="AV339" s="15" t="s">
        <v>188</v>
      </c>
      <c r="AW339" s="15" t="s">
        <v>35</v>
      </c>
      <c r="AX339" s="15" t="s">
        <v>81</v>
      </c>
      <c r="AY339" s="266" t="s">
        <v>179</v>
      </c>
    </row>
    <row r="340" s="2" customFormat="1" ht="16.5" customHeight="1">
      <c r="A340" s="42"/>
      <c r="B340" s="43"/>
      <c r="C340" s="267" t="s">
        <v>429</v>
      </c>
      <c r="D340" s="267" t="s">
        <v>266</v>
      </c>
      <c r="E340" s="268" t="s">
        <v>1194</v>
      </c>
      <c r="F340" s="269" t="s">
        <v>1195</v>
      </c>
      <c r="G340" s="270" t="s">
        <v>204</v>
      </c>
      <c r="H340" s="271">
        <v>61.600000000000001</v>
      </c>
      <c r="I340" s="272"/>
      <c r="J340" s="273">
        <f>ROUND(I340*H340,2)</f>
        <v>0</v>
      </c>
      <c r="K340" s="269" t="s">
        <v>187</v>
      </c>
      <c r="L340" s="274"/>
      <c r="M340" s="275" t="s">
        <v>19</v>
      </c>
      <c r="N340" s="276" t="s">
        <v>45</v>
      </c>
      <c r="O340" s="88"/>
      <c r="P340" s="225">
        <f>O340*H340</f>
        <v>0</v>
      </c>
      <c r="Q340" s="225">
        <v>0.043400000000000001</v>
      </c>
      <c r="R340" s="225">
        <f>Q340*H340</f>
        <v>2.6734400000000003</v>
      </c>
      <c r="S340" s="225">
        <v>0</v>
      </c>
      <c r="T340" s="226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7" t="s">
        <v>217</v>
      </c>
      <c r="AT340" s="227" t="s">
        <v>266</v>
      </c>
      <c r="AU340" s="227" t="s">
        <v>189</v>
      </c>
      <c r="AY340" s="21" t="s">
        <v>179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1" t="s">
        <v>81</v>
      </c>
      <c r="BK340" s="228">
        <f>ROUND(I340*H340,2)</f>
        <v>0</v>
      </c>
      <c r="BL340" s="21" t="s">
        <v>188</v>
      </c>
      <c r="BM340" s="227" t="s">
        <v>358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1197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189</v>
      </c>
      <c r="AV341" s="13" t="s">
        <v>81</v>
      </c>
      <c r="AW341" s="13" t="s">
        <v>35</v>
      </c>
      <c r="AX341" s="13" t="s">
        <v>74</v>
      </c>
      <c r="AY341" s="244" t="s">
        <v>179</v>
      </c>
    </row>
    <row r="342" s="14" customFormat="1">
      <c r="A342" s="14"/>
      <c r="B342" s="245"/>
      <c r="C342" s="246"/>
      <c r="D342" s="236" t="s">
        <v>192</v>
      </c>
      <c r="E342" s="247" t="s">
        <v>19</v>
      </c>
      <c r="F342" s="248" t="s">
        <v>1587</v>
      </c>
      <c r="G342" s="246"/>
      <c r="H342" s="249">
        <v>56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192</v>
      </c>
      <c r="AU342" s="255" t="s">
        <v>189</v>
      </c>
      <c r="AV342" s="14" t="s">
        <v>14</v>
      </c>
      <c r="AW342" s="14" t="s">
        <v>35</v>
      </c>
      <c r="AX342" s="14" t="s">
        <v>74</v>
      </c>
      <c r="AY342" s="255" t="s">
        <v>179</v>
      </c>
    </row>
    <row r="343" s="15" customFormat="1">
      <c r="A343" s="15"/>
      <c r="B343" s="256"/>
      <c r="C343" s="257"/>
      <c r="D343" s="236" t="s">
        <v>192</v>
      </c>
      <c r="E343" s="258" t="s">
        <v>19</v>
      </c>
      <c r="F343" s="259" t="s">
        <v>201</v>
      </c>
      <c r="G343" s="257"/>
      <c r="H343" s="260">
        <v>56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192</v>
      </c>
      <c r="AU343" s="266" t="s">
        <v>189</v>
      </c>
      <c r="AV343" s="15" t="s">
        <v>188</v>
      </c>
      <c r="AW343" s="15" t="s">
        <v>35</v>
      </c>
      <c r="AX343" s="15" t="s">
        <v>74</v>
      </c>
      <c r="AY343" s="266" t="s">
        <v>179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1588</v>
      </c>
      <c r="G344" s="246"/>
      <c r="H344" s="249">
        <v>61.600000000000001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189</v>
      </c>
      <c r="AV344" s="14" t="s">
        <v>14</v>
      </c>
      <c r="AW344" s="14" t="s">
        <v>35</v>
      </c>
      <c r="AX344" s="14" t="s">
        <v>81</v>
      </c>
      <c r="AY344" s="255" t="s">
        <v>179</v>
      </c>
    </row>
    <row r="345" s="12" customFormat="1" ht="22.8" customHeight="1">
      <c r="A345" s="12"/>
      <c r="B345" s="200"/>
      <c r="C345" s="201"/>
      <c r="D345" s="202" t="s">
        <v>73</v>
      </c>
      <c r="E345" s="214" t="s">
        <v>189</v>
      </c>
      <c r="F345" s="214" t="s">
        <v>580</v>
      </c>
      <c r="G345" s="201"/>
      <c r="H345" s="201"/>
      <c r="I345" s="204"/>
      <c r="J345" s="215">
        <f>BK345</f>
        <v>0</v>
      </c>
      <c r="K345" s="201"/>
      <c r="L345" s="206"/>
      <c r="M345" s="207"/>
      <c r="N345" s="208"/>
      <c r="O345" s="208"/>
      <c r="P345" s="209">
        <f>P346+P380+P389</f>
        <v>0</v>
      </c>
      <c r="Q345" s="208"/>
      <c r="R345" s="209">
        <f>R346+R380+R389</f>
        <v>375.32602854999999</v>
      </c>
      <c r="S345" s="208"/>
      <c r="T345" s="210">
        <f>T346+T380+T389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81</v>
      </c>
      <c r="AT345" s="212" t="s">
        <v>73</v>
      </c>
      <c r="AU345" s="212" t="s">
        <v>81</v>
      </c>
      <c r="AY345" s="211" t="s">
        <v>179</v>
      </c>
      <c r="BK345" s="213">
        <f>BK346+BK380+BK389</f>
        <v>0</v>
      </c>
    </row>
    <row r="346" s="12" customFormat="1" ht="20.88" customHeight="1">
      <c r="A346" s="12"/>
      <c r="B346" s="200"/>
      <c r="C346" s="201"/>
      <c r="D346" s="202" t="s">
        <v>73</v>
      </c>
      <c r="E346" s="214" t="s">
        <v>401</v>
      </c>
      <c r="F346" s="214" t="s">
        <v>1200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SUM(P347:P379)</f>
        <v>0</v>
      </c>
      <c r="Q346" s="208"/>
      <c r="R346" s="209">
        <f>SUM(R347:R379)</f>
        <v>343.53325669000003</v>
      </c>
      <c r="S346" s="208"/>
      <c r="T346" s="210">
        <f>SUM(T347:T379)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81</v>
      </c>
      <c r="AT346" s="212" t="s">
        <v>73</v>
      </c>
      <c r="AU346" s="212" t="s">
        <v>14</v>
      </c>
      <c r="AY346" s="211" t="s">
        <v>179</v>
      </c>
      <c r="BK346" s="213">
        <f>SUM(BK347:BK379)</f>
        <v>0</v>
      </c>
    </row>
    <row r="347" s="2" customFormat="1" ht="33" customHeight="1">
      <c r="A347" s="42"/>
      <c r="B347" s="43"/>
      <c r="C347" s="216" t="s">
        <v>434</v>
      </c>
      <c r="D347" s="216" t="s">
        <v>183</v>
      </c>
      <c r="E347" s="217" t="s">
        <v>1589</v>
      </c>
      <c r="F347" s="218" t="s">
        <v>1590</v>
      </c>
      <c r="G347" s="219" t="s">
        <v>186</v>
      </c>
      <c r="H347" s="220">
        <v>297.47399999999999</v>
      </c>
      <c r="I347" s="221"/>
      <c r="J347" s="222">
        <f>ROUND(I347*H347,2)</f>
        <v>0</v>
      </c>
      <c r="K347" s="218" t="s">
        <v>187</v>
      </c>
      <c r="L347" s="48"/>
      <c r="M347" s="223" t="s">
        <v>19</v>
      </c>
      <c r="N347" s="224" t="s">
        <v>45</v>
      </c>
      <c r="O347" s="88"/>
      <c r="P347" s="225">
        <f>O347*H347</f>
        <v>0</v>
      </c>
      <c r="Q347" s="225">
        <v>0.53310000000000002</v>
      </c>
      <c r="R347" s="225">
        <f>Q347*H347</f>
        <v>158.58338939999999</v>
      </c>
      <c r="S347" s="225">
        <v>0</v>
      </c>
      <c r="T347" s="226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7" t="s">
        <v>188</v>
      </c>
      <c r="AT347" s="227" t="s">
        <v>183</v>
      </c>
      <c r="AU347" s="227" t="s">
        <v>189</v>
      </c>
      <c r="AY347" s="21" t="s">
        <v>179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1" t="s">
        <v>81</v>
      </c>
      <c r="BK347" s="228">
        <f>ROUND(I347*H347,2)</f>
        <v>0</v>
      </c>
      <c r="BL347" s="21" t="s">
        <v>188</v>
      </c>
      <c r="BM347" s="227" t="s">
        <v>404</v>
      </c>
    </row>
    <row r="348" s="2" customFormat="1">
      <c r="A348" s="42"/>
      <c r="B348" s="43"/>
      <c r="C348" s="44"/>
      <c r="D348" s="229" t="s">
        <v>190</v>
      </c>
      <c r="E348" s="44"/>
      <c r="F348" s="230" t="s">
        <v>1591</v>
      </c>
      <c r="G348" s="44"/>
      <c r="H348" s="44"/>
      <c r="I348" s="231"/>
      <c r="J348" s="44"/>
      <c r="K348" s="44"/>
      <c r="L348" s="48"/>
      <c r="M348" s="232"/>
      <c r="N348" s="233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190</v>
      </c>
      <c r="AU348" s="21" t="s">
        <v>189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193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189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3" customFormat="1">
      <c r="A350" s="13"/>
      <c r="B350" s="234"/>
      <c r="C350" s="235"/>
      <c r="D350" s="236" t="s">
        <v>192</v>
      </c>
      <c r="E350" s="237" t="s">
        <v>19</v>
      </c>
      <c r="F350" s="238" t="s">
        <v>1478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192</v>
      </c>
      <c r="AU350" s="244" t="s">
        <v>189</v>
      </c>
      <c r="AV350" s="13" t="s">
        <v>81</v>
      </c>
      <c r="AW350" s="13" t="s">
        <v>35</v>
      </c>
      <c r="AX350" s="13" t="s">
        <v>74</v>
      </c>
      <c r="AY350" s="244" t="s">
        <v>179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198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189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3" customFormat="1">
      <c r="A352" s="13"/>
      <c r="B352" s="234"/>
      <c r="C352" s="235"/>
      <c r="D352" s="236" t="s">
        <v>192</v>
      </c>
      <c r="E352" s="237" t="s">
        <v>19</v>
      </c>
      <c r="F352" s="238" t="s">
        <v>1592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192</v>
      </c>
      <c r="AU352" s="244" t="s">
        <v>189</v>
      </c>
      <c r="AV352" s="13" t="s">
        <v>81</v>
      </c>
      <c r="AW352" s="13" t="s">
        <v>35</v>
      </c>
      <c r="AX352" s="13" t="s">
        <v>74</v>
      </c>
      <c r="AY352" s="244" t="s">
        <v>179</v>
      </c>
    </row>
    <row r="353" s="14" customFormat="1">
      <c r="A353" s="14"/>
      <c r="B353" s="245"/>
      <c r="C353" s="246"/>
      <c r="D353" s="236" t="s">
        <v>192</v>
      </c>
      <c r="E353" s="247" t="s">
        <v>19</v>
      </c>
      <c r="F353" s="248" t="s">
        <v>1593</v>
      </c>
      <c r="G353" s="246"/>
      <c r="H353" s="249">
        <v>2.1589999999999998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192</v>
      </c>
      <c r="AU353" s="255" t="s">
        <v>189</v>
      </c>
      <c r="AV353" s="14" t="s">
        <v>14</v>
      </c>
      <c r="AW353" s="14" t="s">
        <v>35</v>
      </c>
      <c r="AX353" s="14" t="s">
        <v>74</v>
      </c>
      <c r="AY353" s="255" t="s">
        <v>179</v>
      </c>
    </row>
    <row r="354" s="14" customFormat="1">
      <c r="A354" s="14"/>
      <c r="B354" s="245"/>
      <c r="C354" s="246"/>
      <c r="D354" s="236" t="s">
        <v>192</v>
      </c>
      <c r="E354" s="247" t="s">
        <v>19</v>
      </c>
      <c r="F354" s="248" t="s">
        <v>1594</v>
      </c>
      <c r="G354" s="246"/>
      <c r="H354" s="249">
        <v>1.5249999999999999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192</v>
      </c>
      <c r="AU354" s="255" t="s">
        <v>189</v>
      </c>
      <c r="AV354" s="14" t="s">
        <v>14</v>
      </c>
      <c r="AW354" s="14" t="s">
        <v>35</v>
      </c>
      <c r="AX354" s="14" t="s">
        <v>74</v>
      </c>
      <c r="AY354" s="255" t="s">
        <v>179</v>
      </c>
    </row>
    <row r="355" s="14" customFormat="1">
      <c r="A355" s="14"/>
      <c r="B355" s="245"/>
      <c r="C355" s="246"/>
      <c r="D355" s="236" t="s">
        <v>192</v>
      </c>
      <c r="E355" s="247" t="s">
        <v>19</v>
      </c>
      <c r="F355" s="248" t="s">
        <v>1595</v>
      </c>
      <c r="G355" s="246"/>
      <c r="H355" s="249">
        <v>1.817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192</v>
      </c>
      <c r="AU355" s="255" t="s">
        <v>189</v>
      </c>
      <c r="AV355" s="14" t="s">
        <v>14</v>
      </c>
      <c r="AW355" s="14" t="s">
        <v>35</v>
      </c>
      <c r="AX355" s="14" t="s">
        <v>74</v>
      </c>
      <c r="AY355" s="255" t="s">
        <v>179</v>
      </c>
    </row>
    <row r="356" s="14" customFormat="1">
      <c r="A356" s="14"/>
      <c r="B356" s="245"/>
      <c r="C356" s="246"/>
      <c r="D356" s="236" t="s">
        <v>192</v>
      </c>
      <c r="E356" s="247" t="s">
        <v>19</v>
      </c>
      <c r="F356" s="248" t="s">
        <v>1596</v>
      </c>
      <c r="G356" s="246"/>
      <c r="H356" s="249">
        <v>2.0310000000000001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192</v>
      </c>
      <c r="AU356" s="255" t="s">
        <v>189</v>
      </c>
      <c r="AV356" s="14" t="s">
        <v>14</v>
      </c>
      <c r="AW356" s="14" t="s">
        <v>35</v>
      </c>
      <c r="AX356" s="14" t="s">
        <v>74</v>
      </c>
      <c r="AY356" s="255" t="s">
        <v>179</v>
      </c>
    </row>
    <row r="357" s="14" customFormat="1">
      <c r="A357" s="14"/>
      <c r="B357" s="245"/>
      <c r="C357" s="246"/>
      <c r="D357" s="236" t="s">
        <v>192</v>
      </c>
      <c r="E357" s="247" t="s">
        <v>19</v>
      </c>
      <c r="F357" s="248" t="s">
        <v>1597</v>
      </c>
      <c r="G357" s="246"/>
      <c r="H357" s="249">
        <v>2.2440000000000002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192</v>
      </c>
      <c r="AU357" s="255" t="s">
        <v>189</v>
      </c>
      <c r="AV357" s="14" t="s">
        <v>14</v>
      </c>
      <c r="AW357" s="14" t="s">
        <v>35</v>
      </c>
      <c r="AX357" s="14" t="s">
        <v>74</v>
      </c>
      <c r="AY357" s="255" t="s">
        <v>179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1598</v>
      </c>
      <c r="G358" s="246"/>
      <c r="H358" s="249">
        <v>1.9670000000000001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189</v>
      </c>
      <c r="AV358" s="14" t="s">
        <v>14</v>
      </c>
      <c r="AW358" s="14" t="s">
        <v>35</v>
      </c>
      <c r="AX358" s="14" t="s">
        <v>74</v>
      </c>
      <c r="AY358" s="255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1599</v>
      </c>
      <c r="G359" s="246"/>
      <c r="H359" s="249">
        <v>101.792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189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4" customFormat="1">
      <c r="A360" s="14"/>
      <c r="B360" s="245"/>
      <c r="C360" s="246"/>
      <c r="D360" s="236" t="s">
        <v>192</v>
      </c>
      <c r="E360" s="247" t="s">
        <v>19</v>
      </c>
      <c r="F360" s="248" t="s">
        <v>1600</v>
      </c>
      <c r="G360" s="246"/>
      <c r="H360" s="249">
        <v>138.71899999999999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192</v>
      </c>
      <c r="AU360" s="255" t="s">
        <v>189</v>
      </c>
      <c r="AV360" s="14" t="s">
        <v>14</v>
      </c>
      <c r="AW360" s="14" t="s">
        <v>35</v>
      </c>
      <c r="AX360" s="14" t="s">
        <v>74</v>
      </c>
      <c r="AY360" s="255" t="s">
        <v>179</v>
      </c>
    </row>
    <row r="361" s="14" customFormat="1">
      <c r="A361" s="14"/>
      <c r="B361" s="245"/>
      <c r="C361" s="246"/>
      <c r="D361" s="236" t="s">
        <v>192</v>
      </c>
      <c r="E361" s="247" t="s">
        <v>19</v>
      </c>
      <c r="F361" s="248" t="s">
        <v>1601</v>
      </c>
      <c r="G361" s="246"/>
      <c r="H361" s="249">
        <v>45.219999999999999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192</v>
      </c>
      <c r="AU361" s="255" t="s">
        <v>189</v>
      </c>
      <c r="AV361" s="14" t="s">
        <v>14</v>
      </c>
      <c r="AW361" s="14" t="s">
        <v>35</v>
      </c>
      <c r="AX361" s="14" t="s">
        <v>74</v>
      </c>
      <c r="AY361" s="255" t="s">
        <v>179</v>
      </c>
    </row>
    <row r="362" s="15" customFormat="1">
      <c r="A362" s="15"/>
      <c r="B362" s="256"/>
      <c r="C362" s="257"/>
      <c r="D362" s="236" t="s">
        <v>192</v>
      </c>
      <c r="E362" s="258" t="s">
        <v>19</v>
      </c>
      <c r="F362" s="259" t="s">
        <v>201</v>
      </c>
      <c r="G362" s="257"/>
      <c r="H362" s="260">
        <v>297.47399999999999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192</v>
      </c>
      <c r="AU362" s="266" t="s">
        <v>189</v>
      </c>
      <c r="AV362" s="15" t="s">
        <v>188</v>
      </c>
      <c r="AW362" s="15" t="s">
        <v>35</v>
      </c>
      <c r="AX362" s="15" t="s">
        <v>81</v>
      </c>
      <c r="AY362" s="266" t="s">
        <v>179</v>
      </c>
    </row>
    <row r="363" s="2" customFormat="1" ht="24.15" customHeight="1">
      <c r="A363" s="42"/>
      <c r="B363" s="43"/>
      <c r="C363" s="216" t="s">
        <v>317</v>
      </c>
      <c r="D363" s="216" t="s">
        <v>183</v>
      </c>
      <c r="E363" s="217" t="s">
        <v>1602</v>
      </c>
      <c r="F363" s="218" t="s">
        <v>1603</v>
      </c>
      <c r="G363" s="219" t="s">
        <v>186</v>
      </c>
      <c r="H363" s="220">
        <v>297.47399999999999</v>
      </c>
      <c r="I363" s="221"/>
      <c r="J363" s="222">
        <f>ROUND(I363*H363,2)</f>
        <v>0</v>
      </c>
      <c r="K363" s="218" t="s">
        <v>187</v>
      </c>
      <c r="L363" s="48"/>
      <c r="M363" s="223" t="s">
        <v>19</v>
      </c>
      <c r="N363" s="224" t="s">
        <v>45</v>
      </c>
      <c r="O363" s="88"/>
      <c r="P363" s="225">
        <f>O363*H363</f>
        <v>0</v>
      </c>
      <c r="Q363" s="225">
        <v>0.498</v>
      </c>
      <c r="R363" s="225">
        <f>Q363*H363</f>
        <v>148.14205200000001</v>
      </c>
      <c r="S363" s="225">
        <v>0</v>
      </c>
      <c r="T363" s="226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7" t="s">
        <v>188</v>
      </c>
      <c r="AT363" s="227" t="s">
        <v>183</v>
      </c>
      <c r="AU363" s="227" t="s">
        <v>189</v>
      </c>
      <c r="AY363" s="21" t="s">
        <v>179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1" t="s">
        <v>81</v>
      </c>
      <c r="BK363" s="228">
        <f>ROUND(I363*H363,2)</f>
        <v>0</v>
      </c>
      <c r="BL363" s="21" t="s">
        <v>188</v>
      </c>
      <c r="BM363" s="227" t="s">
        <v>411</v>
      </c>
    </row>
    <row r="364" s="2" customFormat="1">
      <c r="A364" s="42"/>
      <c r="B364" s="43"/>
      <c r="C364" s="44"/>
      <c r="D364" s="229" t="s">
        <v>190</v>
      </c>
      <c r="E364" s="44"/>
      <c r="F364" s="230" t="s">
        <v>1604</v>
      </c>
      <c r="G364" s="44"/>
      <c r="H364" s="44"/>
      <c r="I364" s="231"/>
      <c r="J364" s="44"/>
      <c r="K364" s="44"/>
      <c r="L364" s="48"/>
      <c r="M364" s="232"/>
      <c r="N364" s="233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1" t="s">
        <v>190</v>
      </c>
      <c r="AU364" s="21" t="s">
        <v>189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193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189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3" customFormat="1">
      <c r="A366" s="13"/>
      <c r="B366" s="234"/>
      <c r="C366" s="235"/>
      <c r="D366" s="236" t="s">
        <v>192</v>
      </c>
      <c r="E366" s="237" t="s">
        <v>19</v>
      </c>
      <c r="F366" s="238" t="s">
        <v>1478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192</v>
      </c>
      <c r="AU366" s="244" t="s">
        <v>189</v>
      </c>
      <c r="AV366" s="13" t="s">
        <v>81</v>
      </c>
      <c r="AW366" s="13" t="s">
        <v>35</v>
      </c>
      <c r="AX366" s="13" t="s">
        <v>74</v>
      </c>
      <c r="AY366" s="244" t="s">
        <v>179</v>
      </c>
    </row>
    <row r="367" s="13" customFormat="1">
      <c r="A367" s="13"/>
      <c r="B367" s="234"/>
      <c r="C367" s="235"/>
      <c r="D367" s="236" t="s">
        <v>192</v>
      </c>
      <c r="E367" s="237" t="s">
        <v>19</v>
      </c>
      <c r="F367" s="238" t="s">
        <v>198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192</v>
      </c>
      <c r="AU367" s="244" t="s">
        <v>189</v>
      </c>
      <c r="AV367" s="13" t="s">
        <v>81</v>
      </c>
      <c r="AW367" s="13" t="s">
        <v>35</v>
      </c>
      <c r="AX367" s="13" t="s">
        <v>74</v>
      </c>
      <c r="AY367" s="244" t="s">
        <v>179</v>
      </c>
    </row>
    <row r="368" s="13" customFormat="1">
      <c r="A368" s="13"/>
      <c r="B368" s="234"/>
      <c r="C368" s="235"/>
      <c r="D368" s="236" t="s">
        <v>192</v>
      </c>
      <c r="E368" s="237" t="s">
        <v>19</v>
      </c>
      <c r="F368" s="238" t="s">
        <v>199</v>
      </c>
      <c r="G368" s="235"/>
      <c r="H368" s="237" t="s">
        <v>19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192</v>
      </c>
      <c r="AU368" s="244" t="s">
        <v>189</v>
      </c>
      <c r="AV368" s="13" t="s">
        <v>81</v>
      </c>
      <c r="AW368" s="13" t="s">
        <v>35</v>
      </c>
      <c r="AX368" s="13" t="s">
        <v>74</v>
      </c>
      <c r="AY368" s="244" t="s">
        <v>179</v>
      </c>
    </row>
    <row r="369" s="14" customFormat="1">
      <c r="A369" s="14"/>
      <c r="B369" s="245"/>
      <c r="C369" s="246"/>
      <c r="D369" s="236" t="s">
        <v>192</v>
      </c>
      <c r="E369" s="247" t="s">
        <v>19</v>
      </c>
      <c r="F369" s="248" t="s">
        <v>1605</v>
      </c>
      <c r="G369" s="246"/>
      <c r="H369" s="249">
        <v>297.47399999999999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192</v>
      </c>
      <c r="AU369" s="255" t="s">
        <v>189</v>
      </c>
      <c r="AV369" s="14" t="s">
        <v>14</v>
      </c>
      <c r="AW369" s="14" t="s">
        <v>35</v>
      </c>
      <c r="AX369" s="14" t="s">
        <v>74</v>
      </c>
      <c r="AY369" s="255" t="s">
        <v>179</v>
      </c>
    </row>
    <row r="370" s="15" customFormat="1">
      <c r="A370" s="15"/>
      <c r="B370" s="256"/>
      <c r="C370" s="257"/>
      <c r="D370" s="236" t="s">
        <v>192</v>
      </c>
      <c r="E370" s="258" t="s">
        <v>19</v>
      </c>
      <c r="F370" s="259" t="s">
        <v>201</v>
      </c>
      <c r="G370" s="257"/>
      <c r="H370" s="260">
        <v>297.47399999999999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192</v>
      </c>
      <c r="AU370" s="266" t="s">
        <v>189</v>
      </c>
      <c r="AV370" s="15" t="s">
        <v>188</v>
      </c>
      <c r="AW370" s="15" t="s">
        <v>35</v>
      </c>
      <c r="AX370" s="15" t="s">
        <v>81</v>
      </c>
      <c r="AY370" s="266" t="s">
        <v>179</v>
      </c>
    </row>
    <row r="371" s="2" customFormat="1" ht="16.5" customHeight="1">
      <c r="A371" s="42"/>
      <c r="B371" s="43"/>
      <c r="C371" s="267" t="s">
        <v>444</v>
      </c>
      <c r="D371" s="267" t="s">
        <v>266</v>
      </c>
      <c r="E371" s="268" t="s">
        <v>1606</v>
      </c>
      <c r="F371" s="269" t="s">
        <v>1607</v>
      </c>
      <c r="G371" s="270" t="s">
        <v>216</v>
      </c>
      <c r="H371" s="271">
        <v>16.088000000000001</v>
      </c>
      <c r="I371" s="272"/>
      <c r="J371" s="273">
        <f>ROUND(I371*H371,2)</f>
        <v>0</v>
      </c>
      <c r="K371" s="269" t="s">
        <v>187</v>
      </c>
      <c r="L371" s="274"/>
      <c r="M371" s="275" t="s">
        <v>19</v>
      </c>
      <c r="N371" s="276" t="s">
        <v>45</v>
      </c>
      <c r="O371" s="88"/>
      <c r="P371" s="225">
        <f>O371*H371</f>
        <v>0</v>
      </c>
      <c r="Q371" s="225">
        <v>2.234</v>
      </c>
      <c r="R371" s="225">
        <f>Q371*H371</f>
        <v>35.940592000000002</v>
      </c>
      <c r="S371" s="225">
        <v>0</v>
      </c>
      <c r="T371" s="226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7" t="s">
        <v>217</v>
      </c>
      <c r="AT371" s="227" t="s">
        <v>266</v>
      </c>
      <c r="AU371" s="227" t="s">
        <v>189</v>
      </c>
      <c r="AY371" s="21" t="s">
        <v>179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1" t="s">
        <v>81</v>
      </c>
      <c r="BK371" s="228">
        <f>ROUND(I371*H371,2)</f>
        <v>0</v>
      </c>
      <c r="BL371" s="21" t="s">
        <v>188</v>
      </c>
      <c r="BM371" s="227" t="s">
        <v>420</v>
      </c>
    </row>
    <row r="372" s="13" customFormat="1">
      <c r="A372" s="13"/>
      <c r="B372" s="234"/>
      <c r="C372" s="235"/>
      <c r="D372" s="236" t="s">
        <v>192</v>
      </c>
      <c r="E372" s="237" t="s">
        <v>19</v>
      </c>
      <c r="F372" s="238" t="s">
        <v>1608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192</v>
      </c>
      <c r="AU372" s="244" t="s">
        <v>189</v>
      </c>
      <c r="AV372" s="13" t="s">
        <v>81</v>
      </c>
      <c r="AW372" s="13" t="s">
        <v>35</v>
      </c>
      <c r="AX372" s="13" t="s">
        <v>74</v>
      </c>
      <c r="AY372" s="244" t="s">
        <v>179</v>
      </c>
    </row>
    <row r="373" s="14" customFormat="1">
      <c r="A373" s="14"/>
      <c r="B373" s="245"/>
      <c r="C373" s="246"/>
      <c r="D373" s="236" t="s">
        <v>192</v>
      </c>
      <c r="E373" s="247" t="s">
        <v>19</v>
      </c>
      <c r="F373" s="248" t="s">
        <v>1609</v>
      </c>
      <c r="G373" s="246"/>
      <c r="H373" s="249">
        <v>11.483000000000001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192</v>
      </c>
      <c r="AU373" s="255" t="s">
        <v>189</v>
      </c>
      <c r="AV373" s="14" t="s">
        <v>14</v>
      </c>
      <c r="AW373" s="14" t="s">
        <v>35</v>
      </c>
      <c r="AX373" s="14" t="s">
        <v>74</v>
      </c>
      <c r="AY373" s="255" t="s">
        <v>179</v>
      </c>
    </row>
    <row r="374" s="14" customFormat="1">
      <c r="A374" s="14"/>
      <c r="B374" s="245"/>
      <c r="C374" s="246"/>
      <c r="D374" s="236" t="s">
        <v>192</v>
      </c>
      <c r="E374" s="247" t="s">
        <v>19</v>
      </c>
      <c r="F374" s="248" t="s">
        <v>1610</v>
      </c>
      <c r="G374" s="246"/>
      <c r="H374" s="249">
        <v>4.6050000000000004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192</v>
      </c>
      <c r="AU374" s="255" t="s">
        <v>189</v>
      </c>
      <c r="AV374" s="14" t="s">
        <v>14</v>
      </c>
      <c r="AW374" s="14" t="s">
        <v>35</v>
      </c>
      <c r="AX374" s="14" t="s">
        <v>74</v>
      </c>
      <c r="AY374" s="255" t="s">
        <v>179</v>
      </c>
    </row>
    <row r="375" s="15" customFormat="1">
      <c r="A375" s="15"/>
      <c r="B375" s="256"/>
      <c r="C375" s="257"/>
      <c r="D375" s="236" t="s">
        <v>192</v>
      </c>
      <c r="E375" s="258" t="s">
        <v>19</v>
      </c>
      <c r="F375" s="259" t="s">
        <v>201</v>
      </c>
      <c r="G375" s="257"/>
      <c r="H375" s="260">
        <v>16.088000000000001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192</v>
      </c>
      <c r="AU375" s="266" t="s">
        <v>189</v>
      </c>
      <c r="AV375" s="15" t="s">
        <v>188</v>
      </c>
      <c r="AW375" s="15" t="s">
        <v>35</v>
      </c>
      <c r="AX375" s="15" t="s">
        <v>81</v>
      </c>
      <c r="AY375" s="266" t="s">
        <v>179</v>
      </c>
    </row>
    <row r="376" s="2" customFormat="1" ht="16.5" customHeight="1">
      <c r="A376" s="42"/>
      <c r="B376" s="43"/>
      <c r="C376" s="216" t="s">
        <v>326</v>
      </c>
      <c r="D376" s="216" t="s">
        <v>183</v>
      </c>
      <c r="E376" s="217" t="s">
        <v>1611</v>
      </c>
      <c r="F376" s="218" t="s">
        <v>1612</v>
      </c>
      <c r="G376" s="219" t="s">
        <v>269</v>
      </c>
      <c r="H376" s="220">
        <v>0.83099999999999996</v>
      </c>
      <c r="I376" s="221"/>
      <c r="J376" s="222">
        <f>ROUND(I376*H376,2)</f>
        <v>0</v>
      </c>
      <c r="K376" s="218" t="s">
        <v>187</v>
      </c>
      <c r="L376" s="48"/>
      <c r="M376" s="223" t="s">
        <v>19</v>
      </c>
      <c r="N376" s="224" t="s">
        <v>45</v>
      </c>
      <c r="O376" s="88"/>
      <c r="P376" s="225">
        <f>O376*H376</f>
        <v>0</v>
      </c>
      <c r="Q376" s="225">
        <v>1.04359</v>
      </c>
      <c r="R376" s="225">
        <f>Q376*H376</f>
        <v>0.86722328999999998</v>
      </c>
      <c r="S376" s="225">
        <v>0</v>
      </c>
      <c r="T376" s="226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27" t="s">
        <v>188</v>
      </c>
      <c r="AT376" s="227" t="s">
        <v>183</v>
      </c>
      <c r="AU376" s="227" t="s">
        <v>189</v>
      </c>
      <c r="AY376" s="21" t="s">
        <v>179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1" t="s">
        <v>81</v>
      </c>
      <c r="BK376" s="228">
        <f>ROUND(I376*H376,2)</f>
        <v>0</v>
      </c>
      <c r="BL376" s="21" t="s">
        <v>188</v>
      </c>
      <c r="BM376" s="227" t="s">
        <v>442</v>
      </c>
    </row>
    <row r="377" s="2" customFormat="1">
      <c r="A377" s="42"/>
      <c r="B377" s="43"/>
      <c r="C377" s="44"/>
      <c r="D377" s="229" t="s">
        <v>190</v>
      </c>
      <c r="E377" s="44"/>
      <c r="F377" s="230" t="s">
        <v>1613</v>
      </c>
      <c r="G377" s="44"/>
      <c r="H377" s="44"/>
      <c r="I377" s="231"/>
      <c r="J377" s="44"/>
      <c r="K377" s="44"/>
      <c r="L377" s="48"/>
      <c r="M377" s="232"/>
      <c r="N377" s="233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1" t="s">
        <v>190</v>
      </c>
      <c r="AU377" s="21" t="s">
        <v>189</v>
      </c>
    </row>
    <row r="378" s="14" customFormat="1">
      <c r="A378" s="14"/>
      <c r="B378" s="245"/>
      <c r="C378" s="246"/>
      <c r="D378" s="236" t="s">
        <v>192</v>
      </c>
      <c r="E378" s="247" t="s">
        <v>19</v>
      </c>
      <c r="F378" s="248" t="s">
        <v>1614</v>
      </c>
      <c r="G378" s="246"/>
      <c r="H378" s="249">
        <v>0.83099999999999996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192</v>
      </c>
      <c r="AU378" s="255" t="s">
        <v>189</v>
      </c>
      <c r="AV378" s="14" t="s">
        <v>14</v>
      </c>
      <c r="AW378" s="14" t="s">
        <v>35</v>
      </c>
      <c r="AX378" s="14" t="s">
        <v>74</v>
      </c>
      <c r="AY378" s="255" t="s">
        <v>179</v>
      </c>
    </row>
    <row r="379" s="15" customFormat="1">
      <c r="A379" s="15"/>
      <c r="B379" s="256"/>
      <c r="C379" s="257"/>
      <c r="D379" s="236" t="s">
        <v>192</v>
      </c>
      <c r="E379" s="258" t="s">
        <v>19</v>
      </c>
      <c r="F379" s="259" t="s">
        <v>201</v>
      </c>
      <c r="G379" s="257"/>
      <c r="H379" s="260">
        <v>0.83099999999999996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192</v>
      </c>
      <c r="AU379" s="266" t="s">
        <v>189</v>
      </c>
      <c r="AV379" s="15" t="s">
        <v>188</v>
      </c>
      <c r="AW379" s="15" t="s">
        <v>35</v>
      </c>
      <c r="AX379" s="15" t="s">
        <v>81</v>
      </c>
      <c r="AY379" s="266" t="s">
        <v>179</v>
      </c>
    </row>
    <row r="380" s="12" customFormat="1" ht="20.88" customHeight="1">
      <c r="A380" s="12"/>
      <c r="B380" s="200"/>
      <c r="C380" s="201"/>
      <c r="D380" s="202" t="s">
        <v>73</v>
      </c>
      <c r="E380" s="214" t="s">
        <v>408</v>
      </c>
      <c r="F380" s="214" t="s">
        <v>581</v>
      </c>
      <c r="G380" s="201"/>
      <c r="H380" s="201"/>
      <c r="I380" s="204"/>
      <c r="J380" s="215">
        <f>BK380</f>
        <v>0</v>
      </c>
      <c r="K380" s="201"/>
      <c r="L380" s="206"/>
      <c r="M380" s="207"/>
      <c r="N380" s="208"/>
      <c r="O380" s="208"/>
      <c r="P380" s="209">
        <f>SUM(P381:P388)</f>
        <v>0</v>
      </c>
      <c r="Q380" s="208"/>
      <c r="R380" s="209">
        <f>SUM(R381:R388)</f>
        <v>6.6084703999999999</v>
      </c>
      <c r="S380" s="208"/>
      <c r="T380" s="210">
        <f>SUM(T381:T388)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1" t="s">
        <v>81</v>
      </c>
      <c r="AT380" s="212" t="s">
        <v>73</v>
      </c>
      <c r="AU380" s="212" t="s">
        <v>14</v>
      </c>
      <c r="AY380" s="211" t="s">
        <v>179</v>
      </c>
      <c r="BK380" s="213">
        <f>SUM(BK381:BK388)</f>
        <v>0</v>
      </c>
    </row>
    <row r="381" s="2" customFormat="1" ht="16.5" customHeight="1">
      <c r="A381" s="42"/>
      <c r="B381" s="43"/>
      <c r="C381" s="216" t="s">
        <v>458</v>
      </c>
      <c r="D381" s="216" t="s">
        <v>183</v>
      </c>
      <c r="E381" s="217" t="s">
        <v>1615</v>
      </c>
      <c r="F381" s="218" t="s">
        <v>1616</v>
      </c>
      <c r="G381" s="219" t="s">
        <v>204</v>
      </c>
      <c r="H381" s="220">
        <v>36.359999999999999</v>
      </c>
      <c r="I381" s="221"/>
      <c r="J381" s="222">
        <f>ROUND(I381*H381,2)</f>
        <v>0</v>
      </c>
      <c r="K381" s="218" t="s">
        <v>187</v>
      </c>
      <c r="L381" s="48"/>
      <c r="M381" s="223" t="s">
        <v>19</v>
      </c>
      <c r="N381" s="224" t="s">
        <v>45</v>
      </c>
      <c r="O381" s="88"/>
      <c r="P381" s="225">
        <f>O381*H381</f>
        <v>0</v>
      </c>
      <c r="Q381" s="225">
        <v>0.12064</v>
      </c>
      <c r="R381" s="225">
        <f>Q381*H381</f>
        <v>4.3864703999999994</v>
      </c>
      <c r="S381" s="225">
        <v>0</v>
      </c>
      <c r="T381" s="226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7" t="s">
        <v>188</v>
      </c>
      <c r="AT381" s="227" t="s">
        <v>183</v>
      </c>
      <c r="AU381" s="227" t="s">
        <v>189</v>
      </c>
      <c r="AY381" s="21" t="s">
        <v>179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1" t="s">
        <v>81</v>
      </c>
      <c r="BK381" s="228">
        <f>ROUND(I381*H381,2)</f>
        <v>0</v>
      </c>
      <c r="BL381" s="21" t="s">
        <v>188</v>
      </c>
      <c r="BM381" s="227" t="s">
        <v>447</v>
      </c>
    </row>
    <row r="382" s="2" customFormat="1">
      <c r="A382" s="42"/>
      <c r="B382" s="43"/>
      <c r="C382" s="44"/>
      <c r="D382" s="229" t="s">
        <v>190</v>
      </c>
      <c r="E382" s="44"/>
      <c r="F382" s="230" t="s">
        <v>1617</v>
      </c>
      <c r="G382" s="44"/>
      <c r="H382" s="44"/>
      <c r="I382" s="231"/>
      <c r="J382" s="44"/>
      <c r="K382" s="44"/>
      <c r="L382" s="48"/>
      <c r="M382" s="232"/>
      <c r="N382" s="233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1" t="s">
        <v>190</v>
      </c>
      <c r="AU382" s="21" t="s">
        <v>189</v>
      </c>
    </row>
    <row r="383" s="13" customFormat="1">
      <c r="A383" s="13"/>
      <c r="B383" s="234"/>
      <c r="C383" s="235"/>
      <c r="D383" s="236" t="s">
        <v>192</v>
      </c>
      <c r="E383" s="237" t="s">
        <v>19</v>
      </c>
      <c r="F383" s="238" t="s">
        <v>193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192</v>
      </c>
      <c r="AU383" s="244" t="s">
        <v>189</v>
      </c>
      <c r="AV383" s="13" t="s">
        <v>81</v>
      </c>
      <c r="AW383" s="13" t="s">
        <v>35</v>
      </c>
      <c r="AX383" s="13" t="s">
        <v>74</v>
      </c>
      <c r="AY383" s="244" t="s">
        <v>179</v>
      </c>
    </row>
    <row r="384" s="13" customFormat="1">
      <c r="A384" s="13"/>
      <c r="B384" s="234"/>
      <c r="C384" s="235"/>
      <c r="D384" s="236" t="s">
        <v>192</v>
      </c>
      <c r="E384" s="237" t="s">
        <v>19</v>
      </c>
      <c r="F384" s="238" t="s">
        <v>1478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192</v>
      </c>
      <c r="AU384" s="244" t="s">
        <v>189</v>
      </c>
      <c r="AV384" s="13" t="s">
        <v>81</v>
      </c>
      <c r="AW384" s="13" t="s">
        <v>35</v>
      </c>
      <c r="AX384" s="13" t="s">
        <v>74</v>
      </c>
      <c r="AY384" s="244" t="s">
        <v>179</v>
      </c>
    </row>
    <row r="385" s="13" customFormat="1">
      <c r="A385" s="13"/>
      <c r="B385" s="234"/>
      <c r="C385" s="235"/>
      <c r="D385" s="236" t="s">
        <v>192</v>
      </c>
      <c r="E385" s="237" t="s">
        <v>19</v>
      </c>
      <c r="F385" s="238" t="s">
        <v>198</v>
      </c>
      <c r="G385" s="235"/>
      <c r="H385" s="237" t="s">
        <v>19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192</v>
      </c>
      <c r="AU385" s="244" t="s">
        <v>189</v>
      </c>
      <c r="AV385" s="13" t="s">
        <v>81</v>
      </c>
      <c r="AW385" s="13" t="s">
        <v>35</v>
      </c>
      <c r="AX385" s="13" t="s">
        <v>74</v>
      </c>
      <c r="AY385" s="244" t="s">
        <v>179</v>
      </c>
    </row>
    <row r="386" s="14" customFormat="1">
      <c r="A386" s="14"/>
      <c r="B386" s="245"/>
      <c r="C386" s="246"/>
      <c r="D386" s="236" t="s">
        <v>192</v>
      </c>
      <c r="E386" s="247" t="s">
        <v>19</v>
      </c>
      <c r="F386" s="248" t="s">
        <v>1618</v>
      </c>
      <c r="G386" s="246"/>
      <c r="H386" s="249">
        <v>36.359999999999999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192</v>
      </c>
      <c r="AU386" s="255" t="s">
        <v>189</v>
      </c>
      <c r="AV386" s="14" t="s">
        <v>14</v>
      </c>
      <c r="AW386" s="14" t="s">
        <v>35</v>
      </c>
      <c r="AX386" s="14" t="s">
        <v>74</v>
      </c>
      <c r="AY386" s="255" t="s">
        <v>179</v>
      </c>
    </row>
    <row r="387" s="15" customFormat="1">
      <c r="A387" s="15"/>
      <c r="B387" s="256"/>
      <c r="C387" s="257"/>
      <c r="D387" s="236" t="s">
        <v>192</v>
      </c>
      <c r="E387" s="258" t="s">
        <v>19</v>
      </c>
      <c r="F387" s="259" t="s">
        <v>201</v>
      </c>
      <c r="G387" s="257"/>
      <c r="H387" s="260">
        <v>36.359999999999999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192</v>
      </c>
      <c r="AU387" s="266" t="s">
        <v>189</v>
      </c>
      <c r="AV387" s="15" t="s">
        <v>188</v>
      </c>
      <c r="AW387" s="15" t="s">
        <v>35</v>
      </c>
      <c r="AX387" s="15" t="s">
        <v>81</v>
      </c>
      <c r="AY387" s="266" t="s">
        <v>179</v>
      </c>
    </row>
    <row r="388" s="2" customFormat="1" ht="16.5" customHeight="1">
      <c r="A388" s="42"/>
      <c r="B388" s="43"/>
      <c r="C388" s="267" t="s">
        <v>331</v>
      </c>
      <c r="D388" s="267" t="s">
        <v>266</v>
      </c>
      <c r="E388" s="268" t="s">
        <v>1619</v>
      </c>
      <c r="F388" s="269" t="s">
        <v>1620</v>
      </c>
      <c r="G388" s="270" t="s">
        <v>325</v>
      </c>
      <c r="H388" s="271">
        <v>202</v>
      </c>
      <c r="I388" s="272"/>
      <c r="J388" s="273">
        <f>ROUND(I388*H388,2)</f>
        <v>0</v>
      </c>
      <c r="K388" s="269" t="s">
        <v>187</v>
      </c>
      <c r="L388" s="274"/>
      <c r="M388" s="275" t="s">
        <v>19</v>
      </c>
      <c r="N388" s="276" t="s">
        <v>45</v>
      </c>
      <c r="O388" s="88"/>
      <c r="P388" s="225">
        <f>O388*H388</f>
        <v>0</v>
      </c>
      <c r="Q388" s="225">
        <v>0.010999999999999999</v>
      </c>
      <c r="R388" s="225">
        <f>Q388*H388</f>
        <v>2.222</v>
      </c>
      <c r="S388" s="225">
        <v>0</v>
      </c>
      <c r="T388" s="226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27" t="s">
        <v>217</v>
      </c>
      <c r="AT388" s="227" t="s">
        <v>266</v>
      </c>
      <c r="AU388" s="227" t="s">
        <v>189</v>
      </c>
      <c r="AY388" s="21" t="s">
        <v>179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1" t="s">
        <v>81</v>
      </c>
      <c r="BK388" s="228">
        <f>ROUND(I388*H388,2)</f>
        <v>0</v>
      </c>
      <c r="BL388" s="21" t="s">
        <v>188</v>
      </c>
      <c r="BM388" s="227" t="s">
        <v>453</v>
      </c>
    </row>
    <row r="389" s="12" customFormat="1" ht="20.88" customHeight="1">
      <c r="A389" s="12"/>
      <c r="B389" s="200"/>
      <c r="C389" s="201"/>
      <c r="D389" s="202" t="s">
        <v>73</v>
      </c>
      <c r="E389" s="214" t="s">
        <v>417</v>
      </c>
      <c r="F389" s="214" t="s">
        <v>591</v>
      </c>
      <c r="G389" s="201"/>
      <c r="H389" s="201"/>
      <c r="I389" s="204"/>
      <c r="J389" s="215">
        <f>BK389</f>
        <v>0</v>
      </c>
      <c r="K389" s="201"/>
      <c r="L389" s="206"/>
      <c r="M389" s="207"/>
      <c r="N389" s="208"/>
      <c r="O389" s="208"/>
      <c r="P389" s="209">
        <f>SUM(P390:P466)</f>
        <v>0</v>
      </c>
      <c r="Q389" s="208"/>
      <c r="R389" s="209">
        <f>SUM(R390:R466)</f>
        <v>25.184301459999997</v>
      </c>
      <c r="S389" s="208"/>
      <c r="T389" s="210">
        <f>SUM(T390:T466)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1" t="s">
        <v>81</v>
      </c>
      <c r="AT389" s="212" t="s">
        <v>73</v>
      </c>
      <c r="AU389" s="212" t="s">
        <v>14</v>
      </c>
      <c r="AY389" s="211" t="s">
        <v>179</v>
      </c>
      <c r="BK389" s="213">
        <f>SUM(BK390:BK466)</f>
        <v>0</v>
      </c>
    </row>
    <row r="390" s="2" customFormat="1" ht="21.75" customHeight="1">
      <c r="A390" s="42"/>
      <c r="B390" s="43"/>
      <c r="C390" s="216" t="s">
        <v>470</v>
      </c>
      <c r="D390" s="216" t="s">
        <v>183</v>
      </c>
      <c r="E390" s="217" t="s">
        <v>1621</v>
      </c>
      <c r="F390" s="218" t="s">
        <v>1622</v>
      </c>
      <c r="G390" s="219" t="s">
        <v>325</v>
      </c>
      <c r="H390" s="220">
        <v>4</v>
      </c>
      <c r="I390" s="221"/>
      <c r="J390" s="222">
        <f>ROUND(I390*H390,2)</f>
        <v>0</v>
      </c>
      <c r="K390" s="218" t="s">
        <v>187</v>
      </c>
      <c r="L390" s="48"/>
      <c r="M390" s="223" t="s">
        <v>19</v>
      </c>
      <c r="N390" s="224" t="s">
        <v>45</v>
      </c>
      <c r="O390" s="88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7" t="s">
        <v>188</v>
      </c>
      <c r="AT390" s="227" t="s">
        <v>183</v>
      </c>
      <c r="AU390" s="227" t="s">
        <v>189</v>
      </c>
      <c r="AY390" s="21" t="s">
        <v>179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1" t="s">
        <v>81</v>
      </c>
      <c r="BK390" s="228">
        <f>ROUND(I390*H390,2)</f>
        <v>0</v>
      </c>
      <c r="BL390" s="21" t="s">
        <v>188</v>
      </c>
      <c r="BM390" s="227" t="s">
        <v>738</v>
      </c>
    </row>
    <row r="391" s="2" customFormat="1">
      <c r="A391" s="42"/>
      <c r="B391" s="43"/>
      <c r="C391" s="44"/>
      <c r="D391" s="229" t="s">
        <v>190</v>
      </c>
      <c r="E391" s="44"/>
      <c r="F391" s="230" t="s">
        <v>1623</v>
      </c>
      <c r="G391" s="44"/>
      <c r="H391" s="44"/>
      <c r="I391" s="231"/>
      <c r="J391" s="44"/>
      <c r="K391" s="44"/>
      <c r="L391" s="48"/>
      <c r="M391" s="232"/>
      <c r="N391" s="233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1" t="s">
        <v>190</v>
      </c>
      <c r="AU391" s="21" t="s">
        <v>189</v>
      </c>
    </row>
    <row r="392" s="13" customFormat="1">
      <c r="A392" s="13"/>
      <c r="B392" s="234"/>
      <c r="C392" s="235"/>
      <c r="D392" s="236" t="s">
        <v>192</v>
      </c>
      <c r="E392" s="237" t="s">
        <v>19</v>
      </c>
      <c r="F392" s="238" t="s">
        <v>193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192</v>
      </c>
      <c r="AU392" s="244" t="s">
        <v>189</v>
      </c>
      <c r="AV392" s="13" t="s">
        <v>81</v>
      </c>
      <c r="AW392" s="13" t="s">
        <v>35</v>
      </c>
      <c r="AX392" s="13" t="s">
        <v>74</v>
      </c>
      <c r="AY392" s="244" t="s">
        <v>179</v>
      </c>
    </row>
    <row r="393" s="13" customFormat="1">
      <c r="A393" s="13"/>
      <c r="B393" s="234"/>
      <c r="C393" s="235"/>
      <c r="D393" s="236" t="s">
        <v>192</v>
      </c>
      <c r="E393" s="237" t="s">
        <v>19</v>
      </c>
      <c r="F393" s="238" t="s">
        <v>1478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192</v>
      </c>
      <c r="AU393" s="244" t="s">
        <v>189</v>
      </c>
      <c r="AV393" s="13" t="s">
        <v>81</v>
      </c>
      <c r="AW393" s="13" t="s">
        <v>35</v>
      </c>
      <c r="AX393" s="13" t="s">
        <v>74</v>
      </c>
      <c r="AY393" s="244" t="s">
        <v>179</v>
      </c>
    </row>
    <row r="394" s="13" customFormat="1">
      <c r="A394" s="13"/>
      <c r="B394" s="234"/>
      <c r="C394" s="235"/>
      <c r="D394" s="236" t="s">
        <v>192</v>
      </c>
      <c r="E394" s="237" t="s">
        <v>19</v>
      </c>
      <c r="F394" s="238" t="s">
        <v>198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192</v>
      </c>
      <c r="AU394" s="244" t="s">
        <v>189</v>
      </c>
      <c r="AV394" s="13" t="s">
        <v>81</v>
      </c>
      <c r="AW394" s="13" t="s">
        <v>35</v>
      </c>
      <c r="AX394" s="13" t="s">
        <v>74</v>
      </c>
      <c r="AY394" s="244" t="s">
        <v>179</v>
      </c>
    </row>
    <row r="395" s="14" customFormat="1">
      <c r="A395" s="14"/>
      <c r="B395" s="245"/>
      <c r="C395" s="246"/>
      <c r="D395" s="236" t="s">
        <v>192</v>
      </c>
      <c r="E395" s="247" t="s">
        <v>19</v>
      </c>
      <c r="F395" s="248" t="s">
        <v>455</v>
      </c>
      <c r="G395" s="246"/>
      <c r="H395" s="249">
        <v>4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192</v>
      </c>
      <c r="AU395" s="255" t="s">
        <v>189</v>
      </c>
      <c r="AV395" s="14" t="s">
        <v>14</v>
      </c>
      <c r="AW395" s="14" t="s">
        <v>35</v>
      </c>
      <c r="AX395" s="14" t="s">
        <v>74</v>
      </c>
      <c r="AY395" s="255" t="s">
        <v>179</v>
      </c>
    </row>
    <row r="396" s="15" customFormat="1">
      <c r="A396" s="15"/>
      <c r="B396" s="256"/>
      <c r="C396" s="257"/>
      <c r="D396" s="236" t="s">
        <v>192</v>
      </c>
      <c r="E396" s="258" t="s">
        <v>19</v>
      </c>
      <c r="F396" s="259" t="s">
        <v>201</v>
      </c>
      <c r="G396" s="257"/>
      <c r="H396" s="260">
        <v>4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192</v>
      </c>
      <c r="AU396" s="266" t="s">
        <v>189</v>
      </c>
      <c r="AV396" s="15" t="s">
        <v>188</v>
      </c>
      <c r="AW396" s="15" t="s">
        <v>35</v>
      </c>
      <c r="AX396" s="15" t="s">
        <v>81</v>
      </c>
      <c r="AY396" s="266" t="s">
        <v>179</v>
      </c>
    </row>
    <row r="397" s="2" customFormat="1" ht="16.5" customHeight="1">
      <c r="A397" s="42"/>
      <c r="B397" s="43"/>
      <c r="C397" s="267" t="s">
        <v>479</v>
      </c>
      <c r="D397" s="267" t="s">
        <v>266</v>
      </c>
      <c r="E397" s="268" t="s">
        <v>1624</v>
      </c>
      <c r="F397" s="269" t="s">
        <v>1625</v>
      </c>
      <c r="G397" s="270" t="s">
        <v>325</v>
      </c>
      <c r="H397" s="271">
        <v>4</v>
      </c>
      <c r="I397" s="272"/>
      <c r="J397" s="273">
        <f>ROUND(I397*H397,2)</f>
        <v>0</v>
      </c>
      <c r="K397" s="269" t="s">
        <v>187</v>
      </c>
      <c r="L397" s="274"/>
      <c r="M397" s="275" t="s">
        <v>19</v>
      </c>
      <c r="N397" s="276" t="s">
        <v>45</v>
      </c>
      <c r="O397" s="88"/>
      <c r="P397" s="225">
        <f>O397*H397</f>
        <v>0</v>
      </c>
      <c r="Q397" s="225">
        <v>0.036179999999999997</v>
      </c>
      <c r="R397" s="225">
        <f>Q397*H397</f>
        <v>0.14471999999999999</v>
      </c>
      <c r="S397" s="225">
        <v>0</v>
      </c>
      <c r="T397" s="226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7" t="s">
        <v>217</v>
      </c>
      <c r="AT397" s="227" t="s">
        <v>266</v>
      </c>
      <c r="AU397" s="227" t="s">
        <v>189</v>
      </c>
      <c r="AY397" s="21" t="s">
        <v>179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1" t="s">
        <v>81</v>
      </c>
      <c r="BK397" s="228">
        <f>ROUND(I397*H397,2)</f>
        <v>0</v>
      </c>
      <c r="BL397" s="21" t="s">
        <v>188</v>
      </c>
      <c r="BM397" s="227" t="s">
        <v>743</v>
      </c>
    </row>
    <row r="398" s="2" customFormat="1">
      <c r="A398" s="42"/>
      <c r="B398" s="43"/>
      <c r="C398" s="44"/>
      <c r="D398" s="236" t="s">
        <v>272</v>
      </c>
      <c r="E398" s="44"/>
      <c r="F398" s="277" t="s">
        <v>1626</v>
      </c>
      <c r="G398" s="44"/>
      <c r="H398" s="44"/>
      <c r="I398" s="231"/>
      <c r="J398" s="44"/>
      <c r="K398" s="44"/>
      <c r="L398" s="48"/>
      <c r="M398" s="232"/>
      <c r="N398" s="233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272</v>
      </c>
      <c r="AU398" s="21" t="s">
        <v>189</v>
      </c>
    </row>
    <row r="399" s="2" customFormat="1" ht="24.15" customHeight="1">
      <c r="A399" s="42"/>
      <c r="B399" s="43"/>
      <c r="C399" s="216" t="s">
        <v>321</v>
      </c>
      <c r="D399" s="216" t="s">
        <v>183</v>
      </c>
      <c r="E399" s="217" t="s">
        <v>1627</v>
      </c>
      <c r="F399" s="218" t="s">
        <v>1628</v>
      </c>
      <c r="G399" s="219" t="s">
        <v>204</v>
      </c>
      <c r="H399" s="220">
        <v>105.169</v>
      </c>
      <c r="I399" s="221"/>
      <c r="J399" s="222">
        <f>ROUND(I399*H399,2)</f>
        <v>0</v>
      </c>
      <c r="K399" s="218" t="s">
        <v>187</v>
      </c>
      <c r="L399" s="48"/>
      <c r="M399" s="223" t="s">
        <v>19</v>
      </c>
      <c r="N399" s="224" t="s">
        <v>45</v>
      </c>
      <c r="O399" s="88"/>
      <c r="P399" s="225">
        <f>O399*H399</f>
        <v>0</v>
      </c>
      <c r="Q399" s="225">
        <v>0.046339999999999999</v>
      </c>
      <c r="R399" s="225">
        <f>Q399*H399</f>
        <v>4.8735314599999997</v>
      </c>
      <c r="S399" s="225">
        <v>0</v>
      </c>
      <c r="T399" s="226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7" t="s">
        <v>188</v>
      </c>
      <c r="AT399" s="227" t="s">
        <v>183</v>
      </c>
      <c r="AU399" s="227" t="s">
        <v>189</v>
      </c>
      <c r="AY399" s="21" t="s">
        <v>179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1" t="s">
        <v>81</v>
      </c>
      <c r="BK399" s="228">
        <f>ROUND(I399*H399,2)</f>
        <v>0</v>
      </c>
      <c r="BL399" s="21" t="s">
        <v>188</v>
      </c>
      <c r="BM399" s="227" t="s">
        <v>427</v>
      </c>
    </row>
    <row r="400" s="2" customFormat="1">
      <c r="A400" s="42"/>
      <c r="B400" s="43"/>
      <c r="C400" s="44"/>
      <c r="D400" s="229" t="s">
        <v>190</v>
      </c>
      <c r="E400" s="44"/>
      <c r="F400" s="230" t="s">
        <v>1629</v>
      </c>
      <c r="G400" s="44"/>
      <c r="H400" s="44"/>
      <c r="I400" s="231"/>
      <c r="J400" s="44"/>
      <c r="K400" s="44"/>
      <c r="L400" s="48"/>
      <c r="M400" s="232"/>
      <c r="N400" s="233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1" t="s">
        <v>190</v>
      </c>
      <c r="AU400" s="21" t="s">
        <v>189</v>
      </c>
    </row>
    <row r="401" s="13" customFormat="1">
      <c r="A401" s="13"/>
      <c r="B401" s="234"/>
      <c r="C401" s="235"/>
      <c r="D401" s="236" t="s">
        <v>192</v>
      </c>
      <c r="E401" s="237" t="s">
        <v>19</v>
      </c>
      <c r="F401" s="238" t="s">
        <v>193</v>
      </c>
      <c r="G401" s="235"/>
      <c r="H401" s="237" t="s">
        <v>19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192</v>
      </c>
      <c r="AU401" s="244" t="s">
        <v>189</v>
      </c>
      <c r="AV401" s="13" t="s">
        <v>81</v>
      </c>
      <c r="AW401" s="13" t="s">
        <v>35</v>
      </c>
      <c r="AX401" s="13" t="s">
        <v>74</v>
      </c>
      <c r="AY401" s="244" t="s">
        <v>179</v>
      </c>
    </row>
    <row r="402" s="13" customFormat="1">
      <c r="A402" s="13"/>
      <c r="B402" s="234"/>
      <c r="C402" s="235"/>
      <c r="D402" s="236" t="s">
        <v>192</v>
      </c>
      <c r="E402" s="237" t="s">
        <v>19</v>
      </c>
      <c r="F402" s="238" t="s">
        <v>1478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192</v>
      </c>
      <c r="AU402" s="244" t="s">
        <v>189</v>
      </c>
      <c r="AV402" s="13" t="s">
        <v>81</v>
      </c>
      <c r="AW402" s="13" t="s">
        <v>35</v>
      </c>
      <c r="AX402" s="13" t="s">
        <v>74</v>
      </c>
      <c r="AY402" s="244" t="s">
        <v>179</v>
      </c>
    </row>
    <row r="403" s="13" customFormat="1">
      <c r="A403" s="13"/>
      <c r="B403" s="234"/>
      <c r="C403" s="235"/>
      <c r="D403" s="236" t="s">
        <v>192</v>
      </c>
      <c r="E403" s="237" t="s">
        <v>19</v>
      </c>
      <c r="F403" s="238" t="s">
        <v>198</v>
      </c>
      <c r="G403" s="235"/>
      <c r="H403" s="237" t="s">
        <v>19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192</v>
      </c>
      <c r="AU403" s="244" t="s">
        <v>189</v>
      </c>
      <c r="AV403" s="13" t="s">
        <v>81</v>
      </c>
      <c r="AW403" s="13" t="s">
        <v>35</v>
      </c>
      <c r="AX403" s="13" t="s">
        <v>74</v>
      </c>
      <c r="AY403" s="244" t="s">
        <v>179</v>
      </c>
    </row>
    <row r="404" s="13" customFormat="1">
      <c r="A404" s="13"/>
      <c r="B404" s="234"/>
      <c r="C404" s="235"/>
      <c r="D404" s="236" t="s">
        <v>192</v>
      </c>
      <c r="E404" s="237" t="s">
        <v>19</v>
      </c>
      <c r="F404" s="238" t="s">
        <v>1592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192</v>
      </c>
      <c r="AU404" s="244" t="s">
        <v>189</v>
      </c>
      <c r="AV404" s="13" t="s">
        <v>81</v>
      </c>
      <c r="AW404" s="13" t="s">
        <v>35</v>
      </c>
      <c r="AX404" s="13" t="s">
        <v>74</v>
      </c>
      <c r="AY404" s="244" t="s">
        <v>179</v>
      </c>
    </row>
    <row r="405" s="13" customFormat="1">
      <c r="A405" s="13"/>
      <c r="B405" s="234"/>
      <c r="C405" s="235"/>
      <c r="D405" s="236" t="s">
        <v>192</v>
      </c>
      <c r="E405" s="237" t="s">
        <v>19</v>
      </c>
      <c r="F405" s="238" t="s">
        <v>1630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192</v>
      </c>
      <c r="AU405" s="244" t="s">
        <v>189</v>
      </c>
      <c r="AV405" s="13" t="s">
        <v>81</v>
      </c>
      <c r="AW405" s="13" t="s">
        <v>35</v>
      </c>
      <c r="AX405" s="13" t="s">
        <v>74</v>
      </c>
      <c r="AY405" s="244" t="s">
        <v>179</v>
      </c>
    </row>
    <row r="406" s="14" customFormat="1">
      <c r="A406" s="14"/>
      <c r="B406" s="245"/>
      <c r="C406" s="246"/>
      <c r="D406" s="236" t="s">
        <v>192</v>
      </c>
      <c r="E406" s="247" t="s">
        <v>19</v>
      </c>
      <c r="F406" s="248" t="s">
        <v>1631</v>
      </c>
      <c r="G406" s="246"/>
      <c r="H406" s="249">
        <v>105.169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192</v>
      </c>
      <c r="AU406" s="255" t="s">
        <v>189</v>
      </c>
      <c r="AV406" s="14" t="s">
        <v>14</v>
      </c>
      <c r="AW406" s="14" t="s">
        <v>35</v>
      </c>
      <c r="AX406" s="14" t="s">
        <v>74</v>
      </c>
      <c r="AY406" s="255" t="s">
        <v>179</v>
      </c>
    </row>
    <row r="407" s="15" customFormat="1">
      <c r="A407" s="15"/>
      <c r="B407" s="256"/>
      <c r="C407" s="257"/>
      <c r="D407" s="236" t="s">
        <v>192</v>
      </c>
      <c r="E407" s="258" t="s">
        <v>19</v>
      </c>
      <c r="F407" s="259" t="s">
        <v>201</v>
      </c>
      <c r="G407" s="257"/>
      <c r="H407" s="260">
        <v>105.169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192</v>
      </c>
      <c r="AU407" s="266" t="s">
        <v>189</v>
      </c>
      <c r="AV407" s="15" t="s">
        <v>188</v>
      </c>
      <c r="AW407" s="15" t="s">
        <v>35</v>
      </c>
      <c r="AX407" s="15" t="s">
        <v>81</v>
      </c>
      <c r="AY407" s="266" t="s">
        <v>179</v>
      </c>
    </row>
    <row r="408" s="2" customFormat="1" ht="37.8" customHeight="1">
      <c r="A408" s="42"/>
      <c r="B408" s="43"/>
      <c r="C408" s="216" t="s">
        <v>497</v>
      </c>
      <c r="D408" s="216" t="s">
        <v>183</v>
      </c>
      <c r="E408" s="217" t="s">
        <v>1632</v>
      </c>
      <c r="F408" s="218" t="s">
        <v>1633</v>
      </c>
      <c r="G408" s="219" t="s">
        <v>204</v>
      </c>
      <c r="H408" s="220">
        <v>48</v>
      </c>
      <c r="I408" s="221"/>
      <c r="J408" s="222">
        <f>ROUND(I408*H408,2)</f>
        <v>0</v>
      </c>
      <c r="K408" s="218" t="s">
        <v>270</v>
      </c>
      <c r="L408" s="48"/>
      <c r="M408" s="223" t="s">
        <v>19</v>
      </c>
      <c r="N408" s="224" t="s">
        <v>45</v>
      </c>
      <c r="O408" s="88"/>
      <c r="P408" s="225">
        <f>O408*H408</f>
        <v>0</v>
      </c>
      <c r="Q408" s="225">
        <v>0.36792999999999998</v>
      </c>
      <c r="R408" s="225">
        <f>Q408*H408</f>
        <v>17.660640000000001</v>
      </c>
      <c r="S408" s="225">
        <v>0</v>
      </c>
      <c r="T408" s="226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7" t="s">
        <v>188</v>
      </c>
      <c r="AT408" s="227" t="s">
        <v>183</v>
      </c>
      <c r="AU408" s="227" t="s">
        <v>189</v>
      </c>
      <c r="AY408" s="21" t="s">
        <v>179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1" t="s">
        <v>81</v>
      </c>
      <c r="BK408" s="228">
        <f>ROUND(I408*H408,2)</f>
        <v>0</v>
      </c>
      <c r="BL408" s="21" t="s">
        <v>188</v>
      </c>
      <c r="BM408" s="227" t="s">
        <v>432</v>
      </c>
    </row>
    <row r="409" s="13" customFormat="1">
      <c r="A409" s="13"/>
      <c r="B409" s="234"/>
      <c r="C409" s="235"/>
      <c r="D409" s="236" t="s">
        <v>192</v>
      </c>
      <c r="E409" s="237" t="s">
        <v>19</v>
      </c>
      <c r="F409" s="238" t="s">
        <v>193</v>
      </c>
      <c r="G409" s="235"/>
      <c r="H409" s="237" t="s">
        <v>19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192</v>
      </c>
      <c r="AU409" s="244" t="s">
        <v>189</v>
      </c>
      <c r="AV409" s="13" t="s">
        <v>81</v>
      </c>
      <c r="AW409" s="13" t="s">
        <v>35</v>
      </c>
      <c r="AX409" s="13" t="s">
        <v>74</v>
      </c>
      <c r="AY409" s="244" t="s">
        <v>179</v>
      </c>
    </row>
    <row r="410" s="13" customFormat="1">
      <c r="A410" s="13"/>
      <c r="B410" s="234"/>
      <c r="C410" s="235"/>
      <c r="D410" s="236" t="s">
        <v>192</v>
      </c>
      <c r="E410" s="237" t="s">
        <v>19</v>
      </c>
      <c r="F410" s="238" t="s">
        <v>1478</v>
      </c>
      <c r="G410" s="235"/>
      <c r="H410" s="237" t="s">
        <v>19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192</v>
      </c>
      <c r="AU410" s="244" t="s">
        <v>189</v>
      </c>
      <c r="AV410" s="13" t="s">
        <v>81</v>
      </c>
      <c r="AW410" s="13" t="s">
        <v>35</v>
      </c>
      <c r="AX410" s="13" t="s">
        <v>74</v>
      </c>
      <c r="AY410" s="244" t="s">
        <v>179</v>
      </c>
    </row>
    <row r="411" s="13" customFormat="1">
      <c r="A411" s="13"/>
      <c r="B411" s="234"/>
      <c r="C411" s="235"/>
      <c r="D411" s="236" t="s">
        <v>192</v>
      </c>
      <c r="E411" s="237" t="s">
        <v>19</v>
      </c>
      <c r="F411" s="238" t="s">
        <v>198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192</v>
      </c>
      <c r="AU411" s="244" t="s">
        <v>189</v>
      </c>
      <c r="AV411" s="13" t="s">
        <v>81</v>
      </c>
      <c r="AW411" s="13" t="s">
        <v>35</v>
      </c>
      <c r="AX411" s="13" t="s">
        <v>74</v>
      </c>
      <c r="AY411" s="244" t="s">
        <v>179</v>
      </c>
    </row>
    <row r="412" s="13" customFormat="1">
      <c r="A412" s="13"/>
      <c r="B412" s="234"/>
      <c r="C412" s="235"/>
      <c r="D412" s="236" t="s">
        <v>192</v>
      </c>
      <c r="E412" s="237" t="s">
        <v>19</v>
      </c>
      <c r="F412" s="238" t="s">
        <v>1634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192</v>
      </c>
      <c r="AU412" s="244" t="s">
        <v>189</v>
      </c>
      <c r="AV412" s="13" t="s">
        <v>81</v>
      </c>
      <c r="AW412" s="13" t="s">
        <v>35</v>
      </c>
      <c r="AX412" s="13" t="s">
        <v>74</v>
      </c>
      <c r="AY412" s="244" t="s">
        <v>179</v>
      </c>
    </row>
    <row r="413" s="14" customFormat="1">
      <c r="A413" s="14"/>
      <c r="B413" s="245"/>
      <c r="C413" s="246"/>
      <c r="D413" s="236" t="s">
        <v>192</v>
      </c>
      <c r="E413" s="247" t="s">
        <v>19</v>
      </c>
      <c r="F413" s="248" t="s">
        <v>1635</v>
      </c>
      <c r="G413" s="246"/>
      <c r="H413" s="249">
        <v>48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192</v>
      </c>
      <c r="AU413" s="255" t="s">
        <v>189</v>
      </c>
      <c r="AV413" s="14" t="s">
        <v>14</v>
      </c>
      <c r="AW413" s="14" t="s">
        <v>35</v>
      </c>
      <c r="AX413" s="14" t="s">
        <v>74</v>
      </c>
      <c r="AY413" s="255" t="s">
        <v>179</v>
      </c>
    </row>
    <row r="414" s="15" customFormat="1">
      <c r="A414" s="15"/>
      <c r="B414" s="256"/>
      <c r="C414" s="257"/>
      <c r="D414" s="236" t="s">
        <v>192</v>
      </c>
      <c r="E414" s="258" t="s">
        <v>19</v>
      </c>
      <c r="F414" s="259" t="s">
        <v>201</v>
      </c>
      <c r="G414" s="257"/>
      <c r="H414" s="260">
        <v>48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192</v>
      </c>
      <c r="AU414" s="266" t="s">
        <v>189</v>
      </c>
      <c r="AV414" s="15" t="s">
        <v>188</v>
      </c>
      <c r="AW414" s="15" t="s">
        <v>35</v>
      </c>
      <c r="AX414" s="15" t="s">
        <v>81</v>
      </c>
      <c r="AY414" s="266" t="s">
        <v>179</v>
      </c>
    </row>
    <row r="415" s="2" customFormat="1" ht="24.15" customHeight="1">
      <c r="A415" s="42"/>
      <c r="B415" s="43"/>
      <c r="C415" s="216" t="s">
        <v>689</v>
      </c>
      <c r="D415" s="216" t="s">
        <v>183</v>
      </c>
      <c r="E415" s="217" t="s">
        <v>1636</v>
      </c>
      <c r="F415" s="218" t="s">
        <v>1637</v>
      </c>
      <c r="G415" s="219" t="s">
        <v>325</v>
      </c>
      <c r="H415" s="220">
        <v>40</v>
      </c>
      <c r="I415" s="221"/>
      <c r="J415" s="222">
        <f>ROUND(I415*H415,2)</f>
        <v>0</v>
      </c>
      <c r="K415" s="218" t="s">
        <v>187</v>
      </c>
      <c r="L415" s="48"/>
      <c r="M415" s="223" t="s">
        <v>19</v>
      </c>
      <c r="N415" s="224" t="s">
        <v>45</v>
      </c>
      <c r="O415" s="88"/>
      <c r="P415" s="225">
        <f>O415*H415</f>
        <v>0</v>
      </c>
      <c r="Q415" s="225">
        <v>0.027300000000000001</v>
      </c>
      <c r="R415" s="225">
        <f>Q415*H415</f>
        <v>1.0920000000000001</v>
      </c>
      <c r="S415" s="225">
        <v>0</v>
      </c>
      <c r="T415" s="226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27" t="s">
        <v>188</v>
      </c>
      <c r="AT415" s="227" t="s">
        <v>183</v>
      </c>
      <c r="AU415" s="227" t="s">
        <v>189</v>
      </c>
      <c r="AY415" s="21" t="s">
        <v>179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1" t="s">
        <v>81</v>
      </c>
      <c r="BK415" s="228">
        <f>ROUND(I415*H415,2)</f>
        <v>0</v>
      </c>
      <c r="BL415" s="21" t="s">
        <v>188</v>
      </c>
      <c r="BM415" s="227" t="s">
        <v>437</v>
      </c>
    </row>
    <row r="416" s="2" customFormat="1">
      <c r="A416" s="42"/>
      <c r="B416" s="43"/>
      <c r="C416" s="44"/>
      <c r="D416" s="229" t="s">
        <v>190</v>
      </c>
      <c r="E416" s="44"/>
      <c r="F416" s="230" t="s">
        <v>1638</v>
      </c>
      <c r="G416" s="44"/>
      <c r="H416" s="44"/>
      <c r="I416" s="231"/>
      <c r="J416" s="44"/>
      <c r="K416" s="44"/>
      <c r="L416" s="48"/>
      <c r="M416" s="232"/>
      <c r="N416" s="233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1" t="s">
        <v>190</v>
      </c>
      <c r="AU416" s="21" t="s">
        <v>189</v>
      </c>
    </row>
    <row r="417" s="13" customFormat="1">
      <c r="A417" s="13"/>
      <c r="B417" s="234"/>
      <c r="C417" s="235"/>
      <c r="D417" s="236" t="s">
        <v>192</v>
      </c>
      <c r="E417" s="237" t="s">
        <v>19</v>
      </c>
      <c r="F417" s="238" t="s">
        <v>193</v>
      </c>
      <c r="G417" s="235"/>
      <c r="H417" s="237" t="s">
        <v>19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192</v>
      </c>
      <c r="AU417" s="244" t="s">
        <v>189</v>
      </c>
      <c r="AV417" s="13" t="s">
        <v>81</v>
      </c>
      <c r="AW417" s="13" t="s">
        <v>35</v>
      </c>
      <c r="AX417" s="13" t="s">
        <v>74</v>
      </c>
      <c r="AY417" s="244" t="s">
        <v>179</v>
      </c>
    </row>
    <row r="418" s="13" customFormat="1">
      <c r="A418" s="13"/>
      <c r="B418" s="234"/>
      <c r="C418" s="235"/>
      <c r="D418" s="236" t="s">
        <v>192</v>
      </c>
      <c r="E418" s="237" t="s">
        <v>19</v>
      </c>
      <c r="F418" s="238" t="s">
        <v>1478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192</v>
      </c>
      <c r="AU418" s="244" t="s">
        <v>189</v>
      </c>
      <c r="AV418" s="13" t="s">
        <v>81</v>
      </c>
      <c r="AW418" s="13" t="s">
        <v>35</v>
      </c>
      <c r="AX418" s="13" t="s">
        <v>74</v>
      </c>
      <c r="AY418" s="244" t="s">
        <v>179</v>
      </c>
    </row>
    <row r="419" s="13" customFormat="1">
      <c r="A419" s="13"/>
      <c r="B419" s="234"/>
      <c r="C419" s="235"/>
      <c r="D419" s="236" t="s">
        <v>192</v>
      </c>
      <c r="E419" s="237" t="s">
        <v>19</v>
      </c>
      <c r="F419" s="238" t="s">
        <v>198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192</v>
      </c>
      <c r="AU419" s="244" t="s">
        <v>189</v>
      </c>
      <c r="AV419" s="13" t="s">
        <v>81</v>
      </c>
      <c r="AW419" s="13" t="s">
        <v>35</v>
      </c>
      <c r="AX419" s="13" t="s">
        <v>74</v>
      </c>
      <c r="AY419" s="244" t="s">
        <v>179</v>
      </c>
    </row>
    <row r="420" s="13" customFormat="1">
      <c r="A420" s="13"/>
      <c r="B420" s="234"/>
      <c r="C420" s="235"/>
      <c r="D420" s="236" t="s">
        <v>192</v>
      </c>
      <c r="E420" s="237" t="s">
        <v>19</v>
      </c>
      <c r="F420" s="238" t="s">
        <v>1639</v>
      </c>
      <c r="G420" s="235"/>
      <c r="H420" s="237" t="s">
        <v>19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192</v>
      </c>
      <c r="AU420" s="244" t="s">
        <v>189</v>
      </c>
      <c r="AV420" s="13" t="s">
        <v>81</v>
      </c>
      <c r="AW420" s="13" t="s">
        <v>35</v>
      </c>
      <c r="AX420" s="13" t="s">
        <v>74</v>
      </c>
      <c r="AY420" s="244" t="s">
        <v>179</v>
      </c>
    </row>
    <row r="421" s="14" customFormat="1">
      <c r="A421" s="14"/>
      <c r="B421" s="245"/>
      <c r="C421" s="246"/>
      <c r="D421" s="236" t="s">
        <v>192</v>
      </c>
      <c r="E421" s="247" t="s">
        <v>19</v>
      </c>
      <c r="F421" s="248" t="s">
        <v>1640</v>
      </c>
      <c r="G421" s="246"/>
      <c r="H421" s="249">
        <v>40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192</v>
      </c>
      <c r="AU421" s="255" t="s">
        <v>189</v>
      </c>
      <c r="AV421" s="14" t="s">
        <v>14</v>
      </c>
      <c r="AW421" s="14" t="s">
        <v>35</v>
      </c>
      <c r="AX421" s="14" t="s">
        <v>74</v>
      </c>
      <c r="AY421" s="255" t="s">
        <v>179</v>
      </c>
    </row>
    <row r="422" s="15" customFormat="1">
      <c r="A422" s="15"/>
      <c r="B422" s="256"/>
      <c r="C422" s="257"/>
      <c r="D422" s="236" t="s">
        <v>192</v>
      </c>
      <c r="E422" s="258" t="s">
        <v>19</v>
      </c>
      <c r="F422" s="259" t="s">
        <v>201</v>
      </c>
      <c r="G422" s="257"/>
      <c r="H422" s="260">
        <v>40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192</v>
      </c>
      <c r="AU422" s="266" t="s">
        <v>189</v>
      </c>
      <c r="AV422" s="15" t="s">
        <v>188</v>
      </c>
      <c r="AW422" s="15" t="s">
        <v>35</v>
      </c>
      <c r="AX422" s="15" t="s">
        <v>81</v>
      </c>
      <c r="AY422" s="266" t="s">
        <v>179</v>
      </c>
    </row>
    <row r="423" s="2" customFormat="1" ht="24.15" customHeight="1">
      <c r="A423" s="42"/>
      <c r="B423" s="43"/>
      <c r="C423" s="216" t="s">
        <v>347</v>
      </c>
      <c r="D423" s="216" t="s">
        <v>183</v>
      </c>
      <c r="E423" s="217" t="s">
        <v>1641</v>
      </c>
      <c r="F423" s="218" t="s">
        <v>1642</v>
      </c>
      <c r="G423" s="219" t="s">
        <v>325</v>
      </c>
      <c r="H423" s="220">
        <v>112</v>
      </c>
      <c r="I423" s="221"/>
      <c r="J423" s="222">
        <f>ROUND(I423*H423,2)</f>
        <v>0</v>
      </c>
      <c r="K423" s="218" t="s">
        <v>187</v>
      </c>
      <c r="L423" s="48"/>
      <c r="M423" s="223" t="s">
        <v>19</v>
      </c>
      <c r="N423" s="224" t="s">
        <v>45</v>
      </c>
      <c r="O423" s="88"/>
      <c r="P423" s="225">
        <f>O423*H423</f>
        <v>0</v>
      </c>
      <c r="Q423" s="225">
        <v>0.001</v>
      </c>
      <c r="R423" s="225">
        <f>Q423*H423</f>
        <v>0.112</v>
      </c>
      <c r="S423" s="225">
        <v>0</v>
      </c>
      <c r="T423" s="226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7" t="s">
        <v>188</v>
      </c>
      <c r="AT423" s="227" t="s">
        <v>183</v>
      </c>
      <c r="AU423" s="227" t="s">
        <v>189</v>
      </c>
      <c r="AY423" s="21" t="s">
        <v>179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1" t="s">
        <v>81</v>
      </c>
      <c r="BK423" s="228">
        <f>ROUND(I423*H423,2)</f>
        <v>0</v>
      </c>
      <c r="BL423" s="21" t="s">
        <v>188</v>
      </c>
      <c r="BM423" s="227" t="s">
        <v>461</v>
      </c>
    </row>
    <row r="424" s="2" customFormat="1">
      <c r="A424" s="42"/>
      <c r="B424" s="43"/>
      <c r="C424" s="44"/>
      <c r="D424" s="229" t="s">
        <v>190</v>
      </c>
      <c r="E424" s="44"/>
      <c r="F424" s="230" t="s">
        <v>1643</v>
      </c>
      <c r="G424" s="44"/>
      <c r="H424" s="44"/>
      <c r="I424" s="231"/>
      <c r="J424" s="44"/>
      <c r="K424" s="44"/>
      <c r="L424" s="48"/>
      <c r="M424" s="232"/>
      <c r="N424" s="233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1" t="s">
        <v>190</v>
      </c>
      <c r="AU424" s="21" t="s">
        <v>189</v>
      </c>
    </row>
    <row r="425" s="13" customFormat="1">
      <c r="A425" s="13"/>
      <c r="B425" s="234"/>
      <c r="C425" s="235"/>
      <c r="D425" s="236" t="s">
        <v>192</v>
      </c>
      <c r="E425" s="237" t="s">
        <v>19</v>
      </c>
      <c r="F425" s="238" t="s">
        <v>193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192</v>
      </c>
      <c r="AU425" s="244" t="s">
        <v>189</v>
      </c>
      <c r="AV425" s="13" t="s">
        <v>81</v>
      </c>
      <c r="AW425" s="13" t="s">
        <v>35</v>
      </c>
      <c r="AX425" s="13" t="s">
        <v>74</v>
      </c>
      <c r="AY425" s="244" t="s">
        <v>179</v>
      </c>
    </row>
    <row r="426" s="13" customFormat="1">
      <c r="A426" s="13"/>
      <c r="B426" s="234"/>
      <c r="C426" s="235"/>
      <c r="D426" s="236" t="s">
        <v>192</v>
      </c>
      <c r="E426" s="237" t="s">
        <v>19</v>
      </c>
      <c r="F426" s="238" t="s">
        <v>1478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192</v>
      </c>
      <c r="AU426" s="244" t="s">
        <v>189</v>
      </c>
      <c r="AV426" s="13" t="s">
        <v>81</v>
      </c>
      <c r="AW426" s="13" t="s">
        <v>35</v>
      </c>
      <c r="AX426" s="13" t="s">
        <v>74</v>
      </c>
      <c r="AY426" s="244" t="s">
        <v>179</v>
      </c>
    </row>
    <row r="427" s="13" customFormat="1">
      <c r="A427" s="13"/>
      <c r="B427" s="234"/>
      <c r="C427" s="235"/>
      <c r="D427" s="236" t="s">
        <v>192</v>
      </c>
      <c r="E427" s="237" t="s">
        <v>19</v>
      </c>
      <c r="F427" s="238" t="s">
        <v>198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192</v>
      </c>
      <c r="AU427" s="244" t="s">
        <v>189</v>
      </c>
      <c r="AV427" s="13" t="s">
        <v>81</v>
      </c>
      <c r="AW427" s="13" t="s">
        <v>35</v>
      </c>
      <c r="AX427" s="13" t="s">
        <v>74</v>
      </c>
      <c r="AY427" s="244" t="s">
        <v>179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1644</v>
      </c>
      <c r="G428" s="246"/>
      <c r="H428" s="249">
        <v>112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189</v>
      </c>
      <c r="AV428" s="14" t="s">
        <v>14</v>
      </c>
      <c r="AW428" s="14" t="s">
        <v>35</v>
      </c>
      <c r="AX428" s="14" t="s">
        <v>74</v>
      </c>
      <c r="AY428" s="255" t="s">
        <v>179</v>
      </c>
    </row>
    <row r="429" s="15" customFormat="1">
      <c r="A429" s="15"/>
      <c r="B429" s="256"/>
      <c r="C429" s="257"/>
      <c r="D429" s="236" t="s">
        <v>192</v>
      </c>
      <c r="E429" s="258" t="s">
        <v>19</v>
      </c>
      <c r="F429" s="259" t="s">
        <v>201</v>
      </c>
      <c r="G429" s="257"/>
      <c r="H429" s="260">
        <v>112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192</v>
      </c>
      <c r="AU429" s="266" t="s">
        <v>189</v>
      </c>
      <c r="AV429" s="15" t="s">
        <v>188</v>
      </c>
      <c r="AW429" s="15" t="s">
        <v>35</v>
      </c>
      <c r="AX429" s="15" t="s">
        <v>81</v>
      </c>
      <c r="AY429" s="266" t="s">
        <v>179</v>
      </c>
    </row>
    <row r="430" s="2" customFormat="1" ht="24.15" customHeight="1">
      <c r="A430" s="42"/>
      <c r="B430" s="43"/>
      <c r="C430" s="216" t="s">
        <v>700</v>
      </c>
      <c r="D430" s="216" t="s">
        <v>183</v>
      </c>
      <c r="E430" s="217" t="s">
        <v>1645</v>
      </c>
      <c r="F430" s="218" t="s">
        <v>1646</v>
      </c>
      <c r="G430" s="219" t="s">
        <v>325</v>
      </c>
      <c r="H430" s="220">
        <v>8</v>
      </c>
      <c r="I430" s="221"/>
      <c r="J430" s="222">
        <f>ROUND(I430*H430,2)</f>
        <v>0</v>
      </c>
      <c r="K430" s="218" t="s">
        <v>187</v>
      </c>
      <c r="L430" s="48"/>
      <c r="M430" s="223" t="s">
        <v>19</v>
      </c>
      <c r="N430" s="224" t="s">
        <v>45</v>
      </c>
      <c r="O430" s="88"/>
      <c r="P430" s="225">
        <f>O430*H430</f>
        <v>0</v>
      </c>
      <c r="Q430" s="225">
        <v>0.00059999999999999995</v>
      </c>
      <c r="R430" s="225">
        <f>Q430*H430</f>
        <v>0.0047999999999999996</v>
      </c>
      <c r="S430" s="225">
        <v>0</v>
      </c>
      <c r="T430" s="226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7" t="s">
        <v>188</v>
      </c>
      <c r="AT430" s="227" t="s">
        <v>183</v>
      </c>
      <c r="AU430" s="227" t="s">
        <v>189</v>
      </c>
      <c r="AY430" s="21" t="s">
        <v>179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1" t="s">
        <v>81</v>
      </c>
      <c r="BK430" s="228">
        <f>ROUND(I430*H430,2)</f>
        <v>0</v>
      </c>
      <c r="BL430" s="21" t="s">
        <v>188</v>
      </c>
      <c r="BM430" s="227" t="s">
        <v>465</v>
      </c>
    </row>
    <row r="431" s="2" customFormat="1">
      <c r="A431" s="42"/>
      <c r="B431" s="43"/>
      <c r="C431" s="44"/>
      <c r="D431" s="229" t="s">
        <v>190</v>
      </c>
      <c r="E431" s="44"/>
      <c r="F431" s="230" t="s">
        <v>1647</v>
      </c>
      <c r="G431" s="44"/>
      <c r="H431" s="44"/>
      <c r="I431" s="231"/>
      <c r="J431" s="44"/>
      <c r="K431" s="44"/>
      <c r="L431" s="48"/>
      <c r="M431" s="232"/>
      <c r="N431" s="233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1" t="s">
        <v>190</v>
      </c>
      <c r="AU431" s="21" t="s">
        <v>189</v>
      </c>
    </row>
    <row r="432" s="13" customFormat="1">
      <c r="A432" s="13"/>
      <c r="B432" s="234"/>
      <c r="C432" s="235"/>
      <c r="D432" s="236" t="s">
        <v>192</v>
      </c>
      <c r="E432" s="237" t="s">
        <v>19</v>
      </c>
      <c r="F432" s="238" t="s">
        <v>193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192</v>
      </c>
      <c r="AU432" s="244" t="s">
        <v>189</v>
      </c>
      <c r="AV432" s="13" t="s">
        <v>81</v>
      </c>
      <c r="AW432" s="13" t="s">
        <v>35</v>
      </c>
      <c r="AX432" s="13" t="s">
        <v>74</v>
      </c>
      <c r="AY432" s="244" t="s">
        <v>179</v>
      </c>
    </row>
    <row r="433" s="13" customFormat="1">
      <c r="A433" s="13"/>
      <c r="B433" s="234"/>
      <c r="C433" s="235"/>
      <c r="D433" s="236" t="s">
        <v>192</v>
      </c>
      <c r="E433" s="237" t="s">
        <v>19</v>
      </c>
      <c r="F433" s="238" t="s">
        <v>1478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192</v>
      </c>
      <c r="AU433" s="244" t="s">
        <v>189</v>
      </c>
      <c r="AV433" s="13" t="s">
        <v>81</v>
      </c>
      <c r="AW433" s="13" t="s">
        <v>35</v>
      </c>
      <c r="AX433" s="13" t="s">
        <v>74</v>
      </c>
      <c r="AY433" s="244" t="s">
        <v>179</v>
      </c>
    </row>
    <row r="434" s="13" customFormat="1">
      <c r="A434" s="13"/>
      <c r="B434" s="234"/>
      <c r="C434" s="235"/>
      <c r="D434" s="236" t="s">
        <v>192</v>
      </c>
      <c r="E434" s="237" t="s">
        <v>19</v>
      </c>
      <c r="F434" s="238" t="s">
        <v>198</v>
      </c>
      <c r="G434" s="235"/>
      <c r="H434" s="237" t="s">
        <v>19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192</v>
      </c>
      <c r="AU434" s="244" t="s">
        <v>189</v>
      </c>
      <c r="AV434" s="13" t="s">
        <v>81</v>
      </c>
      <c r="AW434" s="13" t="s">
        <v>35</v>
      </c>
      <c r="AX434" s="13" t="s">
        <v>74</v>
      </c>
      <c r="AY434" s="244" t="s">
        <v>179</v>
      </c>
    </row>
    <row r="435" s="14" customFormat="1">
      <c r="A435" s="14"/>
      <c r="B435" s="245"/>
      <c r="C435" s="246"/>
      <c r="D435" s="236" t="s">
        <v>192</v>
      </c>
      <c r="E435" s="247" t="s">
        <v>19</v>
      </c>
      <c r="F435" s="248" t="s">
        <v>1648</v>
      </c>
      <c r="G435" s="246"/>
      <c r="H435" s="249">
        <v>8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192</v>
      </c>
      <c r="AU435" s="255" t="s">
        <v>189</v>
      </c>
      <c r="AV435" s="14" t="s">
        <v>14</v>
      </c>
      <c r="AW435" s="14" t="s">
        <v>35</v>
      </c>
      <c r="AX435" s="14" t="s">
        <v>74</v>
      </c>
      <c r="AY435" s="255" t="s">
        <v>179</v>
      </c>
    </row>
    <row r="436" s="15" customFormat="1">
      <c r="A436" s="15"/>
      <c r="B436" s="256"/>
      <c r="C436" s="257"/>
      <c r="D436" s="236" t="s">
        <v>192</v>
      </c>
      <c r="E436" s="258" t="s">
        <v>19</v>
      </c>
      <c r="F436" s="259" t="s">
        <v>201</v>
      </c>
      <c r="G436" s="257"/>
      <c r="H436" s="260">
        <v>8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192</v>
      </c>
      <c r="AU436" s="266" t="s">
        <v>189</v>
      </c>
      <c r="AV436" s="15" t="s">
        <v>188</v>
      </c>
      <c r="AW436" s="15" t="s">
        <v>35</v>
      </c>
      <c r="AX436" s="15" t="s">
        <v>81</v>
      </c>
      <c r="AY436" s="266" t="s">
        <v>179</v>
      </c>
    </row>
    <row r="437" s="2" customFormat="1" ht="24.15" customHeight="1">
      <c r="A437" s="42"/>
      <c r="B437" s="43"/>
      <c r="C437" s="216" t="s">
        <v>354</v>
      </c>
      <c r="D437" s="216" t="s">
        <v>183</v>
      </c>
      <c r="E437" s="217" t="s">
        <v>1649</v>
      </c>
      <c r="F437" s="218" t="s">
        <v>1650</v>
      </c>
      <c r="G437" s="219" t="s">
        <v>325</v>
      </c>
      <c r="H437" s="220">
        <v>12</v>
      </c>
      <c r="I437" s="221"/>
      <c r="J437" s="222">
        <f>ROUND(I437*H437,2)</f>
        <v>0</v>
      </c>
      <c r="K437" s="218" t="s">
        <v>187</v>
      </c>
      <c r="L437" s="48"/>
      <c r="M437" s="223" t="s">
        <v>19</v>
      </c>
      <c r="N437" s="224" t="s">
        <v>45</v>
      </c>
      <c r="O437" s="88"/>
      <c r="P437" s="225">
        <f>O437*H437</f>
        <v>0</v>
      </c>
      <c r="Q437" s="225">
        <v>0.00059999999999999995</v>
      </c>
      <c r="R437" s="225">
        <f>Q437*H437</f>
        <v>0.0071999999999999998</v>
      </c>
      <c r="S437" s="225">
        <v>0</v>
      </c>
      <c r="T437" s="226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7" t="s">
        <v>188</v>
      </c>
      <c r="AT437" s="227" t="s">
        <v>183</v>
      </c>
      <c r="AU437" s="227" t="s">
        <v>189</v>
      </c>
      <c r="AY437" s="21" t="s">
        <v>179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1" t="s">
        <v>81</v>
      </c>
      <c r="BK437" s="228">
        <f>ROUND(I437*H437,2)</f>
        <v>0</v>
      </c>
      <c r="BL437" s="21" t="s">
        <v>188</v>
      </c>
      <c r="BM437" s="227" t="s">
        <v>473</v>
      </c>
    </row>
    <row r="438" s="2" customFormat="1">
      <c r="A438" s="42"/>
      <c r="B438" s="43"/>
      <c r="C438" s="44"/>
      <c r="D438" s="229" t="s">
        <v>190</v>
      </c>
      <c r="E438" s="44"/>
      <c r="F438" s="230" t="s">
        <v>1651</v>
      </c>
      <c r="G438" s="44"/>
      <c r="H438" s="44"/>
      <c r="I438" s="231"/>
      <c r="J438" s="44"/>
      <c r="K438" s="44"/>
      <c r="L438" s="48"/>
      <c r="M438" s="232"/>
      <c r="N438" s="233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1" t="s">
        <v>190</v>
      </c>
      <c r="AU438" s="21" t="s">
        <v>189</v>
      </c>
    </row>
    <row r="439" s="13" customFormat="1">
      <c r="A439" s="13"/>
      <c r="B439" s="234"/>
      <c r="C439" s="235"/>
      <c r="D439" s="236" t="s">
        <v>192</v>
      </c>
      <c r="E439" s="237" t="s">
        <v>19</v>
      </c>
      <c r="F439" s="238" t="s">
        <v>193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192</v>
      </c>
      <c r="AU439" s="244" t="s">
        <v>189</v>
      </c>
      <c r="AV439" s="13" t="s">
        <v>81</v>
      </c>
      <c r="AW439" s="13" t="s">
        <v>35</v>
      </c>
      <c r="AX439" s="13" t="s">
        <v>74</v>
      </c>
      <c r="AY439" s="244" t="s">
        <v>179</v>
      </c>
    </row>
    <row r="440" s="13" customFormat="1">
      <c r="A440" s="13"/>
      <c r="B440" s="234"/>
      <c r="C440" s="235"/>
      <c r="D440" s="236" t="s">
        <v>192</v>
      </c>
      <c r="E440" s="237" t="s">
        <v>19</v>
      </c>
      <c r="F440" s="238" t="s">
        <v>1478</v>
      </c>
      <c r="G440" s="235"/>
      <c r="H440" s="237" t="s">
        <v>19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192</v>
      </c>
      <c r="AU440" s="244" t="s">
        <v>189</v>
      </c>
      <c r="AV440" s="13" t="s">
        <v>81</v>
      </c>
      <c r="AW440" s="13" t="s">
        <v>35</v>
      </c>
      <c r="AX440" s="13" t="s">
        <v>74</v>
      </c>
      <c r="AY440" s="244" t="s">
        <v>179</v>
      </c>
    </row>
    <row r="441" s="13" customFormat="1">
      <c r="A441" s="13"/>
      <c r="B441" s="234"/>
      <c r="C441" s="235"/>
      <c r="D441" s="236" t="s">
        <v>192</v>
      </c>
      <c r="E441" s="237" t="s">
        <v>19</v>
      </c>
      <c r="F441" s="238" t="s">
        <v>198</v>
      </c>
      <c r="G441" s="235"/>
      <c r="H441" s="237" t="s">
        <v>19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192</v>
      </c>
      <c r="AU441" s="244" t="s">
        <v>189</v>
      </c>
      <c r="AV441" s="13" t="s">
        <v>81</v>
      </c>
      <c r="AW441" s="13" t="s">
        <v>35</v>
      </c>
      <c r="AX441" s="13" t="s">
        <v>74</v>
      </c>
      <c r="AY441" s="244" t="s">
        <v>179</v>
      </c>
    </row>
    <row r="442" s="14" customFormat="1">
      <c r="A442" s="14"/>
      <c r="B442" s="245"/>
      <c r="C442" s="246"/>
      <c r="D442" s="236" t="s">
        <v>192</v>
      </c>
      <c r="E442" s="247" t="s">
        <v>19</v>
      </c>
      <c r="F442" s="248" t="s">
        <v>1652</v>
      </c>
      <c r="G442" s="246"/>
      <c r="H442" s="249">
        <v>12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192</v>
      </c>
      <c r="AU442" s="255" t="s">
        <v>189</v>
      </c>
      <c r="AV442" s="14" t="s">
        <v>14</v>
      </c>
      <c r="AW442" s="14" t="s">
        <v>35</v>
      </c>
      <c r="AX442" s="14" t="s">
        <v>74</v>
      </c>
      <c r="AY442" s="255" t="s">
        <v>179</v>
      </c>
    </row>
    <row r="443" s="15" customFormat="1">
      <c r="A443" s="15"/>
      <c r="B443" s="256"/>
      <c r="C443" s="257"/>
      <c r="D443" s="236" t="s">
        <v>192</v>
      </c>
      <c r="E443" s="258" t="s">
        <v>19</v>
      </c>
      <c r="F443" s="259" t="s">
        <v>201</v>
      </c>
      <c r="G443" s="257"/>
      <c r="H443" s="260">
        <v>12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192</v>
      </c>
      <c r="AU443" s="266" t="s">
        <v>189</v>
      </c>
      <c r="AV443" s="15" t="s">
        <v>188</v>
      </c>
      <c r="AW443" s="15" t="s">
        <v>35</v>
      </c>
      <c r="AX443" s="15" t="s">
        <v>81</v>
      </c>
      <c r="AY443" s="266" t="s">
        <v>179</v>
      </c>
    </row>
    <row r="444" s="2" customFormat="1" ht="24.15" customHeight="1">
      <c r="A444" s="42"/>
      <c r="B444" s="43"/>
      <c r="C444" s="216" t="s">
        <v>709</v>
      </c>
      <c r="D444" s="216" t="s">
        <v>183</v>
      </c>
      <c r="E444" s="217" t="s">
        <v>1653</v>
      </c>
      <c r="F444" s="218" t="s">
        <v>1654</v>
      </c>
      <c r="G444" s="219" t="s">
        <v>325</v>
      </c>
      <c r="H444" s="220">
        <v>6</v>
      </c>
      <c r="I444" s="221"/>
      <c r="J444" s="222">
        <f>ROUND(I444*H444,2)</f>
        <v>0</v>
      </c>
      <c r="K444" s="218" t="s">
        <v>187</v>
      </c>
      <c r="L444" s="48"/>
      <c r="M444" s="223" t="s">
        <v>19</v>
      </c>
      <c r="N444" s="224" t="s">
        <v>45</v>
      </c>
      <c r="O444" s="88"/>
      <c r="P444" s="225">
        <f>O444*H444</f>
        <v>0</v>
      </c>
      <c r="Q444" s="225">
        <v>0.00080000000000000004</v>
      </c>
      <c r="R444" s="225">
        <f>Q444*H444</f>
        <v>0.0048000000000000004</v>
      </c>
      <c r="S444" s="225">
        <v>0</v>
      </c>
      <c r="T444" s="226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7" t="s">
        <v>188</v>
      </c>
      <c r="AT444" s="227" t="s">
        <v>183</v>
      </c>
      <c r="AU444" s="227" t="s">
        <v>189</v>
      </c>
      <c r="AY444" s="21" t="s">
        <v>179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1" t="s">
        <v>81</v>
      </c>
      <c r="BK444" s="228">
        <f>ROUND(I444*H444,2)</f>
        <v>0</v>
      </c>
      <c r="BL444" s="21" t="s">
        <v>188</v>
      </c>
      <c r="BM444" s="227" t="s">
        <v>482</v>
      </c>
    </row>
    <row r="445" s="2" customFormat="1">
      <c r="A445" s="42"/>
      <c r="B445" s="43"/>
      <c r="C445" s="44"/>
      <c r="D445" s="229" t="s">
        <v>190</v>
      </c>
      <c r="E445" s="44"/>
      <c r="F445" s="230" t="s">
        <v>1655</v>
      </c>
      <c r="G445" s="44"/>
      <c r="H445" s="44"/>
      <c r="I445" s="231"/>
      <c r="J445" s="44"/>
      <c r="K445" s="44"/>
      <c r="L445" s="48"/>
      <c r="M445" s="232"/>
      <c r="N445" s="233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1" t="s">
        <v>190</v>
      </c>
      <c r="AU445" s="21" t="s">
        <v>189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193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189</v>
      </c>
      <c r="AV446" s="13" t="s">
        <v>81</v>
      </c>
      <c r="AW446" s="13" t="s">
        <v>35</v>
      </c>
      <c r="AX446" s="13" t="s">
        <v>74</v>
      </c>
      <c r="AY446" s="244" t="s">
        <v>179</v>
      </c>
    </row>
    <row r="447" s="13" customFormat="1">
      <c r="A447" s="13"/>
      <c r="B447" s="234"/>
      <c r="C447" s="235"/>
      <c r="D447" s="236" t="s">
        <v>192</v>
      </c>
      <c r="E447" s="237" t="s">
        <v>19</v>
      </c>
      <c r="F447" s="238" t="s">
        <v>1478</v>
      </c>
      <c r="G447" s="235"/>
      <c r="H447" s="237" t="s">
        <v>19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192</v>
      </c>
      <c r="AU447" s="244" t="s">
        <v>189</v>
      </c>
      <c r="AV447" s="13" t="s">
        <v>81</v>
      </c>
      <c r="AW447" s="13" t="s">
        <v>35</v>
      </c>
      <c r="AX447" s="13" t="s">
        <v>74</v>
      </c>
      <c r="AY447" s="244" t="s">
        <v>179</v>
      </c>
    </row>
    <row r="448" s="13" customFormat="1">
      <c r="A448" s="13"/>
      <c r="B448" s="234"/>
      <c r="C448" s="235"/>
      <c r="D448" s="236" t="s">
        <v>192</v>
      </c>
      <c r="E448" s="237" t="s">
        <v>19</v>
      </c>
      <c r="F448" s="238" t="s">
        <v>198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192</v>
      </c>
      <c r="AU448" s="244" t="s">
        <v>189</v>
      </c>
      <c r="AV448" s="13" t="s">
        <v>81</v>
      </c>
      <c r="AW448" s="13" t="s">
        <v>35</v>
      </c>
      <c r="AX448" s="13" t="s">
        <v>74</v>
      </c>
      <c r="AY448" s="244" t="s">
        <v>179</v>
      </c>
    </row>
    <row r="449" s="14" customFormat="1">
      <c r="A449" s="14"/>
      <c r="B449" s="245"/>
      <c r="C449" s="246"/>
      <c r="D449" s="236" t="s">
        <v>192</v>
      </c>
      <c r="E449" s="247" t="s">
        <v>19</v>
      </c>
      <c r="F449" s="248" t="s">
        <v>674</v>
      </c>
      <c r="G449" s="246"/>
      <c r="H449" s="249">
        <v>6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192</v>
      </c>
      <c r="AU449" s="255" t="s">
        <v>189</v>
      </c>
      <c r="AV449" s="14" t="s">
        <v>14</v>
      </c>
      <c r="AW449" s="14" t="s">
        <v>35</v>
      </c>
      <c r="AX449" s="14" t="s">
        <v>74</v>
      </c>
      <c r="AY449" s="255" t="s">
        <v>179</v>
      </c>
    </row>
    <row r="450" s="15" customFormat="1">
      <c r="A450" s="15"/>
      <c r="B450" s="256"/>
      <c r="C450" s="257"/>
      <c r="D450" s="236" t="s">
        <v>192</v>
      </c>
      <c r="E450" s="258" t="s">
        <v>19</v>
      </c>
      <c r="F450" s="259" t="s">
        <v>201</v>
      </c>
      <c r="G450" s="257"/>
      <c r="H450" s="260">
        <v>6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192</v>
      </c>
      <c r="AU450" s="266" t="s">
        <v>189</v>
      </c>
      <c r="AV450" s="15" t="s">
        <v>188</v>
      </c>
      <c r="AW450" s="15" t="s">
        <v>35</v>
      </c>
      <c r="AX450" s="15" t="s">
        <v>81</v>
      </c>
      <c r="AY450" s="266" t="s">
        <v>179</v>
      </c>
    </row>
    <row r="451" s="2" customFormat="1" ht="21.75" customHeight="1">
      <c r="A451" s="42"/>
      <c r="B451" s="43"/>
      <c r="C451" s="216" t="s">
        <v>358</v>
      </c>
      <c r="D451" s="216" t="s">
        <v>183</v>
      </c>
      <c r="E451" s="217" t="s">
        <v>1656</v>
      </c>
      <c r="F451" s="218" t="s">
        <v>1657</v>
      </c>
      <c r="G451" s="219" t="s">
        <v>325</v>
      </c>
      <c r="H451" s="220">
        <v>3</v>
      </c>
      <c r="I451" s="221"/>
      <c r="J451" s="222">
        <f>ROUND(I451*H451,2)</f>
        <v>0</v>
      </c>
      <c r="K451" s="218" t="s">
        <v>187</v>
      </c>
      <c r="L451" s="48"/>
      <c r="M451" s="223" t="s">
        <v>19</v>
      </c>
      <c r="N451" s="224" t="s">
        <v>45</v>
      </c>
      <c r="O451" s="88"/>
      <c r="P451" s="225">
        <f>O451*H451</f>
        <v>0</v>
      </c>
      <c r="Q451" s="225">
        <v>0.0016999999999999999</v>
      </c>
      <c r="R451" s="225">
        <f>Q451*H451</f>
        <v>0.0050999999999999995</v>
      </c>
      <c r="S451" s="225">
        <v>0</v>
      </c>
      <c r="T451" s="226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7" t="s">
        <v>188</v>
      </c>
      <c r="AT451" s="227" t="s">
        <v>183</v>
      </c>
      <c r="AU451" s="227" t="s">
        <v>189</v>
      </c>
      <c r="AY451" s="21" t="s">
        <v>179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1" t="s">
        <v>81</v>
      </c>
      <c r="BK451" s="228">
        <f>ROUND(I451*H451,2)</f>
        <v>0</v>
      </c>
      <c r="BL451" s="21" t="s">
        <v>188</v>
      </c>
      <c r="BM451" s="227" t="s">
        <v>927</v>
      </c>
    </row>
    <row r="452" s="2" customFormat="1">
      <c r="A452" s="42"/>
      <c r="B452" s="43"/>
      <c r="C452" s="44"/>
      <c r="D452" s="229" t="s">
        <v>190</v>
      </c>
      <c r="E452" s="44"/>
      <c r="F452" s="230" t="s">
        <v>1658</v>
      </c>
      <c r="G452" s="44"/>
      <c r="H452" s="44"/>
      <c r="I452" s="231"/>
      <c r="J452" s="44"/>
      <c r="K452" s="44"/>
      <c r="L452" s="48"/>
      <c r="M452" s="232"/>
      <c r="N452" s="233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1" t="s">
        <v>190</v>
      </c>
      <c r="AU452" s="21" t="s">
        <v>189</v>
      </c>
    </row>
    <row r="453" s="13" customFormat="1">
      <c r="A453" s="13"/>
      <c r="B453" s="234"/>
      <c r="C453" s="235"/>
      <c r="D453" s="236" t="s">
        <v>192</v>
      </c>
      <c r="E453" s="237" t="s">
        <v>19</v>
      </c>
      <c r="F453" s="238" t="s">
        <v>193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192</v>
      </c>
      <c r="AU453" s="244" t="s">
        <v>189</v>
      </c>
      <c r="AV453" s="13" t="s">
        <v>81</v>
      </c>
      <c r="AW453" s="13" t="s">
        <v>35</v>
      </c>
      <c r="AX453" s="13" t="s">
        <v>74</v>
      </c>
      <c r="AY453" s="244" t="s">
        <v>179</v>
      </c>
    </row>
    <row r="454" s="13" customFormat="1">
      <c r="A454" s="13"/>
      <c r="B454" s="234"/>
      <c r="C454" s="235"/>
      <c r="D454" s="236" t="s">
        <v>192</v>
      </c>
      <c r="E454" s="237" t="s">
        <v>19</v>
      </c>
      <c r="F454" s="238" t="s">
        <v>1478</v>
      </c>
      <c r="G454" s="235"/>
      <c r="H454" s="237" t="s">
        <v>19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192</v>
      </c>
      <c r="AU454" s="244" t="s">
        <v>189</v>
      </c>
      <c r="AV454" s="13" t="s">
        <v>81</v>
      </c>
      <c r="AW454" s="13" t="s">
        <v>35</v>
      </c>
      <c r="AX454" s="13" t="s">
        <v>74</v>
      </c>
      <c r="AY454" s="244" t="s">
        <v>179</v>
      </c>
    </row>
    <row r="455" s="13" customFormat="1">
      <c r="A455" s="13"/>
      <c r="B455" s="234"/>
      <c r="C455" s="235"/>
      <c r="D455" s="236" t="s">
        <v>192</v>
      </c>
      <c r="E455" s="237" t="s">
        <v>19</v>
      </c>
      <c r="F455" s="238" t="s">
        <v>198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192</v>
      </c>
      <c r="AU455" s="244" t="s">
        <v>189</v>
      </c>
      <c r="AV455" s="13" t="s">
        <v>81</v>
      </c>
      <c r="AW455" s="13" t="s">
        <v>35</v>
      </c>
      <c r="AX455" s="13" t="s">
        <v>74</v>
      </c>
      <c r="AY455" s="244" t="s">
        <v>179</v>
      </c>
    </row>
    <row r="456" s="14" customFormat="1">
      <c r="A456" s="14"/>
      <c r="B456" s="245"/>
      <c r="C456" s="246"/>
      <c r="D456" s="236" t="s">
        <v>192</v>
      </c>
      <c r="E456" s="247" t="s">
        <v>19</v>
      </c>
      <c r="F456" s="248" t="s">
        <v>449</v>
      </c>
      <c r="G456" s="246"/>
      <c r="H456" s="249">
        <v>3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192</v>
      </c>
      <c r="AU456" s="255" t="s">
        <v>189</v>
      </c>
      <c r="AV456" s="14" t="s">
        <v>14</v>
      </c>
      <c r="AW456" s="14" t="s">
        <v>35</v>
      </c>
      <c r="AX456" s="14" t="s">
        <v>74</v>
      </c>
      <c r="AY456" s="255" t="s">
        <v>179</v>
      </c>
    </row>
    <row r="457" s="15" customFormat="1">
      <c r="A457" s="15"/>
      <c r="B457" s="256"/>
      <c r="C457" s="257"/>
      <c r="D457" s="236" t="s">
        <v>192</v>
      </c>
      <c r="E457" s="258" t="s">
        <v>19</v>
      </c>
      <c r="F457" s="259" t="s">
        <v>201</v>
      </c>
      <c r="G457" s="257"/>
      <c r="H457" s="260">
        <v>3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192</v>
      </c>
      <c r="AU457" s="266" t="s">
        <v>189</v>
      </c>
      <c r="AV457" s="15" t="s">
        <v>188</v>
      </c>
      <c r="AW457" s="15" t="s">
        <v>35</v>
      </c>
      <c r="AX457" s="15" t="s">
        <v>81</v>
      </c>
      <c r="AY457" s="266" t="s">
        <v>179</v>
      </c>
    </row>
    <row r="458" s="2" customFormat="1" ht="16.5" customHeight="1">
      <c r="A458" s="42"/>
      <c r="B458" s="43"/>
      <c r="C458" s="216" t="s">
        <v>716</v>
      </c>
      <c r="D458" s="216" t="s">
        <v>183</v>
      </c>
      <c r="E458" s="217" t="s">
        <v>1659</v>
      </c>
      <c r="F458" s="218" t="s">
        <v>1660</v>
      </c>
      <c r="G458" s="219" t="s">
        <v>204</v>
      </c>
      <c r="H458" s="220">
        <v>78</v>
      </c>
      <c r="I458" s="221"/>
      <c r="J458" s="222">
        <f>ROUND(I458*H458,2)</f>
        <v>0</v>
      </c>
      <c r="K458" s="218" t="s">
        <v>187</v>
      </c>
      <c r="L458" s="48"/>
      <c r="M458" s="223" t="s">
        <v>19</v>
      </c>
      <c r="N458" s="224" t="s">
        <v>45</v>
      </c>
      <c r="O458" s="88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27" t="s">
        <v>188</v>
      </c>
      <c r="AT458" s="227" t="s">
        <v>183</v>
      </c>
      <c r="AU458" s="227" t="s">
        <v>189</v>
      </c>
      <c r="AY458" s="21" t="s">
        <v>179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1" t="s">
        <v>81</v>
      </c>
      <c r="BK458" s="228">
        <f>ROUND(I458*H458,2)</f>
        <v>0</v>
      </c>
      <c r="BL458" s="21" t="s">
        <v>188</v>
      </c>
      <c r="BM458" s="227" t="s">
        <v>490</v>
      </c>
    </row>
    <row r="459" s="2" customFormat="1">
      <c r="A459" s="42"/>
      <c r="B459" s="43"/>
      <c r="C459" s="44"/>
      <c r="D459" s="229" t="s">
        <v>190</v>
      </c>
      <c r="E459" s="44"/>
      <c r="F459" s="230" t="s">
        <v>1661</v>
      </c>
      <c r="G459" s="44"/>
      <c r="H459" s="44"/>
      <c r="I459" s="231"/>
      <c r="J459" s="44"/>
      <c r="K459" s="44"/>
      <c r="L459" s="48"/>
      <c r="M459" s="232"/>
      <c r="N459" s="233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1" t="s">
        <v>190</v>
      </c>
      <c r="AU459" s="21" t="s">
        <v>189</v>
      </c>
    </row>
    <row r="460" s="13" customFormat="1">
      <c r="A460" s="13"/>
      <c r="B460" s="234"/>
      <c r="C460" s="235"/>
      <c r="D460" s="236" t="s">
        <v>192</v>
      </c>
      <c r="E460" s="237" t="s">
        <v>19</v>
      </c>
      <c r="F460" s="238" t="s">
        <v>193</v>
      </c>
      <c r="G460" s="235"/>
      <c r="H460" s="237" t="s">
        <v>19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192</v>
      </c>
      <c r="AU460" s="244" t="s">
        <v>189</v>
      </c>
      <c r="AV460" s="13" t="s">
        <v>81</v>
      </c>
      <c r="AW460" s="13" t="s">
        <v>35</v>
      </c>
      <c r="AX460" s="13" t="s">
        <v>74</v>
      </c>
      <c r="AY460" s="244" t="s">
        <v>179</v>
      </c>
    </row>
    <row r="461" s="13" customFormat="1">
      <c r="A461" s="13"/>
      <c r="B461" s="234"/>
      <c r="C461" s="235"/>
      <c r="D461" s="236" t="s">
        <v>192</v>
      </c>
      <c r="E461" s="237" t="s">
        <v>19</v>
      </c>
      <c r="F461" s="238" t="s">
        <v>1478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192</v>
      </c>
      <c r="AU461" s="244" t="s">
        <v>189</v>
      </c>
      <c r="AV461" s="13" t="s">
        <v>81</v>
      </c>
      <c r="AW461" s="13" t="s">
        <v>35</v>
      </c>
      <c r="AX461" s="13" t="s">
        <v>74</v>
      </c>
      <c r="AY461" s="244" t="s">
        <v>179</v>
      </c>
    </row>
    <row r="462" s="13" customFormat="1">
      <c r="A462" s="13"/>
      <c r="B462" s="234"/>
      <c r="C462" s="235"/>
      <c r="D462" s="236" t="s">
        <v>192</v>
      </c>
      <c r="E462" s="237" t="s">
        <v>19</v>
      </c>
      <c r="F462" s="238" t="s">
        <v>198</v>
      </c>
      <c r="G462" s="235"/>
      <c r="H462" s="237" t="s">
        <v>19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192</v>
      </c>
      <c r="AU462" s="244" t="s">
        <v>189</v>
      </c>
      <c r="AV462" s="13" t="s">
        <v>81</v>
      </c>
      <c r="AW462" s="13" t="s">
        <v>35</v>
      </c>
      <c r="AX462" s="13" t="s">
        <v>74</v>
      </c>
      <c r="AY462" s="244" t="s">
        <v>179</v>
      </c>
    </row>
    <row r="463" s="14" customFormat="1">
      <c r="A463" s="14"/>
      <c r="B463" s="245"/>
      <c r="C463" s="246"/>
      <c r="D463" s="236" t="s">
        <v>192</v>
      </c>
      <c r="E463" s="247" t="s">
        <v>19</v>
      </c>
      <c r="F463" s="248" t="s">
        <v>1662</v>
      </c>
      <c r="G463" s="246"/>
      <c r="H463" s="249">
        <v>78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192</v>
      </c>
      <c r="AU463" s="255" t="s">
        <v>189</v>
      </c>
      <c r="AV463" s="14" t="s">
        <v>14</v>
      </c>
      <c r="AW463" s="14" t="s">
        <v>35</v>
      </c>
      <c r="AX463" s="14" t="s">
        <v>74</v>
      </c>
      <c r="AY463" s="255" t="s">
        <v>179</v>
      </c>
    </row>
    <row r="464" s="15" customFormat="1">
      <c r="A464" s="15"/>
      <c r="B464" s="256"/>
      <c r="C464" s="257"/>
      <c r="D464" s="236" t="s">
        <v>192</v>
      </c>
      <c r="E464" s="258" t="s">
        <v>19</v>
      </c>
      <c r="F464" s="259" t="s">
        <v>201</v>
      </c>
      <c r="G464" s="257"/>
      <c r="H464" s="260">
        <v>78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192</v>
      </c>
      <c r="AU464" s="266" t="s">
        <v>189</v>
      </c>
      <c r="AV464" s="15" t="s">
        <v>188</v>
      </c>
      <c r="AW464" s="15" t="s">
        <v>35</v>
      </c>
      <c r="AX464" s="15" t="s">
        <v>81</v>
      </c>
      <c r="AY464" s="266" t="s">
        <v>179</v>
      </c>
    </row>
    <row r="465" s="2" customFormat="1" ht="16.5" customHeight="1">
      <c r="A465" s="42"/>
      <c r="B465" s="43"/>
      <c r="C465" s="267" t="s">
        <v>363</v>
      </c>
      <c r="D465" s="267" t="s">
        <v>266</v>
      </c>
      <c r="E465" s="268" t="s">
        <v>1663</v>
      </c>
      <c r="F465" s="269" t="s">
        <v>1664</v>
      </c>
      <c r="G465" s="270" t="s">
        <v>186</v>
      </c>
      <c r="H465" s="271">
        <v>80.730000000000004</v>
      </c>
      <c r="I465" s="272"/>
      <c r="J465" s="273">
        <f>ROUND(I465*H465,2)</f>
        <v>0</v>
      </c>
      <c r="K465" s="269" t="s">
        <v>187</v>
      </c>
      <c r="L465" s="274"/>
      <c r="M465" s="275" t="s">
        <v>19</v>
      </c>
      <c r="N465" s="276" t="s">
        <v>45</v>
      </c>
      <c r="O465" s="88"/>
      <c r="P465" s="225">
        <f>O465*H465</f>
        <v>0</v>
      </c>
      <c r="Q465" s="225">
        <v>0.012</v>
      </c>
      <c r="R465" s="225">
        <f>Q465*H465</f>
        <v>0.96876000000000007</v>
      </c>
      <c r="S465" s="225">
        <v>0</v>
      </c>
      <c r="T465" s="226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7" t="s">
        <v>217</v>
      </c>
      <c r="AT465" s="227" t="s">
        <v>266</v>
      </c>
      <c r="AU465" s="227" t="s">
        <v>189</v>
      </c>
      <c r="AY465" s="21" t="s">
        <v>179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1" t="s">
        <v>81</v>
      </c>
      <c r="BK465" s="228">
        <f>ROUND(I465*H465,2)</f>
        <v>0</v>
      </c>
      <c r="BL465" s="21" t="s">
        <v>188</v>
      </c>
      <c r="BM465" s="227" t="s">
        <v>500</v>
      </c>
    </row>
    <row r="466" s="2" customFormat="1" ht="16.5" customHeight="1">
      <c r="A466" s="42"/>
      <c r="B466" s="43"/>
      <c r="C466" s="267" t="s">
        <v>726</v>
      </c>
      <c r="D466" s="267" t="s">
        <v>266</v>
      </c>
      <c r="E466" s="268" t="s">
        <v>1665</v>
      </c>
      <c r="F466" s="269" t="s">
        <v>1666</v>
      </c>
      <c r="G466" s="270" t="s">
        <v>216</v>
      </c>
      <c r="H466" s="271">
        <v>0.56499999999999995</v>
      </c>
      <c r="I466" s="272"/>
      <c r="J466" s="273">
        <f>ROUND(I466*H466,2)</f>
        <v>0</v>
      </c>
      <c r="K466" s="269" t="s">
        <v>187</v>
      </c>
      <c r="L466" s="274"/>
      <c r="M466" s="275" t="s">
        <v>19</v>
      </c>
      <c r="N466" s="276" t="s">
        <v>45</v>
      </c>
      <c r="O466" s="88"/>
      <c r="P466" s="225">
        <f>O466*H466</f>
        <v>0</v>
      </c>
      <c r="Q466" s="225">
        <v>0.55000000000000004</v>
      </c>
      <c r="R466" s="225">
        <f>Q466*H466</f>
        <v>0.31074999999999997</v>
      </c>
      <c r="S466" s="225">
        <v>0</v>
      </c>
      <c r="T466" s="226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7" t="s">
        <v>217</v>
      </c>
      <c r="AT466" s="227" t="s">
        <v>266</v>
      </c>
      <c r="AU466" s="227" t="s">
        <v>189</v>
      </c>
      <c r="AY466" s="21" t="s">
        <v>179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1" t="s">
        <v>81</v>
      </c>
      <c r="BK466" s="228">
        <f>ROUND(I466*H466,2)</f>
        <v>0</v>
      </c>
      <c r="BL466" s="21" t="s">
        <v>188</v>
      </c>
      <c r="BM466" s="227" t="s">
        <v>729</v>
      </c>
    </row>
    <row r="467" s="12" customFormat="1" ht="22.8" customHeight="1">
      <c r="A467" s="12"/>
      <c r="B467" s="200"/>
      <c r="C467" s="201"/>
      <c r="D467" s="202" t="s">
        <v>73</v>
      </c>
      <c r="E467" s="214" t="s">
        <v>188</v>
      </c>
      <c r="F467" s="214" t="s">
        <v>320</v>
      </c>
      <c r="G467" s="201"/>
      <c r="H467" s="201"/>
      <c r="I467" s="204"/>
      <c r="J467" s="215">
        <f>BK467</f>
        <v>0</v>
      </c>
      <c r="K467" s="201"/>
      <c r="L467" s="206"/>
      <c r="M467" s="207"/>
      <c r="N467" s="208"/>
      <c r="O467" s="208"/>
      <c r="P467" s="209">
        <f>P468</f>
        <v>0</v>
      </c>
      <c r="Q467" s="208"/>
      <c r="R467" s="209">
        <f>R468</f>
        <v>4.4673493999999998</v>
      </c>
      <c r="S467" s="208"/>
      <c r="T467" s="210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1" t="s">
        <v>81</v>
      </c>
      <c r="AT467" s="212" t="s">
        <v>73</v>
      </c>
      <c r="AU467" s="212" t="s">
        <v>81</v>
      </c>
      <c r="AY467" s="211" t="s">
        <v>179</v>
      </c>
      <c r="BK467" s="213">
        <f>BK468</f>
        <v>0</v>
      </c>
    </row>
    <row r="468" s="12" customFormat="1" ht="20.88" customHeight="1">
      <c r="A468" s="12"/>
      <c r="B468" s="200"/>
      <c r="C468" s="201"/>
      <c r="D468" s="202" t="s">
        <v>73</v>
      </c>
      <c r="E468" s="214" t="s">
        <v>321</v>
      </c>
      <c r="F468" s="214" t="s">
        <v>322</v>
      </c>
      <c r="G468" s="201"/>
      <c r="H468" s="201"/>
      <c r="I468" s="204"/>
      <c r="J468" s="215">
        <f>BK468</f>
        <v>0</v>
      </c>
      <c r="K468" s="201"/>
      <c r="L468" s="206"/>
      <c r="M468" s="207"/>
      <c r="N468" s="208"/>
      <c r="O468" s="208"/>
      <c r="P468" s="209">
        <f>SUM(P469:P484)</f>
        <v>0</v>
      </c>
      <c r="Q468" s="208"/>
      <c r="R468" s="209">
        <f>SUM(R469:R484)</f>
        <v>4.4673493999999998</v>
      </c>
      <c r="S468" s="208"/>
      <c r="T468" s="210">
        <f>SUM(T469:T484)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1" t="s">
        <v>81</v>
      </c>
      <c r="AT468" s="212" t="s">
        <v>73</v>
      </c>
      <c r="AU468" s="212" t="s">
        <v>14</v>
      </c>
      <c r="AY468" s="211" t="s">
        <v>179</v>
      </c>
      <c r="BK468" s="213">
        <f>SUM(BK469:BK484)</f>
        <v>0</v>
      </c>
    </row>
    <row r="469" s="2" customFormat="1" ht="21.75" customHeight="1">
      <c r="A469" s="42"/>
      <c r="B469" s="43"/>
      <c r="C469" s="216" t="s">
        <v>333</v>
      </c>
      <c r="D469" s="216" t="s">
        <v>183</v>
      </c>
      <c r="E469" s="217" t="s">
        <v>1667</v>
      </c>
      <c r="F469" s="218" t="s">
        <v>1668</v>
      </c>
      <c r="G469" s="219" t="s">
        <v>216</v>
      </c>
      <c r="H469" s="220">
        <v>2.2200000000000002</v>
      </c>
      <c r="I469" s="221"/>
      <c r="J469" s="222">
        <f>ROUND(I469*H469,2)</f>
        <v>0</v>
      </c>
      <c r="K469" s="218" t="s">
        <v>187</v>
      </c>
      <c r="L469" s="48"/>
      <c r="M469" s="223" t="s">
        <v>19</v>
      </c>
      <c r="N469" s="224" t="s">
        <v>45</v>
      </c>
      <c r="O469" s="88"/>
      <c r="P469" s="225">
        <f>O469*H469</f>
        <v>0</v>
      </c>
      <c r="Q469" s="225">
        <v>1.8907700000000001</v>
      </c>
      <c r="R469" s="225">
        <f>Q469*H469</f>
        <v>4.1975094000000004</v>
      </c>
      <c r="S469" s="225">
        <v>0</v>
      </c>
      <c r="T469" s="226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27" t="s">
        <v>188</v>
      </c>
      <c r="AT469" s="227" t="s">
        <v>183</v>
      </c>
      <c r="AU469" s="227" t="s">
        <v>189</v>
      </c>
      <c r="AY469" s="21" t="s">
        <v>179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1" t="s">
        <v>81</v>
      </c>
      <c r="BK469" s="228">
        <f>ROUND(I469*H469,2)</f>
        <v>0</v>
      </c>
      <c r="BL469" s="21" t="s">
        <v>188</v>
      </c>
      <c r="BM469" s="227" t="s">
        <v>965</v>
      </c>
    </row>
    <row r="470" s="2" customFormat="1">
      <c r="A470" s="42"/>
      <c r="B470" s="43"/>
      <c r="C470" s="44"/>
      <c r="D470" s="229" t="s">
        <v>190</v>
      </c>
      <c r="E470" s="44"/>
      <c r="F470" s="230" t="s">
        <v>1669</v>
      </c>
      <c r="G470" s="44"/>
      <c r="H470" s="44"/>
      <c r="I470" s="231"/>
      <c r="J470" s="44"/>
      <c r="K470" s="44"/>
      <c r="L470" s="48"/>
      <c r="M470" s="232"/>
      <c r="N470" s="233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1" t="s">
        <v>190</v>
      </c>
      <c r="AU470" s="21" t="s">
        <v>189</v>
      </c>
    </row>
    <row r="471" s="13" customFormat="1">
      <c r="A471" s="13"/>
      <c r="B471" s="234"/>
      <c r="C471" s="235"/>
      <c r="D471" s="236" t="s">
        <v>192</v>
      </c>
      <c r="E471" s="237" t="s">
        <v>19</v>
      </c>
      <c r="F471" s="238" t="s">
        <v>193</v>
      </c>
      <c r="G471" s="235"/>
      <c r="H471" s="237" t="s">
        <v>19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192</v>
      </c>
      <c r="AU471" s="244" t="s">
        <v>189</v>
      </c>
      <c r="AV471" s="13" t="s">
        <v>81</v>
      </c>
      <c r="AW471" s="13" t="s">
        <v>35</v>
      </c>
      <c r="AX471" s="13" t="s">
        <v>74</v>
      </c>
      <c r="AY471" s="244" t="s">
        <v>179</v>
      </c>
    </row>
    <row r="472" s="13" customFormat="1">
      <c r="A472" s="13"/>
      <c r="B472" s="234"/>
      <c r="C472" s="235"/>
      <c r="D472" s="236" t="s">
        <v>192</v>
      </c>
      <c r="E472" s="237" t="s">
        <v>19</v>
      </c>
      <c r="F472" s="238" t="s">
        <v>1478</v>
      </c>
      <c r="G472" s="235"/>
      <c r="H472" s="237" t="s">
        <v>19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192</v>
      </c>
      <c r="AU472" s="244" t="s">
        <v>189</v>
      </c>
      <c r="AV472" s="13" t="s">
        <v>81</v>
      </c>
      <c r="AW472" s="13" t="s">
        <v>35</v>
      </c>
      <c r="AX472" s="13" t="s">
        <v>74</v>
      </c>
      <c r="AY472" s="244" t="s">
        <v>179</v>
      </c>
    </row>
    <row r="473" s="13" customFormat="1">
      <c r="A473" s="13"/>
      <c r="B473" s="234"/>
      <c r="C473" s="235"/>
      <c r="D473" s="236" t="s">
        <v>192</v>
      </c>
      <c r="E473" s="237" t="s">
        <v>19</v>
      </c>
      <c r="F473" s="238" t="s">
        <v>198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192</v>
      </c>
      <c r="AU473" s="244" t="s">
        <v>189</v>
      </c>
      <c r="AV473" s="13" t="s">
        <v>81</v>
      </c>
      <c r="AW473" s="13" t="s">
        <v>35</v>
      </c>
      <c r="AX473" s="13" t="s">
        <v>74</v>
      </c>
      <c r="AY473" s="244" t="s">
        <v>179</v>
      </c>
    </row>
    <row r="474" s="14" customFormat="1">
      <c r="A474" s="14"/>
      <c r="B474" s="245"/>
      <c r="C474" s="246"/>
      <c r="D474" s="236" t="s">
        <v>192</v>
      </c>
      <c r="E474" s="247" t="s">
        <v>19</v>
      </c>
      <c r="F474" s="248" t="s">
        <v>1670</v>
      </c>
      <c r="G474" s="246"/>
      <c r="H474" s="249">
        <v>2.2200000000000002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192</v>
      </c>
      <c r="AU474" s="255" t="s">
        <v>189</v>
      </c>
      <c r="AV474" s="14" t="s">
        <v>14</v>
      </c>
      <c r="AW474" s="14" t="s">
        <v>35</v>
      </c>
      <c r="AX474" s="14" t="s">
        <v>74</v>
      </c>
      <c r="AY474" s="255" t="s">
        <v>179</v>
      </c>
    </row>
    <row r="475" s="15" customFormat="1">
      <c r="A475" s="15"/>
      <c r="B475" s="256"/>
      <c r="C475" s="257"/>
      <c r="D475" s="236" t="s">
        <v>192</v>
      </c>
      <c r="E475" s="258" t="s">
        <v>19</v>
      </c>
      <c r="F475" s="259" t="s">
        <v>201</v>
      </c>
      <c r="G475" s="257"/>
      <c r="H475" s="260">
        <v>2.2200000000000002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192</v>
      </c>
      <c r="AU475" s="266" t="s">
        <v>189</v>
      </c>
      <c r="AV475" s="15" t="s">
        <v>188</v>
      </c>
      <c r="AW475" s="15" t="s">
        <v>35</v>
      </c>
      <c r="AX475" s="15" t="s">
        <v>81</v>
      </c>
      <c r="AY475" s="266" t="s">
        <v>179</v>
      </c>
    </row>
    <row r="476" s="2" customFormat="1" ht="21.75" customHeight="1">
      <c r="A476" s="42"/>
      <c r="B476" s="43"/>
      <c r="C476" s="216" t="s">
        <v>349</v>
      </c>
      <c r="D476" s="216" t="s">
        <v>183</v>
      </c>
      <c r="E476" s="217" t="s">
        <v>1671</v>
      </c>
      <c r="F476" s="218" t="s">
        <v>1672</v>
      </c>
      <c r="G476" s="219" t="s">
        <v>325</v>
      </c>
      <c r="H476" s="220">
        <v>2</v>
      </c>
      <c r="I476" s="221"/>
      <c r="J476" s="222">
        <f>ROUND(I476*H476,2)</f>
        <v>0</v>
      </c>
      <c r="K476" s="218" t="s">
        <v>187</v>
      </c>
      <c r="L476" s="48"/>
      <c r="M476" s="223" t="s">
        <v>19</v>
      </c>
      <c r="N476" s="224" t="s">
        <v>45</v>
      </c>
      <c r="O476" s="88"/>
      <c r="P476" s="225">
        <f>O476*H476</f>
        <v>0</v>
      </c>
      <c r="Q476" s="225">
        <v>0.087419999999999998</v>
      </c>
      <c r="R476" s="225">
        <f>Q476*H476</f>
        <v>0.17484</v>
      </c>
      <c r="S476" s="225">
        <v>0</v>
      </c>
      <c r="T476" s="226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7" t="s">
        <v>188</v>
      </c>
      <c r="AT476" s="227" t="s">
        <v>183</v>
      </c>
      <c r="AU476" s="227" t="s">
        <v>189</v>
      </c>
      <c r="AY476" s="21" t="s">
        <v>179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21" t="s">
        <v>81</v>
      </c>
      <c r="BK476" s="228">
        <f>ROUND(I476*H476,2)</f>
        <v>0</v>
      </c>
      <c r="BL476" s="21" t="s">
        <v>188</v>
      </c>
      <c r="BM476" s="227" t="s">
        <v>967</v>
      </c>
    </row>
    <row r="477" s="2" customFormat="1">
      <c r="A477" s="42"/>
      <c r="B477" s="43"/>
      <c r="C477" s="44"/>
      <c r="D477" s="229" t="s">
        <v>190</v>
      </c>
      <c r="E477" s="44"/>
      <c r="F477" s="230" t="s">
        <v>1673</v>
      </c>
      <c r="G477" s="44"/>
      <c r="H477" s="44"/>
      <c r="I477" s="231"/>
      <c r="J477" s="44"/>
      <c r="K477" s="44"/>
      <c r="L477" s="48"/>
      <c r="M477" s="232"/>
      <c r="N477" s="233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1" t="s">
        <v>190</v>
      </c>
      <c r="AU477" s="21" t="s">
        <v>189</v>
      </c>
    </row>
    <row r="478" s="13" customFormat="1">
      <c r="A478" s="13"/>
      <c r="B478" s="234"/>
      <c r="C478" s="235"/>
      <c r="D478" s="236" t="s">
        <v>192</v>
      </c>
      <c r="E478" s="237" t="s">
        <v>19</v>
      </c>
      <c r="F478" s="238" t="s">
        <v>193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192</v>
      </c>
      <c r="AU478" s="244" t="s">
        <v>189</v>
      </c>
      <c r="AV478" s="13" t="s">
        <v>81</v>
      </c>
      <c r="AW478" s="13" t="s">
        <v>35</v>
      </c>
      <c r="AX478" s="13" t="s">
        <v>74</v>
      </c>
      <c r="AY478" s="244" t="s">
        <v>179</v>
      </c>
    </row>
    <row r="479" s="13" customFormat="1">
      <c r="A479" s="13"/>
      <c r="B479" s="234"/>
      <c r="C479" s="235"/>
      <c r="D479" s="236" t="s">
        <v>192</v>
      </c>
      <c r="E479" s="237" t="s">
        <v>19</v>
      </c>
      <c r="F479" s="238" t="s">
        <v>1478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192</v>
      </c>
      <c r="AU479" s="244" t="s">
        <v>189</v>
      </c>
      <c r="AV479" s="13" t="s">
        <v>81</v>
      </c>
      <c r="AW479" s="13" t="s">
        <v>35</v>
      </c>
      <c r="AX479" s="13" t="s">
        <v>74</v>
      </c>
      <c r="AY479" s="244" t="s">
        <v>179</v>
      </c>
    </row>
    <row r="480" s="13" customFormat="1">
      <c r="A480" s="13"/>
      <c r="B480" s="234"/>
      <c r="C480" s="235"/>
      <c r="D480" s="236" t="s">
        <v>192</v>
      </c>
      <c r="E480" s="237" t="s">
        <v>19</v>
      </c>
      <c r="F480" s="238" t="s">
        <v>198</v>
      </c>
      <c r="G480" s="235"/>
      <c r="H480" s="237" t="s">
        <v>19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192</v>
      </c>
      <c r="AU480" s="244" t="s">
        <v>189</v>
      </c>
      <c r="AV480" s="13" t="s">
        <v>81</v>
      </c>
      <c r="AW480" s="13" t="s">
        <v>35</v>
      </c>
      <c r="AX480" s="13" t="s">
        <v>74</v>
      </c>
      <c r="AY480" s="244" t="s">
        <v>179</v>
      </c>
    </row>
    <row r="481" s="14" customFormat="1">
      <c r="A481" s="14"/>
      <c r="B481" s="245"/>
      <c r="C481" s="246"/>
      <c r="D481" s="236" t="s">
        <v>192</v>
      </c>
      <c r="E481" s="247" t="s">
        <v>19</v>
      </c>
      <c r="F481" s="248" t="s">
        <v>1674</v>
      </c>
      <c r="G481" s="246"/>
      <c r="H481" s="249">
        <v>2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192</v>
      </c>
      <c r="AU481" s="255" t="s">
        <v>189</v>
      </c>
      <c r="AV481" s="14" t="s">
        <v>14</v>
      </c>
      <c r="AW481" s="14" t="s">
        <v>35</v>
      </c>
      <c r="AX481" s="14" t="s">
        <v>74</v>
      </c>
      <c r="AY481" s="255" t="s">
        <v>179</v>
      </c>
    </row>
    <row r="482" s="15" customFormat="1">
      <c r="A482" s="15"/>
      <c r="B482" s="256"/>
      <c r="C482" s="257"/>
      <c r="D482" s="236" t="s">
        <v>192</v>
      </c>
      <c r="E482" s="258" t="s">
        <v>19</v>
      </c>
      <c r="F482" s="259" t="s">
        <v>201</v>
      </c>
      <c r="G482" s="257"/>
      <c r="H482" s="260">
        <v>2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192</v>
      </c>
      <c r="AU482" s="266" t="s">
        <v>189</v>
      </c>
      <c r="AV482" s="15" t="s">
        <v>188</v>
      </c>
      <c r="AW482" s="15" t="s">
        <v>35</v>
      </c>
      <c r="AX482" s="15" t="s">
        <v>81</v>
      </c>
      <c r="AY482" s="266" t="s">
        <v>179</v>
      </c>
    </row>
    <row r="483" s="2" customFormat="1" ht="16.5" customHeight="1">
      <c r="A483" s="42"/>
      <c r="B483" s="43"/>
      <c r="C483" s="267" t="s">
        <v>371</v>
      </c>
      <c r="D483" s="267" t="s">
        <v>266</v>
      </c>
      <c r="E483" s="268" t="s">
        <v>1675</v>
      </c>
      <c r="F483" s="269" t="s">
        <v>1676</v>
      </c>
      <c r="G483" s="270" t="s">
        <v>325</v>
      </c>
      <c r="H483" s="271">
        <v>1</v>
      </c>
      <c r="I483" s="272"/>
      <c r="J483" s="273">
        <f>ROUND(I483*H483,2)</f>
        <v>0</v>
      </c>
      <c r="K483" s="269" t="s">
        <v>187</v>
      </c>
      <c r="L483" s="274"/>
      <c r="M483" s="275" t="s">
        <v>19</v>
      </c>
      <c r="N483" s="276" t="s">
        <v>45</v>
      </c>
      <c r="O483" s="88"/>
      <c r="P483" s="225">
        <f>O483*H483</f>
        <v>0</v>
      </c>
      <c r="Q483" s="225">
        <v>0.068000000000000005</v>
      </c>
      <c r="R483" s="225">
        <f>Q483*H483</f>
        <v>0.068000000000000005</v>
      </c>
      <c r="S483" s="225">
        <v>0</v>
      </c>
      <c r="T483" s="226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7" t="s">
        <v>217</v>
      </c>
      <c r="AT483" s="227" t="s">
        <v>266</v>
      </c>
      <c r="AU483" s="227" t="s">
        <v>189</v>
      </c>
      <c r="AY483" s="21" t="s">
        <v>179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1" t="s">
        <v>81</v>
      </c>
      <c r="BK483" s="228">
        <f>ROUND(I483*H483,2)</f>
        <v>0</v>
      </c>
      <c r="BL483" s="21" t="s">
        <v>188</v>
      </c>
      <c r="BM483" s="227" t="s">
        <v>968</v>
      </c>
    </row>
    <row r="484" s="2" customFormat="1" ht="16.5" customHeight="1">
      <c r="A484" s="42"/>
      <c r="B484" s="43"/>
      <c r="C484" s="267" t="s">
        <v>626</v>
      </c>
      <c r="D484" s="267" t="s">
        <v>266</v>
      </c>
      <c r="E484" s="268" t="s">
        <v>1677</v>
      </c>
      <c r="F484" s="269" t="s">
        <v>1678</v>
      </c>
      <c r="G484" s="270" t="s">
        <v>325</v>
      </c>
      <c r="H484" s="271">
        <v>1</v>
      </c>
      <c r="I484" s="272"/>
      <c r="J484" s="273">
        <f>ROUND(I484*H484,2)</f>
        <v>0</v>
      </c>
      <c r="K484" s="269" t="s">
        <v>187</v>
      </c>
      <c r="L484" s="274"/>
      <c r="M484" s="275" t="s">
        <v>19</v>
      </c>
      <c r="N484" s="276" t="s">
        <v>45</v>
      </c>
      <c r="O484" s="88"/>
      <c r="P484" s="225">
        <f>O484*H484</f>
        <v>0</v>
      </c>
      <c r="Q484" s="225">
        <v>0.027</v>
      </c>
      <c r="R484" s="225">
        <f>Q484*H484</f>
        <v>0.027</v>
      </c>
      <c r="S484" s="225">
        <v>0</v>
      </c>
      <c r="T484" s="226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7" t="s">
        <v>217</v>
      </c>
      <c r="AT484" s="227" t="s">
        <v>266</v>
      </c>
      <c r="AU484" s="227" t="s">
        <v>189</v>
      </c>
      <c r="AY484" s="21" t="s">
        <v>179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1" t="s">
        <v>81</v>
      </c>
      <c r="BK484" s="228">
        <f>ROUND(I484*H484,2)</f>
        <v>0</v>
      </c>
      <c r="BL484" s="21" t="s">
        <v>188</v>
      </c>
      <c r="BM484" s="227" t="s">
        <v>972</v>
      </c>
    </row>
    <row r="485" s="12" customFormat="1" ht="22.8" customHeight="1">
      <c r="A485" s="12"/>
      <c r="B485" s="200"/>
      <c r="C485" s="201"/>
      <c r="D485" s="202" t="s">
        <v>73</v>
      </c>
      <c r="E485" s="214" t="s">
        <v>222</v>
      </c>
      <c r="F485" s="214" t="s">
        <v>332</v>
      </c>
      <c r="G485" s="201"/>
      <c r="H485" s="201"/>
      <c r="I485" s="204"/>
      <c r="J485" s="215">
        <f>BK485</f>
        <v>0</v>
      </c>
      <c r="K485" s="201"/>
      <c r="L485" s="206"/>
      <c r="M485" s="207"/>
      <c r="N485" s="208"/>
      <c r="O485" s="208"/>
      <c r="P485" s="209">
        <f>P486</f>
        <v>0</v>
      </c>
      <c r="Q485" s="208"/>
      <c r="R485" s="209">
        <f>R486</f>
        <v>11.655799999999999</v>
      </c>
      <c r="S485" s="208"/>
      <c r="T485" s="210">
        <f>T486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1" t="s">
        <v>81</v>
      </c>
      <c r="AT485" s="212" t="s">
        <v>73</v>
      </c>
      <c r="AU485" s="212" t="s">
        <v>81</v>
      </c>
      <c r="AY485" s="211" t="s">
        <v>179</v>
      </c>
      <c r="BK485" s="213">
        <f>BK486</f>
        <v>0</v>
      </c>
    </row>
    <row r="486" s="12" customFormat="1" ht="20.88" customHeight="1">
      <c r="A486" s="12"/>
      <c r="B486" s="200"/>
      <c r="C486" s="201"/>
      <c r="D486" s="202" t="s">
        <v>73</v>
      </c>
      <c r="E486" s="214" t="s">
        <v>626</v>
      </c>
      <c r="F486" s="214" t="s">
        <v>627</v>
      </c>
      <c r="G486" s="201"/>
      <c r="H486" s="201"/>
      <c r="I486" s="204"/>
      <c r="J486" s="215">
        <f>BK486</f>
        <v>0</v>
      </c>
      <c r="K486" s="201"/>
      <c r="L486" s="206"/>
      <c r="M486" s="207"/>
      <c r="N486" s="208"/>
      <c r="O486" s="208"/>
      <c r="P486" s="209">
        <f>SUM(P487:P496)</f>
        <v>0</v>
      </c>
      <c r="Q486" s="208"/>
      <c r="R486" s="209">
        <f>SUM(R487:R496)</f>
        <v>11.655799999999999</v>
      </c>
      <c r="S486" s="208"/>
      <c r="T486" s="210">
        <f>SUM(T487:T496)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1" t="s">
        <v>81</v>
      </c>
      <c r="AT486" s="212" t="s">
        <v>73</v>
      </c>
      <c r="AU486" s="212" t="s">
        <v>14</v>
      </c>
      <c r="AY486" s="211" t="s">
        <v>179</v>
      </c>
      <c r="BK486" s="213">
        <f>SUM(BK487:BK496)</f>
        <v>0</v>
      </c>
    </row>
    <row r="487" s="2" customFormat="1" ht="44.25" customHeight="1">
      <c r="A487" s="42"/>
      <c r="B487" s="43"/>
      <c r="C487" s="216" t="s">
        <v>386</v>
      </c>
      <c r="D487" s="216" t="s">
        <v>183</v>
      </c>
      <c r="E487" s="217" t="s">
        <v>1679</v>
      </c>
      <c r="F487" s="218" t="s">
        <v>1680</v>
      </c>
      <c r="G487" s="219" t="s">
        <v>186</v>
      </c>
      <c r="H487" s="220">
        <v>52</v>
      </c>
      <c r="I487" s="221"/>
      <c r="J487" s="222">
        <f>ROUND(I487*H487,2)</f>
        <v>0</v>
      </c>
      <c r="K487" s="218" t="s">
        <v>187</v>
      </c>
      <c r="L487" s="48"/>
      <c r="M487" s="223" t="s">
        <v>19</v>
      </c>
      <c r="N487" s="224" t="s">
        <v>45</v>
      </c>
      <c r="O487" s="88"/>
      <c r="P487" s="225">
        <f>O487*H487</f>
        <v>0</v>
      </c>
      <c r="Q487" s="225">
        <v>0.089219999999999994</v>
      </c>
      <c r="R487" s="225">
        <f>Q487*H487</f>
        <v>4.6394399999999996</v>
      </c>
      <c r="S487" s="225">
        <v>0</v>
      </c>
      <c r="T487" s="226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27" t="s">
        <v>188</v>
      </c>
      <c r="AT487" s="227" t="s">
        <v>183</v>
      </c>
      <c r="AU487" s="227" t="s">
        <v>189</v>
      </c>
      <c r="AY487" s="21" t="s">
        <v>179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1" t="s">
        <v>81</v>
      </c>
      <c r="BK487" s="228">
        <f>ROUND(I487*H487,2)</f>
        <v>0</v>
      </c>
      <c r="BL487" s="21" t="s">
        <v>188</v>
      </c>
      <c r="BM487" s="227" t="s">
        <v>1357</v>
      </c>
    </row>
    <row r="488" s="2" customFormat="1">
      <c r="A488" s="42"/>
      <c r="B488" s="43"/>
      <c r="C488" s="44"/>
      <c r="D488" s="229" t="s">
        <v>190</v>
      </c>
      <c r="E488" s="44"/>
      <c r="F488" s="230" t="s">
        <v>1681</v>
      </c>
      <c r="G488" s="44"/>
      <c r="H488" s="44"/>
      <c r="I488" s="231"/>
      <c r="J488" s="44"/>
      <c r="K488" s="44"/>
      <c r="L488" s="48"/>
      <c r="M488" s="232"/>
      <c r="N488" s="233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1" t="s">
        <v>190</v>
      </c>
      <c r="AU488" s="21" t="s">
        <v>189</v>
      </c>
    </row>
    <row r="489" s="13" customFormat="1">
      <c r="A489" s="13"/>
      <c r="B489" s="234"/>
      <c r="C489" s="235"/>
      <c r="D489" s="236" t="s">
        <v>192</v>
      </c>
      <c r="E489" s="237" t="s">
        <v>19</v>
      </c>
      <c r="F489" s="238" t="s">
        <v>193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192</v>
      </c>
      <c r="AU489" s="244" t="s">
        <v>189</v>
      </c>
      <c r="AV489" s="13" t="s">
        <v>81</v>
      </c>
      <c r="AW489" s="13" t="s">
        <v>35</v>
      </c>
      <c r="AX489" s="13" t="s">
        <v>74</v>
      </c>
      <c r="AY489" s="244" t="s">
        <v>179</v>
      </c>
    </row>
    <row r="490" s="13" customFormat="1">
      <c r="A490" s="13"/>
      <c r="B490" s="234"/>
      <c r="C490" s="235"/>
      <c r="D490" s="236" t="s">
        <v>192</v>
      </c>
      <c r="E490" s="237" t="s">
        <v>19</v>
      </c>
      <c r="F490" s="238" t="s">
        <v>1478</v>
      </c>
      <c r="G490" s="235"/>
      <c r="H490" s="237" t="s">
        <v>19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192</v>
      </c>
      <c r="AU490" s="244" t="s">
        <v>189</v>
      </c>
      <c r="AV490" s="13" t="s">
        <v>81</v>
      </c>
      <c r="AW490" s="13" t="s">
        <v>35</v>
      </c>
      <c r="AX490" s="13" t="s">
        <v>74</v>
      </c>
      <c r="AY490" s="244" t="s">
        <v>179</v>
      </c>
    </row>
    <row r="491" s="13" customFormat="1">
      <c r="A491" s="13"/>
      <c r="B491" s="234"/>
      <c r="C491" s="235"/>
      <c r="D491" s="236" t="s">
        <v>192</v>
      </c>
      <c r="E491" s="237" t="s">
        <v>19</v>
      </c>
      <c r="F491" s="238" t="s">
        <v>198</v>
      </c>
      <c r="G491" s="235"/>
      <c r="H491" s="237" t="s">
        <v>19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192</v>
      </c>
      <c r="AU491" s="244" t="s">
        <v>189</v>
      </c>
      <c r="AV491" s="13" t="s">
        <v>81</v>
      </c>
      <c r="AW491" s="13" t="s">
        <v>35</v>
      </c>
      <c r="AX491" s="13" t="s">
        <v>74</v>
      </c>
      <c r="AY491" s="244" t="s">
        <v>179</v>
      </c>
    </row>
    <row r="492" s="14" customFormat="1">
      <c r="A492" s="14"/>
      <c r="B492" s="245"/>
      <c r="C492" s="246"/>
      <c r="D492" s="236" t="s">
        <v>192</v>
      </c>
      <c r="E492" s="247" t="s">
        <v>19</v>
      </c>
      <c r="F492" s="248" t="s">
        <v>1682</v>
      </c>
      <c r="G492" s="246"/>
      <c r="H492" s="249">
        <v>52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192</v>
      </c>
      <c r="AU492" s="255" t="s">
        <v>189</v>
      </c>
      <c r="AV492" s="14" t="s">
        <v>14</v>
      </c>
      <c r="AW492" s="14" t="s">
        <v>35</v>
      </c>
      <c r="AX492" s="14" t="s">
        <v>74</v>
      </c>
      <c r="AY492" s="255" t="s">
        <v>179</v>
      </c>
    </row>
    <row r="493" s="15" customFormat="1">
      <c r="A493" s="15"/>
      <c r="B493" s="256"/>
      <c r="C493" s="257"/>
      <c r="D493" s="236" t="s">
        <v>192</v>
      </c>
      <c r="E493" s="258" t="s">
        <v>19</v>
      </c>
      <c r="F493" s="259" t="s">
        <v>201</v>
      </c>
      <c r="G493" s="257"/>
      <c r="H493" s="260">
        <v>52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192</v>
      </c>
      <c r="AU493" s="266" t="s">
        <v>189</v>
      </c>
      <c r="AV493" s="15" t="s">
        <v>188</v>
      </c>
      <c r="AW493" s="15" t="s">
        <v>35</v>
      </c>
      <c r="AX493" s="15" t="s">
        <v>81</v>
      </c>
      <c r="AY493" s="266" t="s">
        <v>179</v>
      </c>
    </row>
    <row r="494" s="2" customFormat="1" ht="16.5" customHeight="1">
      <c r="A494" s="42"/>
      <c r="B494" s="43"/>
      <c r="C494" s="267" t="s">
        <v>933</v>
      </c>
      <c r="D494" s="267" t="s">
        <v>266</v>
      </c>
      <c r="E494" s="268" t="s">
        <v>1683</v>
      </c>
      <c r="F494" s="269" t="s">
        <v>1684</v>
      </c>
      <c r="G494" s="270" t="s">
        <v>186</v>
      </c>
      <c r="H494" s="271">
        <v>53.560000000000002</v>
      </c>
      <c r="I494" s="272"/>
      <c r="J494" s="273">
        <f>ROUND(I494*H494,2)</f>
        <v>0</v>
      </c>
      <c r="K494" s="269" t="s">
        <v>187</v>
      </c>
      <c r="L494" s="274"/>
      <c r="M494" s="275" t="s">
        <v>19</v>
      </c>
      <c r="N494" s="276" t="s">
        <v>45</v>
      </c>
      <c r="O494" s="88"/>
      <c r="P494" s="225">
        <f>O494*H494</f>
        <v>0</v>
      </c>
      <c r="Q494" s="225">
        <v>0.13100000000000001</v>
      </c>
      <c r="R494" s="225">
        <f>Q494*H494</f>
        <v>7.0163600000000006</v>
      </c>
      <c r="S494" s="225">
        <v>0</v>
      </c>
      <c r="T494" s="226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27" t="s">
        <v>217</v>
      </c>
      <c r="AT494" s="227" t="s">
        <v>266</v>
      </c>
      <c r="AU494" s="227" t="s">
        <v>189</v>
      </c>
      <c r="AY494" s="21" t="s">
        <v>179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1" t="s">
        <v>81</v>
      </c>
      <c r="BK494" s="228">
        <f>ROUND(I494*H494,2)</f>
        <v>0</v>
      </c>
      <c r="BL494" s="21" t="s">
        <v>188</v>
      </c>
      <c r="BM494" s="227" t="s">
        <v>978</v>
      </c>
    </row>
    <row r="495" s="14" customFormat="1">
      <c r="A495" s="14"/>
      <c r="B495" s="245"/>
      <c r="C495" s="246"/>
      <c r="D495" s="236" t="s">
        <v>192</v>
      </c>
      <c r="E495" s="247" t="s">
        <v>19</v>
      </c>
      <c r="F495" s="248" t="s">
        <v>1685</v>
      </c>
      <c r="G495" s="246"/>
      <c r="H495" s="249">
        <v>53.560000000000002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192</v>
      </c>
      <c r="AU495" s="255" t="s">
        <v>189</v>
      </c>
      <c r="AV495" s="14" t="s">
        <v>14</v>
      </c>
      <c r="AW495" s="14" t="s">
        <v>35</v>
      </c>
      <c r="AX495" s="14" t="s">
        <v>74</v>
      </c>
      <c r="AY495" s="255" t="s">
        <v>179</v>
      </c>
    </row>
    <row r="496" s="15" customFormat="1">
      <c r="A496" s="15"/>
      <c r="B496" s="256"/>
      <c r="C496" s="257"/>
      <c r="D496" s="236" t="s">
        <v>192</v>
      </c>
      <c r="E496" s="258" t="s">
        <v>19</v>
      </c>
      <c r="F496" s="259" t="s">
        <v>201</v>
      </c>
      <c r="G496" s="257"/>
      <c r="H496" s="260">
        <v>53.560000000000002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192</v>
      </c>
      <c r="AU496" s="266" t="s">
        <v>189</v>
      </c>
      <c r="AV496" s="15" t="s">
        <v>188</v>
      </c>
      <c r="AW496" s="15" t="s">
        <v>35</v>
      </c>
      <c r="AX496" s="15" t="s">
        <v>81</v>
      </c>
      <c r="AY496" s="266" t="s">
        <v>179</v>
      </c>
    </row>
    <row r="497" s="12" customFormat="1" ht="22.8" customHeight="1">
      <c r="A497" s="12"/>
      <c r="B497" s="200"/>
      <c r="C497" s="201"/>
      <c r="D497" s="202" t="s">
        <v>73</v>
      </c>
      <c r="E497" s="214" t="s">
        <v>217</v>
      </c>
      <c r="F497" s="214" t="s">
        <v>374</v>
      </c>
      <c r="G497" s="201"/>
      <c r="H497" s="201"/>
      <c r="I497" s="204"/>
      <c r="J497" s="215">
        <f>BK497</f>
        <v>0</v>
      </c>
      <c r="K497" s="201"/>
      <c r="L497" s="206"/>
      <c r="M497" s="207"/>
      <c r="N497" s="208"/>
      <c r="O497" s="208"/>
      <c r="P497" s="209">
        <f>P498+P529</f>
        <v>0</v>
      </c>
      <c r="Q497" s="208"/>
      <c r="R497" s="209">
        <f>R498+R529</f>
        <v>4.5382790999999996</v>
      </c>
      <c r="S497" s="208"/>
      <c r="T497" s="210">
        <f>T498+T529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1" t="s">
        <v>81</v>
      </c>
      <c r="AT497" s="212" t="s">
        <v>73</v>
      </c>
      <c r="AU497" s="212" t="s">
        <v>81</v>
      </c>
      <c r="AY497" s="211" t="s">
        <v>179</v>
      </c>
      <c r="BK497" s="213">
        <f>BK498+BK529</f>
        <v>0</v>
      </c>
    </row>
    <row r="498" s="12" customFormat="1" ht="20.88" customHeight="1">
      <c r="A498" s="12"/>
      <c r="B498" s="200"/>
      <c r="C498" s="201"/>
      <c r="D498" s="202" t="s">
        <v>73</v>
      </c>
      <c r="E498" s="214" t="s">
        <v>1021</v>
      </c>
      <c r="F498" s="214" t="s">
        <v>1686</v>
      </c>
      <c r="G498" s="201"/>
      <c r="H498" s="201"/>
      <c r="I498" s="204"/>
      <c r="J498" s="215">
        <f>BK498</f>
        <v>0</v>
      </c>
      <c r="K498" s="201"/>
      <c r="L498" s="206"/>
      <c r="M498" s="207"/>
      <c r="N498" s="208"/>
      <c r="O498" s="208"/>
      <c r="P498" s="209">
        <f>SUM(P499:P528)</f>
        <v>0</v>
      </c>
      <c r="Q498" s="208"/>
      <c r="R498" s="209">
        <f>SUM(R499:R528)</f>
        <v>0.1096091</v>
      </c>
      <c r="S498" s="208"/>
      <c r="T498" s="210">
        <f>SUM(T499:T528)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1" t="s">
        <v>81</v>
      </c>
      <c r="AT498" s="212" t="s">
        <v>73</v>
      </c>
      <c r="AU498" s="212" t="s">
        <v>14</v>
      </c>
      <c r="AY498" s="211" t="s">
        <v>179</v>
      </c>
      <c r="BK498" s="213">
        <f>SUM(BK499:BK528)</f>
        <v>0</v>
      </c>
    </row>
    <row r="499" s="2" customFormat="1" ht="24.15" customHeight="1">
      <c r="A499" s="42"/>
      <c r="B499" s="43"/>
      <c r="C499" s="216" t="s">
        <v>392</v>
      </c>
      <c r="D499" s="216" t="s">
        <v>183</v>
      </c>
      <c r="E499" s="217" t="s">
        <v>1687</v>
      </c>
      <c r="F499" s="218" t="s">
        <v>1688</v>
      </c>
      <c r="G499" s="219" t="s">
        <v>204</v>
      </c>
      <c r="H499" s="220">
        <v>29</v>
      </c>
      <c r="I499" s="221"/>
      <c r="J499" s="222">
        <f>ROUND(I499*H499,2)</f>
        <v>0</v>
      </c>
      <c r="K499" s="218" t="s">
        <v>187</v>
      </c>
      <c r="L499" s="48"/>
      <c r="M499" s="223" t="s">
        <v>19</v>
      </c>
      <c r="N499" s="224" t="s">
        <v>45</v>
      </c>
      <c r="O499" s="88"/>
      <c r="P499" s="225">
        <f>O499*H499</f>
        <v>0</v>
      </c>
      <c r="Q499" s="225">
        <v>1.0000000000000001E-05</v>
      </c>
      <c r="R499" s="225">
        <f>Q499*H499</f>
        <v>0.00029</v>
      </c>
      <c r="S499" s="225">
        <v>0</v>
      </c>
      <c r="T499" s="226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27" t="s">
        <v>188</v>
      </c>
      <c r="AT499" s="227" t="s">
        <v>183</v>
      </c>
      <c r="AU499" s="227" t="s">
        <v>189</v>
      </c>
      <c r="AY499" s="21" t="s">
        <v>179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21" t="s">
        <v>81</v>
      </c>
      <c r="BK499" s="228">
        <f>ROUND(I499*H499,2)</f>
        <v>0</v>
      </c>
      <c r="BL499" s="21" t="s">
        <v>188</v>
      </c>
      <c r="BM499" s="227" t="s">
        <v>979</v>
      </c>
    </row>
    <row r="500" s="2" customFormat="1">
      <c r="A500" s="42"/>
      <c r="B500" s="43"/>
      <c r="C500" s="44"/>
      <c r="D500" s="229" t="s">
        <v>190</v>
      </c>
      <c r="E500" s="44"/>
      <c r="F500" s="230" t="s">
        <v>1689</v>
      </c>
      <c r="G500" s="44"/>
      <c r="H500" s="44"/>
      <c r="I500" s="231"/>
      <c r="J500" s="44"/>
      <c r="K500" s="44"/>
      <c r="L500" s="48"/>
      <c r="M500" s="232"/>
      <c r="N500" s="233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1" t="s">
        <v>190</v>
      </c>
      <c r="AU500" s="21" t="s">
        <v>189</v>
      </c>
    </row>
    <row r="501" s="13" customFormat="1">
      <c r="A501" s="13"/>
      <c r="B501" s="234"/>
      <c r="C501" s="235"/>
      <c r="D501" s="236" t="s">
        <v>192</v>
      </c>
      <c r="E501" s="237" t="s">
        <v>19</v>
      </c>
      <c r="F501" s="238" t="s">
        <v>193</v>
      </c>
      <c r="G501" s="235"/>
      <c r="H501" s="237" t="s">
        <v>19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192</v>
      </c>
      <c r="AU501" s="244" t="s">
        <v>189</v>
      </c>
      <c r="AV501" s="13" t="s">
        <v>81</v>
      </c>
      <c r="AW501" s="13" t="s">
        <v>35</v>
      </c>
      <c r="AX501" s="13" t="s">
        <v>74</v>
      </c>
      <c r="AY501" s="244" t="s">
        <v>179</v>
      </c>
    </row>
    <row r="502" s="13" customFormat="1">
      <c r="A502" s="13"/>
      <c r="B502" s="234"/>
      <c r="C502" s="235"/>
      <c r="D502" s="236" t="s">
        <v>192</v>
      </c>
      <c r="E502" s="237" t="s">
        <v>19</v>
      </c>
      <c r="F502" s="238" t="s">
        <v>1478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192</v>
      </c>
      <c r="AU502" s="244" t="s">
        <v>189</v>
      </c>
      <c r="AV502" s="13" t="s">
        <v>81</v>
      </c>
      <c r="AW502" s="13" t="s">
        <v>35</v>
      </c>
      <c r="AX502" s="13" t="s">
        <v>74</v>
      </c>
      <c r="AY502" s="244" t="s">
        <v>179</v>
      </c>
    </row>
    <row r="503" s="13" customFormat="1">
      <c r="A503" s="13"/>
      <c r="B503" s="234"/>
      <c r="C503" s="235"/>
      <c r="D503" s="236" t="s">
        <v>192</v>
      </c>
      <c r="E503" s="237" t="s">
        <v>19</v>
      </c>
      <c r="F503" s="238" t="s">
        <v>198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192</v>
      </c>
      <c r="AU503" s="244" t="s">
        <v>189</v>
      </c>
      <c r="AV503" s="13" t="s">
        <v>81</v>
      </c>
      <c r="AW503" s="13" t="s">
        <v>35</v>
      </c>
      <c r="AX503" s="13" t="s">
        <v>74</v>
      </c>
      <c r="AY503" s="244" t="s">
        <v>179</v>
      </c>
    </row>
    <row r="504" s="14" customFormat="1">
      <c r="A504" s="14"/>
      <c r="B504" s="245"/>
      <c r="C504" s="246"/>
      <c r="D504" s="236" t="s">
        <v>192</v>
      </c>
      <c r="E504" s="247" t="s">
        <v>19</v>
      </c>
      <c r="F504" s="248" t="s">
        <v>1690</v>
      </c>
      <c r="G504" s="246"/>
      <c r="H504" s="249">
        <v>29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192</v>
      </c>
      <c r="AU504" s="255" t="s">
        <v>189</v>
      </c>
      <c r="AV504" s="14" t="s">
        <v>14</v>
      </c>
      <c r="AW504" s="14" t="s">
        <v>35</v>
      </c>
      <c r="AX504" s="14" t="s">
        <v>74</v>
      </c>
      <c r="AY504" s="255" t="s">
        <v>179</v>
      </c>
    </row>
    <row r="505" s="15" customFormat="1">
      <c r="A505" s="15"/>
      <c r="B505" s="256"/>
      <c r="C505" s="257"/>
      <c r="D505" s="236" t="s">
        <v>192</v>
      </c>
      <c r="E505" s="258" t="s">
        <v>19</v>
      </c>
      <c r="F505" s="259" t="s">
        <v>201</v>
      </c>
      <c r="G505" s="257"/>
      <c r="H505" s="260">
        <v>29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192</v>
      </c>
      <c r="AU505" s="266" t="s">
        <v>189</v>
      </c>
      <c r="AV505" s="15" t="s">
        <v>188</v>
      </c>
      <c r="AW505" s="15" t="s">
        <v>35</v>
      </c>
      <c r="AX505" s="15" t="s">
        <v>81</v>
      </c>
      <c r="AY505" s="266" t="s">
        <v>179</v>
      </c>
    </row>
    <row r="506" s="2" customFormat="1" ht="16.5" customHeight="1">
      <c r="A506" s="42"/>
      <c r="B506" s="43"/>
      <c r="C506" s="267" t="s">
        <v>939</v>
      </c>
      <c r="D506" s="267" t="s">
        <v>266</v>
      </c>
      <c r="E506" s="268" t="s">
        <v>1691</v>
      </c>
      <c r="F506" s="269" t="s">
        <v>1692</v>
      </c>
      <c r="G506" s="270" t="s">
        <v>204</v>
      </c>
      <c r="H506" s="271">
        <v>29.870000000000001</v>
      </c>
      <c r="I506" s="272"/>
      <c r="J506" s="273">
        <f>ROUND(I506*H506,2)</f>
        <v>0</v>
      </c>
      <c r="K506" s="269" t="s">
        <v>187</v>
      </c>
      <c r="L506" s="274"/>
      <c r="M506" s="275" t="s">
        <v>19</v>
      </c>
      <c r="N506" s="276" t="s">
        <v>45</v>
      </c>
      <c r="O506" s="88"/>
      <c r="P506" s="225">
        <f>O506*H506</f>
        <v>0</v>
      </c>
      <c r="Q506" s="225">
        <v>0.0016000000000000001</v>
      </c>
      <c r="R506" s="225">
        <f>Q506*H506</f>
        <v>0.047792000000000001</v>
      </c>
      <c r="S506" s="225">
        <v>0</v>
      </c>
      <c r="T506" s="226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27" t="s">
        <v>217</v>
      </c>
      <c r="AT506" s="227" t="s">
        <v>266</v>
      </c>
      <c r="AU506" s="227" t="s">
        <v>189</v>
      </c>
      <c r="AY506" s="21" t="s">
        <v>179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21" t="s">
        <v>81</v>
      </c>
      <c r="BK506" s="228">
        <f>ROUND(I506*H506,2)</f>
        <v>0</v>
      </c>
      <c r="BL506" s="21" t="s">
        <v>188</v>
      </c>
      <c r="BM506" s="227" t="s">
        <v>981</v>
      </c>
    </row>
    <row r="507" s="14" customFormat="1">
      <c r="A507" s="14"/>
      <c r="B507" s="245"/>
      <c r="C507" s="246"/>
      <c r="D507" s="236" t="s">
        <v>192</v>
      </c>
      <c r="E507" s="247" t="s">
        <v>19</v>
      </c>
      <c r="F507" s="248" t="s">
        <v>1693</v>
      </c>
      <c r="G507" s="246"/>
      <c r="H507" s="249">
        <v>29.870000000000001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192</v>
      </c>
      <c r="AU507" s="255" t="s">
        <v>189</v>
      </c>
      <c r="AV507" s="14" t="s">
        <v>14</v>
      </c>
      <c r="AW507" s="14" t="s">
        <v>35</v>
      </c>
      <c r="AX507" s="14" t="s">
        <v>74</v>
      </c>
      <c r="AY507" s="255" t="s">
        <v>179</v>
      </c>
    </row>
    <row r="508" s="15" customFormat="1">
      <c r="A508" s="15"/>
      <c r="B508" s="256"/>
      <c r="C508" s="257"/>
      <c r="D508" s="236" t="s">
        <v>192</v>
      </c>
      <c r="E508" s="258" t="s">
        <v>19</v>
      </c>
      <c r="F508" s="259" t="s">
        <v>201</v>
      </c>
      <c r="G508" s="257"/>
      <c r="H508" s="260">
        <v>29.870000000000001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192</v>
      </c>
      <c r="AU508" s="266" t="s">
        <v>189</v>
      </c>
      <c r="AV508" s="15" t="s">
        <v>188</v>
      </c>
      <c r="AW508" s="15" t="s">
        <v>35</v>
      </c>
      <c r="AX508" s="15" t="s">
        <v>81</v>
      </c>
      <c r="AY508" s="266" t="s">
        <v>179</v>
      </c>
    </row>
    <row r="509" s="2" customFormat="1" ht="24.15" customHeight="1">
      <c r="A509" s="42"/>
      <c r="B509" s="43"/>
      <c r="C509" s="216" t="s">
        <v>398</v>
      </c>
      <c r="D509" s="216" t="s">
        <v>183</v>
      </c>
      <c r="E509" s="217" t="s">
        <v>1694</v>
      </c>
      <c r="F509" s="218" t="s">
        <v>1695</v>
      </c>
      <c r="G509" s="219" t="s">
        <v>204</v>
      </c>
      <c r="H509" s="220">
        <v>3</v>
      </c>
      <c r="I509" s="221"/>
      <c r="J509" s="222">
        <f>ROUND(I509*H509,2)</f>
        <v>0</v>
      </c>
      <c r="K509" s="218" t="s">
        <v>187</v>
      </c>
      <c r="L509" s="48"/>
      <c r="M509" s="223" t="s">
        <v>19</v>
      </c>
      <c r="N509" s="224" t="s">
        <v>45</v>
      </c>
      <c r="O509" s="88"/>
      <c r="P509" s="225">
        <f>O509*H509</f>
        <v>0</v>
      </c>
      <c r="Q509" s="225">
        <v>1.0000000000000001E-05</v>
      </c>
      <c r="R509" s="225">
        <f>Q509*H509</f>
        <v>3.0000000000000004E-05</v>
      </c>
      <c r="S509" s="225">
        <v>0</v>
      </c>
      <c r="T509" s="226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27" t="s">
        <v>188</v>
      </c>
      <c r="AT509" s="227" t="s">
        <v>183</v>
      </c>
      <c r="AU509" s="227" t="s">
        <v>189</v>
      </c>
      <c r="AY509" s="21" t="s">
        <v>179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1" t="s">
        <v>81</v>
      </c>
      <c r="BK509" s="228">
        <f>ROUND(I509*H509,2)</f>
        <v>0</v>
      </c>
      <c r="BL509" s="21" t="s">
        <v>188</v>
      </c>
      <c r="BM509" s="227" t="s">
        <v>983</v>
      </c>
    </row>
    <row r="510" s="2" customFormat="1">
      <c r="A510" s="42"/>
      <c r="B510" s="43"/>
      <c r="C510" s="44"/>
      <c r="D510" s="229" t="s">
        <v>190</v>
      </c>
      <c r="E510" s="44"/>
      <c r="F510" s="230" t="s">
        <v>1696</v>
      </c>
      <c r="G510" s="44"/>
      <c r="H510" s="44"/>
      <c r="I510" s="231"/>
      <c r="J510" s="44"/>
      <c r="K510" s="44"/>
      <c r="L510" s="48"/>
      <c r="M510" s="232"/>
      <c r="N510" s="233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1" t="s">
        <v>190</v>
      </c>
      <c r="AU510" s="21" t="s">
        <v>189</v>
      </c>
    </row>
    <row r="511" s="2" customFormat="1" ht="16.5" customHeight="1">
      <c r="A511" s="42"/>
      <c r="B511" s="43"/>
      <c r="C511" s="267" t="s">
        <v>947</v>
      </c>
      <c r="D511" s="267" t="s">
        <v>266</v>
      </c>
      <c r="E511" s="268" t="s">
        <v>1697</v>
      </c>
      <c r="F511" s="269" t="s">
        <v>1698</v>
      </c>
      <c r="G511" s="270" t="s">
        <v>204</v>
      </c>
      <c r="H511" s="271">
        <v>1.03</v>
      </c>
      <c r="I511" s="272"/>
      <c r="J511" s="273">
        <f>ROUND(I511*H511,2)</f>
        <v>0</v>
      </c>
      <c r="K511" s="269" t="s">
        <v>187</v>
      </c>
      <c r="L511" s="274"/>
      <c r="M511" s="275" t="s">
        <v>19</v>
      </c>
      <c r="N511" s="276" t="s">
        <v>45</v>
      </c>
      <c r="O511" s="88"/>
      <c r="P511" s="225">
        <f>O511*H511</f>
        <v>0</v>
      </c>
      <c r="Q511" s="225">
        <v>0.0025899999999999999</v>
      </c>
      <c r="R511" s="225">
        <f>Q511*H511</f>
        <v>0.0026676999999999998</v>
      </c>
      <c r="S511" s="225">
        <v>0</v>
      </c>
      <c r="T511" s="226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27" t="s">
        <v>217</v>
      </c>
      <c r="AT511" s="227" t="s">
        <v>266</v>
      </c>
      <c r="AU511" s="227" t="s">
        <v>189</v>
      </c>
      <c r="AY511" s="21" t="s">
        <v>179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1" t="s">
        <v>81</v>
      </c>
      <c r="BK511" s="228">
        <f>ROUND(I511*H511,2)</f>
        <v>0</v>
      </c>
      <c r="BL511" s="21" t="s">
        <v>188</v>
      </c>
      <c r="BM511" s="227" t="s">
        <v>985</v>
      </c>
    </row>
    <row r="512" s="14" customFormat="1">
      <c r="A512" s="14"/>
      <c r="B512" s="245"/>
      <c r="C512" s="246"/>
      <c r="D512" s="236" t="s">
        <v>192</v>
      </c>
      <c r="E512" s="247" t="s">
        <v>19</v>
      </c>
      <c r="F512" s="248" t="s">
        <v>1699</v>
      </c>
      <c r="G512" s="246"/>
      <c r="H512" s="249">
        <v>1.03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192</v>
      </c>
      <c r="AU512" s="255" t="s">
        <v>189</v>
      </c>
      <c r="AV512" s="14" t="s">
        <v>14</v>
      </c>
      <c r="AW512" s="14" t="s">
        <v>35</v>
      </c>
      <c r="AX512" s="14" t="s">
        <v>74</v>
      </c>
      <c r="AY512" s="255" t="s">
        <v>179</v>
      </c>
    </row>
    <row r="513" s="15" customFormat="1">
      <c r="A513" s="15"/>
      <c r="B513" s="256"/>
      <c r="C513" s="257"/>
      <c r="D513" s="236" t="s">
        <v>192</v>
      </c>
      <c r="E513" s="258" t="s">
        <v>19</v>
      </c>
      <c r="F513" s="259" t="s">
        <v>201</v>
      </c>
      <c r="G513" s="257"/>
      <c r="H513" s="260">
        <v>1.03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192</v>
      </c>
      <c r="AU513" s="266" t="s">
        <v>189</v>
      </c>
      <c r="AV513" s="15" t="s">
        <v>188</v>
      </c>
      <c r="AW513" s="15" t="s">
        <v>35</v>
      </c>
      <c r="AX513" s="15" t="s">
        <v>81</v>
      </c>
      <c r="AY513" s="266" t="s">
        <v>179</v>
      </c>
    </row>
    <row r="514" s="2" customFormat="1" ht="16.5" customHeight="1">
      <c r="A514" s="42"/>
      <c r="B514" s="43"/>
      <c r="C514" s="267" t="s">
        <v>380</v>
      </c>
      <c r="D514" s="267" t="s">
        <v>266</v>
      </c>
      <c r="E514" s="268" t="s">
        <v>1700</v>
      </c>
      <c r="F514" s="269" t="s">
        <v>1701</v>
      </c>
      <c r="G514" s="270" t="s">
        <v>204</v>
      </c>
      <c r="H514" s="271">
        <v>2.0600000000000001</v>
      </c>
      <c r="I514" s="272"/>
      <c r="J514" s="273">
        <f>ROUND(I514*H514,2)</f>
        <v>0</v>
      </c>
      <c r="K514" s="269" t="s">
        <v>187</v>
      </c>
      <c r="L514" s="274"/>
      <c r="M514" s="275" t="s">
        <v>19</v>
      </c>
      <c r="N514" s="276" t="s">
        <v>45</v>
      </c>
      <c r="O514" s="88"/>
      <c r="P514" s="225">
        <f>O514*H514</f>
        <v>0</v>
      </c>
      <c r="Q514" s="225">
        <v>0.00281</v>
      </c>
      <c r="R514" s="225">
        <f>Q514*H514</f>
        <v>0.0057886000000000005</v>
      </c>
      <c r="S514" s="225">
        <v>0</v>
      </c>
      <c r="T514" s="226">
        <f>S514*H514</f>
        <v>0</v>
      </c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R514" s="227" t="s">
        <v>217</v>
      </c>
      <c r="AT514" s="227" t="s">
        <v>266</v>
      </c>
      <c r="AU514" s="227" t="s">
        <v>189</v>
      </c>
      <c r="AY514" s="21" t="s">
        <v>179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1" t="s">
        <v>81</v>
      </c>
      <c r="BK514" s="228">
        <f>ROUND(I514*H514,2)</f>
        <v>0</v>
      </c>
      <c r="BL514" s="21" t="s">
        <v>188</v>
      </c>
      <c r="BM514" s="227" t="s">
        <v>988</v>
      </c>
    </row>
    <row r="515" s="14" customFormat="1">
      <c r="A515" s="14"/>
      <c r="B515" s="245"/>
      <c r="C515" s="246"/>
      <c r="D515" s="236" t="s">
        <v>192</v>
      </c>
      <c r="E515" s="247" t="s">
        <v>19</v>
      </c>
      <c r="F515" s="248" t="s">
        <v>1702</v>
      </c>
      <c r="G515" s="246"/>
      <c r="H515" s="249">
        <v>2.0600000000000001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192</v>
      </c>
      <c r="AU515" s="255" t="s">
        <v>189</v>
      </c>
      <c r="AV515" s="14" t="s">
        <v>14</v>
      </c>
      <c r="AW515" s="14" t="s">
        <v>35</v>
      </c>
      <c r="AX515" s="14" t="s">
        <v>74</v>
      </c>
      <c r="AY515" s="255" t="s">
        <v>179</v>
      </c>
    </row>
    <row r="516" s="15" customFormat="1">
      <c r="A516" s="15"/>
      <c r="B516" s="256"/>
      <c r="C516" s="257"/>
      <c r="D516" s="236" t="s">
        <v>192</v>
      </c>
      <c r="E516" s="258" t="s">
        <v>19</v>
      </c>
      <c r="F516" s="259" t="s">
        <v>201</v>
      </c>
      <c r="G516" s="257"/>
      <c r="H516" s="260">
        <v>2.0600000000000001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192</v>
      </c>
      <c r="AU516" s="266" t="s">
        <v>189</v>
      </c>
      <c r="AV516" s="15" t="s">
        <v>188</v>
      </c>
      <c r="AW516" s="15" t="s">
        <v>35</v>
      </c>
      <c r="AX516" s="15" t="s">
        <v>81</v>
      </c>
      <c r="AY516" s="266" t="s">
        <v>179</v>
      </c>
    </row>
    <row r="517" s="2" customFormat="1" ht="24.15" customHeight="1">
      <c r="A517" s="42"/>
      <c r="B517" s="43"/>
      <c r="C517" s="216" t="s">
        <v>952</v>
      </c>
      <c r="D517" s="216" t="s">
        <v>183</v>
      </c>
      <c r="E517" s="217" t="s">
        <v>1703</v>
      </c>
      <c r="F517" s="218" t="s">
        <v>1704</v>
      </c>
      <c r="G517" s="219" t="s">
        <v>204</v>
      </c>
      <c r="H517" s="220">
        <v>8</v>
      </c>
      <c r="I517" s="221"/>
      <c r="J517" s="222">
        <f>ROUND(I517*H517,2)</f>
        <v>0</v>
      </c>
      <c r="K517" s="218" t="s">
        <v>187</v>
      </c>
      <c r="L517" s="48"/>
      <c r="M517" s="223" t="s">
        <v>19</v>
      </c>
      <c r="N517" s="224" t="s">
        <v>45</v>
      </c>
      <c r="O517" s="88"/>
      <c r="P517" s="225">
        <f>O517*H517</f>
        <v>0</v>
      </c>
      <c r="Q517" s="225">
        <v>1.0000000000000001E-05</v>
      </c>
      <c r="R517" s="225">
        <f>Q517*H517</f>
        <v>8.0000000000000007E-05</v>
      </c>
      <c r="S517" s="225">
        <v>0</v>
      </c>
      <c r="T517" s="226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27" t="s">
        <v>188</v>
      </c>
      <c r="AT517" s="227" t="s">
        <v>183</v>
      </c>
      <c r="AU517" s="227" t="s">
        <v>189</v>
      </c>
      <c r="AY517" s="21" t="s">
        <v>179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1" t="s">
        <v>81</v>
      </c>
      <c r="BK517" s="228">
        <f>ROUND(I517*H517,2)</f>
        <v>0</v>
      </c>
      <c r="BL517" s="21" t="s">
        <v>188</v>
      </c>
      <c r="BM517" s="227" t="s">
        <v>994</v>
      </c>
    </row>
    <row r="518" s="2" customFormat="1">
      <c r="A518" s="42"/>
      <c r="B518" s="43"/>
      <c r="C518" s="44"/>
      <c r="D518" s="229" t="s">
        <v>190</v>
      </c>
      <c r="E518" s="44"/>
      <c r="F518" s="230" t="s">
        <v>1705</v>
      </c>
      <c r="G518" s="44"/>
      <c r="H518" s="44"/>
      <c r="I518" s="231"/>
      <c r="J518" s="44"/>
      <c r="K518" s="44"/>
      <c r="L518" s="48"/>
      <c r="M518" s="232"/>
      <c r="N518" s="233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1" t="s">
        <v>190</v>
      </c>
      <c r="AU518" s="21" t="s">
        <v>189</v>
      </c>
    </row>
    <row r="519" s="2" customFormat="1" ht="16.5" customHeight="1">
      <c r="A519" s="42"/>
      <c r="B519" s="43"/>
      <c r="C519" s="267" t="s">
        <v>404</v>
      </c>
      <c r="D519" s="267" t="s">
        <v>266</v>
      </c>
      <c r="E519" s="268" t="s">
        <v>1706</v>
      </c>
      <c r="F519" s="269" t="s">
        <v>1707</v>
      </c>
      <c r="G519" s="270" t="s">
        <v>204</v>
      </c>
      <c r="H519" s="271">
        <v>8.2400000000000002</v>
      </c>
      <c r="I519" s="272"/>
      <c r="J519" s="273">
        <f>ROUND(I519*H519,2)</f>
        <v>0</v>
      </c>
      <c r="K519" s="269" t="s">
        <v>187</v>
      </c>
      <c r="L519" s="274"/>
      <c r="M519" s="275" t="s">
        <v>19</v>
      </c>
      <c r="N519" s="276" t="s">
        <v>45</v>
      </c>
      <c r="O519" s="88"/>
      <c r="P519" s="225">
        <f>O519*H519</f>
        <v>0</v>
      </c>
      <c r="Q519" s="225">
        <v>0.0044200000000000003</v>
      </c>
      <c r="R519" s="225">
        <f>Q519*H519</f>
        <v>0.036420800000000003</v>
      </c>
      <c r="S519" s="225">
        <v>0</v>
      </c>
      <c r="T519" s="226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7" t="s">
        <v>217</v>
      </c>
      <c r="AT519" s="227" t="s">
        <v>266</v>
      </c>
      <c r="AU519" s="227" t="s">
        <v>189</v>
      </c>
      <c r="AY519" s="21" t="s">
        <v>179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1" t="s">
        <v>81</v>
      </c>
      <c r="BK519" s="228">
        <f>ROUND(I519*H519,2)</f>
        <v>0</v>
      </c>
      <c r="BL519" s="21" t="s">
        <v>188</v>
      </c>
      <c r="BM519" s="227" t="s">
        <v>1402</v>
      </c>
    </row>
    <row r="520" s="14" customFormat="1">
      <c r="A520" s="14"/>
      <c r="B520" s="245"/>
      <c r="C520" s="246"/>
      <c r="D520" s="236" t="s">
        <v>192</v>
      </c>
      <c r="E520" s="247" t="s">
        <v>19</v>
      </c>
      <c r="F520" s="248" t="s">
        <v>1708</v>
      </c>
      <c r="G520" s="246"/>
      <c r="H520" s="249">
        <v>8.2400000000000002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192</v>
      </c>
      <c r="AU520" s="255" t="s">
        <v>189</v>
      </c>
      <c r="AV520" s="14" t="s">
        <v>14</v>
      </c>
      <c r="AW520" s="14" t="s">
        <v>35</v>
      </c>
      <c r="AX520" s="14" t="s">
        <v>74</v>
      </c>
      <c r="AY520" s="255" t="s">
        <v>179</v>
      </c>
    </row>
    <row r="521" s="15" customFormat="1">
      <c r="A521" s="15"/>
      <c r="B521" s="256"/>
      <c r="C521" s="257"/>
      <c r="D521" s="236" t="s">
        <v>192</v>
      </c>
      <c r="E521" s="258" t="s">
        <v>19</v>
      </c>
      <c r="F521" s="259" t="s">
        <v>201</v>
      </c>
      <c r="G521" s="257"/>
      <c r="H521" s="260">
        <v>8.2400000000000002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192</v>
      </c>
      <c r="AU521" s="266" t="s">
        <v>189</v>
      </c>
      <c r="AV521" s="15" t="s">
        <v>188</v>
      </c>
      <c r="AW521" s="15" t="s">
        <v>35</v>
      </c>
      <c r="AX521" s="15" t="s">
        <v>81</v>
      </c>
      <c r="AY521" s="266" t="s">
        <v>179</v>
      </c>
    </row>
    <row r="522" s="2" customFormat="1" ht="24.15" customHeight="1">
      <c r="A522" s="42"/>
      <c r="B522" s="43"/>
      <c r="C522" s="216" t="s">
        <v>961</v>
      </c>
      <c r="D522" s="216" t="s">
        <v>183</v>
      </c>
      <c r="E522" s="217" t="s">
        <v>1709</v>
      </c>
      <c r="F522" s="218" t="s">
        <v>1710</v>
      </c>
      <c r="G522" s="219" t="s">
        <v>325</v>
      </c>
      <c r="H522" s="220">
        <v>1</v>
      </c>
      <c r="I522" s="221"/>
      <c r="J522" s="222">
        <f>ROUND(I522*H522,2)</f>
        <v>0</v>
      </c>
      <c r="K522" s="218" t="s">
        <v>187</v>
      </c>
      <c r="L522" s="48"/>
      <c r="M522" s="223" t="s">
        <v>19</v>
      </c>
      <c r="N522" s="224" t="s">
        <v>45</v>
      </c>
      <c r="O522" s="88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R522" s="227" t="s">
        <v>188</v>
      </c>
      <c r="AT522" s="227" t="s">
        <v>183</v>
      </c>
      <c r="AU522" s="227" t="s">
        <v>189</v>
      </c>
      <c r="AY522" s="21" t="s">
        <v>179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1" t="s">
        <v>81</v>
      </c>
      <c r="BK522" s="228">
        <f>ROUND(I522*H522,2)</f>
        <v>0</v>
      </c>
      <c r="BL522" s="21" t="s">
        <v>188</v>
      </c>
      <c r="BM522" s="227" t="s">
        <v>998</v>
      </c>
    </row>
    <row r="523" s="2" customFormat="1">
      <c r="A523" s="42"/>
      <c r="B523" s="43"/>
      <c r="C523" s="44"/>
      <c r="D523" s="229" t="s">
        <v>190</v>
      </c>
      <c r="E523" s="44"/>
      <c r="F523" s="230" t="s">
        <v>1711</v>
      </c>
      <c r="G523" s="44"/>
      <c r="H523" s="44"/>
      <c r="I523" s="231"/>
      <c r="J523" s="44"/>
      <c r="K523" s="44"/>
      <c r="L523" s="48"/>
      <c r="M523" s="232"/>
      <c r="N523" s="233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T523" s="21" t="s">
        <v>190</v>
      </c>
      <c r="AU523" s="21" t="s">
        <v>189</v>
      </c>
    </row>
    <row r="524" s="2" customFormat="1" ht="16.5" customHeight="1">
      <c r="A524" s="42"/>
      <c r="B524" s="43"/>
      <c r="C524" s="267" t="s">
        <v>411</v>
      </c>
      <c r="D524" s="267" t="s">
        <v>266</v>
      </c>
      <c r="E524" s="268" t="s">
        <v>1712</v>
      </c>
      <c r="F524" s="269" t="s">
        <v>1713</v>
      </c>
      <c r="G524" s="270" t="s">
        <v>325</v>
      </c>
      <c r="H524" s="271">
        <v>1</v>
      </c>
      <c r="I524" s="272"/>
      <c r="J524" s="273">
        <f>ROUND(I524*H524,2)</f>
        <v>0</v>
      </c>
      <c r="K524" s="269" t="s">
        <v>187</v>
      </c>
      <c r="L524" s="274"/>
      <c r="M524" s="275" t="s">
        <v>19</v>
      </c>
      <c r="N524" s="276" t="s">
        <v>45</v>
      </c>
      <c r="O524" s="88"/>
      <c r="P524" s="225">
        <f>O524*H524</f>
        <v>0</v>
      </c>
      <c r="Q524" s="225">
        <v>0.00054000000000000001</v>
      </c>
      <c r="R524" s="225">
        <f>Q524*H524</f>
        <v>0.00054000000000000001</v>
      </c>
      <c r="S524" s="225">
        <v>0</v>
      </c>
      <c r="T524" s="226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27" t="s">
        <v>217</v>
      </c>
      <c r="AT524" s="227" t="s">
        <v>266</v>
      </c>
      <c r="AU524" s="227" t="s">
        <v>189</v>
      </c>
      <c r="AY524" s="21" t="s">
        <v>179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1" t="s">
        <v>81</v>
      </c>
      <c r="BK524" s="228">
        <f>ROUND(I524*H524,2)</f>
        <v>0</v>
      </c>
      <c r="BL524" s="21" t="s">
        <v>188</v>
      </c>
      <c r="BM524" s="227" t="s">
        <v>1004</v>
      </c>
    </row>
    <row r="525" s="2" customFormat="1" ht="24.15" customHeight="1">
      <c r="A525" s="42"/>
      <c r="B525" s="43"/>
      <c r="C525" s="216" t="s">
        <v>966</v>
      </c>
      <c r="D525" s="216" t="s">
        <v>183</v>
      </c>
      <c r="E525" s="217" t="s">
        <v>1714</v>
      </c>
      <c r="F525" s="218" t="s">
        <v>1715</v>
      </c>
      <c r="G525" s="219" t="s">
        <v>325</v>
      </c>
      <c r="H525" s="220">
        <v>1</v>
      </c>
      <c r="I525" s="221"/>
      <c r="J525" s="222">
        <f>ROUND(I525*H525,2)</f>
        <v>0</v>
      </c>
      <c r="K525" s="218" t="s">
        <v>187</v>
      </c>
      <c r="L525" s="48"/>
      <c r="M525" s="223" t="s">
        <v>19</v>
      </c>
      <c r="N525" s="224" t="s">
        <v>45</v>
      </c>
      <c r="O525" s="88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27" t="s">
        <v>188</v>
      </c>
      <c r="AT525" s="227" t="s">
        <v>183</v>
      </c>
      <c r="AU525" s="227" t="s">
        <v>189</v>
      </c>
      <c r="AY525" s="21" t="s">
        <v>179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21" t="s">
        <v>81</v>
      </c>
      <c r="BK525" s="228">
        <f>ROUND(I525*H525,2)</f>
        <v>0</v>
      </c>
      <c r="BL525" s="21" t="s">
        <v>188</v>
      </c>
      <c r="BM525" s="227" t="s">
        <v>1008</v>
      </c>
    </row>
    <row r="526" s="2" customFormat="1">
      <c r="A526" s="42"/>
      <c r="B526" s="43"/>
      <c r="C526" s="44"/>
      <c r="D526" s="229" t="s">
        <v>190</v>
      </c>
      <c r="E526" s="44"/>
      <c r="F526" s="230" t="s">
        <v>1716</v>
      </c>
      <c r="G526" s="44"/>
      <c r="H526" s="44"/>
      <c r="I526" s="231"/>
      <c r="J526" s="44"/>
      <c r="K526" s="44"/>
      <c r="L526" s="48"/>
      <c r="M526" s="232"/>
      <c r="N526" s="233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1" t="s">
        <v>190</v>
      </c>
      <c r="AU526" s="21" t="s">
        <v>189</v>
      </c>
    </row>
    <row r="527" s="2" customFormat="1" ht="16.5" customHeight="1">
      <c r="A527" s="42"/>
      <c r="B527" s="43"/>
      <c r="C527" s="267" t="s">
        <v>420</v>
      </c>
      <c r="D527" s="267" t="s">
        <v>266</v>
      </c>
      <c r="E527" s="268" t="s">
        <v>1717</v>
      </c>
      <c r="F527" s="269" t="s">
        <v>1718</v>
      </c>
      <c r="G527" s="270" t="s">
        <v>325</v>
      </c>
      <c r="H527" s="271">
        <v>1</v>
      </c>
      <c r="I527" s="272"/>
      <c r="J527" s="273">
        <f>ROUND(I527*H527,2)</f>
        <v>0</v>
      </c>
      <c r="K527" s="269" t="s">
        <v>187</v>
      </c>
      <c r="L527" s="274"/>
      <c r="M527" s="275" t="s">
        <v>19</v>
      </c>
      <c r="N527" s="276" t="s">
        <v>45</v>
      </c>
      <c r="O527" s="88"/>
      <c r="P527" s="225">
        <f>O527*H527</f>
        <v>0</v>
      </c>
      <c r="Q527" s="225">
        <v>0.016</v>
      </c>
      <c r="R527" s="225">
        <f>Q527*H527</f>
        <v>0.016</v>
      </c>
      <c r="S527" s="225">
        <v>0</v>
      </c>
      <c r="T527" s="226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7" t="s">
        <v>217</v>
      </c>
      <c r="AT527" s="227" t="s">
        <v>266</v>
      </c>
      <c r="AU527" s="227" t="s">
        <v>189</v>
      </c>
      <c r="AY527" s="21" t="s">
        <v>179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1" t="s">
        <v>81</v>
      </c>
      <c r="BK527" s="228">
        <f>ROUND(I527*H527,2)</f>
        <v>0</v>
      </c>
      <c r="BL527" s="21" t="s">
        <v>188</v>
      </c>
      <c r="BM527" s="227" t="s">
        <v>1719</v>
      </c>
    </row>
    <row r="528" s="2" customFormat="1">
      <c r="A528" s="42"/>
      <c r="B528" s="43"/>
      <c r="C528" s="44"/>
      <c r="D528" s="236" t="s">
        <v>272</v>
      </c>
      <c r="E528" s="44"/>
      <c r="F528" s="277" t="s">
        <v>1720</v>
      </c>
      <c r="G528" s="44"/>
      <c r="H528" s="44"/>
      <c r="I528" s="231"/>
      <c r="J528" s="44"/>
      <c r="K528" s="44"/>
      <c r="L528" s="48"/>
      <c r="M528" s="232"/>
      <c r="N528" s="233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1" t="s">
        <v>272</v>
      </c>
      <c r="AU528" s="21" t="s">
        <v>189</v>
      </c>
    </row>
    <row r="529" s="12" customFormat="1" ht="20.88" customHeight="1">
      <c r="A529" s="12"/>
      <c r="B529" s="200"/>
      <c r="C529" s="201"/>
      <c r="D529" s="202" t="s">
        <v>73</v>
      </c>
      <c r="E529" s="214" t="s">
        <v>375</v>
      </c>
      <c r="F529" s="214" t="s">
        <v>376</v>
      </c>
      <c r="G529" s="201"/>
      <c r="H529" s="201"/>
      <c r="I529" s="204"/>
      <c r="J529" s="215">
        <f>BK529</f>
        <v>0</v>
      </c>
      <c r="K529" s="201"/>
      <c r="L529" s="206"/>
      <c r="M529" s="207"/>
      <c r="N529" s="208"/>
      <c r="O529" s="208"/>
      <c r="P529" s="209">
        <f>SUM(P530:P554)</f>
        <v>0</v>
      </c>
      <c r="Q529" s="208"/>
      <c r="R529" s="209">
        <f>SUM(R530:R554)</f>
        <v>4.4286699999999994</v>
      </c>
      <c r="S529" s="208"/>
      <c r="T529" s="210">
        <f>SUM(T530:T554)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1" t="s">
        <v>81</v>
      </c>
      <c r="AT529" s="212" t="s">
        <v>73</v>
      </c>
      <c r="AU529" s="212" t="s">
        <v>14</v>
      </c>
      <c r="AY529" s="211" t="s">
        <v>179</v>
      </c>
      <c r="BK529" s="213">
        <f>SUM(BK530:BK554)</f>
        <v>0</v>
      </c>
    </row>
    <row r="530" s="2" customFormat="1" ht="16.5" customHeight="1">
      <c r="A530" s="42"/>
      <c r="B530" s="43"/>
      <c r="C530" s="216" t="s">
        <v>969</v>
      </c>
      <c r="D530" s="216" t="s">
        <v>183</v>
      </c>
      <c r="E530" s="217" t="s">
        <v>1721</v>
      </c>
      <c r="F530" s="218" t="s">
        <v>1722</v>
      </c>
      <c r="G530" s="219" t="s">
        <v>325</v>
      </c>
      <c r="H530" s="220">
        <v>3</v>
      </c>
      <c r="I530" s="221"/>
      <c r="J530" s="222">
        <f>ROUND(I530*H530,2)</f>
        <v>0</v>
      </c>
      <c r="K530" s="218" t="s">
        <v>187</v>
      </c>
      <c r="L530" s="48"/>
      <c r="M530" s="223" t="s">
        <v>19</v>
      </c>
      <c r="N530" s="224" t="s">
        <v>45</v>
      </c>
      <c r="O530" s="88"/>
      <c r="P530" s="225">
        <f>O530*H530</f>
        <v>0</v>
      </c>
      <c r="Q530" s="225">
        <v>0.010189999999999999</v>
      </c>
      <c r="R530" s="225">
        <f>Q530*H530</f>
        <v>0.03057</v>
      </c>
      <c r="S530" s="225">
        <v>0</v>
      </c>
      <c r="T530" s="226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27" t="s">
        <v>188</v>
      </c>
      <c r="AT530" s="227" t="s">
        <v>183</v>
      </c>
      <c r="AU530" s="227" t="s">
        <v>189</v>
      </c>
      <c r="AY530" s="21" t="s">
        <v>179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21" t="s">
        <v>81</v>
      </c>
      <c r="BK530" s="228">
        <f>ROUND(I530*H530,2)</f>
        <v>0</v>
      </c>
      <c r="BL530" s="21" t="s">
        <v>188</v>
      </c>
      <c r="BM530" s="227" t="s">
        <v>1018</v>
      </c>
    </row>
    <row r="531" s="2" customFormat="1">
      <c r="A531" s="42"/>
      <c r="B531" s="43"/>
      <c r="C531" s="44"/>
      <c r="D531" s="229" t="s">
        <v>190</v>
      </c>
      <c r="E531" s="44"/>
      <c r="F531" s="230" t="s">
        <v>1723</v>
      </c>
      <c r="G531" s="44"/>
      <c r="H531" s="44"/>
      <c r="I531" s="231"/>
      <c r="J531" s="44"/>
      <c r="K531" s="44"/>
      <c r="L531" s="48"/>
      <c r="M531" s="232"/>
      <c r="N531" s="233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1" t="s">
        <v>190</v>
      </c>
      <c r="AU531" s="21" t="s">
        <v>189</v>
      </c>
    </row>
    <row r="532" s="2" customFormat="1" ht="16.5" customHeight="1">
      <c r="A532" s="42"/>
      <c r="B532" s="43"/>
      <c r="C532" s="267" t="s">
        <v>427</v>
      </c>
      <c r="D532" s="267" t="s">
        <v>266</v>
      </c>
      <c r="E532" s="268" t="s">
        <v>1724</v>
      </c>
      <c r="F532" s="269" t="s">
        <v>1725</v>
      </c>
      <c r="G532" s="270" t="s">
        <v>325</v>
      </c>
      <c r="H532" s="271">
        <v>1</v>
      </c>
      <c r="I532" s="272"/>
      <c r="J532" s="273">
        <f>ROUND(I532*H532,2)</f>
        <v>0</v>
      </c>
      <c r="K532" s="269" t="s">
        <v>187</v>
      </c>
      <c r="L532" s="274"/>
      <c r="M532" s="275" t="s">
        <v>19</v>
      </c>
      <c r="N532" s="276" t="s">
        <v>45</v>
      </c>
      <c r="O532" s="88"/>
      <c r="P532" s="225">
        <f>O532*H532</f>
        <v>0</v>
      </c>
      <c r="Q532" s="225">
        <v>0.254</v>
      </c>
      <c r="R532" s="225">
        <f>Q532*H532</f>
        <v>0.254</v>
      </c>
      <c r="S532" s="225">
        <v>0</v>
      </c>
      <c r="T532" s="226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27" t="s">
        <v>217</v>
      </c>
      <c r="AT532" s="227" t="s">
        <v>266</v>
      </c>
      <c r="AU532" s="227" t="s">
        <v>189</v>
      </c>
      <c r="AY532" s="21" t="s">
        <v>179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1" t="s">
        <v>81</v>
      </c>
      <c r="BK532" s="228">
        <f>ROUND(I532*H532,2)</f>
        <v>0</v>
      </c>
      <c r="BL532" s="21" t="s">
        <v>188</v>
      </c>
      <c r="BM532" s="227" t="s">
        <v>1024</v>
      </c>
    </row>
    <row r="533" s="2" customFormat="1" ht="16.5" customHeight="1">
      <c r="A533" s="42"/>
      <c r="B533" s="43"/>
      <c r="C533" s="267" t="s">
        <v>977</v>
      </c>
      <c r="D533" s="267" t="s">
        <v>266</v>
      </c>
      <c r="E533" s="268" t="s">
        <v>1726</v>
      </c>
      <c r="F533" s="269" t="s">
        <v>1727</v>
      </c>
      <c r="G533" s="270" t="s">
        <v>325</v>
      </c>
      <c r="H533" s="271">
        <v>1</v>
      </c>
      <c r="I533" s="272"/>
      <c r="J533" s="273">
        <f>ROUND(I533*H533,2)</f>
        <v>0</v>
      </c>
      <c r="K533" s="269" t="s">
        <v>187</v>
      </c>
      <c r="L533" s="274"/>
      <c r="M533" s="275" t="s">
        <v>19</v>
      </c>
      <c r="N533" s="276" t="s">
        <v>45</v>
      </c>
      <c r="O533" s="88"/>
      <c r="P533" s="225">
        <f>O533*H533</f>
        <v>0</v>
      </c>
      <c r="Q533" s="225">
        <v>0.50600000000000001</v>
      </c>
      <c r="R533" s="225">
        <f>Q533*H533</f>
        <v>0.50600000000000001</v>
      </c>
      <c r="S533" s="225">
        <v>0</v>
      </c>
      <c r="T533" s="226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27" t="s">
        <v>217</v>
      </c>
      <c r="AT533" s="227" t="s">
        <v>266</v>
      </c>
      <c r="AU533" s="227" t="s">
        <v>189</v>
      </c>
      <c r="AY533" s="21" t="s">
        <v>179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21" t="s">
        <v>81</v>
      </c>
      <c r="BK533" s="228">
        <f>ROUND(I533*H533,2)</f>
        <v>0</v>
      </c>
      <c r="BL533" s="21" t="s">
        <v>188</v>
      </c>
      <c r="BM533" s="227" t="s">
        <v>1026</v>
      </c>
    </row>
    <row r="534" s="2" customFormat="1" ht="16.5" customHeight="1">
      <c r="A534" s="42"/>
      <c r="B534" s="43"/>
      <c r="C534" s="267" t="s">
        <v>432</v>
      </c>
      <c r="D534" s="267" t="s">
        <v>266</v>
      </c>
      <c r="E534" s="268" t="s">
        <v>1728</v>
      </c>
      <c r="F534" s="269" t="s">
        <v>1729</v>
      </c>
      <c r="G534" s="270" t="s">
        <v>325</v>
      </c>
      <c r="H534" s="271">
        <v>1</v>
      </c>
      <c r="I534" s="272"/>
      <c r="J534" s="273">
        <f>ROUND(I534*H534,2)</f>
        <v>0</v>
      </c>
      <c r="K534" s="269" t="s">
        <v>187</v>
      </c>
      <c r="L534" s="274"/>
      <c r="M534" s="275" t="s">
        <v>19</v>
      </c>
      <c r="N534" s="276" t="s">
        <v>45</v>
      </c>
      <c r="O534" s="88"/>
      <c r="P534" s="225">
        <f>O534*H534</f>
        <v>0</v>
      </c>
      <c r="Q534" s="225">
        <v>1.0129999999999999</v>
      </c>
      <c r="R534" s="225">
        <f>Q534*H534</f>
        <v>1.0129999999999999</v>
      </c>
      <c r="S534" s="225">
        <v>0</v>
      </c>
      <c r="T534" s="226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27" t="s">
        <v>217</v>
      </c>
      <c r="AT534" s="227" t="s">
        <v>266</v>
      </c>
      <c r="AU534" s="227" t="s">
        <v>189</v>
      </c>
      <c r="AY534" s="21" t="s">
        <v>179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1" t="s">
        <v>81</v>
      </c>
      <c r="BK534" s="228">
        <f>ROUND(I534*H534,2)</f>
        <v>0</v>
      </c>
      <c r="BL534" s="21" t="s">
        <v>188</v>
      </c>
      <c r="BM534" s="227" t="s">
        <v>1431</v>
      </c>
    </row>
    <row r="535" s="2" customFormat="1" ht="16.5" customHeight="1">
      <c r="A535" s="42"/>
      <c r="B535" s="43"/>
      <c r="C535" s="216" t="s">
        <v>980</v>
      </c>
      <c r="D535" s="216" t="s">
        <v>183</v>
      </c>
      <c r="E535" s="217" t="s">
        <v>1730</v>
      </c>
      <c r="F535" s="218" t="s">
        <v>1731</v>
      </c>
      <c r="G535" s="219" t="s">
        <v>325</v>
      </c>
      <c r="H535" s="220">
        <v>1</v>
      </c>
      <c r="I535" s="221"/>
      <c r="J535" s="222">
        <f>ROUND(I535*H535,2)</f>
        <v>0</v>
      </c>
      <c r="K535" s="218" t="s">
        <v>187</v>
      </c>
      <c r="L535" s="48"/>
      <c r="M535" s="223" t="s">
        <v>19</v>
      </c>
      <c r="N535" s="224" t="s">
        <v>45</v>
      </c>
      <c r="O535" s="88"/>
      <c r="P535" s="225">
        <f>O535*H535</f>
        <v>0</v>
      </c>
      <c r="Q535" s="225">
        <v>0.01248</v>
      </c>
      <c r="R535" s="225">
        <f>Q535*H535</f>
        <v>0.01248</v>
      </c>
      <c r="S535" s="225">
        <v>0</v>
      </c>
      <c r="T535" s="226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7" t="s">
        <v>188</v>
      </c>
      <c r="AT535" s="227" t="s">
        <v>183</v>
      </c>
      <c r="AU535" s="227" t="s">
        <v>189</v>
      </c>
      <c r="AY535" s="21" t="s">
        <v>179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1" t="s">
        <v>81</v>
      </c>
      <c r="BK535" s="228">
        <f>ROUND(I535*H535,2)</f>
        <v>0</v>
      </c>
      <c r="BL535" s="21" t="s">
        <v>188</v>
      </c>
      <c r="BM535" s="227" t="s">
        <v>1732</v>
      </c>
    </row>
    <row r="536" s="2" customFormat="1">
      <c r="A536" s="42"/>
      <c r="B536" s="43"/>
      <c r="C536" s="44"/>
      <c r="D536" s="229" t="s">
        <v>190</v>
      </c>
      <c r="E536" s="44"/>
      <c r="F536" s="230" t="s">
        <v>1733</v>
      </c>
      <c r="G536" s="44"/>
      <c r="H536" s="44"/>
      <c r="I536" s="231"/>
      <c r="J536" s="44"/>
      <c r="K536" s="44"/>
      <c r="L536" s="48"/>
      <c r="M536" s="232"/>
      <c r="N536" s="233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1" t="s">
        <v>190</v>
      </c>
      <c r="AU536" s="21" t="s">
        <v>189</v>
      </c>
    </row>
    <row r="537" s="2" customFormat="1" ht="16.5" customHeight="1">
      <c r="A537" s="42"/>
      <c r="B537" s="43"/>
      <c r="C537" s="267" t="s">
        <v>437</v>
      </c>
      <c r="D537" s="267" t="s">
        <v>266</v>
      </c>
      <c r="E537" s="268" t="s">
        <v>1734</v>
      </c>
      <c r="F537" s="269" t="s">
        <v>1735</v>
      </c>
      <c r="G537" s="270" t="s">
        <v>325</v>
      </c>
      <c r="H537" s="271">
        <v>1</v>
      </c>
      <c r="I537" s="272"/>
      <c r="J537" s="273">
        <f>ROUND(I537*H537,2)</f>
        <v>0</v>
      </c>
      <c r="K537" s="269" t="s">
        <v>187</v>
      </c>
      <c r="L537" s="274"/>
      <c r="M537" s="275" t="s">
        <v>19</v>
      </c>
      <c r="N537" s="276" t="s">
        <v>45</v>
      </c>
      <c r="O537" s="88"/>
      <c r="P537" s="225">
        <f>O537*H537</f>
        <v>0</v>
      </c>
      <c r="Q537" s="225">
        <v>0.54800000000000004</v>
      </c>
      <c r="R537" s="225">
        <f>Q537*H537</f>
        <v>0.54800000000000004</v>
      </c>
      <c r="S537" s="225">
        <v>0</v>
      </c>
      <c r="T537" s="226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27" t="s">
        <v>217</v>
      </c>
      <c r="AT537" s="227" t="s">
        <v>266</v>
      </c>
      <c r="AU537" s="227" t="s">
        <v>189</v>
      </c>
      <c r="AY537" s="21" t="s">
        <v>179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21" t="s">
        <v>81</v>
      </c>
      <c r="BK537" s="228">
        <f>ROUND(I537*H537,2)</f>
        <v>0</v>
      </c>
      <c r="BL537" s="21" t="s">
        <v>188</v>
      </c>
      <c r="BM537" s="227" t="s">
        <v>1736</v>
      </c>
    </row>
    <row r="538" s="2" customFormat="1" ht="16.5" customHeight="1">
      <c r="A538" s="42"/>
      <c r="B538" s="43"/>
      <c r="C538" s="216" t="s">
        <v>984</v>
      </c>
      <c r="D538" s="216" t="s">
        <v>183</v>
      </c>
      <c r="E538" s="217" t="s">
        <v>1737</v>
      </c>
      <c r="F538" s="218" t="s">
        <v>1738</v>
      </c>
      <c r="G538" s="219" t="s">
        <v>325</v>
      </c>
      <c r="H538" s="220">
        <v>1</v>
      </c>
      <c r="I538" s="221"/>
      <c r="J538" s="222">
        <f>ROUND(I538*H538,2)</f>
        <v>0</v>
      </c>
      <c r="K538" s="218" t="s">
        <v>187</v>
      </c>
      <c r="L538" s="48"/>
      <c r="M538" s="223" t="s">
        <v>19</v>
      </c>
      <c r="N538" s="224" t="s">
        <v>45</v>
      </c>
      <c r="O538" s="88"/>
      <c r="P538" s="225">
        <f>O538*H538</f>
        <v>0</v>
      </c>
      <c r="Q538" s="225">
        <v>0.028539999999999999</v>
      </c>
      <c r="R538" s="225">
        <f>Q538*H538</f>
        <v>0.028539999999999999</v>
      </c>
      <c r="S538" s="225">
        <v>0</v>
      </c>
      <c r="T538" s="226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27" t="s">
        <v>188</v>
      </c>
      <c r="AT538" s="227" t="s">
        <v>183</v>
      </c>
      <c r="AU538" s="227" t="s">
        <v>189</v>
      </c>
      <c r="AY538" s="21" t="s">
        <v>179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21" t="s">
        <v>81</v>
      </c>
      <c r="BK538" s="228">
        <f>ROUND(I538*H538,2)</f>
        <v>0</v>
      </c>
      <c r="BL538" s="21" t="s">
        <v>188</v>
      </c>
      <c r="BM538" s="227" t="s">
        <v>1739</v>
      </c>
    </row>
    <row r="539" s="2" customFormat="1">
      <c r="A539" s="42"/>
      <c r="B539" s="43"/>
      <c r="C539" s="44"/>
      <c r="D539" s="229" t="s">
        <v>190</v>
      </c>
      <c r="E539" s="44"/>
      <c r="F539" s="230" t="s">
        <v>1740</v>
      </c>
      <c r="G539" s="44"/>
      <c r="H539" s="44"/>
      <c r="I539" s="231"/>
      <c r="J539" s="44"/>
      <c r="K539" s="44"/>
      <c r="L539" s="48"/>
      <c r="M539" s="232"/>
      <c r="N539" s="233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1" t="s">
        <v>190</v>
      </c>
      <c r="AU539" s="21" t="s">
        <v>189</v>
      </c>
    </row>
    <row r="540" s="2" customFormat="1" ht="16.5" customHeight="1">
      <c r="A540" s="42"/>
      <c r="B540" s="43"/>
      <c r="C540" s="267" t="s">
        <v>442</v>
      </c>
      <c r="D540" s="267" t="s">
        <v>266</v>
      </c>
      <c r="E540" s="268" t="s">
        <v>1741</v>
      </c>
      <c r="F540" s="269" t="s">
        <v>1742</v>
      </c>
      <c r="G540" s="270" t="s">
        <v>325</v>
      </c>
      <c r="H540" s="271">
        <v>1</v>
      </c>
      <c r="I540" s="272"/>
      <c r="J540" s="273">
        <f>ROUND(I540*H540,2)</f>
        <v>0</v>
      </c>
      <c r="K540" s="269" t="s">
        <v>187</v>
      </c>
      <c r="L540" s="274"/>
      <c r="M540" s="275" t="s">
        <v>19</v>
      </c>
      <c r="N540" s="276" t="s">
        <v>45</v>
      </c>
      <c r="O540" s="88"/>
      <c r="P540" s="225">
        <f>O540*H540</f>
        <v>0</v>
      </c>
      <c r="Q540" s="225">
        <v>1.2290000000000001</v>
      </c>
      <c r="R540" s="225">
        <f>Q540*H540</f>
        <v>1.2290000000000001</v>
      </c>
      <c r="S540" s="225">
        <v>0</v>
      </c>
      <c r="T540" s="226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7" t="s">
        <v>217</v>
      </c>
      <c r="AT540" s="227" t="s">
        <v>266</v>
      </c>
      <c r="AU540" s="227" t="s">
        <v>189</v>
      </c>
      <c r="AY540" s="21" t="s">
        <v>179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1" t="s">
        <v>81</v>
      </c>
      <c r="BK540" s="228">
        <f>ROUND(I540*H540,2)</f>
        <v>0</v>
      </c>
      <c r="BL540" s="21" t="s">
        <v>188</v>
      </c>
      <c r="BM540" s="227" t="s">
        <v>1743</v>
      </c>
    </row>
    <row r="541" s="2" customFormat="1" ht="16.5" customHeight="1">
      <c r="A541" s="42"/>
      <c r="B541" s="43"/>
      <c r="C541" s="216" t="s">
        <v>991</v>
      </c>
      <c r="D541" s="216" t="s">
        <v>183</v>
      </c>
      <c r="E541" s="217" t="s">
        <v>1744</v>
      </c>
      <c r="F541" s="218" t="s">
        <v>1745</v>
      </c>
      <c r="G541" s="219" t="s">
        <v>325</v>
      </c>
      <c r="H541" s="220">
        <v>1</v>
      </c>
      <c r="I541" s="221"/>
      <c r="J541" s="222">
        <f>ROUND(I541*H541,2)</f>
        <v>0</v>
      </c>
      <c r="K541" s="218" t="s">
        <v>187</v>
      </c>
      <c r="L541" s="48"/>
      <c r="M541" s="223" t="s">
        <v>19</v>
      </c>
      <c r="N541" s="224" t="s">
        <v>45</v>
      </c>
      <c r="O541" s="88"/>
      <c r="P541" s="225">
        <f>O541*H541</f>
        <v>0</v>
      </c>
      <c r="Q541" s="225">
        <v>0.12422</v>
      </c>
      <c r="R541" s="225">
        <f>Q541*H541</f>
        <v>0.12422</v>
      </c>
      <c r="S541" s="225">
        <v>0</v>
      </c>
      <c r="T541" s="226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27" t="s">
        <v>188</v>
      </c>
      <c r="AT541" s="227" t="s">
        <v>183</v>
      </c>
      <c r="AU541" s="227" t="s">
        <v>189</v>
      </c>
      <c r="AY541" s="21" t="s">
        <v>179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1" t="s">
        <v>81</v>
      </c>
      <c r="BK541" s="228">
        <f>ROUND(I541*H541,2)</f>
        <v>0</v>
      </c>
      <c r="BL541" s="21" t="s">
        <v>188</v>
      </c>
      <c r="BM541" s="227" t="s">
        <v>1040</v>
      </c>
    </row>
    <row r="542" s="2" customFormat="1">
      <c r="A542" s="42"/>
      <c r="B542" s="43"/>
      <c r="C542" s="44"/>
      <c r="D542" s="229" t="s">
        <v>190</v>
      </c>
      <c r="E542" s="44"/>
      <c r="F542" s="230" t="s">
        <v>1746</v>
      </c>
      <c r="G542" s="44"/>
      <c r="H542" s="44"/>
      <c r="I542" s="231"/>
      <c r="J542" s="44"/>
      <c r="K542" s="44"/>
      <c r="L542" s="48"/>
      <c r="M542" s="232"/>
      <c r="N542" s="233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1" t="s">
        <v>190</v>
      </c>
      <c r="AU542" s="21" t="s">
        <v>189</v>
      </c>
    </row>
    <row r="543" s="2" customFormat="1" ht="16.5" customHeight="1">
      <c r="A543" s="42"/>
      <c r="B543" s="43"/>
      <c r="C543" s="267" t="s">
        <v>447</v>
      </c>
      <c r="D543" s="267" t="s">
        <v>266</v>
      </c>
      <c r="E543" s="268" t="s">
        <v>1747</v>
      </c>
      <c r="F543" s="269" t="s">
        <v>1748</v>
      </c>
      <c r="G543" s="270" t="s">
        <v>325</v>
      </c>
      <c r="H543" s="271">
        <v>1</v>
      </c>
      <c r="I543" s="272"/>
      <c r="J543" s="273">
        <f>ROUND(I543*H543,2)</f>
        <v>0</v>
      </c>
      <c r="K543" s="269" t="s">
        <v>187</v>
      </c>
      <c r="L543" s="274"/>
      <c r="M543" s="275" t="s">
        <v>19</v>
      </c>
      <c r="N543" s="276" t="s">
        <v>45</v>
      </c>
      <c r="O543" s="88"/>
      <c r="P543" s="225">
        <f>O543*H543</f>
        <v>0</v>
      </c>
      <c r="Q543" s="225">
        <v>0.108</v>
      </c>
      <c r="R543" s="225">
        <f>Q543*H543</f>
        <v>0.108</v>
      </c>
      <c r="S543" s="225">
        <v>0</v>
      </c>
      <c r="T543" s="226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7" t="s">
        <v>217</v>
      </c>
      <c r="AT543" s="227" t="s">
        <v>266</v>
      </c>
      <c r="AU543" s="227" t="s">
        <v>189</v>
      </c>
      <c r="AY543" s="21" t="s">
        <v>179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1" t="s">
        <v>81</v>
      </c>
      <c r="BK543" s="228">
        <f>ROUND(I543*H543,2)</f>
        <v>0</v>
      </c>
      <c r="BL543" s="21" t="s">
        <v>188</v>
      </c>
      <c r="BM543" s="227" t="s">
        <v>1749</v>
      </c>
    </row>
    <row r="544" s="2" customFormat="1">
      <c r="A544" s="42"/>
      <c r="B544" s="43"/>
      <c r="C544" s="44"/>
      <c r="D544" s="236" t="s">
        <v>272</v>
      </c>
      <c r="E544" s="44"/>
      <c r="F544" s="277" t="s">
        <v>1750</v>
      </c>
      <c r="G544" s="44"/>
      <c r="H544" s="44"/>
      <c r="I544" s="231"/>
      <c r="J544" s="44"/>
      <c r="K544" s="44"/>
      <c r="L544" s="48"/>
      <c r="M544" s="232"/>
      <c r="N544" s="233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1" t="s">
        <v>272</v>
      </c>
      <c r="AU544" s="21" t="s">
        <v>189</v>
      </c>
    </row>
    <row r="545" s="2" customFormat="1" ht="16.5" customHeight="1">
      <c r="A545" s="42"/>
      <c r="B545" s="43"/>
      <c r="C545" s="216" t="s">
        <v>1001</v>
      </c>
      <c r="D545" s="216" t="s">
        <v>183</v>
      </c>
      <c r="E545" s="217" t="s">
        <v>1751</v>
      </c>
      <c r="F545" s="218" t="s">
        <v>1752</v>
      </c>
      <c r="G545" s="219" t="s">
        <v>325</v>
      </c>
      <c r="H545" s="220">
        <v>1</v>
      </c>
      <c r="I545" s="221"/>
      <c r="J545" s="222">
        <f>ROUND(I545*H545,2)</f>
        <v>0</v>
      </c>
      <c r="K545" s="218" t="s">
        <v>187</v>
      </c>
      <c r="L545" s="48"/>
      <c r="M545" s="223" t="s">
        <v>19</v>
      </c>
      <c r="N545" s="224" t="s">
        <v>45</v>
      </c>
      <c r="O545" s="88"/>
      <c r="P545" s="225">
        <f>O545*H545</f>
        <v>0</v>
      </c>
      <c r="Q545" s="225">
        <v>0.02972</v>
      </c>
      <c r="R545" s="225">
        <f>Q545*H545</f>
        <v>0.02972</v>
      </c>
      <c r="S545" s="225">
        <v>0</v>
      </c>
      <c r="T545" s="226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27" t="s">
        <v>188</v>
      </c>
      <c r="AT545" s="227" t="s">
        <v>183</v>
      </c>
      <c r="AU545" s="227" t="s">
        <v>189</v>
      </c>
      <c r="AY545" s="21" t="s">
        <v>179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1" t="s">
        <v>81</v>
      </c>
      <c r="BK545" s="228">
        <f>ROUND(I545*H545,2)</f>
        <v>0</v>
      </c>
      <c r="BL545" s="21" t="s">
        <v>188</v>
      </c>
      <c r="BM545" s="227" t="s">
        <v>423</v>
      </c>
    </row>
    <row r="546" s="2" customFormat="1">
      <c r="A546" s="42"/>
      <c r="B546" s="43"/>
      <c r="C546" s="44"/>
      <c r="D546" s="229" t="s">
        <v>190</v>
      </c>
      <c r="E546" s="44"/>
      <c r="F546" s="230" t="s">
        <v>1753</v>
      </c>
      <c r="G546" s="44"/>
      <c r="H546" s="44"/>
      <c r="I546" s="231"/>
      <c r="J546" s="44"/>
      <c r="K546" s="44"/>
      <c r="L546" s="48"/>
      <c r="M546" s="232"/>
      <c r="N546" s="233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1" t="s">
        <v>190</v>
      </c>
      <c r="AU546" s="21" t="s">
        <v>189</v>
      </c>
    </row>
    <row r="547" s="2" customFormat="1" ht="16.5" customHeight="1">
      <c r="A547" s="42"/>
      <c r="B547" s="43"/>
      <c r="C547" s="267" t="s">
        <v>453</v>
      </c>
      <c r="D547" s="267" t="s">
        <v>266</v>
      </c>
      <c r="E547" s="268" t="s">
        <v>1754</v>
      </c>
      <c r="F547" s="269" t="s">
        <v>1755</v>
      </c>
      <c r="G547" s="270" t="s">
        <v>325</v>
      </c>
      <c r="H547" s="271">
        <v>1</v>
      </c>
      <c r="I547" s="272"/>
      <c r="J547" s="273">
        <f>ROUND(I547*H547,2)</f>
        <v>0</v>
      </c>
      <c r="K547" s="269" t="s">
        <v>187</v>
      </c>
      <c r="L547" s="274"/>
      <c r="M547" s="275" t="s">
        <v>19</v>
      </c>
      <c r="N547" s="276" t="s">
        <v>45</v>
      </c>
      <c r="O547" s="88"/>
      <c r="P547" s="225">
        <f>O547*H547</f>
        <v>0</v>
      </c>
      <c r="Q547" s="225">
        <v>0.040000000000000001</v>
      </c>
      <c r="R547" s="225">
        <f>Q547*H547</f>
        <v>0.040000000000000001</v>
      </c>
      <c r="S547" s="225">
        <v>0</v>
      </c>
      <c r="T547" s="226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27" t="s">
        <v>217</v>
      </c>
      <c r="AT547" s="227" t="s">
        <v>266</v>
      </c>
      <c r="AU547" s="227" t="s">
        <v>189</v>
      </c>
      <c r="AY547" s="21" t="s">
        <v>179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1" t="s">
        <v>81</v>
      </c>
      <c r="BK547" s="228">
        <f>ROUND(I547*H547,2)</f>
        <v>0</v>
      </c>
      <c r="BL547" s="21" t="s">
        <v>188</v>
      </c>
      <c r="BM547" s="227" t="s">
        <v>1043</v>
      </c>
    </row>
    <row r="548" s="2" customFormat="1" ht="21.75" customHeight="1">
      <c r="A548" s="42"/>
      <c r="B548" s="43"/>
      <c r="C548" s="216" t="s">
        <v>1011</v>
      </c>
      <c r="D548" s="216" t="s">
        <v>183</v>
      </c>
      <c r="E548" s="217" t="s">
        <v>1756</v>
      </c>
      <c r="F548" s="218" t="s">
        <v>1757</v>
      </c>
      <c r="G548" s="219" t="s">
        <v>325</v>
      </c>
      <c r="H548" s="220">
        <v>1</v>
      </c>
      <c r="I548" s="221"/>
      <c r="J548" s="222">
        <f>ROUND(I548*H548,2)</f>
        <v>0</v>
      </c>
      <c r="K548" s="218" t="s">
        <v>187</v>
      </c>
      <c r="L548" s="48"/>
      <c r="M548" s="223" t="s">
        <v>19</v>
      </c>
      <c r="N548" s="224" t="s">
        <v>45</v>
      </c>
      <c r="O548" s="88"/>
      <c r="P548" s="225">
        <f>O548*H548</f>
        <v>0</v>
      </c>
      <c r="Q548" s="225">
        <v>0.089999999999999997</v>
      </c>
      <c r="R548" s="225">
        <f>Q548*H548</f>
        <v>0.089999999999999997</v>
      </c>
      <c r="S548" s="225">
        <v>0</v>
      </c>
      <c r="T548" s="226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27" t="s">
        <v>188</v>
      </c>
      <c r="AT548" s="227" t="s">
        <v>183</v>
      </c>
      <c r="AU548" s="227" t="s">
        <v>189</v>
      </c>
      <c r="AY548" s="21" t="s">
        <v>179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21" t="s">
        <v>81</v>
      </c>
      <c r="BK548" s="228">
        <f>ROUND(I548*H548,2)</f>
        <v>0</v>
      </c>
      <c r="BL548" s="21" t="s">
        <v>188</v>
      </c>
      <c r="BM548" s="227" t="s">
        <v>1758</v>
      </c>
    </row>
    <row r="549" s="2" customFormat="1">
      <c r="A549" s="42"/>
      <c r="B549" s="43"/>
      <c r="C549" s="44"/>
      <c r="D549" s="229" t="s">
        <v>190</v>
      </c>
      <c r="E549" s="44"/>
      <c r="F549" s="230" t="s">
        <v>1759</v>
      </c>
      <c r="G549" s="44"/>
      <c r="H549" s="44"/>
      <c r="I549" s="231"/>
      <c r="J549" s="44"/>
      <c r="K549" s="44"/>
      <c r="L549" s="48"/>
      <c r="M549" s="232"/>
      <c r="N549" s="233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1" t="s">
        <v>190</v>
      </c>
      <c r="AU549" s="21" t="s">
        <v>189</v>
      </c>
    </row>
    <row r="550" s="2" customFormat="1" ht="16.5" customHeight="1">
      <c r="A550" s="42"/>
      <c r="B550" s="43"/>
      <c r="C550" s="267" t="s">
        <v>461</v>
      </c>
      <c r="D550" s="267" t="s">
        <v>266</v>
      </c>
      <c r="E550" s="268" t="s">
        <v>1760</v>
      </c>
      <c r="F550" s="269" t="s">
        <v>1761</v>
      </c>
      <c r="G550" s="270" t="s">
        <v>325</v>
      </c>
      <c r="H550" s="271">
        <v>1</v>
      </c>
      <c r="I550" s="272"/>
      <c r="J550" s="273">
        <f>ROUND(I550*H550,2)</f>
        <v>0</v>
      </c>
      <c r="K550" s="269" t="s">
        <v>187</v>
      </c>
      <c r="L550" s="274"/>
      <c r="M550" s="275" t="s">
        <v>19</v>
      </c>
      <c r="N550" s="276" t="s">
        <v>45</v>
      </c>
      <c r="O550" s="88"/>
      <c r="P550" s="225">
        <f>O550*H550</f>
        <v>0</v>
      </c>
      <c r="Q550" s="225">
        <v>0.099000000000000005</v>
      </c>
      <c r="R550" s="225">
        <f>Q550*H550</f>
        <v>0.099000000000000005</v>
      </c>
      <c r="S550" s="225">
        <v>0</v>
      </c>
      <c r="T550" s="226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27" t="s">
        <v>217</v>
      </c>
      <c r="AT550" s="227" t="s">
        <v>266</v>
      </c>
      <c r="AU550" s="227" t="s">
        <v>189</v>
      </c>
      <c r="AY550" s="21" t="s">
        <v>179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21" t="s">
        <v>81</v>
      </c>
      <c r="BK550" s="228">
        <f>ROUND(I550*H550,2)</f>
        <v>0</v>
      </c>
      <c r="BL550" s="21" t="s">
        <v>188</v>
      </c>
      <c r="BM550" s="227" t="s">
        <v>1762</v>
      </c>
    </row>
    <row r="551" s="2" customFormat="1" ht="16.5" customHeight="1">
      <c r="A551" s="42"/>
      <c r="B551" s="43"/>
      <c r="C551" s="216" t="s">
        <v>1021</v>
      </c>
      <c r="D551" s="216" t="s">
        <v>183</v>
      </c>
      <c r="E551" s="217" t="s">
        <v>1763</v>
      </c>
      <c r="F551" s="218" t="s">
        <v>1764</v>
      </c>
      <c r="G551" s="219" t="s">
        <v>325</v>
      </c>
      <c r="H551" s="220">
        <v>1</v>
      </c>
      <c r="I551" s="221"/>
      <c r="J551" s="222">
        <f>ROUND(I551*H551,2)</f>
        <v>0</v>
      </c>
      <c r="K551" s="218" t="s">
        <v>187</v>
      </c>
      <c r="L551" s="48"/>
      <c r="M551" s="223" t="s">
        <v>19</v>
      </c>
      <c r="N551" s="224" t="s">
        <v>45</v>
      </c>
      <c r="O551" s="88"/>
      <c r="P551" s="225">
        <f>O551*H551</f>
        <v>0</v>
      </c>
      <c r="Q551" s="225">
        <v>0.21734000000000001</v>
      </c>
      <c r="R551" s="225">
        <f>Q551*H551</f>
        <v>0.21734000000000001</v>
      </c>
      <c r="S551" s="225">
        <v>0</v>
      </c>
      <c r="T551" s="226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27" t="s">
        <v>188</v>
      </c>
      <c r="AT551" s="227" t="s">
        <v>183</v>
      </c>
      <c r="AU551" s="227" t="s">
        <v>189</v>
      </c>
      <c r="AY551" s="21" t="s">
        <v>179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1" t="s">
        <v>81</v>
      </c>
      <c r="BK551" s="228">
        <f>ROUND(I551*H551,2)</f>
        <v>0</v>
      </c>
      <c r="BL551" s="21" t="s">
        <v>188</v>
      </c>
      <c r="BM551" s="227" t="s">
        <v>1048</v>
      </c>
    </row>
    <row r="552" s="2" customFormat="1">
      <c r="A552" s="42"/>
      <c r="B552" s="43"/>
      <c r="C552" s="44"/>
      <c r="D552" s="229" t="s">
        <v>190</v>
      </c>
      <c r="E552" s="44"/>
      <c r="F552" s="230" t="s">
        <v>1765</v>
      </c>
      <c r="G552" s="44"/>
      <c r="H552" s="44"/>
      <c r="I552" s="231"/>
      <c r="J552" s="44"/>
      <c r="K552" s="44"/>
      <c r="L552" s="48"/>
      <c r="M552" s="232"/>
      <c r="N552" s="233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1" t="s">
        <v>190</v>
      </c>
      <c r="AU552" s="21" t="s">
        <v>189</v>
      </c>
    </row>
    <row r="553" s="2" customFormat="1" ht="16.5" customHeight="1">
      <c r="A553" s="42"/>
      <c r="B553" s="43"/>
      <c r="C553" s="267" t="s">
        <v>465</v>
      </c>
      <c r="D553" s="267" t="s">
        <v>266</v>
      </c>
      <c r="E553" s="268" t="s">
        <v>1766</v>
      </c>
      <c r="F553" s="269" t="s">
        <v>1767</v>
      </c>
      <c r="G553" s="270" t="s">
        <v>325</v>
      </c>
      <c r="H553" s="271">
        <v>1</v>
      </c>
      <c r="I553" s="272"/>
      <c r="J553" s="273">
        <f>ROUND(I553*H553,2)</f>
        <v>0</v>
      </c>
      <c r="K553" s="269" t="s">
        <v>187</v>
      </c>
      <c r="L553" s="274"/>
      <c r="M553" s="275" t="s">
        <v>19</v>
      </c>
      <c r="N553" s="276" t="s">
        <v>45</v>
      </c>
      <c r="O553" s="88"/>
      <c r="P553" s="225">
        <f>O553*H553</f>
        <v>0</v>
      </c>
      <c r="Q553" s="225">
        <v>0.095799999999999996</v>
      </c>
      <c r="R553" s="225">
        <f>Q553*H553</f>
        <v>0.095799999999999996</v>
      </c>
      <c r="S553" s="225">
        <v>0</v>
      </c>
      <c r="T553" s="226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27" t="s">
        <v>217</v>
      </c>
      <c r="AT553" s="227" t="s">
        <v>266</v>
      </c>
      <c r="AU553" s="227" t="s">
        <v>189</v>
      </c>
      <c r="AY553" s="21" t="s">
        <v>179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1" t="s">
        <v>81</v>
      </c>
      <c r="BK553" s="228">
        <f>ROUND(I553*H553,2)</f>
        <v>0</v>
      </c>
      <c r="BL553" s="21" t="s">
        <v>188</v>
      </c>
      <c r="BM553" s="227" t="s">
        <v>1049</v>
      </c>
    </row>
    <row r="554" s="2" customFormat="1" ht="16.5" customHeight="1">
      <c r="A554" s="42"/>
      <c r="B554" s="43"/>
      <c r="C554" s="267" t="s">
        <v>375</v>
      </c>
      <c r="D554" s="267" t="s">
        <v>266</v>
      </c>
      <c r="E554" s="268" t="s">
        <v>1768</v>
      </c>
      <c r="F554" s="269" t="s">
        <v>1769</v>
      </c>
      <c r="G554" s="270" t="s">
        <v>325</v>
      </c>
      <c r="H554" s="271">
        <v>1</v>
      </c>
      <c r="I554" s="272"/>
      <c r="J554" s="273">
        <f>ROUND(I554*H554,2)</f>
        <v>0</v>
      </c>
      <c r="K554" s="269" t="s">
        <v>187</v>
      </c>
      <c r="L554" s="274"/>
      <c r="M554" s="275" t="s">
        <v>19</v>
      </c>
      <c r="N554" s="276" t="s">
        <v>45</v>
      </c>
      <c r="O554" s="88"/>
      <c r="P554" s="225">
        <f>O554*H554</f>
        <v>0</v>
      </c>
      <c r="Q554" s="225">
        <v>0.0030000000000000001</v>
      </c>
      <c r="R554" s="225">
        <f>Q554*H554</f>
        <v>0.0030000000000000001</v>
      </c>
      <c r="S554" s="225">
        <v>0</v>
      </c>
      <c r="T554" s="226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27" t="s">
        <v>217</v>
      </c>
      <c r="AT554" s="227" t="s">
        <v>266</v>
      </c>
      <c r="AU554" s="227" t="s">
        <v>189</v>
      </c>
      <c r="AY554" s="21" t="s">
        <v>179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21" t="s">
        <v>81</v>
      </c>
      <c r="BK554" s="228">
        <f>ROUND(I554*H554,2)</f>
        <v>0</v>
      </c>
      <c r="BL554" s="21" t="s">
        <v>188</v>
      </c>
      <c r="BM554" s="227" t="s">
        <v>1770</v>
      </c>
    </row>
    <row r="555" s="12" customFormat="1" ht="22.8" customHeight="1">
      <c r="A555" s="12"/>
      <c r="B555" s="200"/>
      <c r="C555" s="201"/>
      <c r="D555" s="202" t="s">
        <v>73</v>
      </c>
      <c r="E555" s="214" t="s">
        <v>256</v>
      </c>
      <c r="F555" s="214" t="s">
        <v>414</v>
      </c>
      <c r="G555" s="201"/>
      <c r="H555" s="201"/>
      <c r="I555" s="204"/>
      <c r="J555" s="215">
        <f>BK555</f>
        <v>0</v>
      </c>
      <c r="K555" s="201"/>
      <c r="L555" s="206"/>
      <c r="M555" s="207"/>
      <c r="N555" s="208"/>
      <c r="O555" s="208"/>
      <c r="P555" s="209">
        <f>P556+P587+P670+P679</f>
        <v>0</v>
      </c>
      <c r="Q555" s="208"/>
      <c r="R555" s="209">
        <f>R556+R587+R670+R679</f>
        <v>25.138785599999999</v>
      </c>
      <c r="S555" s="208"/>
      <c r="T555" s="210">
        <f>T556+T587+T670+T679</f>
        <v>172.20153799999997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1" t="s">
        <v>81</v>
      </c>
      <c r="AT555" s="212" t="s">
        <v>73</v>
      </c>
      <c r="AU555" s="212" t="s">
        <v>81</v>
      </c>
      <c r="AY555" s="211" t="s">
        <v>179</v>
      </c>
      <c r="BK555" s="213">
        <f>BK556+BK587+BK670+BK679</f>
        <v>0</v>
      </c>
    </row>
    <row r="556" s="12" customFormat="1" ht="20.88" customHeight="1">
      <c r="A556" s="12"/>
      <c r="B556" s="200"/>
      <c r="C556" s="201"/>
      <c r="D556" s="202" t="s">
        <v>73</v>
      </c>
      <c r="E556" s="214" t="s">
        <v>415</v>
      </c>
      <c r="F556" s="214" t="s">
        <v>416</v>
      </c>
      <c r="G556" s="201"/>
      <c r="H556" s="201"/>
      <c r="I556" s="204"/>
      <c r="J556" s="215">
        <f>BK556</f>
        <v>0</v>
      </c>
      <c r="K556" s="201"/>
      <c r="L556" s="206"/>
      <c r="M556" s="207"/>
      <c r="N556" s="208"/>
      <c r="O556" s="208"/>
      <c r="P556" s="209">
        <f>SUM(P557:P586)</f>
        <v>0</v>
      </c>
      <c r="Q556" s="208"/>
      <c r="R556" s="209">
        <f>SUM(R557:R586)</f>
        <v>25.138785599999999</v>
      </c>
      <c r="S556" s="208"/>
      <c r="T556" s="210">
        <f>SUM(T557:T586)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11" t="s">
        <v>81</v>
      </c>
      <c r="AT556" s="212" t="s">
        <v>73</v>
      </c>
      <c r="AU556" s="212" t="s">
        <v>14</v>
      </c>
      <c r="AY556" s="211" t="s">
        <v>179</v>
      </c>
      <c r="BK556" s="213">
        <f>SUM(BK557:BK586)</f>
        <v>0</v>
      </c>
    </row>
    <row r="557" s="2" customFormat="1" ht="24.15" customHeight="1">
      <c r="A557" s="42"/>
      <c r="B557" s="43"/>
      <c r="C557" s="216" t="s">
        <v>473</v>
      </c>
      <c r="D557" s="216" t="s">
        <v>183</v>
      </c>
      <c r="E557" s="217" t="s">
        <v>1771</v>
      </c>
      <c r="F557" s="218" t="s">
        <v>1772</v>
      </c>
      <c r="G557" s="219" t="s">
        <v>204</v>
      </c>
      <c r="H557" s="220">
        <v>103.3</v>
      </c>
      <c r="I557" s="221"/>
      <c r="J557" s="222">
        <f>ROUND(I557*H557,2)</f>
        <v>0</v>
      </c>
      <c r="K557" s="218" t="s">
        <v>187</v>
      </c>
      <c r="L557" s="48"/>
      <c r="M557" s="223" t="s">
        <v>19</v>
      </c>
      <c r="N557" s="224" t="s">
        <v>45</v>
      </c>
      <c r="O557" s="88"/>
      <c r="P557" s="225">
        <f>O557*H557</f>
        <v>0</v>
      </c>
      <c r="Q557" s="225">
        <v>0.15540000000000001</v>
      </c>
      <c r="R557" s="225">
        <f>Q557*H557</f>
        <v>16.052820000000001</v>
      </c>
      <c r="S557" s="225">
        <v>0</v>
      </c>
      <c r="T557" s="226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7" t="s">
        <v>188</v>
      </c>
      <c r="AT557" s="227" t="s">
        <v>183</v>
      </c>
      <c r="AU557" s="227" t="s">
        <v>189</v>
      </c>
      <c r="AY557" s="21" t="s">
        <v>179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1" t="s">
        <v>81</v>
      </c>
      <c r="BK557" s="228">
        <f>ROUND(I557*H557,2)</f>
        <v>0</v>
      </c>
      <c r="BL557" s="21" t="s">
        <v>188</v>
      </c>
      <c r="BM557" s="227" t="s">
        <v>1773</v>
      </c>
    </row>
    <row r="558" s="2" customFormat="1">
      <c r="A558" s="42"/>
      <c r="B558" s="43"/>
      <c r="C558" s="44"/>
      <c r="D558" s="229" t="s">
        <v>190</v>
      </c>
      <c r="E558" s="44"/>
      <c r="F558" s="230" t="s">
        <v>1774</v>
      </c>
      <c r="G558" s="44"/>
      <c r="H558" s="44"/>
      <c r="I558" s="231"/>
      <c r="J558" s="44"/>
      <c r="K558" s="44"/>
      <c r="L558" s="48"/>
      <c r="M558" s="232"/>
      <c r="N558" s="233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190</v>
      </c>
      <c r="AU558" s="21" t="s">
        <v>189</v>
      </c>
    </row>
    <row r="559" s="13" customFormat="1">
      <c r="A559" s="13"/>
      <c r="B559" s="234"/>
      <c r="C559" s="235"/>
      <c r="D559" s="236" t="s">
        <v>192</v>
      </c>
      <c r="E559" s="237" t="s">
        <v>19</v>
      </c>
      <c r="F559" s="238" t="s">
        <v>193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192</v>
      </c>
      <c r="AU559" s="244" t="s">
        <v>189</v>
      </c>
      <c r="AV559" s="13" t="s">
        <v>81</v>
      </c>
      <c r="AW559" s="13" t="s">
        <v>35</v>
      </c>
      <c r="AX559" s="13" t="s">
        <v>74</v>
      </c>
      <c r="AY559" s="244" t="s">
        <v>179</v>
      </c>
    </row>
    <row r="560" s="13" customFormat="1">
      <c r="A560" s="13"/>
      <c r="B560" s="234"/>
      <c r="C560" s="235"/>
      <c r="D560" s="236" t="s">
        <v>192</v>
      </c>
      <c r="E560" s="237" t="s">
        <v>19</v>
      </c>
      <c r="F560" s="238" t="s">
        <v>1478</v>
      </c>
      <c r="G560" s="235"/>
      <c r="H560" s="237" t="s">
        <v>19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192</v>
      </c>
      <c r="AU560" s="244" t="s">
        <v>189</v>
      </c>
      <c r="AV560" s="13" t="s">
        <v>81</v>
      </c>
      <c r="AW560" s="13" t="s">
        <v>35</v>
      </c>
      <c r="AX560" s="13" t="s">
        <v>74</v>
      </c>
      <c r="AY560" s="244" t="s">
        <v>179</v>
      </c>
    </row>
    <row r="561" s="13" customFormat="1">
      <c r="A561" s="13"/>
      <c r="B561" s="234"/>
      <c r="C561" s="235"/>
      <c r="D561" s="236" t="s">
        <v>192</v>
      </c>
      <c r="E561" s="237" t="s">
        <v>19</v>
      </c>
      <c r="F561" s="238" t="s">
        <v>198</v>
      </c>
      <c r="G561" s="235"/>
      <c r="H561" s="237" t="s">
        <v>19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192</v>
      </c>
      <c r="AU561" s="244" t="s">
        <v>189</v>
      </c>
      <c r="AV561" s="13" t="s">
        <v>81</v>
      </c>
      <c r="AW561" s="13" t="s">
        <v>35</v>
      </c>
      <c r="AX561" s="13" t="s">
        <v>74</v>
      </c>
      <c r="AY561" s="244" t="s">
        <v>179</v>
      </c>
    </row>
    <row r="562" s="14" customFormat="1">
      <c r="A562" s="14"/>
      <c r="B562" s="245"/>
      <c r="C562" s="246"/>
      <c r="D562" s="236" t="s">
        <v>192</v>
      </c>
      <c r="E562" s="247" t="s">
        <v>19</v>
      </c>
      <c r="F562" s="248" t="s">
        <v>1775</v>
      </c>
      <c r="G562" s="246"/>
      <c r="H562" s="249">
        <v>103.3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192</v>
      </c>
      <c r="AU562" s="255" t="s">
        <v>189</v>
      </c>
      <c r="AV562" s="14" t="s">
        <v>14</v>
      </c>
      <c r="AW562" s="14" t="s">
        <v>35</v>
      </c>
      <c r="AX562" s="14" t="s">
        <v>74</v>
      </c>
      <c r="AY562" s="255" t="s">
        <v>179</v>
      </c>
    </row>
    <row r="563" s="15" customFormat="1">
      <c r="A563" s="15"/>
      <c r="B563" s="256"/>
      <c r="C563" s="257"/>
      <c r="D563" s="236" t="s">
        <v>192</v>
      </c>
      <c r="E563" s="258" t="s">
        <v>19</v>
      </c>
      <c r="F563" s="259" t="s">
        <v>201</v>
      </c>
      <c r="G563" s="257"/>
      <c r="H563" s="260">
        <v>103.3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192</v>
      </c>
      <c r="AU563" s="266" t="s">
        <v>189</v>
      </c>
      <c r="AV563" s="15" t="s">
        <v>188</v>
      </c>
      <c r="AW563" s="15" t="s">
        <v>35</v>
      </c>
      <c r="AX563" s="15" t="s">
        <v>81</v>
      </c>
      <c r="AY563" s="266" t="s">
        <v>179</v>
      </c>
    </row>
    <row r="564" s="2" customFormat="1" ht="16.5" customHeight="1">
      <c r="A564" s="42"/>
      <c r="B564" s="43"/>
      <c r="C564" s="267" t="s">
        <v>415</v>
      </c>
      <c r="D564" s="267" t="s">
        <v>266</v>
      </c>
      <c r="E564" s="268" t="s">
        <v>435</v>
      </c>
      <c r="F564" s="269" t="s">
        <v>436</v>
      </c>
      <c r="G564" s="270" t="s">
        <v>204</v>
      </c>
      <c r="H564" s="271">
        <v>113.63</v>
      </c>
      <c r="I564" s="272"/>
      <c r="J564" s="273">
        <f>ROUND(I564*H564,2)</f>
        <v>0</v>
      </c>
      <c r="K564" s="269" t="s">
        <v>187</v>
      </c>
      <c r="L564" s="274"/>
      <c r="M564" s="275" t="s">
        <v>19</v>
      </c>
      <c r="N564" s="276" t="s">
        <v>45</v>
      </c>
      <c r="O564" s="88"/>
      <c r="P564" s="225">
        <f>O564*H564</f>
        <v>0</v>
      </c>
      <c r="Q564" s="225">
        <v>0.056120000000000003</v>
      </c>
      <c r="R564" s="225">
        <f>Q564*H564</f>
        <v>6.3769156000000002</v>
      </c>
      <c r="S564" s="225">
        <v>0</v>
      </c>
      <c r="T564" s="226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7" t="s">
        <v>217</v>
      </c>
      <c r="AT564" s="227" t="s">
        <v>266</v>
      </c>
      <c r="AU564" s="227" t="s">
        <v>189</v>
      </c>
      <c r="AY564" s="21" t="s">
        <v>179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1" t="s">
        <v>81</v>
      </c>
      <c r="BK564" s="228">
        <f>ROUND(I564*H564,2)</f>
        <v>0</v>
      </c>
      <c r="BL564" s="21" t="s">
        <v>188</v>
      </c>
      <c r="BM564" s="227" t="s">
        <v>1776</v>
      </c>
    </row>
    <row r="565" s="14" customFormat="1">
      <c r="A565" s="14"/>
      <c r="B565" s="245"/>
      <c r="C565" s="246"/>
      <c r="D565" s="236" t="s">
        <v>192</v>
      </c>
      <c r="E565" s="247" t="s">
        <v>19</v>
      </c>
      <c r="F565" s="248" t="s">
        <v>1777</v>
      </c>
      <c r="G565" s="246"/>
      <c r="H565" s="249">
        <v>113.63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192</v>
      </c>
      <c r="AU565" s="255" t="s">
        <v>189</v>
      </c>
      <c r="AV565" s="14" t="s">
        <v>14</v>
      </c>
      <c r="AW565" s="14" t="s">
        <v>35</v>
      </c>
      <c r="AX565" s="14" t="s">
        <v>74</v>
      </c>
      <c r="AY565" s="255" t="s">
        <v>179</v>
      </c>
    </row>
    <row r="566" s="15" customFormat="1">
      <c r="A566" s="15"/>
      <c r="B566" s="256"/>
      <c r="C566" s="257"/>
      <c r="D566" s="236" t="s">
        <v>192</v>
      </c>
      <c r="E566" s="258" t="s">
        <v>19</v>
      </c>
      <c r="F566" s="259" t="s">
        <v>201</v>
      </c>
      <c r="G566" s="257"/>
      <c r="H566" s="260">
        <v>113.63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192</v>
      </c>
      <c r="AU566" s="266" t="s">
        <v>189</v>
      </c>
      <c r="AV566" s="15" t="s">
        <v>188</v>
      </c>
      <c r="AW566" s="15" t="s">
        <v>35</v>
      </c>
      <c r="AX566" s="15" t="s">
        <v>81</v>
      </c>
      <c r="AY566" s="266" t="s">
        <v>179</v>
      </c>
    </row>
    <row r="567" s="2" customFormat="1" ht="24.15" customHeight="1">
      <c r="A567" s="42"/>
      <c r="B567" s="43"/>
      <c r="C567" s="216" t="s">
        <v>482</v>
      </c>
      <c r="D567" s="216" t="s">
        <v>183</v>
      </c>
      <c r="E567" s="217" t="s">
        <v>430</v>
      </c>
      <c r="F567" s="218" t="s">
        <v>431</v>
      </c>
      <c r="G567" s="219" t="s">
        <v>204</v>
      </c>
      <c r="H567" s="220">
        <v>13</v>
      </c>
      <c r="I567" s="221"/>
      <c r="J567" s="222">
        <f>ROUND(I567*H567,2)</f>
        <v>0</v>
      </c>
      <c r="K567" s="218" t="s">
        <v>187</v>
      </c>
      <c r="L567" s="48"/>
      <c r="M567" s="223" t="s">
        <v>19</v>
      </c>
      <c r="N567" s="224" t="s">
        <v>45</v>
      </c>
      <c r="O567" s="88"/>
      <c r="P567" s="225">
        <f>O567*H567</f>
        <v>0</v>
      </c>
      <c r="Q567" s="225">
        <v>0.1295</v>
      </c>
      <c r="R567" s="225">
        <f>Q567*H567</f>
        <v>1.6835</v>
      </c>
      <c r="S567" s="225">
        <v>0</v>
      </c>
      <c r="T567" s="226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27" t="s">
        <v>188</v>
      </c>
      <c r="AT567" s="227" t="s">
        <v>183</v>
      </c>
      <c r="AU567" s="227" t="s">
        <v>189</v>
      </c>
      <c r="AY567" s="21" t="s">
        <v>179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21" t="s">
        <v>81</v>
      </c>
      <c r="BK567" s="228">
        <f>ROUND(I567*H567,2)</f>
        <v>0</v>
      </c>
      <c r="BL567" s="21" t="s">
        <v>188</v>
      </c>
      <c r="BM567" s="227" t="s">
        <v>1778</v>
      </c>
    </row>
    <row r="568" s="2" customFormat="1">
      <c r="A568" s="42"/>
      <c r="B568" s="43"/>
      <c r="C568" s="44"/>
      <c r="D568" s="229" t="s">
        <v>190</v>
      </c>
      <c r="E568" s="44"/>
      <c r="F568" s="230" t="s">
        <v>433</v>
      </c>
      <c r="G568" s="44"/>
      <c r="H568" s="44"/>
      <c r="I568" s="231"/>
      <c r="J568" s="44"/>
      <c r="K568" s="44"/>
      <c r="L568" s="48"/>
      <c r="M568" s="232"/>
      <c r="N568" s="233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1" t="s">
        <v>190</v>
      </c>
      <c r="AU568" s="21" t="s">
        <v>189</v>
      </c>
    </row>
    <row r="569" s="13" customFormat="1">
      <c r="A569" s="13"/>
      <c r="B569" s="234"/>
      <c r="C569" s="235"/>
      <c r="D569" s="236" t="s">
        <v>192</v>
      </c>
      <c r="E569" s="237" t="s">
        <v>19</v>
      </c>
      <c r="F569" s="238" t="s">
        <v>193</v>
      </c>
      <c r="G569" s="235"/>
      <c r="H569" s="237" t="s">
        <v>19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192</v>
      </c>
      <c r="AU569" s="244" t="s">
        <v>189</v>
      </c>
      <c r="AV569" s="13" t="s">
        <v>81</v>
      </c>
      <c r="AW569" s="13" t="s">
        <v>35</v>
      </c>
      <c r="AX569" s="13" t="s">
        <v>74</v>
      </c>
      <c r="AY569" s="244" t="s">
        <v>179</v>
      </c>
    </row>
    <row r="570" s="13" customFormat="1">
      <c r="A570" s="13"/>
      <c r="B570" s="234"/>
      <c r="C570" s="235"/>
      <c r="D570" s="236" t="s">
        <v>192</v>
      </c>
      <c r="E570" s="237" t="s">
        <v>19</v>
      </c>
      <c r="F570" s="238" t="s">
        <v>1478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192</v>
      </c>
      <c r="AU570" s="244" t="s">
        <v>189</v>
      </c>
      <c r="AV570" s="13" t="s">
        <v>81</v>
      </c>
      <c r="AW570" s="13" t="s">
        <v>35</v>
      </c>
      <c r="AX570" s="13" t="s">
        <v>74</v>
      </c>
      <c r="AY570" s="244" t="s">
        <v>179</v>
      </c>
    </row>
    <row r="571" s="13" customFormat="1">
      <c r="A571" s="13"/>
      <c r="B571" s="234"/>
      <c r="C571" s="235"/>
      <c r="D571" s="236" t="s">
        <v>192</v>
      </c>
      <c r="E571" s="237" t="s">
        <v>19</v>
      </c>
      <c r="F571" s="238" t="s">
        <v>198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192</v>
      </c>
      <c r="AU571" s="244" t="s">
        <v>189</v>
      </c>
      <c r="AV571" s="13" t="s">
        <v>81</v>
      </c>
      <c r="AW571" s="13" t="s">
        <v>35</v>
      </c>
      <c r="AX571" s="13" t="s">
        <v>74</v>
      </c>
      <c r="AY571" s="244" t="s">
        <v>179</v>
      </c>
    </row>
    <row r="572" s="14" customFormat="1">
      <c r="A572" s="14"/>
      <c r="B572" s="245"/>
      <c r="C572" s="246"/>
      <c r="D572" s="236" t="s">
        <v>192</v>
      </c>
      <c r="E572" s="247" t="s">
        <v>19</v>
      </c>
      <c r="F572" s="248" t="s">
        <v>1779</v>
      </c>
      <c r="G572" s="246"/>
      <c r="H572" s="249">
        <v>13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192</v>
      </c>
      <c r="AU572" s="255" t="s">
        <v>189</v>
      </c>
      <c r="AV572" s="14" t="s">
        <v>14</v>
      </c>
      <c r="AW572" s="14" t="s">
        <v>35</v>
      </c>
      <c r="AX572" s="14" t="s">
        <v>74</v>
      </c>
      <c r="AY572" s="255" t="s">
        <v>179</v>
      </c>
    </row>
    <row r="573" s="15" customFormat="1">
      <c r="A573" s="15"/>
      <c r="B573" s="256"/>
      <c r="C573" s="257"/>
      <c r="D573" s="236" t="s">
        <v>192</v>
      </c>
      <c r="E573" s="258" t="s">
        <v>19</v>
      </c>
      <c r="F573" s="259" t="s">
        <v>201</v>
      </c>
      <c r="G573" s="257"/>
      <c r="H573" s="260">
        <v>13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6" t="s">
        <v>192</v>
      </c>
      <c r="AU573" s="266" t="s">
        <v>189</v>
      </c>
      <c r="AV573" s="15" t="s">
        <v>188</v>
      </c>
      <c r="AW573" s="15" t="s">
        <v>35</v>
      </c>
      <c r="AX573" s="15" t="s">
        <v>81</v>
      </c>
      <c r="AY573" s="266" t="s">
        <v>179</v>
      </c>
    </row>
    <row r="574" s="2" customFormat="1" ht="16.5" customHeight="1">
      <c r="A574" s="42"/>
      <c r="B574" s="43"/>
      <c r="C574" s="267" t="s">
        <v>1037</v>
      </c>
      <c r="D574" s="267" t="s">
        <v>266</v>
      </c>
      <c r="E574" s="268" t="s">
        <v>1780</v>
      </c>
      <c r="F574" s="269" t="s">
        <v>1781</v>
      </c>
      <c r="G574" s="270" t="s">
        <v>204</v>
      </c>
      <c r="H574" s="271">
        <v>14.300000000000001</v>
      </c>
      <c r="I574" s="272"/>
      <c r="J574" s="273">
        <f>ROUND(I574*H574,2)</f>
        <v>0</v>
      </c>
      <c r="K574" s="269" t="s">
        <v>187</v>
      </c>
      <c r="L574" s="274"/>
      <c r="M574" s="275" t="s">
        <v>19</v>
      </c>
      <c r="N574" s="276" t="s">
        <v>45</v>
      </c>
      <c r="O574" s="88"/>
      <c r="P574" s="225">
        <f>O574*H574</f>
        <v>0</v>
      </c>
      <c r="Q574" s="225">
        <v>0.044999999999999998</v>
      </c>
      <c r="R574" s="225">
        <f>Q574*H574</f>
        <v>0.64349999999999996</v>
      </c>
      <c r="S574" s="225">
        <v>0</v>
      </c>
      <c r="T574" s="226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7" t="s">
        <v>217</v>
      </c>
      <c r="AT574" s="227" t="s">
        <v>266</v>
      </c>
      <c r="AU574" s="227" t="s">
        <v>189</v>
      </c>
      <c r="AY574" s="21" t="s">
        <v>179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1" t="s">
        <v>81</v>
      </c>
      <c r="BK574" s="228">
        <f>ROUND(I574*H574,2)</f>
        <v>0</v>
      </c>
      <c r="BL574" s="21" t="s">
        <v>188</v>
      </c>
      <c r="BM574" s="227" t="s">
        <v>1782</v>
      </c>
    </row>
    <row r="575" s="14" customFormat="1">
      <c r="A575" s="14"/>
      <c r="B575" s="245"/>
      <c r="C575" s="246"/>
      <c r="D575" s="236" t="s">
        <v>192</v>
      </c>
      <c r="E575" s="247" t="s">
        <v>19</v>
      </c>
      <c r="F575" s="248" t="s">
        <v>1783</v>
      </c>
      <c r="G575" s="246"/>
      <c r="H575" s="249">
        <v>14.300000000000001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192</v>
      </c>
      <c r="AU575" s="255" t="s">
        <v>189</v>
      </c>
      <c r="AV575" s="14" t="s">
        <v>14</v>
      </c>
      <c r="AW575" s="14" t="s">
        <v>35</v>
      </c>
      <c r="AX575" s="14" t="s">
        <v>74</v>
      </c>
      <c r="AY575" s="255" t="s">
        <v>179</v>
      </c>
    </row>
    <row r="576" s="15" customFormat="1">
      <c r="A576" s="15"/>
      <c r="B576" s="256"/>
      <c r="C576" s="257"/>
      <c r="D576" s="236" t="s">
        <v>192</v>
      </c>
      <c r="E576" s="258" t="s">
        <v>19</v>
      </c>
      <c r="F576" s="259" t="s">
        <v>201</v>
      </c>
      <c r="G576" s="257"/>
      <c r="H576" s="260">
        <v>14.300000000000001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6" t="s">
        <v>192</v>
      </c>
      <c r="AU576" s="266" t="s">
        <v>189</v>
      </c>
      <c r="AV576" s="15" t="s">
        <v>188</v>
      </c>
      <c r="AW576" s="15" t="s">
        <v>35</v>
      </c>
      <c r="AX576" s="15" t="s">
        <v>81</v>
      </c>
      <c r="AY576" s="266" t="s">
        <v>179</v>
      </c>
    </row>
    <row r="577" s="2" customFormat="1" ht="24.15" customHeight="1">
      <c r="A577" s="42"/>
      <c r="B577" s="43"/>
      <c r="C577" s="216" t="s">
        <v>927</v>
      </c>
      <c r="D577" s="216" t="s">
        <v>183</v>
      </c>
      <c r="E577" s="217" t="s">
        <v>955</v>
      </c>
      <c r="F577" s="218" t="s">
        <v>956</v>
      </c>
      <c r="G577" s="219" t="s">
        <v>204</v>
      </c>
      <c r="H577" s="220">
        <v>3</v>
      </c>
      <c r="I577" s="221"/>
      <c r="J577" s="222">
        <f>ROUND(I577*H577,2)</f>
        <v>0</v>
      </c>
      <c r="K577" s="218" t="s">
        <v>187</v>
      </c>
      <c r="L577" s="48"/>
      <c r="M577" s="223" t="s">
        <v>19</v>
      </c>
      <c r="N577" s="224" t="s">
        <v>45</v>
      </c>
      <c r="O577" s="88"/>
      <c r="P577" s="225">
        <f>O577*H577</f>
        <v>0</v>
      </c>
      <c r="Q577" s="225">
        <v>0.10095</v>
      </c>
      <c r="R577" s="225">
        <f>Q577*H577</f>
        <v>0.30285000000000001</v>
      </c>
      <c r="S577" s="225">
        <v>0</v>
      </c>
      <c r="T577" s="226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7" t="s">
        <v>188</v>
      </c>
      <c r="AT577" s="227" t="s">
        <v>183</v>
      </c>
      <c r="AU577" s="227" t="s">
        <v>189</v>
      </c>
      <c r="AY577" s="21" t="s">
        <v>179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21" t="s">
        <v>81</v>
      </c>
      <c r="BK577" s="228">
        <f>ROUND(I577*H577,2)</f>
        <v>0</v>
      </c>
      <c r="BL577" s="21" t="s">
        <v>188</v>
      </c>
      <c r="BM577" s="227" t="s">
        <v>1784</v>
      </c>
    </row>
    <row r="578" s="2" customFormat="1">
      <c r="A578" s="42"/>
      <c r="B578" s="43"/>
      <c r="C578" s="44"/>
      <c r="D578" s="229" t="s">
        <v>190</v>
      </c>
      <c r="E578" s="44"/>
      <c r="F578" s="230" t="s">
        <v>958</v>
      </c>
      <c r="G578" s="44"/>
      <c r="H578" s="44"/>
      <c r="I578" s="231"/>
      <c r="J578" s="44"/>
      <c r="K578" s="44"/>
      <c r="L578" s="48"/>
      <c r="M578" s="232"/>
      <c r="N578" s="233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190</v>
      </c>
      <c r="AU578" s="21" t="s">
        <v>189</v>
      </c>
    </row>
    <row r="579" s="13" customFormat="1">
      <c r="A579" s="13"/>
      <c r="B579" s="234"/>
      <c r="C579" s="235"/>
      <c r="D579" s="236" t="s">
        <v>192</v>
      </c>
      <c r="E579" s="237" t="s">
        <v>19</v>
      </c>
      <c r="F579" s="238" t="s">
        <v>193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192</v>
      </c>
      <c r="AU579" s="244" t="s">
        <v>189</v>
      </c>
      <c r="AV579" s="13" t="s">
        <v>81</v>
      </c>
      <c r="AW579" s="13" t="s">
        <v>35</v>
      </c>
      <c r="AX579" s="13" t="s">
        <v>74</v>
      </c>
      <c r="AY579" s="244" t="s">
        <v>179</v>
      </c>
    </row>
    <row r="580" s="13" customFormat="1">
      <c r="A580" s="13"/>
      <c r="B580" s="234"/>
      <c r="C580" s="235"/>
      <c r="D580" s="236" t="s">
        <v>192</v>
      </c>
      <c r="E580" s="237" t="s">
        <v>19</v>
      </c>
      <c r="F580" s="238" t="s">
        <v>1478</v>
      </c>
      <c r="G580" s="235"/>
      <c r="H580" s="237" t="s">
        <v>19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192</v>
      </c>
      <c r="AU580" s="244" t="s">
        <v>189</v>
      </c>
      <c r="AV580" s="13" t="s">
        <v>81</v>
      </c>
      <c r="AW580" s="13" t="s">
        <v>35</v>
      </c>
      <c r="AX580" s="13" t="s">
        <v>74</v>
      </c>
      <c r="AY580" s="244" t="s">
        <v>179</v>
      </c>
    </row>
    <row r="581" s="13" customFormat="1">
      <c r="A581" s="13"/>
      <c r="B581" s="234"/>
      <c r="C581" s="235"/>
      <c r="D581" s="236" t="s">
        <v>192</v>
      </c>
      <c r="E581" s="237" t="s">
        <v>19</v>
      </c>
      <c r="F581" s="238" t="s">
        <v>198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192</v>
      </c>
      <c r="AU581" s="244" t="s">
        <v>189</v>
      </c>
      <c r="AV581" s="13" t="s">
        <v>81</v>
      </c>
      <c r="AW581" s="13" t="s">
        <v>35</v>
      </c>
      <c r="AX581" s="13" t="s">
        <v>74</v>
      </c>
      <c r="AY581" s="244" t="s">
        <v>179</v>
      </c>
    </row>
    <row r="582" s="14" customFormat="1">
      <c r="A582" s="14"/>
      <c r="B582" s="245"/>
      <c r="C582" s="246"/>
      <c r="D582" s="236" t="s">
        <v>192</v>
      </c>
      <c r="E582" s="247" t="s">
        <v>19</v>
      </c>
      <c r="F582" s="248" t="s">
        <v>449</v>
      </c>
      <c r="G582" s="246"/>
      <c r="H582" s="249">
        <v>3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192</v>
      </c>
      <c r="AU582" s="255" t="s">
        <v>189</v>
      </c>
      <c r="AV582" s="14" t="s">
        <v>14</v>
      </c>
      <c r="AW582" s="14" t="s">
        <v>35</v>
      </c>
      <c r="AX582" s="14" t="s">
        <v>74</v>
      </c>
      <c r="AY582" s="255" t="s">
        <v>179</v>
      </c>
    </row>
    <row r="583" s="15" customFormat="1">
      <c r="A583" s="15"/>
      <c r="B583" s="256"/>
      <c r="C583" s="257"/>
      <c r="D583" s="236" t="s">
        <v>192</v>
      </c>
      <c r="E583" s="258" t="s">
        <v>19</v>
      </c>
      <c r="F583" s="259" t="s">
        <v>201</v>
      </c>
      <c r="G583" s="257"/>
      <c r="H583" s="260">
        <v>3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192</v>
      </c>
      <c r="AU583" s="266" t="s">
        <v>189</v>
      </c>
      <c r="AV583" s="15" t="s">
        <v>188</v>
      </c>
      <c r="AW583" s="15" t="s">
        <v>35</v>
      </c>
      <c r="AX583" s="15" t="s">
        <v>81</v>
      </c>
      <c r="AY583" s="266" t="s">
        <v>179</v>
      </c>
    </row>
    <row r="584" s="2" customFormat="1" ht="16.5" customHeight="1">
      <c r="A584" s="42"/>
      <c r="B584" s="43"/>
      <c r="C584" s="267" t="s">
        <v>1041</v>
      </c>
      <c r="D584" s="267" t="s">
        <v>266</v>
      </c>
      <c r="E584" s="268" t="s">
        <v>1785</v>
      </c>
      <c r="F584" s="269" t="s">
        <v>1786</v>
      </c>
      <c r="G584" s="270" t="s">
        <v>204</v>
      </c>
      <c r="H584" s="271">
        <v>3.2999999999999998</v>
      </c>
      <c r="I584" s="272"/>
      <c r="J584" s="273">
        <f>ROUND(I584*H584,2)</f>
        <v>0</v>
      </c>
      <c r="K584" s="269" t="s">
        <v>187</v>
      </c>
      <c r="L584" s="274"/>
      <c r="M584" s="275" t="s">
        <v>19</v>
      </c>
      <c r="N584" s="276" t="s">
        <v>45</v>
      </c>
      <c r="O584" s="88"/>
      <c r="P584" s="225">
        <f>O584*H584</f>
        <v>0</v>
      </c>
      <c r="Q584" s="225">
        <v>0.024</v>
      </c>
      <c r="R584" s="225">
        <f>Q584*H584</f>
        <v>0.079199999999999993</v>
      </c>
      <c r="S584" s="225">
        <v>0</v>
      </c>
      <c r="T584" s="226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27" t="s">
        <v>217</v>
      </c>
      <c r="AT584" s="227" t="s">
        <v>266</v>
      </c>
      <c r="AU584" s="227" t="s">
        <v>189</v>
      </c>
      <c r="AY584" s="21" t="s">
        <v>179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1" t="s">
        <v>81</v>
      </c>
      <c r="BK584" s="228">
        <f>ROUND(I584*H584,2)</f>
        <v>0</v>
      </c>
      <c r="BL584" s="21" t="s">
        <v>188</v>
      </c>
      <c r="BM584" s="227" t="s">
        <v>1787</v>
      </c>
    </row>
    <row r="585" s="14" customFormat="1">
      <c r="A585" s="14"/>
      <c r="B585" s="245"/>
      <c r="C585" s="246"/>
      <c r="D585" s="236" t="s">
        <v>192</v>
      </c>
      <c r="E585" s="247" t="s">
        <v>19</v>
      </c>
      <c r="F585" s="248" t="s">
        <v>1788</v>
      </c>
      <c r="G585" s="246"/>
      <c r="H585" s="249">
        <v>3.2999999999999998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192</v>
      </c>
      <c r="AU585" s="255" t="s">
        <v>189</v>
      </c>
      <c r="AV585" s="14" t="s">
        <v>14</v>
      </c>
      <c r="AW585" s="14" t="s">
        <v>35</v>
      </c>
      <c r="AX585" s="14" t="s">
        <v>74</v>
      </c>
      <c r="AY585" s="255" t="s">
        <v>179</v>
      </c>
    </row>
    <row r="586" s="15" customFormat="1">
      <c r="A586" s="15"/>
      <c r="B586" s="256"/>
      <c r="C586" s="257"/>
      <c r="D586" s="236" t="s">
        <v>192</v>
      </c>
      <c r="E586" s="258" t="s">
        <v>19</v>
      </c>
      <c r="F586" s="259" t="s">
        <v>201</v>
      </c>
      <c r="G586" s="257"/>
      <c r="H586" s="260">
        <v>3.2999999999999998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6" t="s">
        <v>192</v>
      </c>
      <c r="AU586" s="266" t="s">
        <v>189</v>
      </c>
      <c r="AV586" s="15" t="s">
        <v>188</v>
      </c>
      <c r="AW586" s="15" t="s">
        <v>35</v>
      </c>
      <c r="AX586" s="15" t="s">
        <v>81</v>
      </c>
      <c r="AY586" s="266" t="s">
        <v>179</v>
      </c>
    </row>
    <row r="587" s="12" customFormat="1" ht="20.88" customHeight="1">
      <c r="A587" s="12"/>
      <c r="B587" s="200"/>
      <c r="C587" s="201"/>
      <c r="D587" s="202" t="s">
        <v>73</v>
      </c>
      <c r="E587" s="214" t="s">
        <v>490</v>
      </c>
      <c r="F587" s="214" t="s">
        <v>699</v>
      </c>
      <c r="G587" s="201"/>
      <c r="H587" s="201"/>
      <c r="I587" s="204"/>
      <c r="J587" s="215">
        <f>BK587</f>
        <v>0</v>
      </c>
      <c r="K587" s="201"/>
      <c r="L587" s="206"/>
      <c r="M587" s="207"/>
      <c r="N587" s="208"/>
      <c r="O587" s="208"/>
      <c r="P587" s="209">
        <f>SUM(P588:P669)</f>
        <v>0</v>
      </c>
      <c r="Q587" s="208"/>
      <c r="R587" s="209">
        <f>SUM(R588:R669)</f>
        <v>0</v>
      </c>
      <c r="S587" s="208"/>
      <c r="T587" s="210">
        <f>SUM(T588:T669)</f>
        <v>168.52461799999998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1" t="s">
        <v>81</v>
      </c>
      <c r="AT587" s="212" t="s">
        <v>73</v>
      </c>
      <c r="AU587" s="212" t="s">
        <v>14</v>
      </c>
      <c r="AY587" s="211" t="s">
        <v>179</v>
      </c>
      <c r="BK587" s="213">
        <f>SUM(BK588:BK669)</f>
        <v>0</v>
      </c>
    </row>
    <row r="588" s="2" customFormat="1" ht="16.5" customHeight="1">
      <c r="A588" s="42"/>
      <c r="B588" s="43"/>
      <c r="C588" s="216" t="s">
        <v>490</v>
      </c>
      <c r="D588" s="216" t="s">
        <v>183</v>
      </c>
      <c r="E588" s="217" t="s">
        <v>1789</v>
      </c>
      <c r="F588" s="218" t="s">
        <v>1790</v>
      </c>
      <c r="G588" s="219" t="s">
        <v>216</v>
      </c>
      <c r="H588" s="220">
        <v>14.625</v>
      </c>
      <c r="I588" s="221"/>
      <c r="J588" s="222">
        <f>ROUND(I588*H588,2)</f>
        <v>0</v>
      </c>
      <c r="K588" s="218" t="s">
        <v>187</v>
      </c>
      <c r="L588" s="48"/>
      <c r="M588" s="223" t="s">
        <v>19</v>
      </c>
      <c r="N588" s="224" t="s">
        <v>45</v>
      </c>
      <c r="O588" s="88"/>
      <c r="P588" s="225">
        <f>O588*H588</f>
        <v>0</v>
      </c>
      <c r="Q588" s="225">
        <v>0</v>
      </c>
      <c r="R588" s="225">
        <f>Q588*H588</f>
        <v>0</v>
      </c>
      <c r="S588" s="225">
        <v>2.25</v>
      </c>
      <c r="T588" s="226">
        <f>S588*H588</f>
        <v>32.90625</v>
      </c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R588" s="227" t="s">
        <v>188</v>
      </c>
      <c r="AT588" s="227" t="s">
        <v>183</v>
      </c>
      <c r="AU588" s="227" t="s">
        <v>189</v>
      </c>
      <c r="AY588" s="21" t="s">
        <v>179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1" t="s">
        <v>81</v>
      </c>
      <c r="BK588" s="228">
        <f>ROUND(I588*H588,2)</f>
        <v>0</v>
      </c>
      <c r="BL588" s="21" t="s">
        <v>188</v>
      </c>
      <c r="BM588" s="227" t="s">
        <v>1791</v>
      </c>
    </row>
    <row r="589" s="2" customFormat="1">
      <c r="A589" s="42"/>
      <c r="B589" s="43"/>
      <c r="C589" s="44"/>
      <c r="D589" s="229" t="s">
        <v>190</v>
      </c>
      <c r="E589" s="44"/>
      <c r="F589" s="230" t="s">
        <v>1792</v>
      </c>
      <c r="G589" s="44"/>
      <c r="H589" s="44"/>
      <c r="I589" s="231"/>
      <c r="J589" s="44"/>
      <c r="K589" s="44"/>
      <c r="L589" s="48"/>
      <c r="M589" s="232"/>
      <c r="N589" s="233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1" t="s">
        <v>190</v>
      </c>
      <c r="AU589" s="21" t="s">
        <v>189</v>
      </c>
    </row>
    <row r="590" s="13" customFormat="1">
      <c r="A590" s="13"/>
      <c r="B590" s="234"/>
      <c r="C590" s="235"/>
      <c r="D590" s="236" t="s">
        <v>192</v>
      </c>
      <c r="E590" s="237" t="s">
        <v>19</v>
      </c>
      <c r="F590" s="238" t="s">
        <v>1793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192</v>
      </c>
      <c r="AU590" s="244" t="s">
        <v>189</v>
      </c>
      <c r="AV590" s="13" t="s">
        <v>81</v>
      </c>
      <c r="AW590" s="13" t="s">
        <v>35</v>
      </c>
      <c r="AX590" s="13" t="s">
        <v>74</v>
      </c>
      <c r="AY590" s="244" t="s">
        <v>179</v>
      </c>
    </row>
    <row r="591" s="14" customFormat="1">
      <c r="A591" s="14"/>
      <c r="B591" s="245"/>
      <c r="C591" s="246"/>
      <c r="D591" s="236" t="s">
        <v>192</v>
      </c>
      <c r="E591" s="247" t="s">
        <v>19</v>
      </c>
      <c r="F591" s="248" t="s">
        <v>1794</v>
      </c>
      <c r="G591" s="246"/>
      <c r="H591" s="249">
        <v>13.5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192</v>
      </c>
      <c r="AU591" s="255" t="s">
        <v>189</v>
      </c>
      <c r="AV591" s="14" t="s">
        <v>14</v>
      </c>
      <c r="AW591" s="14" t="s">
        <v>35</v>
      </c>
      <c r="AX591" s="14" t="s">
        <v>74</v>
      </c>
      <c r="AY591" s="255" t="s">
        <v>179</v>
      </c>
    </row>
    <row r="592" s="13" customFormat="1">
      <c r="A592" s="13"/>
      <c r="B592" s="234"/>
      <c r="C592" s="235"/>
      <c r="D592" s="236" t="s">
        <v>192</v>
      </c>
      <c r="E592" s="237" t="s">
        <v>19</v>
      </c>
      <c r="F592" s="238" t="s">
        <v>1795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192</v>
      </c>
      <c r="AU592" s="244" t="s">
        <v>189</v>
      </c>
      <c r="AV592" s="13" t="s">
        <v>81</v>
      </c>
      <c r="AW592" s="13" t="s">
        <v>35</v>
      </c>
      <c r="AX592" s="13" t="s">
        <v>74</v>
      </c>
      <c r="AY592" s="244" t="s">
        <v>179</v>
      </c>
    </row>
    <row r="593" s="14" customFormat="1">
      <c r="A593" s="14"/>
      <c r="B593" s="245"/>
      <c r="C593" s="246"/>
      <c r="D593" s="236" t="s">
        <v>192</v>
      </c>
      <c r="E593" s="247" t="s">
        <v>19</v>
      </c>
      <c r="F593" s="248" t="s">
        <v>1796</v>
      </c>
      <c r="G593" s="246"/>
      <c r="H593" s="249">
        <v>1.125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192</v>
      </c>
      <c r="AU593" s="255" t="s">
        <v>189</v>
      </c>
      <c r="AV593" s="14" t="s">
        <v>14</v>
      </c>
      <c r="AW593" s="14" t="s">
        <v>35</v>
      </c>
      <c r="AX593" s="14" t="s">
        <v>74</v>
      </c>
      <c r="AY593" s="255" t="s">
        <v>179</v>
      </c>
    </row>
    <row r="594" s="15" customFormat="1">
      <c r="A594" s="15"/>
      <c r="B594" s="256"/>
      <c r="C594" s="257"/>
      <c r="D594" s="236" t="s">
        <v>192</v>
      </c>
      <c r="E594" s="258" t="s">
        <v>19</v>
      </c>
      <c r="F594" s="259" t="s">
        <v>201</v>
      </c>
      <c r="G594" s="257"/>
      <c r="H594" s="260">
        <v>14.625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6" t="s">
        <v>192</v>
      </c>
      <c r="AU594" s="266" t="s">
        <v>189</v>
      </c>
      <c r="AV594" s="15" t="s">
        <v>188</v>
      </c>
      <c r="AW594" s="15" t="s">
        <v>35</v>
      </c>
      <c r="AX594" s="15" t="s">
        <v>81</v>
      </c>
      <c r="AY594" s="266" t="s">
        <v>179</v>
      </c>
    </row>
    <row r="595" s="2" customFormat="1" ht="24.15" customHeight="1">
      <c r="A595" s="42"/>
      <c r="B595" s="43"/>
      <c r="C595" s="216" t="s">
        <v>1046</v>
      </c>
      <c r="D595" s="216" t="s">
        <v>183</v>
      </c>
      <c r="E595" s="217" t="s">
        <v>1797</v>
      </c>
      <c r="F595" s="218" t="s">
        <v>1798</v>
      </c>
      <c r="G595" s="219" t="s">
        <v>216</v>
      </c>
      <c r="H595" s="220">
        <v>15.768000000000001</v>
      </c>
      <c r="I595" s="221"/>
      <c r="J595" s="222">
        <f>ROUND(I595*H595,2)</f>
        <v>0</v>
      </c>
      <c r="K595" s="218" t="s">
        <v>187</v>
      </c>
      <c r="L595" s="48"/>
      <c r="M595" s="223" t="s">
        <v>19</v>
      </c>
      <c r="N595" s="224" t="s">
        <v>45</v>
      </c>
      <c r="O595" s="88"/>
      <c r="P595" s="225">
        <f>O595*H595</f>
        <v>0</v>
      </c>
      <c r="Q595" s="225">
        <v>0</v>
      </c>
      <c r="R595" s="225">
        <f>Q595*H595</f>
        <v>0</v>
      </c>
      <c r="S595" s="225">
        <v>1.95</v>
      </c>
      <c r="T595" s="226">
        <f>S595*H595</f>
        <v>30.747600000000002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7" t="s">
        <v>188</v>
      </c>
      <c r="AT595" s="227" t="s">
        <v>183</v>
      </c>
      <c r="AU595" s="227" t="s">
        <v>189</v>
      </c>
      <c r="AY595" s="21" t="s">
        <v>179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21" t="s">
        <v>81</v>
      </c>
      <c r="BK595" s="228">
        <f>ROUND(I595*H595,2)</f>
        <v>0</v>
      </c>
      <c r="BL595" s="21" t="s">
        <v>188</v>
      </c>
      <c r="BM595" s="227" t="s">
        <v>1799</v>
      </c>
    </row>
    <row r="596" s="2" customFormat="1">
      <c r="A596" s="42"/>
      <c r="B596" s="43"/>
      <c r="C596" s="44"/>
      <c r="D596" s="229" t="s">
        <v>190</v>
      </c>
      <c r="E596" s="44"/>
      <c r="F596" s="230" t="s">
        <v>1800</v>
      </c>
      <c r="G596" s="44"/>
      <c r="H596" s="44"/>
      <c r="I596" s="231"/>
      <c r="J596" s="44"/>
      <c r="K596" s="44"/>
      <c r="L596" s="48"/>
      <c r="M596" s="232"/>
      <c r="N596" s="233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1" t="s">
        <v>190</v>
      </c>
      <c r="AU596" s="21" t="s">
        <v>189</v>
      </c>
    </row>
    <row r="597" s="13" customFormat="1">
      <c r="A597" s="13"/>
      <c r="B597" s="234"/>
      <c r="C597" s="235"/>
      <c r="D597" s="236" t="s">
        <v>192</v>
      </c>
      <c r="E597" s="237" t="s">
        <v>19</v>
      </c>
      <c r="F597" s="238" t="s">
        <v>1801</v>
      </c>
      <c r="G597" s="235"/>
      <c r="H597" s="237" t="s">
        <v>19</v>
      </c>
      <c r="I597" s="239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192</v>
      </c>
      <c r="AU597" s="244" t="s">
        <v>189</v>
      </c>
      <c r="AV597" s="13" t="s">
        <v>81</v>
      </c>
      <c r="AW597" s="13" t="s">
        <v>35</v>
      </c>
      <c r="AX597" s="13" t="s">
        <v>74</v>
      </c>
      <c r="AY597" s="244" t="s">
        <v>179</v>
      </c>
    </row>
    <row r="598" s="14" customFormat="1">
      <c r="A598" s="14"/>
      <c r="B598" s="245"/>
      <c r="C598" s="246"/>
      <c r="D598" s="236" t="s">
        <v>192</v>
      </c>
      <c r="E598" s="247" t="s">
        <v>19</v>
      </c>
      <c r="F598" s="248" t="s">
        <v>1802</v>
      </c>
      <c r="G598" s="246"/>
      <c r="H598" s="249">
        <v>1.458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192</v>
      </c>
      <c r="AU598" s="255" t="s">
        <v>189</v>
      </c>
      <c r="AV598" s="14" t="s">
        <v>14</v>
      </c>
      <c r="AW598" s="14" t="s">
        <v>35</v>
      </c>
      <c r="AX598" s="14" t="s">
        <v>74</v>
      </c>
      <c r="AY598" s="255" t="s">
        <v>179</v>
      </c>
    </row>
    <row r="599" s="13" customFormat="1">
      <c r="A599" s="13"/>
      <c r="B599" s="234"/>
      <c r="C599" s="235"/>
      <c r="D599" s="236" t="s">
        <v>192</v>
      </c>
      <c r="E599" s="237" t="s">
        <v>19</v>
      </c>
      <c r="F599" s="238" t="s">
        <v>1803</v>
      </c>
      <c r="G599" s="235"/>
      <c r="H599" s="237" t="s">
        <v>19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192</v>
      </c>
      <c r="AU599" s="244" t="s">
        <v>189</v>
      </c>
      <c r="AV599" s="13" t="s">
        <v>81</v>
      </c>
      <c r="AW599" s="13" t="s">
        <v>35</v>
      </c>
      <c r="AX599" s="13" t="s">
        <v>74</v>
      </c>
      <c r="AY599" s="244" t="s">
        <v>179</v>
      </c>
    </row>
    <row r="600" s="14" customFormat="1">
      <c r="A600" s="14"/>
      <c r="B600" s="245"/>
      <c r="C600" s="246"/>
      <c r="D600" s="236" t="s">
        <v>192</v>
      </c>
      <c r="E600" s="247" t="s">
        <v>19</v>
      </c>
      <c r="F600" s="248" t="s">
        <v>1804</v>
      </c>
      <c r="G600" s="246"/>
      <c r="H600" s="249">
        <v>0.81000000000000005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192</v>
      </c>
      <c r="AU600" s="255" t="s">
        <v>189</v>
      </c>
      <c r="AV600" s="14" t="s">
        <v>14</v>
      </c>
      <c r="AW600" s="14" t="s">
        <v>35</v>
      </c>
      <c r="AX600" s="14" t="s">
        <v>74</v>
      </c>
      <c r="AY600" s="255" t="s">
        <v>179</v>
      </c>
    </row>
    <row r="601" s="13" customFormat="1">
      <c r="A601" s="13"/>
      <c r="B601" s="234"/>
      <c r="C601" s="235"/>
      <c r="D601" s="236" t="s">
        <v>192</v>
      </c>
      <c r="E601" s="237" t="s">
        <v>19</v>
      </c>
      <c r="F601" s="238" t="s">
        <v>1805</v>
      </c>
      <c r="G601" s="235"/>
      <c r="H601" s="237" t="s">
        <v>19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192</v>
      </c>
      <c r="AU601" s="244" t="s">
        <v>189</v>
      </c>
      <c r="AV601" s="13" t="s">
        <v>81</v>
      </c>
      <c r="AW601" s="13" t="s">
        <v>35</v>
      </c>
      <c r="AX601" s="13" t="s">
        <v>74</v>
      </c>
      <c r="AY601" s="244" t="s">
        <v>179</v>
      </c>
    </row>
    <row r="602" s="14" customFormat="1">
      <c r="A602" s="14"/>
      <c r="B602" s="245"/>
      <c r="C602" s="246"/>
      <c r="D602" s="236" t="s">
        <v>192</v>
      </c>
      <c r="E602" s="247" t="s">
        <v>19</v>
      </c>
      <c r="F602" s="248" t="s">
        <v>1794</v>
      </c>
      <c r="G602" s="246"/>
      <c r="H602" s="249">
        <v>13.5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192</v>
      </c>
      <c r="AU602" s="255" t="s">
        <v>189</v>
      </c>
      <c r="AV602" s="14" t="s">
        <v>14</v>
      </c>
      <c r="AW602" s="14" t="s">
        <v>35</v>
      </c>
      <c r="AX602" s="14" t="s">
        <v>74</v>
      </c>
      <c r="AY602" s="255" t="s">
        <v>179</v>
      </c>
    </row>
    <row r="603" s="15" customFormat="1">
      <c r="A603" s="15"/>
      <c r="B603" s="256"/>
      <c r="C603" s="257"/>
      <c r="D603" s="236" t="s">
        <v>192</v>
      </c>
      <c r="E603" s="258" t="s">
        <v>19</v>
      </c>
      <c r="F603" s="259" t="s">
        <v>201</v>
      </c>
      <c r="G603" s="257"/>
      <c r="H603" s="260">
        <v>15.768000000000001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192</v>
      </c>
      <c r="AU603" s="266" t="s">
        <v>189</v>
      </c>
      <c r="AV603" s="15" t="s">
        <v>188</v>
      </c>
      <c r="AW603" s="15" t="s">
        <v>35</v>
      </c>
      <c r="AX603" s="15" t="s">
        <v>81</v>
      </c>
      <c r="AY603" s="266" t="s">
        <v>179</v>
      </c>
    </row>
    <row r="604" s="2" customFormat="1" ht="16.5" customHeight="1">
      <c r="A604" s="42"/>
      <c r="B604" s="43"/>
      <c r="C604" s="216" t="s">
        <v>500</v>
      </c>
      <c r="D604" s="216" t="s">
        <v>183</v>
      </c>
      <c r="E604" s="217" t="s">
        <v>1806</v>
      </c>
      <c r="F604" s="218" t="s">
        <v>1807</v>
      </c>
      <c r="G604" s="219" t="s">
        <v>216</v>
      </c>
      <c r="H604" s="220">
        <v>41.805999999999997</v>
      </c>
      <c r="I604" s="221"/>
      <c r="J604" s="222">
        <f>ROUND(I604*H604,2)</f>
        <v>0</v>
      </c>
      <c r="K604" s="218" t="s">
        <v>187</v>
      </c>
      <c r="L604" s="48"/>
      <c r="M604" s="223" t="s">
        <v>19</v>
      </c>
      <c r="N604" s="224" t="s">
        <v>45</v>
      </c>
      <c r="O604" s="88"/>
      <c r="P604" s="225">
        <f>O604*H604</f>
        <v>0</v>
      </c>
      <c r="Q604" s="225">
        <v>0</v>
      </c>
      <c r="R604" s="225">
        <f>Q604*H604</f>
        <v>0</v>
      </c>
      <c r="S604" s="225">
        <v>2.3999999999999999</v>
      </c>
      <c r="T604" s="226">
        <f>S604*H604</f>
        <v>100.33439999999999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27" t="s">
        <v>188</v>
      </c>
      <c r="AT604" s="227" t="s">
        <v>183</v>
      </c>
      <c r="AU604" s="227" t="s">
        <v>189</v>
      </c>
      <c r="AY604" s="21" t="s">
        <v>179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1" t="s">
        <v>81</v>
      </c>
      <c r="BK604" s="228">
        <f>ROUND(I604*H604,2)</f>
        <v>0</v>
      </c>
      <c r="BL604" s="21" t="s">
        <v>188</v>
      </c>
      <c r="BM604" s="227" t="s">
        <v>1808</v>
      </c>
    </row>
    <row r="605" s="2" customFormat="1">
      <c r="A605" s="42"/>
      <c r="B605" s="43"/>
      <c r="C605" s="44"/>
      <c r="D605" s="229" t="s">
        <v>190</v>
      </c>
      <c r="E605" s="44"/>
      <c r="F605" s="230" t="s">
        <v>1809</v>
      </c>
      <c r="G605" s="44"/>
      <c r="H605" s="44"/>
      <c r="I605" s="231"/>
      <c r="J605" s="44"/>
      <c r="K605" s="44"/>
      <c r="L605" s="48"/>
      <c r="M605" s="232"/>
      <c r="N605" s="233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1" t="s">
        <v>190</v>
      </c>
      <c r="AU605" s="21" t="s">
        <v>189</v>
      </c>
    </row>
    <row r="606" s="13" customFormat="1">
      <c r="A606" s="13"/>
      <c r="B606" s="234"/>
      <c r="C606" s="235"/>
      <c r="D606" s="236" t="s">
        <v>192</v>
      </c>
      <c r="E606" s="237" t="s">
        <v>19</v>
      </c>
      <c r="F606" s="238" t="s">
        <v>1810</v>
      </c>
      <c r="G606" s="235"/>
      <c r="H606" s="237" t="s">
        <v>19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192</v>
      </c>
      <c r="AU606" s="244" t="s">
        <v>189</v>
      </c>
      <c r="AV606" s="13" t="s">
        <v>81</v>
      </c>
      <c r="AW606" s="13" t="s">
        <v>35</v>
      </c>
      <c r="AX606" s="13" t="s">
        <v>74</v>
      </c>
      <c r="AY606" s="244" t="s">
        <v>179</v>
      </c>
    </row>
    <row r="607" s="14" customFormat="1">
      <c r="A607" s="14"/>
      <c r="B607" s="245"/>
      <c r="C607" s="246"/>
      <c r="D607" s="236" t="s">
        <v>192</v>
      </c>
      <c r="E607" s="247" t="s">
        <v>19</v>
      </c>
      <c r="F607" s="248" t="s">
        <v>1811</v>
      </c>
      <c r="G607" s="246"/>
      <c r="H607" s="249">
        <v>1.5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192</v>
      </c>
      <c r="AU607" s="255" t="s">
        <v>189</v>
      </c>
      <c r="AV607" s="14" t="s">
        <v>14</v>
      </c>
      <c r="AW607" s="14" t="s">
        <v>35</v>
      </c>
      <c r="AX607" s="14" t="s">
        <v>74</v>
      </c>
      <c r="AY607" s="255" t="s">
        <v>179</v>
      </c>
    </row>
    <row r="608" s="13" customFormat="1">
      <c r="A608" s="13"/>
      <c r="B608" s="234"/>
      <c r="C608" s="235"/>
      <c r="D608" s="236" t="s">
        <v>192</v>
      </c>
      <c r="E608" s="237" t="s">
        <v>19</v>
      </c>
      <c r="F608" s="238" t="s">
        <v>1812</v>
      </c>
      <c r="G608" s="235"/>
      <c r="H608" s="237" t="s">
        <v>19</v>
      </c>
      <c r="I608" s="239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192</v>
      </c>
      <c r="AU608" s="244" t="s">
        <v>189</v>
      </c>
      <c r="AV608" s="13" t="s">
        <v>81</v>
      </c>
      <c r="AW608" s="13" t="s">
        <v>35</v>
      </c>
      <c r="AX608" s="13" t="s">
        <v>74</v>
      </c>
      <c r="AY608" s="244" t="s">
        <v>179</v>
      </c>
    </row>
    <row r="609" s="14" customFormat="1">
      <c r="A609" s="14"/>
      <c r="B609" s="245"/>
      <c r="C609" s="246"/>
      <c r="D609" s="236" t="s">
        <v>192</v>
      </c>
      <c r="E609" s="247" t="s">
        <v>19</v>
      </c>
      <c r="F609" s="248" t="s">
        <v>1813</v>
      </c>
      <c r="G609" s="246"/>
      <c r="H609" s="249">
        <v>1.8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192</v>
      </c>
      <c r="AU609" s="255" t="s">
        <v>189</v>
      </c>
      <c r="AV609" s="14" t="s">
        <v>14</v>
      </c>
      <c r="AW609" s="14" t="s">
        <v>35</v>
      </c>
      <c r="AX609" s="14" t="s">
        <v>74</v>
      </c>
      <c r="AY609" s="255" t="s">
        <v>179</v>
      </c>
    </row>
    <row r="610" s="13" customFormat="1">
      <c r="A610" s="13"/>
      <c r="B610" s="234"/>
      <c r="C610" s="235"/>
      <c r="D610" s="236" t="s">
        <v>192</v>
      </c>
      <c r="E610" s="237" t="s">
        <v>19</v>
      </c>
      <c r="F610" s="238" t="s">
        <v>1814</v>
      </c>
      <c r="G610" s="235"/>
      <c r="H610" s="237" t="s">
        <v>19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192</v>
      </c>
      <c r="AU610" s="244" t="s">
        <v>189</v>
      </c>
      <c r="AV610" s="13" t="s">
        <v>81</v>
      </c>
      <c r="AW610" s="13" t="s">
        <v>35</v>
      </c>
      <c r="AX610" s="13" t="s">
        <v>74</v>
      </c>
      <c r="AY610" s="244" t="s">
        <v>179</v>
      </c>
    </row>
    <row r="611" s="14" customFormat="1">
      <c r="A611" s="14"/>
      <c r="B611" s="245"/>
      <c r="C611" s="246"/>
      <c r="D611" s="236" t="s">
        <v>192</v>
      </c>
      <c r="E611" s="247" t="s">
        <v>19</v>
      </c>
      <c r="F611" s="248" t="s">
        <v>1815</v>
      </c>
      <c r="G611" s="246"/>
      <c r="H611" s="249">
        <v>1.05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192</v>
      </c>
      <c r="AU611" s="255" t="s">
        <v>189</v>
      </c>
      <c r="AV611" s="14" t="s">
        <v>14</v>
      </c>
      <c r="AW611" s="14" t="s">
        <v>35</v>
      </c>
      <c r="AX611" s="14" t="s">
        <v>74</v>
      </c>
      <c r="AY611" s="255" t="s">
        <v>179</v>
      </c>
    </row>
    <row r="612" s="13" customFormat="1">
      <c r="A612" s="13"/>
      <c r="B612" s="234"/>
      <c r="C612" s="235"/>
      <c r="D612" s="236" t="s">
        <v>192</v>
      </c>
      <c r="E612" s="237" t="s">
        <v>19</v>
      </c>
      <c r="F612" s="238" t="s">
        <v>1816</v>
      </c>
      <c r="G612" s="235"/>
      <c r="H612" s="237" t="s">
        <v>19</v>
      </c>
      <c r="I612" s="239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192</v>
      </c>
      <c r="AU612" s="244" t="s">
        <v>189</v>
      </c>
      <c r="AV612" s="13" t="s">
        <v>81</v>
      </c>
      <c r="AW612" s="13" t="s">
        <v>35</v>
      </c>
      <c r="AX612" s="13" t="s">
        <v>74</v>
      </c>
      <c r="AY612" s="244" t="s">
        <v>179</v>
      </c>
    </row>
    <row r="613" s="14" customFormat="1">
      <c r="A613" s="14"/>
      <c r="B613" s="245"/>
      <c r="C613" s="246"/>
      <c r="D613" s="236" t="s">
        <v>192</v>
      </c>
      <c r="E613" s="247" t="s">
        <v>19</v>
      </c>
      <c r="F613" s="248" t="s">
        <v>1817</v>
      </c>
      <c r="G613" s="246"/>
      <c r="H613" s="249">
        <v>2.75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192</v>
      </c>
      <c r="AU613" s="255" t="s">
        <v>189</v>
      </c>
      <c r="AV613" s="14" t="s">
        <v>14</v>
      </c>
      <c r="AW613" s="14" t="s">
        <v>35</v>
      </c>
      <c r="AX613" s="14" t="s">
        <v>74</v>
      </c>
      <c r="AY613" s="255" t="s">
        <v>179</v>
      </c>
    </row>
    <row r="614" s="13" customFormat="1">
      <c r="A614" s="13"/>
      <c r="B614" s="234"/>
      <c r="C614" s="235"/>
      <c r="D614" s="236" t="s">
        <v>192</v>
      </c>
      <c r="E614" s="237" t="s">
        <v>19</v>
      </c>
      <c r="F614" s="238" t="s">
        <v>1818</v>
      </c>
      <c r="G614" s="235"/>
      <c r="H614" s="237" t="s">
        <v>19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192</v>
      </c>
      <c r="AU614" s="244" t="s">
        <v>189</v>
      </c>
      <c r="AV614" s="13" t="s">
        <v>81</v>
      </c>
      <c r="AW614" s="13" t="s">
        <v>35</v>
      </c>
      <c r="AX614" s="13" t="s">
        <v>74</v>
      </c>
      <c r="AY614" s="244" t="s">
        <v>179</v>
      </c>
    </row>
    <row r="615" s="14" customFormat="1">
      <c r="A615" s="14"/>
      <c r="B615" s="245"/>
      <c r="C615" s="246"/>
      <c r="D615" s="236" t="s">
        <v>192</v>
      </c>
      <c r="E615" s="247" t="s">
        <v>19</v>
      </c>
      <c r="F615" s="248" t="s">
        <v>1819</v>
      </c>
      <c r="G615" s="246"/>
      <c r="H615" s="249">
        <v>1.9199999999999999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192</v>
      </c>
      <c r="AU615" s="255" t="s">
        <v>189</v>
      </c>
      <c r="AV615" s="14" t="s">
        <v>14</v>
      </c>
      <c r="AW615" s="14" t="s">
        <v>35</v>
      </c>
      <c r="AX615" s="14" t="s">
        <v>74</v>
      </c>
      <c r="AY615" s="255" t="s">
        <v>179</v>
      </c>
    </row>
    <row r="616" s="13" customFormat="1">
      <c r="A616" s="13"/>
      <c r="B616" s="234"/>
      <c r="C616" s="235"/>
      <c r="D616" s="236" t="s">
        <v>192</v>
      </c>
      <c r="E616" s="237" t="s">
        <v>19</v>
      </c>
      <c r="F616" s="238" t="s">
        <v>1820</v>
      </c>
      <c r="G616" s="235"/>
      <c r="H616" s="237" t="s">
        <v>19</v>
      </c>
      <c r="I616" s="239"/>
      <c r="J616" s="235"/>
      <c r="K616" s="235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192</v>
      </c>
      <c r="AU616" s="244" t="s">
        <v>189</v>
      </c>
      <c r="AV616" s="13" t="s">
        <v>81</v>
      </c>
      <c r="AW616" s="13" t="s">
        <v>35</v>
      </c>
      <c r="AX616" s="13" t="s">
        <v>74</v>
      </c>
      <c r="AY616" s="244" t="s">
        <v>179</v>
      </c>
    </row>
    <row r="617" s="14" customFormat="1">
      <c r="A617" s="14"/>
      <c r="B617" s="245"/>
      <c r="C617" s="246"/>
      <c r="D617" s="236" t="s">
        <v>192</v>
      </c>
      <c r="E617" s="247" t="s">
        <v>19</v>
      </c>
      <c r="F617" s="248" t="s">
        <v>1821</v>
      </c>
      <c r="G617" s="246"/>
      <c r="H617" s="249">
        <v>3.25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192</v>
      </c>
      <c r="AU617" s="255" t="s">
        <v>189</v>
      </c>
      <c r="AV617" s="14" t="s">
        <v>14</v>
      </c>
      <c r="AW617" s="14" t="s">
        <v>35</v>
      </c>
      <c r="AX617" s="14" t="s">
        <v>74</v>
      </c>
      <c r="AY617" s="255" t="s">
        <v>179</v>
      </c>
    </row>
    <row r="618" s="13" customFormat="1">
      <c r="A618" s="13"/>
      <c r="B618" s="234"/>
      <c r="C618" s="235"/>
      <c r="D618" s="236" t="s">
        <v>192</v>
      </c>
      <c r="E618" s="237" t="s">
        <v>19</v>
      </c>
      <c r="F618" s="238" t="s">
        <v>1822</v>
      </c>
      <c r="G618" s="235"/>
      <c r="H618" s="237" t="s">
        <v>19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192</v>
      </c>
      <c r="AU618" s="244" t="s">
        <v>189</v>
      </c>
      <c r="AV618" s="13" t="s">
        <v>81</v>
      </c>
      <c r="AW618" s="13" t="s">
        <v>35</v>
      </c>
      <c r="AX618" s="13" t="s">
        <v>74</v>
      </c>
      <c r="AY618" s="244" t="s">
        <v>179</v>
      </c>
    </row>
    <row r="619" s="14" customFormat="1">
      <c r="A619" s="14"/>
      <c r="B619" s="245"/>
      <c r="C619" s="246"/>
      <c r="D619" s="236" t="s">
        <v>192</v>
      </c>
      <c r="E619" s="247" t="s">
        <v>19</v>
      </c>
      <c r="F619" s="248" t="s">
        <v>1823</v>
      </c>
      <c r="G619" s="246"/>
      <c r="H619" s="249">
        <v>2.25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192</v>
      </c>
      <c r="AU619" s="255" t="s">
        <v>189</v>
      </c>
      <c r="AV619" s="14" t="s">
        <v>14</v>
      </c>
      <c r="AW619" s="14" t="s">
        <v>35</v>
      </c>
      <c r="AX619" s="14" t="s">
        <v>74</v>
      </c>
      <c r="AY619" s="255" t="s">
        <v>179</v>
      </c>
    </row>
    <row r="620" s="13" customFormat="1">
      <c r="A620" s="13"/>
      <c r="B620" s="234"/>
      <c r="C620" s="235"/>
      <c r="D620" s="236" t="s">
        <v>192</v>
      </c>
      <c r="E620" s="237" t="s">
        <v>19</v>
      </c>
      <c r="F620" s="238" t="s">
        <v>1824</v>
      </c>
      <c r="G620" s="235"/>
      <c r="H620" s="237" t="s">
        <v>19</v>
      </c>
      <c r="I620" s="239"/>
      <c r="J620" s="235"/>
      <c r="K620" s="235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192</v>
      </c>
      <c r="AU620" s="244" t="s">
        <v>189</v>
      </c>
      <c r="AV620" s="13" t="s">
        <v>81</v>
      </c>
      <c r="AW620" s="13" t="s">
        <v>35</v>
      </c>
      <c r="AX620" s="13" t="s">
        <v>74</v>
      </c>
      <c r="AY620" s="244" t="s">
        <v>179</v>
      </c>
    </row>
    <row r="621" s="14" customFormat="1">
      <c r="A621" s="14"/>
      <c r="B621" s="245"/>
      <c r="C621" s="246"/>
      <c r="D621" s="236" t="s">
        <v>192</v>
      </c>
      <c r="E621" s="247" t="s">
        <v>19</v>
      </c>
      <c r="F621" s="248" t="s">
        <v>1825</v>
      </c>
      <c r="G621" s="246"/>
      <c r="H621" s="249">
        <v>19.800000000000001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192</v>
      </c>
      <c r="AU621" s="255" t="s">
        <v>189</v>
      </c>
      <c r="AV621" s="14" t="s">
        <v>14</v>
      </c>
      <c r="AW621" s="14" t="s">
        <v>35</v>
      </c>
      <c r="AX621" s="14" t="s">
        <v>74</v>
      </c>
      <c r="AY621" s="255" t="s">
        <v>179</v>
      </c>
    </row>
    <row r="622" s="13" customFormat="1">
      <c r="A622" s="13"/>
      <c r="B622" s="234"/>
      <c r="C622" s="235"/>
      <c r="D622" s="236" t="s">
        <v>192</v>
      </c>
      <c r="E622" s="237" t="s">
        <v>19</v>
      </c>
      <c r="F622" s="238" t="s">
        <v>1826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192</v>
      </c>
      <c r="AU622" s="244" t="s">
        <v>189</v>
      </c>
      <c r="AV622" s="13" t="s">
        <v>81</v>
      </c>
      <c r="AW622" s="13" t="s">
        <v>35</v>
      </c>
      <c r="AX622" s="13" t="s">
        <v>74</v>
      </c>
      <c r="AY622" s="244" t="s">
        <v>179</v>
      </c>
    </row>
    <row r="623" s="14" customFormat="1">
      <c r="A623" s="14"/>
      <c r="B623" s="245"/>
      <c r="C623" s="246"/>
      <c r="D623" s="236" t="s">
        <v>192</v>
      </c>
      <c r="E623" s="247" t="s">
        <v>19</v>
      </c>
      <c r="F623" s="248" t="s">
        <v>1827</v>
      </c>
      <c r="G623" s="246"/>
      <c r="H623" s="249">
        <v>3.3809999999999998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192</v>
      </c>
      <c r="AU623" s="255" t="s">
        <v>189</v>
      </c>
      <c r="AV623" s="14" t="s">
        <v>14</v>
      </c>
      <c r="AW623" s="14" t="s">
        <v>35</v>
      </c>
      <c r="AX623" s="14" t="s">
        <v>74</v>
      </c>
      <c r="AY623" s="255" t="s">
        <v>179</v>
      </c>
    </row>
    <row r="624" s="13" customFormat="1">
      <c r="A624" s="13"/>
      <c r="B624" s="234"/>
      <c r="C624" s="235"/>
      <c r="D624" s="236" t="s">
        <v>192</v>
      </c>
      <c r="E624" s="237" t="s">
        <v>19</v>
      </c>
      <c r="F624" s="238" t="s">
        <v>1828</v>
      </c>
      <c r="G624" s="235"/>
      <c r="H624" s="237" t="s">
        <v>19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192</v>
      </c>
      <c r="AU624" s="244" t="s">
        <v>189</v>
      </c>
      <c r="AV624" s="13" t="s">
        <v>81</v>
      </c>
      <c r="AW624" s="13" t="s">
        <v>35</v>
      </c>
      <c r="AX624" s="13" t="s">
        <v>74</v>
      </c>
      <c r="AY624" s="244" t="s">
        <v>179</v>
      </c>
    </row>
    <row r="625" s="14" customFormat="1">
      <c r="A625" s="14"/>
      <c r="B625" s="245"/>
      <c r="C625" s="246"/>
      <c r="D625" s="236" t="s">
        <v>192</v>
      </c>
      <c r="E625" s="247" t="s">
        <v>19</v>
      </c>
      <c r="F625" s="248" t="s">
        <v>1829</v>
      </c>
      <c r="G625" s="246"/>
      <c r="H625" s="249">
        <v>2.2050000000000001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192</v>
      </c>
      <c r="AU625" s="255" t="s">
        <v>189</v>
      </c>
      <c r="AV625" s="14" t="s">
        <v>14</v>
      </c>
      <c r="AW625" s="14" t="s">
        <v>35</v>
      </c>
      <c r="AX625" s="14" t="s">
        <v>74</v>
      </c>
      <c r="AY625" s="255" t="s">
        <v>179</v>
      </c>
    </row>
    <row r="626" s="13" customFormat="1">
      <c r="A626" s="13"/>
      <c r="B626" s="234"/>
      <c r="C626" s="235"/>
      <c r="D626" s="236" t="s">
        <v>192</v>
      </c>
      <c r="E626" s="237" t="s">
        <v>19</v>
      </c>
      <c r="F626" s="238" t="s">
        <v>1830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192</v>
      </c>
      <c r="AU626" s="244" t="s">
        <v>189</v>
      </c>
      <c r="AV626" s="13" t="s">
        <v>81</v>
      </c>
      <c r="AW626" s="13" t="s">
        <v>35</v>
      </c>
      <c r="AX626" s="13" t="s">
        <v>74</v>
      </c>
      <c r="AY626" s="244" t="s">
        <v>179</v>
      </c>
    </row>
    <row r="627" s="14" customFormat="1">
      <c r="A627" s="14"/>
      <c r="B627" s="245"/>
      <c r="C627" s="246"/>
      <c r="D627" s="236" t="s">
        <v>192</v>
      </c>
      <c r="E627" s="247" t="s">
        <v>19</v>
      </c>
      <c r="F627" s="248" t="s">
        <v>1831</v>
      </c>
      <c r="G627" s="246"/>
      <c r="H627" s="249">
        <v>1.8999999999999999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192</v>
      </c>
      <c r="AU627" s="255" t="s">
        <v>189</v>
      </c>
      <c r="AV627" s="14" t="s">
        <v>14</v>
      </c>
      <c r="AW627" s="14" t="s">
        <v>35</v>
      </c>
      <c r="AX627" s="14" t="s">
        <v>74</v>
      </c>
      <c r="AY627" s="255" t="s">
        <v>179</v>
      </c>
    </row>
    <row r="628" s="15" customFormat="1">
      <c r="A628" s="15"/>
      <c r="B628" s="256"/>
      <c r="C628" s="257"/>
      <c r="D628" s="236" t="s">
        <v>192</v>
      </c>
      <c r="E628" s="258" t="s">
        <v>19</v>
      </c>
      <c r="F628" s="259" t="s">
        <v>201</v>
      </c>
      <c r="G628" s="257"/>
      <c r="H628" s="260">
        <v>41.805999999999997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192</v>
      </c>
      <c r="AU628" s="266" t="s">
        <v>189</v>
      </c>
      <c r="AV628" s="15" t="s">
        <v>188</v>
      </c>
      <c r="AW628" s="15" t="s">
        <v>35</v>
      </c>
      <c r="AX628" s="15" t="s">
        <v>81</v>
      </c>
      <c r="AY628" s="266" t="s">
        <v>179</v>
      </c>
    </row>
    <row r="629" s="2" customFormat="1" ht="16.5" customHeight="1">
      <c r="A629" s="42"/>
      <c r="B629" s="43"/>
      <c r="C629" s="216" t="s">
        <v>466</v>
      </c>
      <c r="D629" s="216" t="s">
        <v>183</v>
      </c>
      <c r="E629" s="217" t="s">
        <v>1832</v>
      </c>
      <c r="F629" s="218" t="s">
        <v>1833</v>
      </c>
      <c r="G629" s="219" t="s">
        <v>204</v>
      </c>
      <c r="H629" s="220">
        <v>26.600000000000001</v>
      </c>
      <c r="I629" s="221"/>
      <c r="J629" s="222">
        <f>ROUND(I629*H629,2)</f>
        <v>0</v>
      </c>
      <c r="K629" s="218" t="s">
        <v>187</v>
      </c>
      <c r="L629" s="48"/>
      <c r="M629" s="223" t="s">
        <v>19</v>
      </c>
      <c r="N629" s="224" t="s">
        <v>45</v>
      </c>
      <c r="O629" s="88"/>
      <c r="P629" s="225">
        <f>O629*H629</f>
        <v>0</v>
      </c>
      <c r="Q629" s="225">
        <v>0</v>
      </c>
      <c r="R629" s="225">
        <f>Q629*H629</f>
        <v>0</v>
      </c>
      <c r="S629" s="225">
        <v>0.112</v>
      </c>
      <c r="T629" s="226">
        <f>S629*H629</f>
        <v>2.9792000000000001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R629" s="227" t="s">
        <v>188</v>
      </c>
      <c r="AT629" s="227" t="s">
        <v>183</v>
      </c>
      <c r="AU629" s="227" t="s">
        <v>189</v>
      </c>
      <c r="AY629" s="21" t="s">
        <v>179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21" t="s">
        <v>81</v>
      </c>
      <c r="BK629" s="228">
        <f>ROUND(I629*H629,2)</f>
        <v>0</v>
      </c>
      <c r="BL629" s="21" t="s">
        <v>188</v>
      </c>
      <c r="BM629" s="227" t="s">
        <v>1834</v>
      </c>
    </row>
    <row r="630" s="2" customFormat="1">
      <c r="A630" s="42"/>
      <c r="B630" s="43"/>
      <c r="C630" s="44"/>
      <c r="D630" s="229" t="s">
        <v>190</v>
      </c>
      <c r="E630" s="44"/>
      <c r="F630" s="230" t="s">
        <v>1835</v>
      </c>
      <c r="G630" s="44"/>
      <c r="H630" s="44"/>
      <c r="I630" s="231"/>
      <c r="J630" s="44"/>
      <c r="K630" s="44"/>
      <c r="L630" s="48"/>
      <c r="M630" s="232"/>
      <c r="N630" s="233"/>
      <c r="O630" s="88"/>
      <c r="P630" s="88"/>
      <c r="Q630" s="88"/>
      <c r="R630" s="88"/>
      <c r="S630" s="88"/>
      <c r="T630" s="89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T630" s="21" t="s">
        <v>190</v>
      </c>
      <c r="AU630" s="21" t="s">
        <v>189</v>
      </c>
    </row>
    <row r="631" s="13" customFormat="1">
      <c r="A631" s="13"/>
      <c r="B631" s="234"/>
      <c r="C631" s="235"/>
      <c r="D631" s="236" t="s">
        <v>192</v>
      </c>
      <c r="E631" s="237" t="s">
        <v>19</v>
      </c>
      <c r="F631" s="238" t="s">
        <v>1836</v>
      </c>
      <c r="G631" s="235"/>
      <c r="H631" s="237" t="s">
        <v>19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192</v>
      </c>
      <c r="AU631" s="244" t="s">
        <v>189</v>
      </c>
      <c r="AV631" s="13" t="s">
        <v>81</v>
      </c>
      <c r="AW631" s="13" t="s">
        <v>35</v>
      </c>
      <c r="AX631" s="13" t="s">
        <v>74</v>
      </c>
      <c r="AY631" s="244" t="s">
        <v>179</v>
      </c>
    </row>
    <row r="632" s="14" customFormat="1">
      <c r="A632" s="14"/>
      <c r="B632" s="245"/>
      <c r="C632" s="246"/>
      <c r="D632" s="236" t="s">
        <v>192</v>
      </c>
      <c r="E632" s="247" t="s">
        <v>19</v>
      </c>
      <c r="F632" s="248" t="s">
        <v>1837</v>
      </c>
      <c r="G632" s="246"/>
      <c r="H632" s="249">
        <v>4.4000000000000004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192</v>
      </c>
      <c r="AU632" s="255" t="s">
        <v>189</v>
      </c>
      <c r="AV632" s="14" t="s">
        <v>14</v>
      </c>
      <c r="AW632" s="14" t="s">
        <v>35</v>
      </c>
      <c r="AX632" s="14" t="s">
        <v>74</v>
      </c>
      <c r="AY632" s="255" t="s">
        <v>179</v>
      </c>
    </row>
    <row r="633" s="13" customFormat="1">
      <c r="A633" s="13"/>
      <c r="B633" s="234"/>
      <c r="C633" s="235"/>
      <c r="D633" s="236" t="s">
        <v>192</v>
      </c>
      <c r="E633" s="237" t="s">
        <v>19</v>
      </c>
      <c r="F633" s="238" t="s">
        <v>1838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192</v>
      </c>
      <c r="AU633" s="244" t="s">
        <v>189</v>
      </c>
      <c r="AV633" s="13" t="s">
        <v>81</v>
      </c>
      <c r="AW633" s="13" t="s">
        <v>35</v>
      </c>
      <c r="AX633" s="13" t="s">
        <v>74</v>
      </c>
      <c r="AY633" s="244" t="s">
        <v>179</v>
      </c>
    </row>
    <row r="634" s="14" customFormat="1">
      <c r="A634" s="14"/>
      <c r="B634" s="245"/>
      <c r="C634" s="246"/>
      <c r="D634" s="236" t="s">
        <v>192</v>
      </c>
      <c r="E634" s="247" t="s">
        <v>19</v>
      </c>
      <c r="F634" s="248" t="s">
        <v>240</v>
      </c>
      <c r="G634" s="246"/>
      <c r="H634" s="249">
        <v>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192</v>
      </c>
      <c r="AU634" s="255" t="s">
        <v>189</v>
      </c>
      <c r="AV634" s="14" t="s">
        <v>14</v>
      </c>
      <c r="AW634" s="14" t="s">
        <v>35</v>
      </c>
      <c r="AX634" s="14" t="s">
        <v>74</v>
      </c>
      <c r="AY634" s="255" t="s">
        <v>179</v>
      </c>
    </row>
    <row r="635" s="13" customFormat="1">
      <c r="A635" s="13"/>
      <c r="B635" s="234"/>
      <c r="C635" s="235"/>
      <c r="D635" s="236" t="s">
        <v>192</v>
      </c>
      <c r="E635" s="237" t="s">
        <v>19</v>
      </c>
      <c r="F635" s="238" t="s">
        <v>1839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192</v>
      </c>
      <c r="AU635" s="244" t="s">
        <v>189</v>
      </c>
      <c r="AV635" s="13" t="s">
        <v>81</v>
      </c>
      <c r="AW635" s="13" t="s">
        <v>35</v>
      </c>
      <c r="AX635" s="13" t="s">
        <v>74</v>
      </c>
      <c r="AY635" s="244" t="s">
        <v>179</v>
      </c>
    </row>
    <row r="636" s="14" customFormat="1">
      <c r="A636" s="14"/>
      <c r="B636" s="245"/>
      <c r="C636" s="246"/>
      <c r="D636" s="236" t="s">
        <v>192</v>
      </c>
      <c r="E636" s="247" t="s">
        <v>19</v>
      </c>
      <c r="F636" s="248" t="s">
        <v>1840</v>
      </c>
      <c r="G636" s="246"/>
      <c r="H636" s="249">
        <v>6.5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192</v>
      </c>
      <c r="AU636" s="255" t="s">
        <v>189</v>
      </c>
      <c r="AV636" s="14" t="s">
        <v>14</v>
      </c>
      <c r="AW636" s="14" t="s">
        <v>35</v>
      </c>
      <c r="AX636" s="14" t="s">
        <v>74</v>
      </c>
      <c r="AY636" s="255" t="s">
        <v>179</v>
      </c>
    </row>
    <row r="637" s="13" customFormat="1">
      <c r="A637" s="13"/>
      <c r="B637" s="234"/>
      <c r="C637" s="235"/>
      <c r="D637" s="236" t="s">
        <v>192</v>
      </c>
      <c r="E637" s="237" t="s">
        <v>19</v>
      </c>
      <c r="F637" s="238" t="s">
        <v>1841</v>
      </c>
      <c r="G637" s="235"/>
      <c r="H637" s="237" t="s">
        <v>19</v>
      </c>
      <c r="I637" s="239"/>
      <c r="J637" s="235"/>
      <c r="K637" s="235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192</v>
      </c>
      <c r="AU637" s="244" t="s">
        <v>189</v>
      </c>
      <c r="AV637" s="13" t="s">
        <v>81</v>
      </c>
      <c r="AW637" s="13" t="s">
        <v>35</v>
      </c>
      <c r="AX637" s="13" t="s">
        <v>74</v>
      </c>
      <c r="AY637" s="244" t="s">
        <v>179</v>
      </c>
    </row>
    <row r="638" s="14" customFormat="1">
      <c r="A638" s="14"/>
      <c r="B638" s="245"/>
      <c r="C638" s="246"/>
      <c r="D638" s="236" t="s">
        <v>192</v>
      </c>
      <c r="E638" s="247" t="s">
        <v>19</v>
      </c>
      <c r="F638" s="248" t="s">
        <v>1842</v>
      </c>
      <c r="G638" s="246"/>
      <c r="H638" s="249">
        <v>3.7000000000000002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192</v>
      </c>
      <c r="AU638" s="255" t="s">
        <v>189</v>
      </c>
      <c r="AV638" s="14" t="s">
        <v>14</v>
      </c>
      <c r="AW638" s="14" t="s">
        <v>35</v>
      </c>
      <c r="AX638" s="14" t="s">
        <v>74</v>
      </c>
      <c r="AY638" s="255" t="s">
        <v>179</v>
      </c>
    </row>
    <row r="639" s="13" customFormat="1">
      <c r="A639" s="13"/>
      <c r="B639" s="234"/>
      <c r="C639" s="235"/>
      <c r="D639" s="236" t="s">
        <v>192</v>
      </c>
      <c r="E639" s="237" t="s">
        <v>19</v>
      </c>
      <c r="F639" s="238" t="s">
        <v>1843</v>
      </c>
      <c r="G639" s="235"/>
      <c r="H639" s="237" t="s">
        <v>19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192</v>
      </c>
      <c r="AU639" s="244" t="s">
        <v>189</v>
      </c>
      <c r="AV639" s="13" t="s">
        <v>81</v>
      </c>
      <c r="AW639" s="13" t="s">
        <v>35</v>
      </c>
      <c r="AX639" s="13" t="s">
        <v>74</v>
      </c>
      <c r="AY639" s="244" t="s">
        <v>179</v>
      </c>
    </row>
    <row r="640" s="14" customFormat="1">
      <c r="A640" s="14"/>
      <c r="B640" s="245"/>
      <c r="C640" s="246"/>
      <c r="D640" s="236" t="s">
        <v>192</v>
      </c>
      <c r="E640" s="247" t="s">
        <v>19</v>
      </c>
      <c r="F640" s="248" t="s">
        <v>880</v>
      </c>
      <c r="G640" s="246"/>
      <c r="H640" s="249">
        <v>5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192</v>
      </c>
      <c r="AU640" s="255" t="s">
        <v>189</v>
      </c>
      <c r="AV640" s="14" t="s">
        <v>14</v>
      </c>
      <c r="AW640" s="14" t="s">
        <v>35</v>
      </c>
      <c r="AX640" s="14" t="s">
        <v>74</v>
      </c>
      <c r="AY640" s="255" t="s">
        <v>179</v>
      </c>
    </row>
    <row r="641" s="15" customFormat="1">
      <c r="A641" s="15"/>
      <c r="B641" s="256"/>
      <c r="C641" s="257"/>
      <c r="D641" s="236" t="s">
        <v>192</v>
      </c>
      <c r="E641" s="258" t="s">
        <v>19</v>
      </c>
      <c r="F641" s="259" t="s">
        <v>201</v>
      </c>
      <c r="G641" s="257"/>
      <c r="H641" s="260">
        <v>26.600000000000001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6" t="s">
        <v>192</v>
      </c>
      <c r="AU641" s="266" t="s">
        <v>189</v>
      </c>
      <c r="AV641" s="15" t="s">
        <v>188</v>
      </c>
      <c r="AW641" s="15" t="s">
        <v>35</v>
      </c>
      <c r="AX641" s="15" t="s">
        <v>81</v>
      </c>
      <c r="AY641" s="266" t="s">
        <v>179</v>
      </c>
    </row>
    <row r="642" s="2" customFormat="1" ht="24.15" customHeight="1">
      <c r="A642" s="42"/>
      <c r="B642" s="43"/>
      <c r="C642" s="216" t="s">
        <v>729</v>
      </c>
      <c r="D642" s="216" t="s">
        <v>183</v>
      </c>
      <c r="E642" s="217" t="s">
        <v>1844</v>
      </c>
      <c r="F642" s="218" t="s">
        <v>1845</v>
      </c>
      <c r="G642" s="219" t="s">
        <v>204</v>
      </c>
      <c r="H642" s="220">
        <v>19</v>
      </c>
      <c r="I642" s="221"/>
      <c r="J642" s="222">
        <f>ROUND(I642*H642,2)</f>
        <v>0</v>
      </c>
      <c r="K642" s="218" t="s">
        <v>187</v>
      </c>
      <c r="L642" s="48"/>
      <c r="M642" s="223" t="s">
        <v>19</v>
      </c>
      <c r="N642" s="224" t="s">
        <v>45</v>
      </c>
      <c r="O642" s="88"/>
      <c r="P642" s="225">
        <f>O642*H642</f>
        <v>0</v>
      </c>
      <c r="Q642" s="225">
        <v>0</v>
      </c>
      <c r="R642" s="225">
        <f>Q642*H642</f>
        <v>0</v>
      </c>
      <c r="S642" s="225">
        <v>0.070000000000000007</v>
      </c>
      <c r="T642" s="226">
        <f>S642*H642</f>
        <v>1.3300000000000001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27" t="s">
        <v>188</v>
      </c>
      <c r="AT642" s="227" t="s">
        <v>183</v>
      </c>
      <c r="AU642" s="227" t="s">
        <v>189</v>
      </c>
      <c r="AY642" s="21" t="s">
        <v>179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21" t="s">
        <v>81</v>
      </c>
      <c r="BK642" s="228">
        <f>ROUND(I642*H642,2)</f>
        <v>0</v>
      </c>
      <c r="BL642" s="21" t="s">
        <v>188</v>
      </c>
      <c r="BM642" s="227" t="s">
        <v>1846</v>
      </c>
    </row>
    <row r="643" s="2" customFormat="1">
      <c r="A643" s="42"/>
      <c r="B643" s="43"/>
      <c r="C643" s="44"/>
      <c r="D643" s="229" t="s">
        <v>190</v>
      </c>
      <c r="E643" s="44"/>
      <c r="F643" s="230" t="s">
        <v>1847</v>
      </c>
      <c r="G643" s="44"/>
      <c r="H643" s="44"/>
      <c r="I643" s="231"/>
      <c r="J643" s="44"/>
      <c r="K643" s="44"/>
      <c r="L643" s="48"/>
      <c r="M643" s="232"/>
      <c r="N643" s="233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1" t="s">
        <v>190</v>
      </c>
      <c r="AU643" s="21" t="s">
        <v>189</v>
      </c>
    </row>
    <row r="644" s="13" customFormat="1">
      <c r="A644" s="13"/>
      <c r="B644" s="234"/>
      <c r="C644" s="235"/>
      <c r="D644" s="236" t="s">
        <v>192</v>
      </c>
      <c r="E644" s="237" t="s">
        <v>19</v>
      </c>
      <c r="F644" s="238" t="s">
        <v>1848</v>
      </c>
      <c r="G644" s="235"/>
      <c r="H644" s="237" t="s">
        <v>19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192</v>
      </c>
      <c r="AU644" s="244" t="s">
        <v>189</v>
      </c>
      <c r="AV644" s="13" t="s">
        <v>81</v>
      </c>
      <c r="AW644" s="13" t="s">
        <v>35</v>
      </c>
      <c r="AX644" s="13" t="s">
        <v>74</v>
      </c>
      <c r="AY644" s="244" t="s">
        <v>179</v>
      </c>
    </row>
    <row r="645" s="14" customFormat="1">
      <c r="A645" s="14"/>
      <c r="B645" s="245"/>
      <c r="C645" s="246"/>
      <c r="D645" s="236" t="s">
        <v>192</v>
      </c>
      <c r="E645" s="247" t="s">
        <v>19</v>
      </c>
      <c r="F645" s="248" t="s">
        <v>1849</v>
      </c>
      <c r="G645" s="246"/>
      <c r="H645" s="249">
        <v>19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192</v>
      </c>
      <c r="AU645" s="255" t="s">
        <v>189</v>
      </c>
      <c r="AV645" s="14" t="s">
        <v>14</v>
      </c>
      <c r="AW645" s="14" t="s">
        <v>35</v>
      </c>
      <c r="AX645" s="14" t="s">
        <v>74</v>
      </c>
      <c r="AY645" s="255" t="s">
        <v>179</v>
      </c>
    </row>
    <row r="646" s="15" customFormat="1">
      <c r="A646" s="15"/>
      <c r="B646" s="256"/>
      <c r="C646" s="257"/>
      <c r="D646" s="236" t="s">
        <v>192</v>
      </c>
      <c r="E646" s="258" t="s">
        <v>19</v>
      </c>
      <c r="F646" s="259" t="s">
        <v>201</v>
      </c>
      <c r="G646" s="257"/>
      <c r="H646" s="260">
        <v>19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192</v>
      </c>
      <c r="AU646" s="266" t="s">
        <v>189</v>
      </c>
      <c r="AV646" s="15" t="s">
        <v>188</v>
      </c>
      <c r="AW646" s="15" t="s">
        <v>35</v>
      </c>
      <c r="AX646" s="15" t="s">
        <v>81</v>
      </c>
      <c r="AY646" s="266" t="s">
        <v>179</v>
      </c>
    </row>
    <row r="647" s="2" customFormat="1" ht="16.5" customHeight="1">
      <c r="A647" s="42"/>
      <c r="B647" s="43"/>
      <c r="C647" s="216" t="s">
        <v>1850</v>
      </c>
      <c r="D647" s="216" t="s">
        <v>183</v>
      </c>
      <c r="E647" s="217" t="s">
        <v>701</v>
      </c>
      <c r="F647" s="218" t="s">
        <v>702</v>
      </c>
      <c r="G647" s="219" t="s">
        <v>204</v>
      </c>
      <c r="H647" s="220">
        <v>91.599999999999994</v>
      </c>
      <c r="I647" s="221"/>
      <c r="J647" s="222">
        <f>ROUND(I647*H647,2)</f>
        <v>0</v>
      </c>
      <c r="K647" s="218" t="s">
        <v>187</v>
      </c>
      <c r="L647" s="48"/>
      <c r="M647" s="223" t="s">
        <v>19</v>
      </c>
      <c r="N647" s="224" t="s">
        <v>45</v>
      </c>
      <c r="O647" s="88"/>
      <c r="P647" s="225">
        <f>O647*H647</f>
        <v>0</v>
      </c>
      <c r="Q647" s="225">
        <v>0</v>
      </c>
      <c r="R647" s="225">
        <f>Q647*H647</f>
        <v>0</v>
      </c>
      <c r="S647" s="225">
        <v>0.00248</v>
      </c>
      <c r="T647" s="226">
        <f>S647*H647</f>
        <v>0.22716799999999998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27" t="s">
        <v>188</v>
      </c>
      <c r="AT647" s="227" t="s">
        <v>183</v>
      </c>
      <c r="AU647" s="227" t="s">
        <v>189</v>
      </c>
      <c r="AY647" s="21" t="s">
        <v>179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1" t="s">
        <v>81</v>
      </c>
      <c r="BK647" s="228">
        <f>ROUND(I647*H647,2)</f>
        <v>0</v>
      </c>
      <c r="BL647" s="21" t="s">
        <v>188</v>
      </c>
      <c r="BM647" s="227" t="s">
        <v>1851</v>
      </c>
    </row>
    <row r="648" s="2" customFormat="1">
      <c r="A648" s="42"/>
      <c r="B648" s="43"/>
      <c r="C648" s="44"/>
      <c r="D648" s="229" t="s">
        <v>190</v>
      </c>
      <c r="E648" s="44"/>
      <c r="F648" s="230" t="s">
        <v>703</v>
      </c>
      <c r="G648" s="44"/>
      <c r="H648" s="44"/>
      <c r="I648" s="231"/>
      <c r="J648" s="44"/>
      <c r="K648" s="44"/>
      <c r="L648" s="48"/>
      <c r="M648" s="232"/>
      <c r="N648" s="233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1" t="s">
        <v>190</v>
      </c>
      <c r="AU648" s="21" t="s">
        <v>189</v>
      </c>
    </row>
    <row r="649" s="13" customFormat="1">
      <c r="A649" s="13"/>
      <c r="B649" s="234"/>
      <c r="C649" s="235"/>
      <c r="D649" s="236" t="s">
        <v>192</v>
      </c>
      <c r="E649" s="237" t="s">
        <v>19</v>
      </c>
      <c r="F649" s="238" t="s">
        <v>1852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192</v>
      </c>
      <c r="AU649" s="244" t="s">
        <v>189</v>
      </c>
      <c r="AV649" s="13" t="s">
        <v>81</v>
      </c>
      <c r="AW649" s="13" t="s">
        <v>35</v>
      </c>
      <c r="AX649" s="13" t="s">
        <v>74</v>
      </c>
      <c r="AY649" s="244" t="s">
        <v>179</v>
      </c>
    </row>
    <row r="650" s="14" customFormat="1">
      <c r="A650" s="14"/>
      <c r="B650" s="245"/>
      <c r="C650" s="246"/>
      <c r="D650" s="236" t="s">
        <v>192</v>
      </c>
      <c r="E650" s="247" t="s">
        <v>19</v>
      </c>
      <c r="F650" s="248" t="s">
        <v>1853</v>
      </c>
      <c r="G650" s="246"/>
      <c r="H650" s="249">
        <v>3.1000000000000001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192</v>
      </c>
      <c r="AU650" s="255" t="s">
        <v>189</v>
      </c>
      <c r="AV650" s="14" t="s">
        <v>14</v>
      </c>
      <c r="AW650" s="14" t="s">
        <v>35</v>
      </c>
      <c r="AX650" s="14" t="s">
        <v>74</v>
      </c>
      <c r="AY650" s="255" t="s">
        <v>179</v>
      </c>
    </row>
    <row r="651" s="13" customFormat="1">
      <c r="A651" s="13"/>
      <c r="B651" s="234"/>
      <c r="C651" s="235"/>
      <c r="D651" s="236" t="s">
        <v>192</v>
      </c>
      <c r="E651" s="237" t="s">
        <v>19</v>
      </c>
      <c r="F651" s="238" t="s">
        <v>1854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192</v>
      </c>
      <c r="AU651" s="244" t="s">
        <v>189</v>
      </c>
      <c r="AV651" s="13" t="s">
        <v>81</v>
      </c>
      <c r="AW651" s="13" t="s">
        <v>35</v>
      </c>
      <c r="AX651" s="13" t="s">
        <v>74</v>
      </c>
      <c r="AY651" s="244" t="s">
        <v>179</v>
      </c>
    </row>
    <row r="652" s="14" customFormat="1">
      <c r="A652" s="14"/>
      <c r="B652" s="245"/>
      <c r="C652" s="246"/>
      <c r="D652" s="236" t="s">
        <v>192</v>
      </c>
      <c r="E652" s="247" t="s">
        <v>19</v>
      </c>
      <c r="F652" s="248" t="s">
        <v>211</v>
      </c>
      <c r="G652" s="246"/>
      <c r="H652" s="249">
        <v>6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192</v>
      </c>
      <c r="AU652" s="255" t="s">
        <v>189</v>
      </c>
      <c r="AV652" s="14" t="s">
        <v>14</v>
      </c>
      <c r="AW652" s="14" t="s">
        <v>35</v>
      </c>
      <c r="AX652" s="14" t="s">
        <v>74</v>
      </c>
      <c r="AY652" s="255" t="s">
        <v>179</v>
      </c>
    </row>
    <row r="653" s="13" customFormat="1">
      <c r="A653" s="13"/>
      <c r="B653" s="234"/>
      <c r="C653" s="235"/>
      <c r="D653" s="236" t="s">
        <v>192</v>
      </c>
      <c r="E653" s="237" t="s">
        <v>19</v>
      </c>
      <c r="F653" s="238" t="s">
        <v>1855</v>
      </c>
      <c r="G653" s="235"/>
      <c r="H653" s="237" t="s">
        <v>19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192</v>
      </c>
      <c r="AU653" s="244" t="s">
        <v>189</v>
      </c>
      <c r="AV653" s="13" t="s">
        <v>81</v>
      </c>
      <c r="AW653" s="13" t="s">
        <v>35</v>
      </c>
      <c r="AX653" s="13" t="s">
        <v>74</v>
      </c>
      <c r="AY653" s="244" t="s">
        <v>179</v>
      </c>
    </row>
    <row r="654" s="14" customFormat="1">
      <c r="A654" s="14"/>
      <c r="B654" s="245"/>
      <c r="C654" s="246"/>
      <c r="D654" s="236" t="s">
        <v>192</v>
      </c>
      <c r="E654" s="247" t="s">
        <v>19</v>
      </c>
      <c r="F654" s="248" t="s">
        <v>1856</v>
      </c>
      <c r="G654" s="246"/>
      <c r="H654" s="249">
        <v>4.5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192</v>
      </c>
      <c r="AU654" s="255" t="s">
        <v>189</v>
      </c>
      <c r="AV654" s="14" t="s">
        <v>14</v>
      </c>
      <c r="AW654" s="14" t="s">
        <v>35</v>
      </c>
      <c r="AX654" s="14" t="s">
        <v>74</v>
      </c>
      <c r="AY654" s="255" t="s">
        <v>179</v>
      </c>
    </row>
    <row r="655" s="13" customFormat="1">
      <c r="A655" s="13"/>
      <c r="B655" s="234"/>
      <c r="C655" s="235"/>
      <c r="D655" s="236" t="s">
        <v>192</v>
      </c>
      <c r="E655" s="237" t="s">
        <v>19</v>
      </c>
      <c r="F655" s="238" t="s">
        <v>1857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192</v>
      </c>
      <c r="AU655" s="244" t="s">
        <v>189</v>
      </c>
      <c r="AV655" s="13" t="s">
        <v>81</v>
      </c>
      <c r="AW655" s="13" t="s">
        <v>35</v>
      </c>
      <c r="AX655" s="13" t="s">
        <v>74</v>
      </c>
      <c r="AY655" s="244" t="s">
        <v>179</v>
      </c>
    </row>
    <row r="656" s="14" customFormat="1">
      <c r="A656" s="14"/>
      <c r="B656" s="245"/>
      <c r="C656" s="246"/>
      <c r="D656" s="236" t="s">
        <v>192</v>
      </c>
      <c r="E656" s="247" t="s">
        <v>19</v>
      </c>
      <c r="F656" s="248" t="s">
        <v>7</v>
      </c>
      <c r="G656" s="246"/>
      <c r="H656" s="249">
        <v>21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192</v>
      </c>
      <c r="AU656" s="255" t="s">
        <v>189</v>
      </c>
      <c r="AV656" s="14" t="s">
        <v>14</v>
      </c>
      <c r="AW656" s="14" t="s">
        <v>35</v>
      </c>
      <c r="AX656" s="14" t="s">
        <v>74</v>
      </c>
      <c r="AY656" s="255" t="s">
        <v>179</v>
      </c>
    </row>
    <row r="657" s="13" customFormat="1">
      <c r="A657" s="13"/>
      <c r="B657" s="234"/>
      <c r="C657" s="235"/>
      <c r="D657" s="236" t="s">
        <v>192</v>
      </c>
      <c r="E657" s="237" t="s">
        <v>19</v>
      </c>
      <c r="F657" s="238" t="s">
        <v>1858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192</v>
      </c>
      <c r="AU657" s="244" t="s">
        <v>189</v>
      </c>
      <c r="AV657" s="13" t="s">
        <v>81</v>
      </c>
      <c r="AW657" s="13" t="s">
        <v>35</v>
      </c>
      <c r="AX657" s="13" t="s">
        <v>74</v>
      </c>
      <c r="AY657" s="244" t="s">
        <v>179</v>
      </c>
    </row>
    <row r="658" s="14" customFormat="1">
      <c r="A658" s="14"/>
      <c r="B658" s="245"/>
      <c r="C658" s="246"/>
      <c r="D658" s="236" t="s">
        <v>192</v>
      </c>
      <c r="E658" s="247" t="s">
        <v>19</v>
      </c>
      <c r="F658" s="248" t="s">
        <v>181</v>
      </c>
      <c r="G658" s="246"/>
      <c r="H658" s="249">
        <v>11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192</v>
      </c>
      <c r="AU658" s="255" t="s">
        <v>189</v>
      </c>
      <c r="AV658" s="14" t="s">
        <v>14</v>
      </c>
      <c r="AW658" s="14" t="s">
        <v>35</v>
      </c>
      <c r="AX658" s="14" t="s">
        <v>74</v>
      </c>
      <c r="AY658" s="255" t="s">
        <v>179</v>
      </c>
    </row>
    <row r="659" s="13" customFormat="1">
      <c r="A659" s="13"/>
      <c r="B659" s="234"/>
      <c r="C659" s="235"/>
      <c r="D659" s="236" t="s">
        <v>192</v>
      </c>
      <c r="E659" s="237" t="s">
        <v>19</v>
      </c>
      <c r="F659" s="238" t="s">
        <v>1859</v>
      </c>
      <c r="G659" s="235"/>
      <c r="H659" s="237" t="s">
        <v>19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192</v>
      </c>
      <c r="AU659" s="244" t="s">
        <v>189</v>
      </c>
      <c r="AV659" s="13" t="s">
        <v>81</v>
      </c>
      <c r="AW659" s="13" t="s">
        <v>35</v>
      </c>
      <c r="AX659" s="13" t="s">
        <v>74</v>
      </c>
      <c r="AY659" s="244" t="s">
        <v>179</v>
      </c>
    </row>
    <row r="660" s="14" customFormat="1">
      <c r="A660" s="14"/>
      <c r="B660" s="245"/>
      <c r="C660" s="246"/>
      <c r="D660" s="236" t="s">
        <v>192</v>
      </c>
      <c r="E660" s="247" t="s">
        <v>19</v>
      </c>
      <c r="F660" s="248" t="s">
        <v>14</v>
      </c>
      <c r="G660" s="246"/>
      <c r="H660" s="249">
        <v>2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192</v>
      </c>
      <c r="AU660" s="255" t="s">
        <v>189</v>
      </c>
      <c r="AV660" s="14" t="s">
        <v>14</v>
      </c>
      <c r="AW660" s="14" t="s">
        <v>35</v>
      </c>
      <c r="AX660" s="14" t="s">
        <v>74</v>
      </c>
      <c r="AY660" s="255" t="s">
        <v>179</v>
      </c>
    </row>
    <row r="661" s="13" customFormat="1">
      <c r="A661" s="13"/>
      <c r="B661" s="234"/>
      <c r="C661" s="235"/>
      <c r="D661" s="236" t="s">
        <v>192</v>
      </c>
      <c r="E661" s="237" t="s">
        <v>19</v>
      </c>
      <c r="F661" s="238" t="s">
        <v>1860</v>
      </c>
      <c r="G661" s="235"/>
      <c r="H661" s="237" t="s">
        <v>19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192</v>
      </c>
      <c r="AU661" s="244" t="s">
        <v>189</v>
      </c>
      <c r="AV661" s="13" t="s">
        <v>81</v>
      </c>
      <c r="AW661" s="13" t="s">
        <v>35</v>
      </c>
      <c r="AX661" s="13" t="s">
        <v>74</v>
      </c>
      <c r="AY661" s="244" t="s">
        <v>179</v>
      </c>
    </row>
    <row r="662" s="14" customFormat="1">
      <c r="A662" s="14"/>
      <c r="B662" s="245"/>
      <c r="C662" s="246"/>
      <c r="D662" s="236" t="s">
        <v>192</v>
      </c>
      <c r="E662" s="247" t="s">
        <v>19</v>
      </c>
      <c r="F662" s="248" t="s">
        <v>181</v>
      </c>
      <c r="G662" s="246"/>
      <c r="H662" s="249">
        <v>11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192</v>
      </c>
      <c r="AU662" s="255" t="s">
        <v>189</v>
      </c>
      <c r="AV662" s="14" t="s">
        <v>14</v>
      </c>
      <c r="AW662" s="14" t="s">
        <v>35</v>
      </c>
      <c r="AX662" s="14" t="s">
        <v>74</v>
      </c>
      <c r="AY662" s="255" t="s">
        <v>179</v>
      </c>
    </row>
    <row r="663" s="13" customFormat="1">
      <c r="A663" s="13"/>
      <c r="B663" s="234"/>
      <c r="C663" s="235"/>
      <c r="D663" s="236" t="s">
        <v>192</v>
      </c>
      <c r="E663" s="237" t="s">
        <v>19</v>
      </c>
      <c r="F663" s="238" t="s">
        <v>1861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192</v>
      </c>
      <c r="AU663" s="244" t="s">
        <v>189</v>
      </c>
      <c r="AV663" s="13" t="s">
        <v>81</v>
      </c>
      <c r="AW663" s="13" t="s">
        <v>35</v>
      </c>
      <c r="AX663" s="13" t="s">
        <v>74</v>
      </c>
      <c r="AY663" s="244" t="s">
        <v>179</v>
      </c>
    </row>
    <row r="664" s="14" customFormat="1">
      <c r="A664" s="14"/>
      <c r="B664" s="245"/>
      <c r="C664" s="246"/>
      <c r="D664" s="236" t="s">
        <v>192</v>
      </c>
      <c r="E664" s="247" t="s">
        <v>19</v>
      </c>
      <c r="F664" s="248" t="s">
        <v>254</v>
      </c>
      <c r="G664" s="246"/>
      <c r="H664" s="249">
        <v>17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192</v>
      </c>
      <c r="AU664" s="255" t="s">
        <v>189</v>
      </c>
      <c r="AV664" s="14" t="s">
        <v>14</v>
      </c>
      <c r="AW664" s="14" t="s">
        <v>35</v>
      </c>
      <c r="AX664" s="14" t="s">
        <v>74</v>
      </c>
      <c r="AY664" s="255" t="s">
        <v>179</v>
      </c>
    </row>
    <row r="665" s="13" customFormat="1">
      <c r="A665" s="13"/>
      <c r="B665" s="234"/>
      <c r="C665" s="235"/>
      <c r="D665" s="236" t="s">
        <v>192</v>
      </c>
      <c r="E665" s="237" t="s">
        <v>19</v>
      </c>
      <c r="F665" s="238" t="s">
        <v>1862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192</v>
      </c>
      <c r="AU665" s="244" t="s">
        <v>189</v>
      </c>
      <c r="AV665" s="13" t="s">
        <v>81</v>
      </c>
      <c r="AW665" s="13" t="s">
        <v>35</v>
      </c>
      <c r="AX665" s="13" t="s">
        <v>74</v>
      </c>
      <c r="AY665" s="244" t="s">
        <v>179</v>
      </c>
    </row>
    <row r="666" s="14" customFormat="1">
      <c r="A666" s="14"/>
      <c r="B666" s="245"/>
      <c r="C666" s="246"/>
      <c r="D666" s="236" t="s">
        <v>192</v>
      </c>
      <c r="E666" s="247" t="s">
        <v>19</v>
      </c>
      <c r="F666" s="248" t="s">
        <v>222</v>
      </c>
      <c r="G666" s="246"/>
      <c r="H666" s="249">
        <v>5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192</v>
      </c>
      <c r="AU666" s="255" t="s">
        <v>189</v>
      </c>
      <c r="AV666" s="14" t="s">
        <v>14</v>
      </c>
      <c r="AW666" s="14" t="s">
        <v>35</v>
      </c>
      <c r="AX666" s="14" t="s">
        <v>74</v>
      </c>
      <c r="AY666" s="255" t="s">
        <v>179</v>
      </c>
    </row>
    <row r="667" s="13" customFormat="1">
      <c r="A667" s="13"/>
      <c r="B667" s="234"/>
      <c r="C667" s="235"/>
      <c r="D667" s="236" t="s">
        <v>192</v>
      </c>
      <c r="E667" s="237" t="s">
        <v>19</v>
      </c>
      <c r="F667" s="238" t="s">
        <v>1863</v>
      </c>
      <c r="G667" s="235"/>
      <c r="H667" s="237" t="s">
        <v>19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192</v>
      </c>
      <c r="AU667" s="244" t="s">
        <v>189</v>
      </c>
      <c r="AV667" s="13" t="s">
        <v>81</v>
      </c>
      <c r="AW667" s="13" t="s">
        <v>35</v>
      </c>
      <c r="AX667" s="13" t="s">
        <v>74</v>
      </c>
      <c r="AY667" s="244" t="s">
        <v>179</v>
      </c>
    </row>
    <row r="668" s="14" customFormat="1">
      <c r="A668" s="14"/>
      <c r="B668" s="245"/>
      <c r="C668" s="246"/>
      <c r="D668" s="236" t="s">
        <v>192</v>
      </c>
      <c r="E668" s="247" t="s">
        <v>19</v>
      </c>
      <c r="F668" s="248" t="s">
        <v>181</v>
      </c>
      <c r="G668" s="246"/>
      <c r="H668" s="249">
        <v>11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192</v>
      </c>
      <c r="AU668" s="255" t="s">
        <v>189</v>
      </c>
      <c r="AV668" s="14" t="s">
        <v>14</v>
      </c>
      <c r="AW668" s="14" t="s">
        <v>35</v>
      </c>
      <c r="AX668" s="14" t="s">
        <v>74</v>
      </c>
      <c r="AY668" s="255" t="s">
        <v>179</v>
      </c>
    </row>
    <row r="669" s="15" customFormat="1">
      <c r="A669" s="15"/>
      <c r="B669" s="256"/>
      <c r="C669" s="257"/>
      <c r="D669" s="236" t="s">
        <v>192</v>
      </c>
      <c r="E669" s="258" t="s">
        <v>19</v>
      </c>
      <c r="F669" s="259" t="s">
        <v>201</v>
      </c>
      <c r="G669" s="257"/>
      <c r="H669" s="260">
        <v>91.599999999999994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6" t="s">
        <v>192</v>
      </c>
      <c r="AU669" s="266" t="s">
        <v>189</v>
      </c>
      <c r="AV669" s="15" t="s">
        <v>188</v>
      </c>
      <c r="AW669" s="15" t="s">
        <v>35</v>
      </c>
      <c r="AX669" s="15" t="s">
        <v>81</v>
      </c>
      <c r="AY669" s="266" t="s">
        <v>179</v>
      </c>
    </row>
    <row r="670" s="12" customFormat="1" ht="20.88" customHeight="1">
      <c r="A670" s="12"/>
      <c r="B670" s="200"/>
      <c r="C670" s="201"/>
      <c r="D670" s="202" t="s">
        <v>73</v>
      </c>
      <c r="E670" s="214" t="s">
        <v>500</v>
      </c>
      <c r="F670" s="214" t="s">
        <v>1864</v>
      </c>
      <c r="G670" s="201"/>
      <c r="H670" s="201"/>
      <c r="I670" s="204"/>
      <c r="J670" s="215">
        <f>BK670</f>
        <v>0</v>
      </c>
      <c r="K670" s="201"/>
      <c r="L670" s="206"/>
      <c r="M670" s="207"/>
      <c r="N670" s="208"/>
      <c r="O670" s="208"/>
      <c r="P670" s="209">
        <f>SUM(P671:P678)</f>
        <v>0</v>
      </c>
      <c r="Q670" s="208"/>
      <c r="R670" s="209">
        <f>SUM(R671:R678)</f>
        <v>0</v>
      </c>
      <c r="S670" s="208"/>
      <c r="T670" s="210">
        <f>SUM(T671:T678)</f>
        <v>3.67692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11" t="s">
        <v>81</v>
      </c>
      <c r="AT670" s="212" t="s">
        <v>73</v>
      </c>
      <c r="AU670" s="212" t="s">
        <v>14</v>
      </c>
      <c r="AY670" s="211" t="s">
        <v>179</v>
      </c>
      <c r="BK670" s="213">
        <f>SUM(BK671:BK678)</f>
        <v>0</v>
      </c>
    </row>
    <row r="671" s="2" customFormat="1" ht="16.5" customHeight="1">
      <c r="A671" s="42"/>
      <c r="B671" s="43"/>
      <c r="C671" s="216" t="s">
        <v>738</v>
      </c>
      <c r="D671" s="216" t="s">
        <v>183</v>
      </c>
      <c r="E671" s="217" t="s">
        <v>1865</v>
      </c>
      <c r="F671" s="218" t="s">
        <v>1866</v>
      </c>
      <c r="G671" s="219" t="s">
        <v>216</v>
      </c>
      <c r="H671" s="220">
        <v>94.280000000000001</v>
      </c>
      <c r="I671" s="221"/>
      <c r="J671" s="222">
        <f>ROUND(I671*H671,2)</f>
        <v>0</v>
      </c>
      <c r="K671" s="218" t="s">
        <v>187</v>
      </c>
      <c r="L671" s="48"/>
      <c r="M671" s="223" t="s">
        <v>19</v>
      </c>
      <c r="N671" s="224" t="s">
        <v>45</v>
      </c>
      <c r="O671" s="88"/>
      <c r="P671" s="225">
        <f>O671*H671</f>
        <v>0</v>
      </c>
      <c r="Q671" s="225">
        <v>0</v>
      </c>
      <c r="R671" s="225">
        <f>Q671*H671</f>
        <v>0</v>
      </c>
      <c r="S671" s="225">
        <v>0.039</v>
      </c>
      <c r="T671" s="226">
        <f>S671*H671</f>
        <v>3.67692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R671" s="227" t="s">
        <v>188</v>
      </c>
      <c r="AT671" s="227" t="s">
        <v>183</v>
      </c>
      <c r="AU671" s="227" t="s">
        <v>189</v>
      </c>
      <c r="AY671" s="21" t="s">
        <v>179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1" t="s">
        <v>81</v>
      </c>
      <c r="BK671" s="228">
        <f>ROUND(I671*H671,2)</f>
        <v>0</v>
      </c>
      <c r="BL671" s="21" t="s">
        <v>188</v>
      </c>
      <c r="BM671" s="227" t="s">
        <v>1867</v>
      </c>
    </row>
    <row r="672" s="2" customFormat="1">
      <c r="A672" s="42"/>
      <c r="B672" s="43"/>
      <c r="C672" s="44"/>
      <c r="D672" s="229" t="s">
        <v>190</v>
      </c>
      <c r="E672" s="44"/>
      <c r="F672" s="230" t="s">
        <v>1868</v>
      </c>
      <c r="G672" s="44"/>
      <c r="H672" s="44"/>
      <c r="I672" s="231"/>
      <c r="J672" s="44"/>
      <c r="K672" s="44"/>
      <c r="L672" s="48"/>
      <c r="M672" s="232"/>
      <c r="N672" s="233"/>
      <c r="O672" s="88"/>
      <c r="P672" s="88"/>
      <c r="Q672" s="88"/>
      <c r="R672" s="88"/>
      <c r="S672" s="88"/>
      <c r="T672" s="89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T672" s="21" t="s">
        <v>190</v>
      </c>
      <c r="AU672" s="21" t="s">
        <v>189</v>
      </c>
    </row>
    <row r="673" s="14" customFormat="1">
      <c r="A673" s="14"/>
      <c r="B673" s="245"/>
      <c r="C673" s="246"/>
      <c r="D673" s="236" t="s">
        <v>192</v>
      </c>
      <c r="E673" s="247" t="s">
        <v>19</v>
      </c>
      <c r="F673" s="248" t="s">
        <v>1869</v>
      </c>
      <c r="G673" s="246"/>
      <c r="H673" s="249">
        <v>18.75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192</v>
      </c>
      <c r="AU673" s="255" t="s">
        <v>189</v>
      </c>
      <c r="AV673" s="14" t="s">
        <v>14</v>
      </c>
      <c r="AW673" s="14" t="s">
        <v>35</v>
      </c>
      <c r="AX673" s="14" t="s">
        <v>74</v>
      </c>
      <c r="AY673" s="255" t="s">
        <v>179</v>
      </c>
    </row>
    <row r="674" s="14" customFormat="1">
      <c r="A674" s="14"/>
      <c r="B674" s="245"/>
      <c r="C674" s="246"/>
      <c r="D674" s="236" t="s">
        <v>192</v>
      </c>
      <c r="E674" s="247" t="s">
        <v>19</v>
      </c>
      <c r="F674" s="248" t="s">
        <v>1870</v>
      </c>
      <c r="G674" s="246"/>
      <c r="H674" s="249">
        <v>16.920000000000002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192</v>
      </c>
      <c r="AU674" s="255" t="s">
        <v>189</v>
      </c>
      <c r="AV674" s="14" t="s">
        <v>14</v>
      </c>
      <c r="AW674" s="14" t="s">
        <v>35</v>
      </c>
      <c r="AX674" s="14" t="s">
        <v>74</v>
      </c>
      <c r="AY674" s="255" t="s">
        <v>179</v>
      </c>
    </row>
    <row r="675" s="14" customFormat="1">
      <c r="A675" s="14"/>
      <c r="B675" s="245"/>
      <c r="C675" s="246"/>
      <c r="D675" s="236" t="s">
        <v>192</v>
      </c>
      <c r="E675" s="247" t="s">
        <v>19</v>
      </c>
      <c r="F675" s="248" t="s">
        <v>1871</v>
      </c>
      <c r="G675" s="246"/>
      <c r="H675" s="249">
        <v>15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192</v>
      </c>
      <c r="AU675" s="255" t="s">
        <v>189</v>
      </c>
      <c r="AV675" s="14" t="s">
        <v>14</v>
      </c>
      <c r="AW675" s="14" t="s">
        <v>35</v>
      </c>
      <c r="AX675" s="14" t="s">
        <v>74</v>
      </c>
      <c r="AY675" s="255" t="s">
        <v>179</v>
      </c>
    </row>
    <row r="676" s="14" customFormat="1">
      <c r="A676" s="14"/>
      <c r="B676" s="245"/>
      <c r="C676" s="246"/>
      <c r="D676" s="236" t="s">
        <v>192</v>
      </c>
      <c r="E676" s="247" t="s">
        <v>19</v>
      </c>
      <c r="F676" s="248" t="s">
        <v>1872</v>
      </c>
      <c r="G676" s="246"/>
      <c r="H676" s="249">
        <v>28.175000000000001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192</v>
      </c>
      <c r="AU676" s="255" t="s">
        <v>189</v>
      </c>
      <c r="AV676" s="14" t="s">
        <v>14</v>
      </c>
      <c r="AW676" s="14" t="s">
        <v>35</v>
      </c>
      <c r="AX676" s="14" t="s">
        <v>74</v>
      </c>
      <c r="AY676" s="255" t="s">
        <v>179</v>
      </c>
    </row>
    <row r="677" s="14" customFormat="1">
      <c r="A677" s="14"/>
      <c r="B677" s="245"/>
      <c r="C677" s="246"/>
      <c r="D677" s="236" t="s">
        <v>192</v>
      </c>
      <c r="E677" s="247" t="s">
        <v>19</v>
      </c>
      <c r="F677" s="248" t="s">
        <v>1873</v>
      </c>
      <c r="G677" s="246"/>
      <c r="H677" s="249">
        <v>15.435000000000001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192</v>
      </c>
      <c r="AU677" s="255" t="s">
        <v>189</v>
      </c>
      <c r="AV677" s="14" t="s">
        <v>14</v>
      </c>
      <c r="AW677" s="14" t="s">
        <v>35</v>
      </c>
      <c r="AX677" s="14" t="s">
        <v>74</v>
      </c>
      <c r="AY677" s="255" t="s">
        <v>179</v>
      </c>
    </row>
    <row r="678" s="15" customFormat="1">
      <c r="A678" s="15"/>
      <c r="B678" s="256"/>
      <c r="C678" s="257"/>
      <c r="D678" s="236" t="s">
        <v>192</v>
      </c>
      <c r="E678" s="258" t="s">
        <v>19</v>
      </c>
      <c r="F678" s="259" t="s">
        <v>201</v>
      </c>
      <c r="G678" s="257"/>
      <c r="H678" s="260">
        <v>94.280000000000001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6" t="s">
        <v>192</v>
      </c>
      <c r="AU678" s="266" t="s">
        <v>189</v>
      </c>
      <c r="AV678" s="15" t="s">
        <v>188</v>
      </c>
      <c r="AW678" s="15" t="s">
        <v>35</v>
      </c>
      <c r="AX678" s="15" t="s">
        <v>81</v>
      </c>
      <c r="AY678" s="266" t="s">
        <v>179</v>
      </c>
    </row>
    <row r="679" s="12" customFormat="1" ht="20.88" customHeight="1">
      <c r="A679" s="12"/>
      <c r="B679" s="200"/>
      <c r="C679" s="201"/>
      <c r="D679" s="202" t="s">
        <v>73</v>
      </c>
      <c r="E679" s="214" t="s">
        <v>466</v>
      </c>
      <c r="F679" s="214" t="s">
        <v>467</v>
      </c>
      <c r="G679" s="201"/>
      <c r="H679" s="201"/>
      <c r="I679" s="204"/>
      <c r="J679" s="215">
        <f>BK679</f>
        <v>0</v>
      </c>
      <c r="K679" s="201"/>
      <c r="L679" s="206"/>
      <c r="M679" s="207"/>
      <c r="N679" s="208"/>
      <c r="O679" s="208"/>
      <c r="P679" s="209">
        <f>P680+P747</f>
        <v>0</v>
      </c>
      <c r="Q679" s="208"/>
      <c r="R679" s="209">
        <f>R680+R747</f>
        <v>0</v>
      </c>
      <c r="S679" s="208"/>
      <c r="T679" s="210">
        <f>T680+T747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11" t="s">
        <v>81</v>
      </c>
      <c r="AT679" s="212" t="s">
        <v>73</v>
      </c>
      <c r="AU679" s="212" t="s">
        <v>14</v>
      </c>
      <c r="AY679" s="211" t="s">
        <v>179</v>
      </c>
      <c r="BK679" s="213">
        <f>BK680+BK747</f>
        <v>0</v>
      </c>
    </row>
    <row r="680" s="17" customFormat="1" ht="20.88" customHeight="1">
      <c r="A680" s="17"/>
      <c r="B680" s="289"/>
      <c r="C680" s="290"/>
      <c r="D680" s="291" t="s">
        <v>73</v>
      </c>
      <c r="E680" s="291" t="s">
        <v>468</v>
      </c>
      <c r="F680" s="291" t="s">
        <v>469</v>
      </c>
      <c r="G680" s="290"/>
      <c r="H680" s="290"/>
      <c r="I680" s="292"/>
      <c r="J680" s="293">
        <f>BK680</f>
        <v>0</v>
      </c>
      <c r="K680" s="290"/>
      <c r="L680" s="294"/>
      <c r="M680" s="295"/>
      <c r="N680" s="296"/>
      <c r="O680" s="296"/>
      <c r="P680" s="297">
        <f>SUM(P681:P746)</f>
        <v>0</v>
      </c>
      <c r="Q680" s="296"/>
      <c r="R680" s="297">
        <f>SUM(R681:R746)</f>
        <v>0</v>
      </c>
      <c r="S680" s="296"/>
      <c r="T680" s="298">
        <f>SUM(T681:T746)</f>
        <v>0</v>
      </c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R680" s="299" t="s">
        <v>81</v>
      </c>
      <c r="AT680" s="300" t="s">
        <v>73</v>
      </c>
      <c r="AU680" s="300" t="s">
        <v>189</v>
      </c>
      <c r="AY680" s="299" t="s">
        <v>179</v>
      </c>
      <c r="BK680" s="301">
        <f>SUM(BK681:BK746)</f>
        <v>0</v>
      </c>
    </row>
    <row r="681" s="2" customFormat="1" ht="21.75" customHeight="1">
      <c r="A681" s="42"/>
      <c r="B681" s="43"/>
      <c r="C681" s="216" t="s">
        <v>1874</v>
      </c>
      <c r="D681" s="216" t="s">
        <v>183</v>
      </c>
      <c r="E681" s="217" t="s">
        <v>1875</v>
      </c>
      <c r="F681" s="218" t="s">
        <v>1876</v>
      </c>
      <c r="G681" s="219" t="s">
        <v>269</v>
      </c>
      <c r="H681" s="220">
        <v>225.49100000000001</v>
      </c>
      <c r="I681" s="221"/>
      <c r="J681" s="222">
        <f>ROUND(I681*H681,2)</f>
        <v>0</v>
      </c>
      <c r="K681" s="218" t="s">
        <v>187</v>
      </c>
      <c r="L681" s="48"/>
      <c r="M681" s="223" t="s">
        <v>19</v>
      </c>
      <c r="N681" s="224" t="s">
        <v>45</v>
      </c>
      <c r="O681" s="88"/>
      <c r="P681" s="225">
        <f>O681*H681</f>
        <v>0</v>
      </c>
      <c r="Q681" s="225">
        <v>0</v>
      </c>
      <c r="R681" s="225">
        <f>Q681*H681</f>
        <v>0</v>
      </c>
      <c r="S681" s="225">
        <v>0</v>
      </c>
      <c r="T681" s="226">
        <f>S681*H681</f>
        <v>0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R681" s="227" t="s">
        <v>188</v>
      </c>
      <c r="AT681" s="227" t="s">
        <v>183</v>
      </c>
      <c r="AU681" s="227" t="s">
        <v>188</v>
      </c>
      <c r="AY681" s="21" t="s">
        <v>179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21" t="s">
        <v>81</v>
      </c>
      <c r="BK681" s="228">
        <f>ROUND(I681*H681,2)</f>
        <v>0</v>
      </c>
      <c r="BL681" s="21" t="s">
        <v>188</v>
      </c>
      <c r="BM681" s="227" t="s">
        <v>1877</v>
      </c>
    </row>
    <row r="682" s="2" customFormat="1">
      <c r="A682" s="42"/>
      <c r="B682" s="43"/>
      <c r="C682" s="44"/>
      <c r="D682" s="229" t="s">
        <v>190</v>
      </c>
      <c r="E682" s="44"/>
      <c r="F682" s="230" t="s">
        <v>1878</v>
      </c>
      <c r="G682" s="44"/>
      <c r="H682" s="44"/>
      <c r="I682" s="231"/>
      <c r="J682" s="44"/>
      <c r="K682" s="44"/>
      <c r="L682" s="48"/>
      <c r="M682" s="232"/>
      <c r="N682" s="233"/>
      <c r="O682" s="88"/>
      <c r="P682" s="88"/>
      <c r="Q682" s="88"/>
      <c r="R682" s="88"/>
      <c r="S682" s="88"/>
      <c r="T682" s="89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T682" s="21" t="s">
        <v>190</v>
      </c>
      <c r="AU682" s="21" t="s">
        <v>188</v>
      </c>
    </row>
    <row r="683" s="2" customFormat="1">
      <c r="A683" s="42"/>
      <c r="B683" s="43"/>
      <c r="C683" s="44"/>
      <c r="D683" s="236" t="s">
        <v>272</v>
      </c>
      <c r="E683" s="44"/>
      <c r="F683" s="277" t="s">
        <v>1879</v>
      </c>
      <c r="G683" s="44"/>
      <c r="H683" s="44"/>
      <c r="I683" s="231"/>
      <c r="J683" s="44"/>
      <c r="K683" s="44"/>
      <c r="L683" s="48"/>
      <c r="M683" s="232"/>
      <c r="N683" s="233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T683" s="21" t="s">
        <v>272</v>
      </c>
      <c r="AU683" s="21" t="s">
        <v>188</v>
      </c>
    </row>
    <row r="684" s="13" customFormat="1">
      <c r="A684" s="13"/>
      <c r="B684" s="234"/>
      <c r="C684" s="235"/>
      <c r="D684" s="236" t="s">
        <v>192</v>
      </c>
      <c r="E684" s="237" t="s">
        <v>19</v>
      </c>
      <c r="F684" s="238" t="s">
        <v>279</v>
      </c>
      <c r="G684" s="235"/>
      <c r="H684" s="237" t="s">
        <v>19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192</v>
      </c>
      <c r="AU684" s="244" t="s">
        <v>188</v>
      </c>
      <c r="AV684" s="13" t="s">
        <v>81</v>
      </c>
      <c r="AW684" s="13" t="s">
        <v>35</v>
      </c>
      <c r="AX684" s="13" t="s">
        <v>74</v>
      </c>
      <c r="AY684" s="244" t="s">
        <v>179</v>
      </c>
    </row>
    <row r="685" s="13" customFormat="1">
      <c r="A685" s="13"/>
      <c r="B685" s="234"/>
      <c r="C685" s="235"/>
      <c r="D685" s="236" t="s">
        <v>192</v>
      </c>
      <c r="E685" s="237" t="s">
        <v>19</v>
      </c>
      <c r="F685" s="238" t="s">
        <v>1880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192</v>
      </c>
      <c r="AU685" s="244" t="s">
        <v>188</v>
      </c>
      <c r="AV685" s="13" t="s">
        <v>81</v>
      </c>
      <c r="AW685" s="13" t="s">
        <v>35</v>
      </c>
      <c r="AX685" s="13" t="s">
        <v>74</v>
      </c>
      <c r="AY685" s="244" t="s">
        <v>179</v>
      </c>
    </row>
    <row r="686" s="14" customFormat="1">
      <c r="A686" s="14"/>
      <c r="B686" s="245"/>
      <c r="C686" s="246"/>
      <c r="D686" s="236" t="s">
        <v>192</v>
      </c>
      <c r="E686" s="247" t="s">
        <v>19</v>
      </c>
      <c r="F686" s="248" t="s">
        <v>1881</v>
      </c>
      <c r="G686" s="246"/>
      <c r="H686" s="249">
        <v>11.161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192</v>
      </c>
      <c r="AU686" s="255" t="s">
        <v>188</v>
      </c>
      <c r="AV686" s="14" t="s">
        <v>14</v>
      </c>
      <c r="AW686" s="14" t="s">
        <v>35</v>
      </c>
      <c r="AX686" s="14" t="s">
        <v>74</v>
      </c>
      <c r="AY686" s="255" t="s">
        <v>179</v>
      </c>
    </row>
    <row r="687" s="13" customFormat="1">
      <c r="A687" s="13"/>
      <c r="B687" s="234"/>
      <c r="C687" s="235"/>
      <c r="D687" s="236" t="s">
        <v>192</v>
      </c>
      <c r="E687" s="237" t="s">
        <v>19</v>
      </c>
      <c r="F687" s="238" t="s">
        <v>1882</v>
      </c>
      <c r="G687" s="235"/>
      <c r="H687" s="237" t="s">
        <v>19</v>
      </c>
      <c r="I687" s="239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192</v>
      </c>
      <c r="AU687" s="244" t="s">
        <v>188</v>
      </c>
      <c r="AV687" s="13" t="s">
        <v>81</v>
      </c>
      <c r="AW687" s="13" t="s">
        <v>35</v>
      </c>
      <c r="AX687" s="13" t="s">
        <v>74</v>
      </c>
      <c r="AY687" s="244" t="s">
        <v>179</v>
      </c>
    </row>
    <row r="688" s="14" customFormat="1">
      <c r="A688" s="14"/>
      <c r="B688" s="245"/>
      <c r="C688" s="246"/>
      <c r="D688" s="236" t="s">
        <v>192</v>
      </c>
      <c r="E688" s="247" t="s">
        <v>19</v>
      </c>
      <c r="F688" s="248" t="s">
        <v>1883</v>
      </c>
      <c r="G688" s="246"/>
      <c r="H688" s="249">
        <v>30.748000000000001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192</v>
      </c>
      <c r="AU688" s="255" t="s">
        <v>188</v>
      </c>
      <c r="AV688" s="14" t="s">
        <v>14</v>
      </c>
      <c r="AW688" s="14" t="s">
        <v>35</v>
      </c>
      <c r="AX688" s="14" t="s">
        <v>74</v>
      </c>
      <c r="AY688" s="255" t="s">
        <v>179</v>
      </c>
    </row>
    <row r="689" s="13" customFormat="1">
      <c r="A689" s="13"/>
      <c r="B689" s="234"/>
      <c r="C689" s="235"/>
      <c r="D689" s="236" t="s">
        <v>192</v>
      </c>
      <c r="E689" s="237" t="s">
        <v>19</v>
      </c>
      <c r="F689" s="238" t="s">
        <v>1884</v>
      </c>
      <c r="G689" s="235"/>
      <c r="H689" s="237" t="s">
        <v>19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192</v>
      </c>
      <c r="AU689" s="244" t="s">
        <v>188</v>
      </c>
      <c r="AV689" s="13" t="s">
        <v>81</v>
      </c>
      <c r="AW689" s="13" t="s">
        <v>35</v>
      </c>
      <c r="AX689" s="13" t="s">
        <v>74</v>
      </c>
      <c r="AY689" s="244" t="s">
        <v>179</v>
      </c>
    </row>
    <row r="690" s="14" customFormat="1">
      <c r="A690" s="14"/>
      <c r="B690" s="245"/>
      <c r="C690" s="246"/>
      <c r="D690" s="236" t="s">
        <v>192</v>
      </c>
      <c r="E690" s="247" t="s">
        <v>19</v>
      </c>
      <c r="F690" s="248" t="s">
        <v>1885</v>
      </c>
      <c r="G690" s="246"/>
      <c r="H690" s="249">
        <v>100.334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192</v>
      </c>
      <c r="AU690" s="255" t="s">
        <v>188</v>
      </c>
      <c r="AV690" s="14" t="s">
        <v>14</v>
      </c>
      <c r="AW690" s="14" t="s">
        <v>35</v>
      </c>
      <c r="AX690" s="14" t="s">
        <v>74</v>
      </c>
      <c r="AY690" s="255" t="s">
        <v>179</v>
      </c>
    </row>
    <row r="691" s="16" customFormat="1">
      <c r="A691" s="16"/>
      <c r="B691" s="278"/>
      <c r="C691" s="279"/>
      <c r="D691" s="236" t="s">
        <v>192</v>
      </c>
      <c r="E691" s="280" t="s">
        <v>19</v>
      </c>
      <c r="F691" s="281" t="s">
        <v>281</v>
      </c>
      <c r="G691" s="279"/>
      <c r="H691" s="282">
        <v>142.243</v>
      </c>
      <c r="I691" s="283"/>
      <c r="J691" s="279"/>
      <c r="K691" s="279"/>
      <c r="L691" s="284"/>
      <c r="M691" s="285"/>
      <c r="N691" s="286"/>
      <c r="O691" s="286"/>
      <c r="P691" s="286"/>
      <c r="Q691" s="286"/>
      <c r="R691" s="286"/>
      <c r="S691" s="286"/>
      <c r="T691" s="287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88" t="s">
        <v>192</v>
      </c>
      <c r="AU691" s="288" t="s">
        <v>188</v>
      </c>
      <c r="AV691" s="16" t="s">
        <v>189</v>
      </c>
      <c r="AW691" s="16" t="s">
        <v>35</v>
      </c>
      <c r="AX691" s="16" t="s">
        <v>74</v>
      </c>
      <c r="AY691" s="288" t="s">
        <v>179</v>
      </c>
    </row>
    <row r="692" s="13" customFormat="1">
      <c r="A692" s="13"/>
      <c r="B692" s="234"/>
      <c r="C692" s="235"/>
      <c r="D692" s="236" t="s">
        <v>192</v>
      </c>
      <c r="E692" s="237" t="s">
        <v>19</v>
      </c>
      <c r="F692" s="238" t="s">
        <v>714</v>
      </c>
      <c r="G692" s="235"/>
      <c r="H692" s="237" t="s">
        <v>19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192</v>
      </c>
      <c r="AU692" s="244" t="s">
        <v>188</v>
      </c>
      <c r="AV692" s="13" t="s">
        <v>81</v>
      </c>
      <c r="AW692" s="13" t="s">
        <v>35</v>
      </c>
      <c r="AX692" s="13" t="s">
        <v>74</v>
      </c>
      <c r="AY692" s="244" t="s">
        <v>179</v>
      </c>
    </row>
    <row r="693" s="13" customFormat="1">
      <c r="A693" s="13"/>
      <c r="B693" s="234"/>
      <c r="C693" s="235"/>
      <c r="D693" s="236" t="s">
        <v>192</v>
      </c>
      <c r="E693" s="237" t="s">
        <v>19</v>
      </c>
      <c r="F693" s="238" t="s">
        <v>1886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192</v>
      </c>
      <c r="AU693" s="244" t="s">
        <v>188</v>
      </c>
      <c r="AV693" s="13" t="s">
        <v>81</v>
      </c>
      <c r="AW693" s="13" t="s">
        <v>35</v>
      </c>
      <c r="AX693" s="13" t="s">
        <v>74</v>
      </c>
      <c r="AY693" s="244" t="s">
        <v>179</v>
      </c>
    </row>
    <row r="694" s="14" customFormat="1">
      <c r="A694" s="14"/>
      <c r="B694" s="245"/>
      <c r="C694" s="246"/>
      <c r="D694" s="236" t="s">
        <v>192</v>
      </c>
      <c r="E694" s="247" t="s">
        <v>19</v>
      </c>
      <c r="F694" s="248" t="s">
        <v>1887</v>
      </c>
      <c r="G694" s="246"/>
      <c r="H694" s="249">
        <v>0.28599999999999998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192</v>
      </c>
      <c r="AU694" s="255" t="s">
        <v>188</v>
      </c>
      <c r="AV694" s="14" t="s">
        <v>14</v>
      </c>
      <c r="AW694" s="14" t="s">
        <v>35</v>
      </c>
      <c r="AX694" s="14" t="s">
        <v>74</v>
      </c>
      <c r="AY694" s="255" t="s">
        <v>179</v>
      </c>
    </row>
    <row r="695" s="16" customFormat="1">
      <c r="A695" s="16"/>
      <c r="B695" s="278"/>
      <c r="C695" s="279"/>
      <c r="D695" s="236" t="s">
        <v>192</v>
      </c>
      <c r="E695" s="280" t="s">
        <v>19</v>
      </c>
      <c r="F695" s="281" t="s">
        <v>281</v>
      </c>
      <c r="G695" s="279"/>
      <c r="H695" s="282">
        <v>0.28599999999999998</v>
      </c>
      <c r="I695" s="283"/>
      <c r="J695" s="279"/>
      <c r="K695" s="279"/>
      <c r="L695" s="284"/>
      <c r="M695" s="285"/>
      <c r="N695" s="286"/>
      <c r="O695" s="286"/>
      <c r="P695" s="286"/>
      <c r="Q695" s="286"/>
      <c r="R695" s="286"/>
      <c r="S695" s="286"/>
      <c r="T695" s="287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88" t="s">
        <v>192</v>
      </c>
      <c r="AU695" s="288" t="s">
        <v>188</v>
      </c>
      <c r="AV695" s="16" t="s">
        <v>189</v>
      </c>
      <c r="AW695" s="16" t="s">
        <v>35</v>
      </c>
      <c r="AX695" s="16" t="s">
        <v>74</v>
      </c>
      <c r="AY695" s="288" t="s">
        <v>179</v>
      </c>
    </row>
    <row r="696" s="13" customFormat="1">
      <c r="A696" s="13"/>
      <c r="B696" s="234"/>
      <c r="C696" s="235"/>
      <c r="D696" s="236" t="s">
        <v>192</v>
      </c>
      <c r="E696" s="237" t="s">
        <v>19</v>
      </c>
      <c r="F696" s="238" t="s">
        <v>198</v>
      </c>
      <c r="G696" s="235"/>
      <c r="H696" s="237" t="s">
        <v>19</v>
      </c>
      <c r="I696" s="239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192</v>
      </c>
      <c r="AU696" s="244" t="s">
        <v>188</v>
      </c>
      <c r="AV696" s="13" t="s">
        <v>81</v>
      </c>
      <c r="AW696" s="13" t="s">
        <v>35</v>
      </c>
      <c r="AX696" s="13" t="s">
        <v>74</v>
      </c>
      <c r="AY696" s="244" t="s">
        <v>179</v>
      </c>
    </row>
    <row r="697" s="13" customFormat="1">
      <c r="A697" s="13"/>
      <c r="B697" s="234"/>
      <c r="C697" s="235"/>
      <c r="D697" s="236" t="s">
        <v>192</v>
      </c>
      <c r="E697" s="237" t="s">
        <v>19</v>
      </c>
      <c r="F697" s="238" t="s">
        <v>1888</v>
      </c>
      <c r="G697" s="235"/>
      <c r="H697" s="237" t="s">
        <v>19</v>
      </c>
      <c r="I697" s="239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192</v>
      </c>
      <c r="AU697" s="244" t="s">
        <v>188</v>
      </c>
      <c r="AV697" s="13" t="s">
        <v>81</v>
      </c>
      <c r="AW697" s="13" t="s">
        <v>35</v>
      </c>
      <c r="AX697" s="13" t="s">
        <v>74</v>
      </c>
      <c r="AY697" s="244" t="s">
        <v>179</v>
      </c>
    </row>
    <row r="698" s="13" customFormat="1">
      <c r="A698" s="13"/>
      <c r="B698" s="234"/>
      <c r="C698" s="235"/>
      <c r="D698" s="236" t="s">
        <v>192</v>
      </c>
      <c r="E698" s="237" t="s">
        <v>19</v>
      </c>
      <c r="F698" s="238" t="s">
        <v>1536</v>
      </c>
      <c r="G698" s="235"/>
      <c r="H698" s="237" t="s">
        <v>19</v>
      </c>
      <c r="I698" s="239"/>
      <c r="J698" s="235"/>
      <c r="K698" s="235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192</v>
      </c>
      <c r="AU698" s="244" t="s">
        <v>188</v>
      </c>
      <c r="AV698" s="13" t="s">
        <v>81</v>
      </c>
      <c r="AW698" s="13" t="s">
        <v>35</v>
      </c>
      <c r="AX698" s="13" t="s">
        <v>74</v>
      </c>
      <c r="AY698" s="244" t="s">
        <v>179</v>
      </c>
    </row>
    <row r="699" s="14" customFormat="1">
      <c r="A699" s="14"/>
      <c r="B699" s="245"/>
      <c r="C699" s="246"/>
      <c r="D699" s="236" t="s">
        <v>192</v>
      </c>
      <c r="E699" s="247" t="s">
        <v>19</v>
      </c>
      <c r="F699" s="248" t="s">
        <v>1889</v>
      </c>
      <c r="G699" s="246"/>
      <c r="H699" s="249">
        <v>1.1779999999999999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192</v>
      </c>
      <c r="AU699" s="255" t="s">
        <v>188</v>
      </c>
      <c r="AV699" s="14" t="s">
        <v>14</v>
      </c>
      <c r="AW699" s="14" t="s">
        <v>35</v>
      </c>
      <c r="AX699" s="14" t="s">
        <v>74</v>
      </c>
      <c r="AY699" s="255" t="s">
        <v>179</v>
      </c>
    </row>
    <row r="700" s="13" customFormat="1">
      <c r="A700" s="13"/>
      <c r="B700" s="234"/>
      <c r="C700" s="235"/>
      <c r="D700" s="236" t="s">
        <v>192</v>
      </c>
      <c r="E700" s="237" t="s">
        <v>19</v>
      </c>
      <c r="F700" s="238" t="s">
        <v>1890</v>
      </c>
      <c r="G700" s="235"/>
      <c r="H700" s="237" t="s">
        <v>19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192</v>
      </c>
      <c r="AU700" s="244" t="s">
        <v>188</v>
      </c>
      <c r="AV700" s="13" t="s">
        <v>81</v>
      </c>
      <c r="AW700" s="13" t="s">
        <v>35</v>
      </c>
      <c r="AX700" s="13" t="s">
        <v>74</v>
      </c>
      <c r="AY700" s="244" t="s">
        <v>179</v>
      </c>
    </row>
    <row r="701" s="14" customFormat="1">
      <c r="A701" s="14"/>
      <c r="B701" s="245"/>
      <c r="C701" s="246"/>
      <c r="D701" s="236" t="s">
        <v>192</v>
      </c>
      <c r="E701" s="247" t="s">
        <v>19</v>
      </c>
      <c r="F701" s="248" t="s">
        <v>1891</v>
      </c>
      <c r="G701" s="246"/>
      <c r="H701" s="249">
        <v>71.769999999999996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192</v>
      </c>
      <c r="AU701" s="255" t="s">
        <v>188</v>
      </c>
      <c r="AV701" s="14" t="s">
        <v>14</v>
      </c>
      <c r="AW701" s="14" t="s">
        <v>35</v>
      </c>
      <c r="AX701" s="14" t="s">
        <v>74</v>
      </c>
      <c r="AY701" s="255" t="s">
        <v>179</v>
      </c>
    </row>
    <row r="702" s="13" customFormat="1">
      <c r="A702" s="13"/>
      <c r="B702" s="234"/>
      <c r="C702" s="235"/>
      <c r="D702" s="236" t="s">
        <v>192</v>
      </c>
      <c r="E702" s="237" t="s">
        <v>19</v>
      </c>
      <c r="F702" s="238" t="s">
        <v>1892</v>
      </c>
      <c r="G702" s="235"/>
      <c r="H702" s="237" t="s">
        <v>19</v>
      </c>
      <c r="I702" s="239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192</v>
      </c>
      <c r="AU702" s="244" t="s">
        <v>188</v>
      </c>
      <c r="AV702" s="13" t="s">
        <v>81</v>
      </c>
      <c r="AW702" s="13" t="s">
        <v>35</v>
      </c>
      <c r="AX702" s="13" t="s">
        <v>74</v>
      </c>
      <c r="AY702" s="244" t="s">
        <v>179</v>
      </c>
    </row>
    <row r="703" s="14" customFormat="1">
      <c r="A703" s="14"/>
      <c r="B703" s="245"/>
      <c r="C703" s="246"/>
      <c r="D703" s="236" t="s">
        <v>192</v>
      </c>
      <c r="E703" s="247" t="s">
        <v>19</v>
      </c>
      <c r="F703" s="248" t="s">
        <v>1893</v>
      </c>
      <c r="G703" s="246"/>
      <c r="H703" s="249">
        <v>10.013999999999999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192</v>
      </c>
      <c r="AU703" s="255" t="s">
        <v>188</v>
      </c>
      <c r="AV703" s="14" t="s">
        <v>14</v>
      </c>
      <c r="AW703" s="14" t="s">
        <v>35</v>
      </c>
      <c r="AX703" s="14" t="s">
        <v>74</v>
      </c>
      <c r="AY703" s="255" t="s">
        <v>179</v>
      </c>
    </row>
    <row r="704" s="15" customFormat="1">
      <c r="A704" s="15"/>
      <c r="B704" s="256"/>
      <c r="C704" s="257"/>
      <c r="D704" s="236" t="s">
        <v>192</v>
      </c>
      <c r="E704" s="258" t="s">
        <v>19</v>
      </c>
      <c r="F704" s="259" t="s">
        <v>201</v>
      </c>
      <c r="G704" s="257"/>
      <c r="H704" s="260">
        <v>225.49100000000001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192</v>
      </c>
      <c r="AU704" s="266" t="s">
        <v>188</v>
      </c>
      <c r="AV704" s="15" t="s">
        <v>188</v>
      </c>
      <c r="AW704" s="15" t="s">
        <v>35</v>
      </c>
      <c r="AX704" s="15" t="s">
        <v>81</v>
      </c>
      <c r="AY704" s="266" t="s">
        <v>179</v>
      </c>
    </row>
    <row r="705" s="2" customFormat="1" ht="16.5" customHeight="1">
      <c r="A705" s="42"/>
      <c r="B705" s="43"/>
      <c r="C705" s="216" t="s">
        <v>743</v>
      </c>
      <c r="D705" s="216" t="s">
        <v>183</v>
      </c>
      <c r="E705" s="217" t="s">
        <v>1894</v>
      </c>
      <c r="F705" s="218" t="s">
        <v>1895</v>
      </c>
      <c r="G705" s="219" t="s">
        <v>269</v>
      </c>
      <c r="H705" s="220">
        <v>498.423</v>
      </c>
      <c r="I705" s="221"/>
      <c r="J705" s="222">
        <f>ROUND(I705*H705,2)</f>
        <v>0</v>
      </c>
      <c r="K705" s="218" t="s">
        <v>187</v>
      </c>
      <c r="L705" s="48"/>
      <c r="M705" s="223" t="s">
        <v>19</v>
      </c>
      <c r="N705" s="224" t="s">
        <v>45</v>
      </c>
      <c r="O705" s="88"/>
      <c r="P705" s="225">
        <f>O705*H705</f>
        <v>0</v>
      </c>
      <c r="Q705" s="225">
        <v>0</v>
      </c>
      <c r="R705" s="225">
        <f>Q705*H705</f>
        <v>0</v>
      </c>
      <c r="S705" s="225">
        <v>0</v>
      </c>
      <c r="T705" s="226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R705" s="227" t="s">
        <v>188</v>
      </c>
      <c r="AT705" s="227" t="s">
        <v>183</v>
      </c>
      <c r="AU705" s="227" t="s">
        <v>188</v>
      </c>
      <c r="AY705" s="21" t="s">
        <v>179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21" t="s">
        <v>81</v>
      </c>
      <c r="BK705" s="228">
        <f>ROUND(I705*H705,2)</f>
        <v>0</v>
      </c>
      <c r="BL705" s="21" t="s">
        <v>188</v>
      </c>
      <c r="BM705" s="227" t="s">
        <v>1896</v>
      </c>
    </row>
    <row r="706" s="2" customFormat="1">
      <c r="A706" s="42"/>
      <c r="B706" s="43"/>
      <c r="C706" s="44"/>
      <c r="D706" s="229" t="s">
        <v>190</v>
      </c>
      <c r="E706" s="44"/>
      <c r="F706" s="230" t="s">
        <v>1897</v>
      </c>
      <c r="G706" s="44"/>
      <c r="H706" s="44"/>
      <c r="I706" s="231"/>
      <c r="J706" s="44"/>
      <c r="K706" s="44"/>
      <c r="L706" s="48"/>
      <c r="M706" s="232"/>
      <c r="N706" s="233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T706" s="21" t="s">
        <v>190</v>
      </c>
      <c r="AU706" s="21" t="s">
        <v>188</v>
      </c>
    </row>
    <row r="707" s="13" customFormat="1">
      <c r="A707" s="13"/>
      <c r="B707" s="234"/>
      <c r="C707" s="235"/>
      <c r="D707" s="236" t="s">
        <v>192</v>
      </c>
      <c r="E707" s="237" t="s">
        <v>19</v>
      </c>
      <c r="F707" s="238" t="s">
        <v>279</v>
      </c>
      <c r="G707" s="235"/>
      <c r="H707" s="237" t="s">
        <v>19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192</v>
      </c>
      <c r="AU707" s="244" t="s">
        <v>188</v>
      </c>
      <c r="AV707" s="13" t="s">
        <v>81</v>
      </c>
      <c r="AW707" s="13" t="s">
        <v>35</v>
      </c>
      <c r="AX707" s="13" t="s">
        <v>74</v>
      </c>
      <c r="AY707" s="244" t="s">
        <v>179</v>
      </c>
    </row>
    <row r="708" s="13" customFormat="1">
      <c r="A708" s="13"/>
      <c r="B708" s="234"/>
      <c r="C708" s="235"/>
      <c r="D708" s="236" t="s">
        <v>192</v>
      </c>
      <c r="E708" s="237" t="s">
        <v>19</v>
      </c>
      <c r="F708" s="238" t="s">
        <v>1898</v>
      </c>
      <c r="G708" s="235"/>
      <c r="H708" s="237" t="s">
        <v>19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192</v>
      </c>
      <c r="AU708" s="244" t="s">
        <v>188</v>
      </c>
      <c r="AV708" s="13" t="s">
        <v>81</v>
      </c>
      <c r="AW708" s="13" t="s">
        <v>35</v>
      </c>
      <c r="AX708" s="13" t="s">
        <v>74</v>
      </c>
      <c r="AY708" s="244" t="s">
        <v>179</v>
      </c>
    </row>
    <row r="709" s="14" customFormat="1">
      <c r="A709" s="14"/>
      <c r="B709" s="245"/>
      <c r="C709" s="246"/>
      <c r="D709" s="236" t="s">
        <v>192</v>
      </c>
      <c r="E709" s="247" t="s">
        <v>19</v>
      </c>
      <c r="F709" s="248" t="s">
        <v>1899</v>
      </c>
      <c r="G709" s="246"/>
      <c r="H709" s="249">
        <v>107.618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192</v>
      </c>
      <c r="AU709" s="255" t="s">
        <v>188</v>
      </c>
      <c r="AV709" s="14" t="s">
        <v>14</v>
      </c>
      <c r="AW709" s="14" t="s">
        <v>35</v>
      </c>
      <c r="AX709" s="14" t="s">
        <v>74</v>
      </c>
      <c r="AY709" s="255" t="s">
        <v>179</v>
      </c>
    </row>
    <row r="710" s="13" customFormat="1">
      <c r="A710" s="13"/>
      <c r="B710" s="234"/>
      <c r="C710" s="235"/>
      <c r="D710" s="236" t="s">
        <v>192</v>
      </c>
      <c r="E710" s="237" t="s">
        <v>19</v>
      </c>
      <c r="F710" s="238" t="s">
        <v>1900</v>
      </c>
      <c r="G710" s="235"/>
      <c r="H710" s="237" t="s">
        <v>19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192</v>
      </c>
      <c r="AU710" s="244" t="s">
        <v>188</v>
      </c>
      <c r="AV710" s="13" t="s">
        <v>81</v>
      </c>
      <c r="AW710" s="13" t="s">
        <v>35</v>
      </c>
      <c r="AX710" s="13" t="s">
        <v>74</v>
      </c>
      <c r="AY710" s="244" t="s">
        <v>179</v>
      </c>
    </row>
    <row r="711" s="14" customFormat="1">
      <c r="A711" s="14"/>
      <c r="B711" s="245"/>
      <c r="C711" s="246"/>
      <c r="D711" s="236" t="s">
        <v>192</v>
      </c>
      <c r="E711" s="247" t="s">
        <v>19</v>
      </c>
      <c r="F711" s="248" t="s">
        <v>1901</v>
      </c>
      <c r="G711" s="246"/>
      <c r="H711" s="249">
        <v>351.16899999999998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192</v>
      </c>
      <c r="AU711" s="255" t="s">
        <v>188</v>
      </c>
      <c r="AV711" s="14" t="s">
        <v>14</v>
      </c>
      <c r="AW711" s="14" t="s">
        <v>35</v>
      </c>
      <c r="AX711" s="14" t="s">
        <v>74</v>
      </c>
      <c r="AY711" s="255" t="s">
        <v>179</v>
      </c>
    </row>
    <row r="712" s="13" customFormat="1">
      <c r="A712" s="13"/>
      <c r="B712" s="234"/>
      <c r="C712" s="235"/>
      <c r="D712" s="236" t="s">
        <v>192</v>
      </c>
      <c r="E712" s="237" t="s">
        <v>19</v>
      </c>
      <c r="F712" s="238" t="s">
        <v>1902</v>
      </c>
      <c r="G712" s="235"/>
      <c r="H712" s="237" t="s">
        <v>19</v>
      </c>
      <c r="I712" s="239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192</v>
      </c>
      <c r="AU712" s="244" t="s">
        <v>188</v>
      </c>
      <c r="AV712" s="13" t="s">
        <v>81</v>
      </c>
      <c r="AW712" s="13" t="s">
        <v>35</v>
      </c>
      <c r="AX712" s="13" t="s">
        <v>74</v>
      </c>
      <c r="AY712" s="244" t="s">
        <v>179</v>
      </c>
    </row>
    <row r="713" s="14" customFormat="1">
      <c r="A713" s="14"/>
      <c r="B713" s="245"/>
      <c r="C713" s="246"/>
      <c r="D713" s="236" t="s">
        <v>192</v>
      </c>
      <c r="E713" s="247" t="s">
        <v>19</v>
      </c>
      <c r="F713" s="248" t="s">
        <v>1903</v>
      </c>
      <c r="G713" s="246"/>
      <c r="H713" s="249">
        <v>39.064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192</v>
      </c>
      <c r="AU713" s="255" t="s">
        <v>188</v>
      </c>
      <c r="AV713" s="14" t="s">
        <v>14</v>
      </c>
      <c r="AW713" s="14" t="s">
        <v>35</v>
      </c>
      <c r="AX713" s="14" t="s">
        <v>74</v>
      </c>
      <c r="AY713" s="255" t="s">
        <v>179</v>
      </c>
    </row>
    <row r="714" s="16" customFormat="1">
      <c r="A714" s="16"/>
      <c r="B714" s="278"/>
      <c r="C714" s="279"/>
      <c r="D714" s="236" t="s">
        <v>192</v>
      </c>
      <c r="E714" s="280" t="s">
        <v>19</v>
      </c>
      <c r="F714" s="281" t="s">
        <v>281</v>
      </c>
      <c r="G714" s="279"/>
      <c r="H714" s="282">
        <v>497.851</v>
      </c>
      <c r="I714" s="283"/>
      <c r="J714" s="279"/>
      <c r="K714" s="279"/>
      <c r="L714" s="284"/>
      <c r="M714" s="285"/>
      <c r="N714" s="286"/>
      <c r="O714" s="286"/>
      <c r="P714" s="286"/>
      <c r="Q714" s="286"/>
      <c r="R714" s="286"/>
      <c r="S714" s="286"/>
      <c r="T714" s="287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88" t="s">
        <v>192</v>
      </c>
      <c r="AU714" s="288" t="s">
        <v>188</v>
      </c>
      <c r="AV714" s="16" t="s">
        <v>189</v>
      </c>
      <c r="AW714" s="16" t="s">
        <v>35</v>
      </c>
      <c r="AX714" s="16" t="s">
        <v>74</v>
      </c>
      <c r="AY714" s="288" t="s">
        <v>179</v>
      </c>
    </row>
    <row r="715" s="13" customFormat="1">
      <c r="A715" s="13"/>
      <c r="B715" s="234"/>
      <c r="C715" s="235"/>
      <c r="D715" s="236" t="s">
        <v>192</v>
      </c>
      <c r="E715" s="237" t="s">
        <v>19</v>
      </c>
      <c r="F715" s="238" t="s">
        <v>1904</v>
      </c>
      <c r="G715" s="235"/>
      <c r="H715" s="237" t="s">
        <v>19</v>
      </c>
      <c r="I715" s="239"/>
      <c r="J715" s="235"/>
      <c r="K715" s="235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192</v>
      </c>
      <c r="AU715" s="244" t="s">
        <v>188</v>
      </c>
      <c r="AV715" s="13" t="s">
        <v>81</v>
      </c>
      <c r="AW715" s="13" t="s">
        <v>35</v>
      </c>
      <c r="AX715" s="13" t="s">
        <v>74</v>
      </c>
      <c r="AY715" s="244" t="s">
        <v>179</v>
      </c>
    </row>
    <row r="716" s="13" customFormat="1">
      <c r="A716" s="13"/>
      <c r="B716" s="234"/>
      <c r="C716" s="235"/>
      <c r="D716" s="236" t="s">
        <v>192</v>
      </c>
      <c r="E716" s="237" t="s">
        <v>19</v>
      </c>
      <c r="F716" s="238" t="s">
        <v>1886</v>
      </c>
      <c r="G716" s="235"/>
      <c r="H716" s="237" t="s">
        <v>19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192</v>
      </c>
      <c r="AU716" s="244" t="s">
        <v>188</v>
      </c>
      <c r="AV716" s="13" t="s">
        <v>81</v>
      </c>
      <c r="AW716" s="13" t="s">
        <v>35</v>
      </c>
      <c r="AX716" s="13" t="s">
        <v>74</v>
      </c>
      <c r="AY716" s="244" t="s">
        <v>179</v>
      </c>
    </row>
    <row r="717" s="14" customFormat="1">
      <c r="A717" s="14"/>
      <c r="B717" s="245"/>
      <c r="C717" s="246"/>
      <c r="D717" s="236" t="s">
        <v>192</v>
      </c>
      <c r="E717" s="247" t="s">
        <v>19</v>
      </c>
      <c r="F717" s="248" t="s">
        <v>1905</v>
      </c>
      <c r="G717" s="246"/>
      <c r="H717" s="249">
        <v>0.57199999999999995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192</v>
      </c>
      <c r="AU717" s="255" t="s">
        <v>188</v>
      </c>
      <c r="AV717" s="14" t="s">
        <v>14</v>
      </c>
      <c r="AW717" s="14" t="s">
        <v>35</v>
      </c>
      <c r="AX717" s="14" t="s">
        <v>74</v>
      </c>
      <c r="AY717" s="255" t="s">
        <v>179</v>
      </c>
    </row>
    <row r="718" s="16" customFormat="1">
      <c r="A718" s="16"/>
      <c r="B718" s="278"/>
      <c r="C718" s="279"/>
      <c r="D718" s="236" t="s">
        <v>192</v>
      </c>
      <c r="E718" s="280" t="s">
        <v>19</v>
      </c>
      <c r="F718" s="281" t="s">
        <v>281</v>
      </c>
      <c r="G718" s="279"/>
      <c r="H718" s="282">
        <v>0.57199999999999995</v>
      </c>
      <c r="I718" s="283"/>
      <c r="J718" s="279"/>
      <c r="K718" s="279"/>
      <c r="L718" s="284"/>
      <c r="M718" s="285"/>
      <c r="N718" s="286"/>
      <c r="O718" s="286"/>
      <c r="P718" s="286"/>
      <c r="Q718" s="286"/>
      <c r="R718" s="286"/>
      <c r="S718" s="286"/>
      <c r="T718" s="287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288" t="s">
        <v>192</v>
      </c>
      <c r="AU718" s="288" t="s">
        <v>188</v>
      </c>
      <c r="AV718" s="16" t="s">
        <v>189</v>
      </c>
      <c r="AW718" s="16" t="s">
        <v>35</v>
      </c>
      <c r="AX718" s="16" t="s">
        <v>74</v>
      </c>
      <c r="AY718" s="288" t="s">
        <v>179</v>
      </c>
    </row>
    <row r="719" s="15" customFormat="1">
      <c r="A719" s="15"/>
      <c r="B719" s="256"/>
      <c r="C719" s="257"/>
      <c r="D719" s="236" t="s">
        <v>192</v>
      </c>
      <c r="E719" s="258" t="s">
        <v>19</v>
      </c>
      <c r="F719" s="259" t="s">
        <v>201</v>
      </c>
      <c r="G719" s="257"/>
      <c r="H719" s="260">
        <v>498.423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192</v>
      </c>
      <c r="AU719" s="266" t="s">
        <v>188</v>
      </c>
      <c r="AV719" s="15" t="s">
        <v>188</v>
      </c>
      <c r="AW719" s="15" t="s">
        <v>35</v>
      </c>
      <c r="AX719" s="15" t="s">
        <v>81</v>
      </c>
      <c r="AY719" s="266" t="s">
        <v>179</v>
      </c>
    </row>
    <row r="720" s="2" customFormat="1" ht="24.15" customHeight="1">
      <c r="A720" s="42"/>
      <c r="B720" s="43"/>
      <c r="C720" s="216" t="s">
        <v>1906</v>
      </c>
      <c r="D720" s="216" t="s">
        <v>183</v>
      </c>
      <c r="E720" s="217" t="s">
        <v>1907</v>
      </c>
      <c r="F720" s="218" t="s">
        <v>1908</v>
      </c>
      <c r="G720" s="219" t="s">
        <v>269</v>
      </c>
      <c r="H720" s="220">
        <v>11.161</v>
      </c>
      <c r="I720" s="221"/>
      <c r="J720" s="222">
        <f>ROUND(I720*H720,2)</f>
        <v>0</v>
      </c>
      <c r="K720" s="218" t="s">
        <v>187</v>
      </c>
      <c r="L720" s="48"/>
      <c r="M720" s="223" t="s">
        <v>19</v>
      </c>
      <c r="N720" s="224" t="s">
        <v>45</v>
      </c>
      <c r="O720" s="88"/>
      <c r="P720" s="225">
        <f>O720*H720</f>
        <v>0</v>
      </c>
      <c r="Q720" s="225">
        <v>0</v>
      </c>
      <c r="R720" s="225">
        <f>Q720*H720</f>
        <v>0</v>
      </c>
      <c r="S720" s="225">
        <v>0</v>
      </c>
      <c r="T720" s="226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27" t="s">
        <v>188</v>
      </c>
      <c r="AT720" s="227" t="s">
        <v>183</v>
      </c>
      <c r="AU720" s="227" t="s">
        <v>188</v>
      </c>
      <c r="AY720" s="21" t="s">
        <v>179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21" t="s">
        <v>81</v>
      </c>
      <c r="BK720" s="228">
        <f>ROUND(I720*H720,2)</f>
        <v>0</v>
      </c>
      <c r="BL720" s="21" t="s">
        <v>188</v>
      </c>
      <c r="BM720" s="227" t="s">
        <v>1909</v>
      </c>
    </row>
    <row r="721" s="2" customFormat="1">
      <c r="A721" s="42"/>
      <c r="B721" s="43"/>
      <c r="C721" s="44"/>
      <c r="D721" s="229" t="s">
        <v>190</v>
      </c>
      <c r="E721" s="44"/>
      <c r="F721" s="230" t="s">
        <v>1910</v>
      </c>
      <c r="G721" s="44"/>
      <c r="H721" s="44"/>
      <c r="I721" s="231"/>
      <c r="J721" s="44"/>
      <c r="K721" s="44"/>
      <c r="L721" s="48"/>
      <c r="M721" s="232"/>
      <c r="N721" s="233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T721" s="21" t="s">
        <v>190</v>
      </c>
      <c r="AU721" s="21" t="s">
        <v>188</v>
      </c>
    </row>
    <row r="722" s="13" customFormat="1">
      <c r="A722" s="13"/>
      <c r="B722" s="234"/>
      <c r="C722" s="235"/>
      <c r="D722" s="236" t="s">
        <v>192</v>
      </c>
      <c r="E722" s="237" t="s">
        <v>19</v>
      </c>
      <c r="F722" s="238" t="s">
        <v>279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192</v>
      </c>
      <c r="AU722" s="244" t="s">
        <v>188</v>
      </c>
      <c r="AV722" s="13" t="s">
        <v>81</v>
      </c>
      <c r="AW722" s="13" t="s">
        <v>35</v>
      </c>
      <c r="AX722" s="13" t="s">
        <v>74</v>
      </c>
      <c r="AY722" s="244" t="s">
        <v>179</v>
      </c>
    </row>
    <row r="723" s="13" customFormat="1">
      <c r="A723" s="13"/>
      <c r="B723" s="234"/>
      <c r="C723" s="235"/>
      <c r="D723" s="236" t="s">
        <v>192</v>
      </c>
      <c r="E723" s="237" t="s">
        <v>19</v>
      </c>
      <c r="F723" s="238" t="s">
        <v>1902</v>
      </c>
      <c r="G723" s="235"/>
      <c r="H723" s="237" t="s">
        <v>19</v>
      </c>
      <c r="I723" s="239"/>
      <c r="J723" s="235"/>
      <c r="K723" s="235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192</v>
      </c>
      <c r="AU723" s="244" t="s">
        <v>188</v>
      </c>
      <c r="AV723" s="13" t="s">
        <v>81</v>
      </c>
      <c r="AW723" s="13" t="s">
        <v>35</v>
      </c>
      <c r="AX723" s="13" t="s">
        <v>74</v>
      </c>
      <c r="AY723" s="244" t="s">
        <v>179</v>
      </c>
    </row>
    <row r="724" s="14" customFormat="1">
      <c r="A724" s="14"/>
      <c r="B724" s="245"/>
      <c r="C724" s="246"/>
      <c r="D724" s="236" t="s">
        <v>192</v>
      </c>
      <c r="E724" s="247" t="s">
        <v>19</v>
      </c>
      <c r="F724" s="248" t="s">
        <v>1881</v>
      </c>
      <c r="G724" s="246"/>
      <c r="H724" s="249">
        <v>11.161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192</v>
      </c>
      <c r="AU724" s="255" t="s">
        <v>188</v>
      </c>
      <c r="AV724" s="14" t="s">
        <v>14</v>
      </c>
      <c r="AW724" s="14" t="s">
        <v>35</v>
      </c>
      <c r="AX724" s="14" t="s">
        <v>74</v>
      </c>
      <c r="AY724" s="255" t="s">
        <v>179</v>
      </c>
    </row>
    <row r="725" s="15" customFormat="1">
      <c r="A725" s="15"/>
      <c r="B725" s="256"/>
      <c r="C725" s="257"/>
      <c r="D725" s="236" t="s">
        <v>192</v>
      </c>
      <c r="E725" s="258" t="s">
        <v>19</v>
      </c>
      <c r="F725" s="259" t="s">
        <v>201</v>
      </c>
      <c r="G725" s="257"/>
      <c r="H725" s="260">
        <v>11.161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192</v>
      </c>
      <c r="AU725" s="266" t="s">
        <v>188</v>
      </c>
      <c r="AV725" s="15" t="s">
        <v>188</v>
      </c>
      <c r="AW725" s="15" t="s">
        <v>35</v>
      </c>
      <c r="AX725" s="15" t="s">
        <v>81</v>
      </c>
      <c r="AY725" s="266" t="s">
        <v>179</v>
      </c>
    </row>
    <row r="726" s="2" customFormat="1" ht="24.15" customHeight="1">
      <c r="A726" s="42"/>
      <c r="B726" s="43"/>
      <c r="C726" s="216" t="s">
        <v>965</v>
      </c>
      <c r="D726" s="216" t="s">
        <v>183</v>
      </c>
      <c r="E726" s="217" t="s">
        <v>1911</v>
      </c>
      <c r="F726" s="218" t="s">
        <v>1912</v>
      </c>
      <c r="G726" s="219" t="s">
        <v>269</v>
      </c>
      <c r="H726" s="220">
        <v>100.334</v>
      </c>
      <c r="I726" s="221"/>
      <c r="J726" s="222">
        <f>ROUND(I726*H726,2)</f>
        <v>0</v>
      </c>
      <c r="K726" s="218" t="s">
        <v>187</v>
      </c>
      <c r="L726" s="48"/>
      <c r="M726" s="223" t="s">
        <v>19</v>
      </c>
      <c r="N726" s="224" t="s">
        <v>45</v>
      </c>
      <c r="O726" s="88"/>
      <c r="P726" s="225">
        <f>O726*H726</f>
        <v>0</v>
      </c>
      <c r="Q726" s="225">
        <v>0</v>
      </c>
      <c r="R726" s="225">
        <f>Q726*H726</f>
        <v>0</v>
      </c>
      <c r="S726" s="225">
        <v>0</v>
      </c>
      <c r="T726" s="226">
        <f>S726*H726</f>
        <v>0</v>
      </c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R726" s="227" t="s">
        <v>188</v>
      </c>
      <c r="AT726" s="227" t="s">
        <v>183</v>
      </c>
      <c r="AU726" s="227" t="s">
        <v>188</v>
      </c>
      <c r="AY726" s="21" t="s">
        <v>179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21" t="s">
        <v>81</v>
      </c>
      <c r="BK726" s="228">
        <f>ROUND(I726*H726,2)</f>
        <v>0</v>
      </c>
      <c r="BL726" s="21" t="s">
        <v>188</v>
      </c>
      <c r="BM726" s="227" t="s">
        <v>1913</v>
      </c>
    </row>
    <row r="727" s="2" customFormat="1">
      <c r="A727" s="42"/>
      <c r="B727" s="43"/>
      <c r="C727" s="44"/>
      <c r="D727" s="229" t="s">
        <v>190</v>
      </c>
      <c r="E727" s="44"/>
      <c r="F727" s="230" t="s">
        <v>1914</v>
      </c>
      <c r="G727" s="44"/>
      <c r="H727" s="44"/>
      <c r="I727" s="231"/>
      <c r="J727" s="44"/>
      <c r="K727" s="44"/>
      <c r="L727" s="48"/>
      <c r="M727" s="232"/>
      <c r="N727" s="233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1" t="s">
        <v>190</v>
      </c>
      <c r="AU727" s="21" t="s">
        <v>188</v>
      </c>
    </row>
    <row r="728" s="13" customFormat="1">
      <c r="A728" s="13"/>
      <c r="B728" s="234"/>
      <c r="C728" s="235"/>
      <c r="D728" s="236" t="s">
        <v>192</v>
      </c>
      <c r="E728" s="237" t="s">
        <v>19</v>
      </c>
      <c r="F728" s="238" t="s">
        <v>279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192</v>
      </c>
      <c r="AU728" s="244" t="s">
        <v>188</v>
      </c>
      <c r="AV728" s="13" t="s">
        <v>81</v>
      </c>
      <c r="AW728" s="13" t="s">
        <v>35</v>
      </c>
      <c r="AX728" s="13" t="s">
        <v>74</v>
      </c>
      <c r="AY728" s="244" t="s">
        <v>179</v>
      </c>
    </row>
    <row r="729" s="13" customFormat="1">
      <c r="A729" s="13"/>
      <c r="B729" s="234"/>
      <c r="C729" s="235"/>
      <c r="D729" s="236" t="s">
        <v>192</v>
      </c>
      <c r="E729" s="237" t="s">
        <v>19</v>
      </c>
      <c r="F729" s="238" t="s">
        <v>1900</v>
      </c>
      <c r="G729" s="235"/>
      <c r="H729" s="237" t="s">
        <v>19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192</v>
      </c>
      <c r="AU729" s="244" t="s">
        <v>188</v>
      </c>
      <c r="AV729" s="13" t="s">
        <v>81</v>
      </c>
      <c r="AW729" s="13" t="s">
        <v>35</v>
      </c>
      <c r="AX729" s="13" t="s">
        <v>74</v>
      </c>
      <c r="AY729" s="244" t="s">
        <v>179</v>
      </c>
    </row>
    <row r="730" s="14" customFormat="1">
      <c r="A730" s="14"/>
      <c r="B730" s="245"/>
      <c r="C730" s="246"/>
      <c r="D730" s="236" t="s">
        <v>192</v>
      </c>
      <c r="E730" s="247" t="s">
        <v>19</v>
      </c>
      <c r="F730" s="248" t="s">
        <v>1885</v>
      </c>
      <c r="G730" s="246"/>
      <c r="H730" s="249">
        <v>100.334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192</v>
      </c>
      <c r="AU730" s="255" t="s">
        <v>188</v>
      </c>
      <c r="AV730" s="14" t="s">
        <v>14</v>
      </c>
      <c r="AW730" s="14" t="s">
        <v>35</v>
      </c>
      <c r="AX730" s="14" t="s">
        <v>74</v>
      </c>
      <c r="AY730" s="255" t="s">
        <v>179</v>
      </c>
    </row>
    <row r="731" s="15" customFormat="1">
      <c r="A731" s="15"/>
      <c r="B731" s="256"/>
      <c r="C731" s="257"/>
      <c r="D731" s="236" t="s">
        <v>192</v>
      </c>
      <c r="E731" s="258" t="s">
        <v>19</v>
      </c>
      <c r="F731" s="259" t="s">
        <v>201</v>
      </c>
      <c r="G731" s="257"/>
      <c r="H731" s="260">
        <v>100.334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6" t="s">
        <v>192</v>
      </c>
      <c r="AU731" s="266" t="s">
        <v>188</v>
      </c>
      <c r="AV731" s="15" t="s">
        <v>188</v>
      </c>
      <c r="AW731" s="15" t="s">
        <v>35</v>
      </c>
      <c r="AX731" s="15" t="s">
        <v>81</v>
      </c>
      <c r="AY731" s="266" t="s">
        <v>179</v>
      </c>
    </row>
    <row r="732" s="2" customFormat="1" ht="33" customHeight="1">
      <c r="A732" s="42"/>
      <c r="B732" s="43"/>
      <c r="C732" s="216" t="s">
        <v>1915</v>
      </c>
      <c r="D732" s="216" t="s">
        <v>183</v>
      </c>
      <c r="E732" s="217" t="s">
        <v>1916</v>
      </c>
      <c r="F732" s="218" t="s">
        <v>1917</v>
      </c>
      <c r="G732" s="219" t="s">
        <v>269</v>
      </c>
      <c r="H732" s="220">
        <v>30.748000000000001</v>
      </c>
      <c r="I732" s="221"/>
      <c r="J732" s="222">
        <f>ROUND(I732*H732,2)</f>
        <v>0</v>
      </c>
      <c r="K732" s="218" t="s">
        <v>187</v>
      </c>
      <c r="L732" s="48"/>
      <c r="M732" s="223" t="s">
        <v>19</v>
      </c>
      <c r="N732" s="224" t="s">
        <v>45</v>
      </c>
      <c r="O732" s="88"/>
      <c r="P732" s="225">
        <f>O732*H732</f>
        <v>0</v>
      </c>
      <c r="Q732" s="225">
        <v>0</v>
      </c>
      <c r="R732" s="225">
        <f>Q732*H732</f>
        <v>0</v>
      </c>
      <c r="S732" s="225">
        <v>0</v>
      </c>
      <c r="T732" s="226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27" t="s">
        <v>188</v>
      </c>
      <c r="AT732" s="227" t="s">
        <v>183</v>
      </c>
      <c r="AU732" s="227" t="s">
        <v>188</v>
      </c>
      <c r="AY732" s="21" t="s">
        <v>179</v>
      </c>
      <c r="BE732" s="228">
        <f>IF(N732="základní",J732,0)</f>
        <v>0</v>
      </c>
      <c r="BF732" s="228">
        <f>IF(N732="snížená",J732,0)</f>
        <v>0</v>
      </c>
      <c r="BG732" s="228">
        <f>IF(N732="zákl. přenesená",J732,0)</f>
        <v>0</v>
      </c>
      <c r="BH732" s="228">
        <f>IF(N732="sníž. přenesená",J732,0)</f>
        <v>0</v>
      </c>
      <c r="BI732" s="228">
        <f>IF(N732="nulová",J732,0)</f>
        <v>0</v>
      </c>
      <c r="BJ732" s="21" t="s">
        <v>81</v>
      </c>
      <c r="BK732" s="228">
        <f>ROUND(I732*H732,2)</f>
        <v>0</v>
      </c>
      <c r="BL732" s="21" t="s">
        <v>188</v>
      </c>
      <c r="BM732" s="227" t="s">
        <v>1918</v>
      </c>
    </row>
    <row r="733" s="2" customFormat="1">
      <c r="A733" s="42"/>
      <c r="B733" s="43"/>
      <c r="C733" s="44"/>
      <c r="D733" s="229" t="s">
        <v>190</v>
      </c>
      <c r="E733" s="44"/>
      <c r="F733" s="230" t="s">
        <v>1919</v>
      </c>
      <c r="G733" s="44"/>
      <c r="H733" s="44"/>
      <c r="I733" s="231"/>
      <c r="J733" s="44"/>
      <c r="K733" s="44"/>
      <c r="L733" s="48"/>
      <c r="M733" s="232"/>
      <c r="N733" s="233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1" t="s">
        <v>190</v>
      </c>
      <c r="AU733" s="21" t="s">
        <v>188</v>
      </c>
    </row>
    <row r="734" s="13" customFormat="1">
      <c r="A734" s="13"/>
      <c r="B734" s="234"/>
      <c r="C734" s="235"/>
      <c r="D734" s="236" t="s">
        <v>192</v>
      </c>
      <c r="E734" s="237" t="s">
        <v>19</v>
      </c>
      <c r="F734" s="238" t="s">
        <v>279</v>
      </c>
      <c r="G734" s="235"/>
      <c r="H734" s="237" t="s">
        <v>19</v>
      </c>
      <c r="I734" s="239"/>
      <c r="J734" s="235"/>
      <c r="K734" s="235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192</v>
      </c>
      <c r="AU734" s="244" t="s">
        <v>188</v>
      </c>
      <c r="AV734" s="13" t="s">
        <v>81</v>
      </c>
      <c r="AW734" s="13" t="s">
        <v>35</v>
      </c>
      <c r="AX734" s="13" t="s">
        <v>74</v>
      </c>
      <c r="AY734" s="244" t="s">
        <v>179</v>
      </c>
    </row>
    <row r="735" s="13" customFormat="1">
      <c r="A735" s="13"/>
      <c r="B735" s="234"/>
      <c r="C735" s="235"/>
      <c r="D735" s="236" t="s">
        <v>192</v>
      </c>
      <c r="E735" s="237" t="s">
        <v>19</v>
      </c>
      <c r="F735" s="238" t="s">
        <v>1898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192</v>
      </c>
      <c r="AU735" s="244" t="s">
        <v>188</v>
      </c>
      <c r="AV735" s="13" t="s">
        <v>81</v>
      </c>
      <c r="AW735" s="13" t="s">
        <v>35</v>
      </c>
      <c r="AX735" s="13" t="s">
        <v>74</v>
      </c>
      <c r="AY735" s="244" t="s">
        <v>179</v>
      </c>
    </row>
    <row r="736" s="14" customFormat="1">
      <c r="A736" s="14"/>
      <c r="B736" s="245"/>
      <c r="C736" s="246"/>
      <c r="D736" s="236" t="s">
        <v>192</v>
      </c>
      <c r="E736" s="247" t="s">
        <v>19</v>
      </c>
      <c r="F736" s="248" t="s">
        <v>1883</v>
      </c>
      <c r="G736" s="246"/>
      <c r="H736" s="249">
        <v>30.748000000000001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192</v>
      </c>
      <c r="AU736" s="255" t="s">
        <v>188</v>
      </c>
      <c r="AV736" s="14" t="s">
        <v>14</v>
      </c>
      <c r="AW736" s="14" t="s">
        <v>35</v>
      </c>
      <c r="AX736" s="14" t="s">
        <v>81</v>
      </c>
      <c r="AY736" s="255" t="s">
        <v>179</v>
      </c>
    </row>
    <row r="737" s="2" customFormat="1" ht="16.5" customHeight="1">
      <c r="A737" s="42"/>
      <c r="B737" s="43"/>
      <c r="C737" s="216" t="s">
        <v>967</v>
      </c>
      <c r="D737" s="216" t="s">
        <v>183</v>
      </c>
      <c r="E737" s="217" t="s">
        <v>1920</v>
      </c>
      <c r="F737" s="218" t="s">
        <v>1921</v>
      </c>
      <c r="G737" s="219" t="s">
        <v>269</v>
      </c>
      <c r="H737" s="220">
        <v>41.481000000000002</v>
      </c>
      <c r="I737" s="221"/>
      <c r="J737" s="222">
        <f>ROUND(I737*H737,2)</f>
        <v>0</v>
      </c>
      <c r="K737" s="218" t="s">
        <v>187</v>
      </c>
      <c r="L737" s="48"/>
      <c r="M737" s="223" t="s">
        <v>19</v>
      </c>
      <c r="N737" s="224" t="s">
        <v>45</v>
      </c>
      <c r="O737" s="88"/>
      <c r="P737" s="225">
        <f>O737*H737</f>
        <v>0</v>
      </c>
      <c r="Q737" s="225">
        <v>0</v>
      </c>
      <c r="R737" s="225">
        <f>Q737*H737</f>
        <v>0</v>
      </c>
      <c r="S737" s="225">
        <v>0</v>
      </c>
      <c r="T737" s="226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27" t="s">
        <v>188</v>
      </c>
      <c r="AT737" s="227" t="s">
        <v>183</v>
      </c>
      <c r="AU737" s="227" t="s">
        <v>188</v>
      </c>
      <c r="AY737" s="21" t="s">
        <v>179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1" t="s">
        <v>81</v>
      </c>
      <c r="BK737" s="228">
        <f>ROUND(I737*H737,2)</f>
        <v>0</v>
      </c>
      <c r="BL737" s="21" t="s">
        <v>188</v>
      </c>
      <c r="BM737" s="227" t="s">
        <v>1922</v>
      </c>
    </row>
    <row r="738" s="2" customFormat="1">
      <c r="A738" s="42"/>
      <c r="B738" s="43"/>
      <c r="C738" s="44"/>
      <c r="D738" s="229" t="s">
        <v>190</v>
      </c>
      <c r="E738" s="44"/>
      <c r="F738" s="230" t="s">
        <v>1923</v>
      </c>
      <c r="G738" s="44"/>
      <c r="H738" s="44"/>
      <c r="I738" s="231"/>
      <c r="J738" s="44"/>
      <c r="K738" s="44"/>
      <c r="L738" s="48"/>
      <c r="M738" s="232"/>
      <c r="N738" s="233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1" t="s">
        <v>190</v>
      </c>
      <c r="AU738" s="21" t="s">
        <v>188</v>
      </c>
    </row>
    <row r="739" s="13" customFormat="1">
      <c r="A739" s="13"/>
      <c r="B739" s="234"/>
      <c r="C739" s="235"/>
      <c r="D739" s="236" t="s">
        <v>192</v>
      </c>
      <c r="E739" s="237" t="s">
        <v>19</v>
      </c>
      <c r="F739" s="238" t="s">
        <v>1924</v>
      </c>
      <c r="G739" s="235"/>
      <c r="H739" s="237" t="s">
        <v>19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192</v>
      </c>
      <c r="AU739" s="244" t="s">
        <v>188</v>
      </c>
      <c r="AV739" s="13" t="s">
        <v>81</v>
      </c>
      <c r="AW739" s="13" t="s">
        <v>35</v>
      </c>
      <c r="AX739" s="13" t="s">
        <v>74</v>
      </c>
      <c r="AY739" s="244" t="s">
        <v>179</v>
      </c>
    </row>
    <row r="740" s="13" customFormat="1">
      <c r="A740" s="13"/>
      <c r="B740" s="234"/>
      <c r="C740" s="235"/>
      <c r="D740" s="236" t="s">
        <v>192</v>
      </c>
      <c r="E740" s="237" t="s">
        <v>19</v>
      </c>
      <c r="F740" s="238" t="s">
        <v>1536</v>
      </c>
      <c r="G740" s="235"/>
      <c r="H740" s="237" t="s">
        <v>19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192</v>
      </c>
      <c r="AU740" s="244" t="s">
        <v>188</v>
      </c>
      <c r="AV740" s="13" t="s">
        <v>81</v>
      </c>
      <c r="AW740" s="13" t="s">
        <v>35</v>
      </c>
      <c r="AX740" s="13" t="s">
        <v>74</v>
      </c>
      <c r="AY740" s="244" t="s">
        <v>179</v>
      </c>
    </row>
    <row r="741" s="14" customFormat="1">
      <c r="A741" s="14"/>
      <c r="B741" s="245"/>
      <c r="C741" s="246"/>
      <c r="D741" s="236" t="s">
        <v>192</v>
      </c>
      <c r="E741" s="247" t="s">
        <v>19</v>
      </c>
      <c r="F741" s="248" t="s">
        <v>1925</v>
      </c>
      <c r="G741" s="246"/>
      <c r="H741" s="249">
        <v>0.58899999999999997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192</v>
      </c>
      <c r="AU741" s="255" t="s">
        <v>188</v>
      </c>
      <c r="AV741" s="14" t="s">
        <v>14</v>
      </c>
      <c r="AW741" s="14" t="s">
        <v>35</v>
      </c>
      <c r="AX741" s="14" t="s">
        <v>74</v>
      </c>
      <c r="AY741" s="255" t="s">
        <v>179</v>
      </c>
    </row>
    <row r="742" s="13" customFormat="1">
      <c r="A742" s="13"/>
      <c r="B742" s="234"/>
      <c r="C742" s="235"/>
      <c r="D742" s="236" t="s">
        <v>192</v>
      </c>
      <c r="E742" s="237" t="s">
        <v>19</v>
      </c>
      <c r="F742" s="238" t="s">
        <v>1890</v>
      </c>
      <c r="G742" s="235"/>
      <c r="H742" s="237" t="s">
        <v>19</v>
      </c>
      <c r="I742" s="239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192</v>
      </c>
      <c r="AU742" s="244" t="s">
        <v>188</v>
      </c>
      <c r="AV742" s="13" t="s">
        <v>81</v>
      </c>
      <c r="AW742" s="13" t="s">
        <v>35</v>
      </c>
      <c r="AX742" s="13" t="s">
        <v>74</v>
      </c>
      <c r="AY742" s="244" t="s">
        <v>179</v>
      </c>
    </row>
    <row r="743" s="14" customFormat="1">
      <c r="A743" s="14"/>
      <c r="B743" s="245"/>
      <c r="C743" s="246"/>
      <c r="D743" s="236" t="s">
        <v>192</v>
      </c>
      <c r="E743" s="247" t="s">
        <v>19</v>
      </c>
      <c r="F743" s="248" t="s">
        <v>1926</v>
      </c>
      <c r="G743" s="246"/>
      <c r="H743" s="249">
        <v>35.884999999999998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192</v>
      </c>
      <c r="AU743" s="255" t="s">
        <v>188</v>
      </c>
      <c r="AV743" s="14" t="s">
        <v>14</v>
      </c>
      <c r="AW743" s="14" t="s">
        <v>35</v>
      </c>
      <c r="AX743" s="14" t="s">
        <v>74</v>
      </c>
      <c r="AY743" s="255" t="s">
        <v>179</v>
      </c>
    </row>
    <row r="744" s="13" customFormat="1">
      <c r="A744" s="13"/>
      <c r="B744" s="234"/>
      <c r="C744" s="235"/>
      <c r="D744" s="236" t="s">
        <v>192</v>
      </c>
      <c r="E744" s="237" t="s">
        <v>19</v>
      </c>
      <c r="F744" s="238" t="s">
        <v>1892</v>
      </c>
      <c r="G744" s="235"/>
      <c r="H744" s="237" t="s">
        <v>19</v>
      </c>
      <c r="I744" s="239"/>
      <c r="J744" s="235"/>
      <c r="K744" s="235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192</v>
      </c>
      <c r="AU744" s="244" t="s">
        <v>188</v>
      </c>
      <c r="AV744" s="13" t="s">
        <v>81</v>
      </c>
      <c r="AW744" s="13" t="s">
        <v>35</v>
      </c>
      <c r="AX744" s="13" t="s">
        <v>74</v>
      </c>
      <c r="AY744" s="244" t="s">
        <v>179</v>
      </c>
    </row>
    <row r="745" s="14" customFormat="1">
      <c r="A745" s="14"/>
      <c r="B745" s="245"/>
      <c r="C745" s="246"/>
      <c r="D745" s="236" t="s">
        <v>192</v>
      </c>
      <c r="E745" s="247" t="s">
        <v>19</v>
      </c>
      <c r="F745" s="248" t="s">
        <v>1927</v>
      </c>
      <c r="G745" s="246"/>
      <c r="H745" s="249">
        <v>5.0069999999999997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192</v>
      </c>
      <c r="AU745" s="255" t="s">
        <v>188</v>
      </c>
      <c r="AV745" s="14" t="s">
        <v>14</v>
      </c>
      <c r="AW745" s="14" t="s">
        <v>35</v>
      </c>
      <c r="AX745" s="14" t="s">
        <v>74</v>
      </c>
      <c r="AY745" s="255" t="s">
        <v>179</v>
      </c>
    </row>
    <row r="746" s="15" customFormat="1">
      <c r="A746" s="15"/>
      <c r="B746" s="256"/>
      <c r="C746" s="257"/>
      <c r="D746" s="236" t="s">
        <v>192</v>
      </c>
      <c r="E746" s="258" t="s">
        <v>19</v>
      </c>
      <c r="F746" s="259" t="s">
        <v>201</v>
      </c>
      <c r="G746" s="257"/>
      <c r="H746" s="260">
        <v>41.481000000000002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6" t="s">
        <v>192</v>
      </c>
      <c r="AU746" s="266" t="s">
        <v>188</v>
      </c>
      <c r="AV746" s="15" t="s">
        <v>188</v>
      </c>
      <c r="AW746" s="15" t="s">
        <v>35</v>
      </c>
      <c r="AX746" s="15" t="s">
        <v>81</v>
      </c>
      <c r="AY746" s="266" t="s">
        <v>179</v>
      </c>
    </row>
    <row r="747" s="17" customFormat="1" ht="20.88" customHeight="1">
      <c r="A747" s="17"/>
      <c r="B747" s="289"/>
      <c r="C747" s="290"/>
      <c r="D747" s="291" t="s">
        <v>73</v>
      </c>
      <c r="E747" s="291" t="s">
        <v>477</v>
      </c>
      <c r="F747" s="291" t="s">
        <v>478</v>
      </c>
      <c r="G747" s="290"/>
      <c r="H747" s="290"/>
      <c r="I747" s="292"/>
      <c r="J747" s="293">
        <f>BK747</f>
        <v>0</v>
      </c>
      <c r="K747" s="290"/>
      <c r="L747" s="294"/>
      <c r="M747" s="295"/>
      <c r="N747" s="296"/>
      <c r="O747" s="296"/>
      <c r="P747" s="297">
        <f>SUM(P748:P749)</f>
        <v>0</v>
      </c>
      <c r="Q747" s="296"/>
      <c r="R747" s="297">
        <f>SUM(R748:R749)</f>
        <v>0</v>
      </c>
      <c r="S747" s="296"/>
      <c r="T747" s="298">
        <f>SUM(T748:T749)</f>
        <v>0</v>
      </c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R747" s="299" t="s">
        <v>81</v>
      </c>
      <c r="AT747" s="300" t="s">
        <v>73</v>
      </c>
      <c r="AU747" s="300" t="s">
        <v>189</v>
      </c>
      <c r="AY747" s="299" t="s">
        <v>179</v>
      </c>
      <c r="BK747" s="301">
        <f>SUM(BK748:BK749)</f>
        <v>0</v>
      </c>
    </row>
    <row r="748" s="2" customFormat="1" ht="24.15" customHeight="1">
      <c r="A748" s="42"/>
      <c r="B748" s="43"/>
      <c r="C748" s="216" t="s">
        <v>1928</v>
      </c>
      <c r="D748" s="216" t="s">
        <v>183</v>
      </c>
      <c r="E748" s="217" t="s">
        <v>1929</v>
      </c>
      <c r="F748" s="218" t="s">
        <v>1930</v>
      </c>
      <c r="G748" s="219" t="s">
        <v>269</v>
      </c>
      <c r="H748" s="220">
        <v>568.83100000000002</v>
      </c>
      <c r="I748" s="221"/>
      <c r="J748" s="222">
        <f>ROUND(I748*H748,2)</f>
        <v>0</v>
      </c>
      <c r="K748" s="218" t="s">
        <v>187</v>
      </c>
      <c r="L748" s="48"/>
      <c r="M748" s="223" t="s">
        <v>19</v>
      </c>
      <c r="N748" s="224" t="s">
        <v>45</v>
      </c>
      <c r="O748" s="88"/>
      <c r="P748" s="225">
        <f>O748*H748</f>
        <v>0</v>
      </c>
      <c r="Q748" s="225">
        <v>0</v>
      </c>
      <c r="R748" s="225">
        <f>Q748*H748</f>
        <v>0</v>
      </c>
      <c r="S748" s="225">
        <v>0</v>
      </c>
      <c r="T748" s="226">
        <f>S748*H748</f>
        <v>0</v>
      </c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R748" s="227" t="s">
        <v>188</v>
      </c>
      <c r="AT748" s="227" t="s">
        <v>183</v>
      </c>
      <c r="AU748" s="227" t="s">
        <v>188</v>
      </c>
      <c r="AY748" s="21" t="s">
        <v>179</v>
      </c>
      <c r="BE748" s="228">
        <f>IF(N748="základní",J748,0)</f>
        <v>0</v>
      </c>
      <c r="BF748" s="228">
        <f>IF(N748="snížená",J748,0)</f>
        <v>0</v>
      </c>
      <c r="BG748" s="228">
        <f>IF(N748="zákl. přenesená",J748,0)</f>
        <v>0</v>
      </c>
      <c r="BH748" s="228">
        <f>IF(N748="sníž. přenesená",J748,0)</f>
        <v>0</v>
      </c>
      <c r="BI748" s="228">
        <f>IF(N748="nulová",J748,0)</f>
        <v>0</v>
      </c>
      <c r="BJ748" s="21" t="s">
        <v>81</v>
      </c>
      <c r="BK748" s="228">
        <f>ROUND(I748*H748,2)</f>
        <v>0</v>
      </c>
      <c r="BL748" s="21" t="s">
        <v>188</v>
      </c>
      <c r="BM748" s="227" t="s">
        <v>1931</v>
      </c>
    </row>
    <row r="749" s="2" customFormat="1">
      <c r="A749" s="42"/>
      <c r="B749" s="43"/>
      <c r="C749" s="44"/>
      <c r="D749" s="229" t="s">
        <v>190</v>
      </c>
      <c r="E749" s="44"/>
      <c r="F749" s="230" t="s">
        <v>1932</v>
      </c>
      <c r="G749" s="44"/>
      <c r="H749" s="44"/>
      <c r="I749" s="231"/>
      <c r="J749" s="44"/>
      <c r="K749" s="44"/>
      <c r="L749" s="48"/>
      <c r="M749" s="232"/>
      <c r="N749" s="233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1" t="s">
        <v>190</v>
      </c>
      <c r="AU749" s="21" t="s">
        <v>188</v>
      </c>
    </row>
    <row r="750" s="12" customFormat="1" ht="25.92" customHeight="1">
      <c r="A750" s="12"/>
      <c r="B750" s="200"/>
      <c r="C750" s="201"/>
      <c r="D750" s="202" t="s">
        <v>73</v>
      </c>
      <c r="E750" s="203" t="s">
        <v>484</v>
      </c>
      <c r="F750" s="203" t="s">
        <v>485</v>
      </c>
      <c r="G750" s="201"/>
      <c r="H750" s="201"/>
      <c r="I750" s="204"/>
      <c r="J750" s="205">
        <f>BK750</f>
        <v>0</v>
      </c>
      <c r="K750" s="201"/>
      <c r="L750" s="206"/>
      <c r="M750" s="207"/>
      <c r="N750" s="208"/>
      <c r="O750" s="208"/>
      <c r="P750" s="209">
        <f>P751+P756+P778+P787</f>
        <v>0</v>
      </c>
      <c r="Q750" s="208"/>
      <c r="R750" s="209">
        <f>R751+R756+R778+R787</f>
        <v>0.89639909000000006</v>
      </c>
      <c r="S750" s="208"/>
      <c r="T750" s="210">
        <f>T751+T756+T778+T787</f>
        <v>0.42760000000000009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11" t="s">
        <v>14</v>
      </c>
      <c r="AT750" s="212" t="s">
        <v>73</v>
      </c>
      <c r="AU750" s="212" t="s">
        <v>74</v>
      </c>
      <c r="AY750" s="211" t="s">
        <v>179</v>
      </c>
      <c r="BK750" s="213">
        <f>BK751+BK756+BK778+BK787</f>
        <v>0</v>
      </c>
    </row>
    <row r="751" s="12" customFormat="1" ht="22.8" customHeight="1">
      <c r="A751" s="12"/>
      <c r="B751" s="200"/>
      <c r="C751" s="201"/>
      <c r="D751" s="202" t="s">
        <v>73</v>
      </c>
      <c r="E751" s="214" t="s">
        <v>1933</v>
      </c>
      <c r="F751" s="214" t="s">
        <v>1934</v>
      </c>
      <c r="G751" s="201"/>
      <c r="H751" s="201"/>
      <c r="I751" s="204"/>
      <c r="J751" s="215">
        <f>BK751</f>
        <v>0</v>
      </c>
      <c r="K751" s="201"/>
      <c r="L751" s="206"/>
      <c r="M751" s="207"/>
      <c r="N751" s="208"/>
      <c r="O751" s="208"/>
      <c r="P751" s="209">
        <f>SUM(P752:P755)</f>
        <v>0</v>
      </c>
      <c r="Q751" s="208"/>
      <c r="R751" s="209">
        <f>SUM(R752:R755)</f>
        <v>0.0074999999999999997</v>
      </c>
      <c r="S751" s="208"/>
      <c r="T751" s="210">
        <f>SUM(T752:T755)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11" t="s">
        <v>14</v>
      </c>
      <c r="AT751" s="212" t="s">
        <v>73</v>
      </c>
      <c r="AU751" s="212" t="s">
        <v>81</v>
      </c>
      <c r="AY751" s="211" t="s">
        <v>179</v>
      </c>
      <c r="BK751" s="213">
        <f>SUM(BK752:BK755)</f>
        <v>0</v>
      </c>
    </row>
    <row r="752" s="2" customFormat="1" ht="16.5" customHeight="1">
      <c r="A752" s="42"/>
      <c r="B752" s="43"/>
      <c r="C752" s="216" t="s">
        <v>968</v>
      </c>
      <c r="D752" s="216" t="s">
        <v>183</v>
      </c>
      <c r="E752" s="217" t="s">
        <v>1935</v>
      </c>
      <c r="F752" s="218" t="s">
        <v>1936</v>
      </c>
      <c r="G752" s="219" t="s">
        <v>325</v>
      </c>
      <c r="H752" s="220">
        <v>5</v>
      </c>
      <c r="I752" s="221"/>
      <c r="J752" s="222">
        <f>ROUND(I752*H752,2)</f>
        <v>0</v>
      </c>
      <c r="K752" s="218" t="s">
        <v>187</v>
      </c>
      <c r="L752" s="48"/>
      <c r="M752" s="223" t="s">
        <v>19</v>
      </c>
      <c r="N752" s="224" t="s">
        <v>45</v>
      </c>
      <c r="O752" s="88"/>
      <c r="P752" s="225">
        <f>O752*H752</f>
        <v>0</v>
      </c>
      <c r="Q752" s="225">
        <v>0.0015</v>
      </c>
      <c r="R752" s="225">
        <f>Q752*H752</f>
        <v>0.0074999999999999997</v>
      </c>
      <c r="S752" s="225">
        <v>0</v>
      </c>
      <c r="T752" s="226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27" t="s">
        <v>229</v>
      </c>
      <c r="AT752" s="227" t="s">
        <v>183</v>
      </c>
      <c r="AU752" s="227" t="s">
        <v>14</v>
      </c>
      <c r="AY752" s="21" t="s">
        <v>179</v>
      </c>
      <c r="BE752" s="228">
        <f>IF(N752="základní",J752,0)</f>
        <v>0</v>
      </c>
      <c r="BF752" s="228">
        <f>IF(N752="snížená",J752,0)</f>
        <v>0</v>
      </c>
      <c r="BG752" s="228">
        <f>IF(N752="zákl. přenesená",J752,0)</f>
        <v>0</v>
      </c>
      <c r="BH752" s="228">
        <f>IF(N752="sníž. přenesená",J752,0)</f>
        <v>0</v>
      </c>
      <c r="BI752" s="228">
        <f>IF(N752="nulová",J752,0)</f>
        <v>0</v>
      </c>
      <c r="BJ752" s="21" t="s">
        <v>81</v>
      </c>
      <c r="BK752" s="228">
        <f>ROUND(I752*H752,2)</f>
        <v>0</v>
      </c>
      <c r="BL752" s="21" t="s">
        <v>229</v>
      </c>
      <c r="BM752" s="227" t="s">
        <v>1937</v>
      </c>
    </row>
    <row r="753" s="2" customFormat="1">
      <c r="A753" s="42"/>
      <c r="B753" s="43"/>
      <c r="C753" s="44"/>
      <c r="D753" s="229" t="s">
        <v>190</v>
      </c>
      <c r="E753" s="44"/>
      <c r="F753" s="230" t="s">
        <v>1938</v>
      </c>
      <c r="G753" s="44"/>
      <c r="H753" s="44"/>
      <c r="I753" s="231"/>
      <c r="J753" s="44"/>
      <c r="K753" s="44"/>
      <c r="L753" s="48"/>
      <c r="M753" s="232"/>
      <c r="N753" s="233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1" t="s">
        <v>190</v>
      </c>
      <c r="AU753" s="21" t="s">
        <v>14</v>
      </c>
    </row>
    <row r="754" s="2" customFormat="1" ht="24.15" customHeight="1">
      <c r="A754" s="42"/>
      <c r="B754" s="43"/>
      <c r="C754" s="216" t="s">
        <v>1939</v>
      </c>
      <c r="D754" s="216" t="s">
        <v>183</v>
      </c>
      <c r="E754" s="217" t="s">
        <v>1940</v>
      </c>
      <c r="F754" s="218" t="s">
        <v>1941</v>
      </c>
      <c r="G754" s="219" t="s">
        <v>269</v>
      </c>
      <c r="H754" s="220">
        <v>0.0080000000000000002</v>
      </c>
      <c r="I754" s="221"/>
      <c r="J754" s="222">
        <f>ROUND(I754*H754,2)</f>
        <v>0</v>
      </c>
      <c r="K754" s="218" t="s">
        <v>187</v>
      </c>
      <c r="L754" s="48"/>
      <c r="M754" s="223" t="s">
        <v>19</v>
      </c>
      <c r="N754" s="224" t="s">
        <v>45</v>
      </c>
      <c r="O754" s="88"/>
      <c r="P754" s="225">
        <f>O754*H754</f>
        <v>0</v>
      </c>
      <c r="Q754" s="225">
        <v>0</v>
      </c>
      <c r="R754" s="225">
        <f>Q754*H754</f>
        <v>0</v>
      </c>
      <c r="S754" s="225">
        <v>0</v>
      </c>
      <c r="T754" s="226">
        <f>S754*H754</f>
        <v>0</v>
      </c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R754" s="227" t="s">
        <v>229</v>
      </c>
      <c r="AT754" s="227" t="s">
        <v>183</v>
      </c>
      <c r="AU754" s="227" t="s">
        <v>14</v>
      </c>
      <c r="AY754" s="21" t="s">
        <v>179</v>
      </c>
      <c r="BE754" s="228">
        <f>IF(N754="základní",J754,0)</f>
        <v>0</v>
      </c>
      <c r="BF754" s="228">
        <f>IF(N754="snížená",J754,0)</f>
        <v>0</v>
      </c>
      <c r="BG754" s="228">
        <f>IF(N754="zákl. přenesená",J754,0)</f>
        <v>0</v>
      </c>
      <c r="BH754" s="228">
        <f>IF(N754="sníž. přenesená",J754,0)</f>
        <v>0</v>
      </c>
      <c r="BI754" s="228">
        <f>IF(N754="nulová",J754,0)</f>
        <v>0</v>
      </c>
      <c r="BJ754" s="21" t="s">
        <v>81</v>
      </c>
      <c r="BK754" s="228">
        <f>ROUND(I754*H754,2)</f>
        <v>0</v>
      </c>
      <c r="BL754" s="21" t="s">
        <v>229</v>
      </c>
      <c r="BM754" s="227" t="s">
        <v>1942</v>
      </c>
    </row>
    <row r="755" s="2" customFormat="1">
      <c r="A755" s="42"/>
      <c r="B755" s="43"/>
      <c r="C755" s="44"/>
      <c r="D755" s="229" t="s">
        <v>190</v>
      </c>
      <c r="E755" s="44"/>
      <c r="F755" s="230" t="s">
        <v>1943</v>
      </c>
      <c r="G755" s="44"/>
      <c r="H755" s="44"/>
      <c r="I755" s="231"/>
      <c r="J755" s="44"/>
      <c r="K755" s="44"/>
      <c r="L755" s="48"/>
      <c r="M755" s="232"/>
      <c r="N755" s="233"/>
      <c r="O755" s="88"/>
      <c r="P755" s="88"/>
      <c r="Q755" s="88"/>
      <c r="R755" s="88"/>
      <c r="S755" s="88"/>
      <c r="T755" s="89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T755" s="21" t="s">
        <v>190</v>
      </c>
      <c r="AU755" s="21" t="s">
        <v>14</v>
      </c>
    </row>
    <row r="756" s="12" customFormat="1" ht="22.8" customHeight="1">
      <c r="A756" s="12"/>
      <c r="B756" s="200"/>
      <c r="C756" s="201"/>
      <c r="D756" s="202" t="s">
        <v>73</v>
      </c>
      <c r="E756" s="214" t="s">
        <v>486</v>
      </c>
      <c r="F756" s="214" t="s">
        <v>487</v>
      </c>
      <c r="G756" s="201"/>
      <c r="H756" s="201"/>
      <c r="I756" s="204"/>
      <c r="J756" s="215">
        <f>BK756</f>
        <v>0</v>
      </c>
      <c r="K756" s="201"/>
      <c r="L756" s="206"/>
      <c r="M756" s="207"/>
      <c r="N756" s="208"/>
      <c r="O756" s="208"/>
      <c r="P756" s="209">
        <f>SUM(P757:P777)</f>
        <v>0</v>
      </c>
      <c r="Q756" s="208"/>
      <c r="R756" s="209">
        <f>SUM(R757:R777)</f>
        <v>0.38640364999999999</v>
      </c>
      <c r="S756" s="208"/>
      <c r="T756" s="210">
        <f>SUM(T757:T777)</f>
        <v>0.059200000000000003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11" t="s">
        <v>14</v>
      </c>
      <c r="AT756" s="212" t="s">
        <v>73</v>
      </c>
      <c r="AU756" s="212" t="s">
        <v>81</v>
      </c>
      <c r="AY756" s="211" t="s">
        <v>179</v>
      </c>
      <c r="BK756" s="213">
        <f>SUM(BK757:BK777)</f>
        <v>0</v>
      </c>
    </row>
    <row r="757" s="2" customFormat="1" ht="16.5" customHeight="1">
      <c r="A757" s="42"/>
      <c r="B757" s="43"/>
      <c r="C757" s="216" t="s">
        <v>972</v>
      </c>
      <c r="D757" s="216" t="s">
        <v>183</v>
      </c>
      <c r="E757" s="217" t="s">
        <v>1944</v>
      </c>
      <c r="F757" s="218" t="s">
        <v>1945</v>
      </c>
      <c r="G757" s="219" t="s">
        <v>204</v>
      </c>
      <c r="H757" s="220">
        <v>3.7000000000000002</v>
      </c>
      <c r="I757" s="221"/>
      <c r="J757" s="222">
        <f>ROUND(I757*H757,2)</f>
        <v>0</v>
      </c>
      <c r="K757" s="218" t="s">
        <v>187</v>
      </c>
      <c r="L757" s="48"/>
      <c r="M757" s="223" t="s">
        <v>19</v>
      </c>
      <c r="N757" s="224" t="s">
        <v>45</v>
      </c>
      <c r="O757" s="88"/>
      <c r="P757" s="225">
        <f>O757*H757</f>
        <v>0</v>
      </c>
      <c r="Q757" s="225">
        <v>0</v>
      </c>
      <c r="R757" s="225">
        <f>Q757*H757</f>
        <v>0</v>
      </c>
      <c r="S757" s="225">
        <v>0.016</v>
      </c>
      <c r="T757" s="226">
        <f>S757*H757</f>
        <v>0.059200000000000003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27" t="s">
        <v>229</v>
      </c>
      <c r="AT757" s="227" t="s">
        <v>183</v>
      </c>
      <c r="AU757" s="227" t="s">
        <v>14</v>
      </c>
      <c r="AY757" s="21" t="s">
        <v>179</v>
      </c>
      <c r="BE757" s="228">
        <f>IF(N757="základní",J757,0)</f>
        <v>0</v>
      </c>
      <c r="BF757" s="228">
        <f>IF(N757="snížená",J757,0)</f>
        <v>0</v>
      </c>
      <c r="BG757" s="228">
        <f>IF(N757="zákl. přenesená",J757,0)</f>
        <v>0</v>
      </c>
      <c r="BH757" s="228">
        <f>IF(N757="sníž. přenesená",J757,0)</f>
        <v>0</v>
      </c>
      <c r="BI757" s="228">
        <f>IF(N757="nulová",J757,0)</f>
        <v>0</v>
      </c>
      <c r="BJ757" s="21" t="s">
        <v>81</v>
      </c>
      <c r="BK757" s="228">
        <f>ROUND(I757*H757,2)</f>
        <v>0</v>
      </c>
      <c r="BL757" s="21" t="s">
        <v>229</v>
      </c>
      <c r="BM757" s="227" t="s">
        <v>1946</v>
      </c>
    </row>
    <row r="758" s="2" customFormat="1">
      <c r="A758" s="42"/>
      <c r="B758" s="43"/>
      <c r="C758" s="44"/>
      <c r="D758" s="229" t="s">
        <v>190</v>
      </c>
      <c r="E758" s="44"/>
      <c r="F758" s="230" t="s">
        <v>1947</v>
      </c>
      <c r="G758" s="44"/>
      <c r="H758" s="44"/>
      <c r="I758" s="231"/>
      <c r="J758" s="44"/>
      <c r="K758" s="44"/>
      <c r="L758" s="48"/>
      <c r="M758" s="232"/>
      <c r="N758" s="233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1" t="s">
        <v>190</v>
      </c>
      <c r="AU758" s="21" t="s">
        <v>14</v>
      </c>
    </row>
    <row r="759" s="13" customFormat="1">
      <c r="A759" s="13"/>
      <c r="B759" s="234"/>
      <c r="C759" s="235"/>
      <c r="D759" s="236" t="s">
        <v>192</v>
      </c>
      <c r="E759" s="237" t="s">
        <v>19</v>
      </c>
      <c r="F759" s="238" t="s">
        <v>1948</v>
      </c>
      <c r="G759" s="235"/>
      <c r="H759" s="237" t="s">
        <v>19</v>
      </c>
      <c r="I759" s="239"/>
      <c r="J759" s="235"/>
      <c r="K759" s="235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192</v>
      </c>
      <c r="AU759" s="244" t="s">
        <v>14</v>
      </c>
      <c r="AV759" s="13" t="s">
        <v>81</v>
      </c>
      <c r="AW759" s="13" t="s">
        <v>35</v>
      </c>
      <c r="AX759" s="13" t="s">
        <v>74</v>
      </c>
      <c r="AY759" s="244" t="s">
        <v>179</v>
      </c>
    </row>
    <row r="760" s="14" customFormat="1">
      <c r="A760" s="14"/>
      <c r="B760" s="245"/>
      <c r="C760" s="246"/>
      <c r="D760" s="236" t="s">
        <v>192</v>
      </c>
      <c r="E760" s="247" t="s">
        <v>19</v>
      </c>
      <c r="F760" s="248" t="s">
        <v>1842</v>
      </c>
      <c r="G760" s="246"/>
      <c r="H760" s="249">
        <v>3.7000000000000002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192</v>
      </c>
      <c r="AU760" s="255" t="s">
        <v>14</v>
      </c>
      <c r="AV760" s="14" t="s">
        <v>14</v>
      </c>
      <c r="AW760" s="14" t="s">
        <v>35</v>
      </c>
      <c r="AX760" s="14" t="s">
        <v>74</v>
      </c>
      <c r="AY760" s="255" t="s">
        <v>179</v>
      </c>
    </row>
    <row r="761" s="15" customFormat="1">
      <c r="A761" s="15"/>
      <c r="B761" s="256"/>
      <c r="C761" s="257"/>
      <c r="D761" s="236" t="s">
        <v>192</v>
      </c>
      <c r="E761" s="258" t="s">
        <v>19</v>
      </c>
      <c r="F761" s="259" t="s">
        <v>201</v>
      </c>
      <c r="G761" s="257"/>
      <c r="H761" s="260">
        <v>3.7000000000000002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6" t="s">
        <v>192</v>
      </c>
      <c r="AU761" s="266" t="s">
        <v>14</v>
      </c>
      <c r="AV761" s="15" t="s">
        <v>188</v>
      </c>
      <c r="AW761" s="15" t="s">
        <v>35</v>
      </c>
      <c r="AX761" s="15" t="s">
        <v>81</v>
      </c>
      <c r="AY761" s="266" t="s">
        <v>179</v>
      </c>
    </row>
    <row r="762" s="2" customFormat="1" ht="16.5" customHeight="1">
      <c r="A762" s="42"/>
      <c r="B762" s="43"/>
      <c r="C762" s="216" t="s">
        <v>1949</v>
      </c>
      <c r="D762" s="216" t="s">
        <v>183</v>
      </c>
      <c r="E762" s="217" t="s">
        <v>1950</v>
      </c>
      <c r="F762" s="218" t="s">
        <v>1951</v>
      </c>
      <c r="G762" s="219" t="s">
        <v>309</v>
      </c>
      <c r="H762" s="220">
        <v>325.74000000000001</v>
      </c>
      <c r="I762" s="221"/>
      <c r="J762" s="222">
        <f>ROUND(I762*H762,2)</f>
        <v>0</v>
      </c>
      <c r="K762" s="218" t="s">
        <v>187</v>
      </c>
      <c r="L762" s="48"/>
      <c r="M762" s="223" t="s">
        <v>19</v>
      </c>
      <c r="N762" s="224" t="s">
        <v>45</v>
      </c>
      <c r="O762" s="88"/>
      <c r="P762" s="225">
        <f>O762*H762</f>
        <v>0</v>
      </c>
      <c r="Q762" s="225">
        <v>6.0000000000000002E-05</v>
      </c>
      <c r="R762" s="225">
        <f>Q762*H762</f>
        <v>0.0195444</v>
      </c>
      <c r="S762" s="225">
        <v>0</v>
      </c>
      <c r="T762" s="226">
        <f>S762*H762</f>
        <v>0</v>
      </c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R762" s="227" t="s">
        <v>229</v>
      </c>
      <c r="AT762" s="227" t="s">
        <v>183</v>
      </c>
      <c r="AU762" s="227" t="s">
        <v>14</v>
      </c>
      <c r="AY762" s="21" t="s">
        <v>179</v>
      </c>
      <c r="BE762" s="228">
        <f>IF(N762="základní",J762,0)</f>
        <v>0</v>
      </c>
      <c r="BF762" s="228">
        <f>IF(N762="snížená",J762,0)</f>
        <v>0</v>
      </c>
      <c r="BG762" s="228">
        <f>IF(N762="zákl. přenesená",J762,0)</f>
        <v>0</v>
      </c>
      <c r="BH762" s="228">
        <f>IF(N762="sníž. přenesená",J762,0)</f>
        <v>0</v>
      </c>
      <c r="BI762" s="228">
        <f>IF(N762="nulová",J762,0)</f>
        <v>0</v>
      </c>
      <c r="BJ762" s="21" t="s">
        <v>81</v>
      </c>
      <c r="BK762" s="228">
        <f>ROUND(I762*H762,2)</f>
        <v>0</v>
      </c>
      <c r="BL762" s="21" t="s">
        <v>229</v>
      </c>
      <c r="BM762" s="227" t="s">
        <v>1952</v>
      </c>
    </row>
    <row r="763" s="2" customFormat="1">
      <c r="A763" s="42"/>
      <c r="B763" s="43"/>
      <c r="C763" s="44"/>
      <c r="D763" s="229" t="s">
        <v>190</v>
      </c>
      <c r="E763" s="44"/>
      <c r="F763" s="230" t="s">
        <v>1953</v>
      </c>
      <c r="G763" s="44"/>
      <c r="H763" s="44"/>
      <c r="I763" s="231"/>
      <c r="J763" s="44"/>
      <c r="K763" s="44"/>
      <c r="L763" s="48"/>
      <c r="M763" s="232"/>
      <c r="N763" s="233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T763" s="21" t="s">
        <v>190</v>
      </c>
      <c r="AU763" s="21" t="s">
        <v>14</v>
      </c>
    </row>
    <row r="764" s="13" customFormat="1">
      <c r="A764" s="13"/>
      <c r="B764" s="234"/>
      <c r="C764" s="235"/>
      <c r="D764" s="236" t="s">
        <v>192</v>
      </c>
      <c r="E764" s="237" t="s">
        <v>19</v>
      </c>
      <c r="F764" s="238" t="s">
        <v>1954</v>
      </c>
      <c r="G764" s="235"/>
      <c r="H764" s="237" t="s">
        <v>19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192</v>
      </c>
      <c r="AU764" s="244" t="s">
        <v>14</v>
      </c>
      <c r="AV764" s="13" t="s">
        <v>81</v>
      </c>
      <c r="AW764" s="13" t="s">
        <v>35</v>
      </c>
      <c r="AX764" s="13" t="s">
        <v>74</v>
      </c>
      <c r="AY764" s="244" t="s">
        <v>179</v>
      </c>
    </row>
    <row r="765" s="13" customFormat="1">
      <c r="A765" s="13"/>
      <c r="B765" s="234"/>
      <c r="C765" s="235"/>
      <c r="D765" s="236" t="s">
        <v>192</v>
      </c>
      <c r="E765" s="237" t="s">
        <v>19</v>
      </c>
      <c r="F765" s="238" t="s">
        <v>1955</v>
      </c>
      <c r="G765" s="235"/>
      <c r="H765" s="237" t="s">
        <v>19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192</v>
      </c>
      <c r="AU765" s="244" t="s">
        <v>14</v>
      </c>
      <c r="AV765" s="13" t="s">
        <v>81</v>
      </c>
      <c r="AW765" s="13" t="s">
        <v>35</v>
      </c>
      <c r="AX765" s="13" t="s">
        <v>74</v>
      </c>
      <c r="AY765" s="244" t="s">
        <v>179</v>
      </c>
    </row>
    <row r="766" s="14" customFormat="1">
      <c r="A766" s="14"/>
      <c r="B766" s="245"/>
      <c r="C766" s="246"/>
      <c r="D766" s="236" t="s">
        <v>192</v>
      </c>
      <c r="E766" s="247" t="s">
        <v>19</v>
      </c>
      <c r="F766" s="248" t="s">
        <v>1956</v>
      </c>
      <c r="G766" s="246"/>
      <c r="H766" s="249">
        <v>272.19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192</v>
      </c>
      <c r="AU766" s="255" t="s">
        <v>14</v>
      </c>
      <c r="AV766" s="14" t="s">
        <v>14</v>
      </c>
      <c r="AW766" s="14" t="s">
        <v>35</v>
      </c>
      <c r="AX766" s="14" t="s">
        <v>74</v>
      </c>
      <c r="AY766" s="255" t="s">
        <v>179</v>
      </c>
    </row>
    <row r="767" s="13" customFormat="1">
      <c r="A767" s="13"/>
      <c r="B767" s="234"/>
      <c r="C767" s="235"/>
      <c r="D767" s="236" t="s">
        <v>192</v>
      </c>
      <c r="E767" s="237" t="s">
        <v>19</v>
      </c>
      <c r="F767" s="238" t="s">
        <v>1957</v>
      </c>
      <c r="G767" s="235"/>
      <c r="H767" s="237" t="s">
        <v>19</v>
      </c>
      <c r="I767" s="239"/>
      <c r="J767" s="235"/>
      <c r="K767" s="235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192</v>
      </c>
      <c r="AU767" s="244" t="s">
        <v>14</v>
      </c>
      <c r="AV767" s="13" t="s">
        <v>81</v>
      </c>
      <c r="AW767" s="13" t="s">
        <v>35</v>
      </c>
      <c r="AX767" s="13" t="s">
        <v>74</v>
      </c>
      <c r="AY767" s="244" t="s">
        <v>179</v>
      </c>
    </row>
    <row r="768" s="14" customFormat="1">
      <c r="A768" s="14"/>
      <c r="B768" s="245"/>
      <c r="C768" s="246"/>
      <c r="D768" s="236" t="s">
        <v>192</v>
      </c>
      <c r="E768" s="247" t="s">
        <v>19</v>
      </c>
      <c r="F768" s="248" t="s">
        <v>1958</v>
      </c>
      <c r="G768" s="246"/>
      <c r="H768" s="249">
        <v>53.549999999999997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192</v>
      </c>
      <c r="AU768" s="255" t="s">
        <v>14</v>
      </c>
      <c r="AV768" s="14" t="s">
        <v>14</v>
      </c>
      <c r="AW768" s="14" t="s">
        <v>35</v>
      </c>
      <c r="AX768" s="14" t="s">
        <v>74</v>
      </c>
      <c r="AY768" s="255" t="s">
        <v>179</v>
      </c>
    </row>
    <row r="769" s="15" customFormat="1">
      <c r="A769" s="15"/>
      <c r="B769" s="256"/>
      <c r="C769" s="257"/>
      <c r="D769" s="236" t="s">
        <v>192</v>
      </c>
      <c r="E769" s="258" t="s">
        <v>19</v>
      </c>
      <c r="F769" s="259" t="s">
        <v>201</v>
      </c>
      <c r="G769" s="257"/>
      <c r="H769" s="260">
        <v>325.74000000000001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6" t="s">
        <v>192</v>
      </c>
      <c r="AU769" s="266" t="s">
        <v>14</v>
      </c>
      <c r="AV769" s="15" t="s">
        <v>188</v>
      </c>
      <c r="AW769" s="15" t="s">
        <v>35</v>
      </c>
      <c r="AX769" s="15" t="s">
        <v>81</v>
      </c>
      <c r="AY769" s="266" t="s">
        <v>179</v>
      </c>
    </row>
    <row r="770" s="2" customFormat="1" ht="16.5" customHeight="1">
      <c r="A770" s="42"/>
      <c r="B770" s="43"/>
      <c r="C770" s="267" t="s">
        <v>1357</v>
      </c>
      <c r="D770" s="267" t="s">
        <v>266</v>
      </c>
      <c r="E770" s="268" t="s">
        <v>1959</v>
      </c>
      <c r="F770" s="269" t="s">
        <v>1960</v>
      </c>
      <c r="G770" s="270" t="s">
        <v>204</v>
      </c>
      <c r="H770" s="271">
        <v>74.174999999999997</v>
      </c>
      <c r="I770" s="272"/>
      <c r="J770" s="273">
        <f>ROUND(I770*H770,2)</f>
        <v>0</v>
      </c>
      <c r="K770" s="269" t="s">
        <v>187</v>
      </c>
      <c r="L770" s="274"/>
      <c r="M770" s="275" t="s">
        <v>19</v>
      </c>
      <c r="N770" s="276" t="s">
        <v>45</v>
      </c>
      <c r="O770" s="88"/>
      <c r="P770" s="225">
        <f>O770*H770</f>
        <v>0</v>
      </c>
      <c r="Q770" s="225">
        <v>0.0041099999999999999</v>
      </c>
      <c r="R770" s="225">
        <f>Q770*H770</f>
        <v>0.30485924999999997</v>
      </c>
      <c r="S770" s="225">
        <v>0</v>
      </c>
      <c r="T770" s="226">
        <f>S770*H770</f>
        <v>0</v>
      </c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R770" s="227" t="s">
        <v>401</v>
      </c>
      <c r="AT770" s="227" t="s">
        <v>266</v>
      </c>
      <c r="AU770" s="227" t="s">
        <v>14</v>
      </c>
      <c r="AY770" s="21" t="s">
        <v>179</v>
      </c>
      <c r="BE770" s="228">
        <f>IF(N770="základní",J770,0)</f>
        <v>0</v>
      </c>
      <c r="BF770" s="228">
        <f>IF(N770="snížená",J770,0)</f>
        <v>0</v>
      </c>
      <c r="BG770" s="228">
        <f>IF(N770="zákl. přenesená",J770,0)</f>
        <v>0</v>
      </c>
      <c r="BH770" s="228">
        <f>IF(N770="sníž. přenesená",J770,0)</f>
        <v>0</v>
      </c>
      <c r="BI770" s="228">
        <f>IF(N770="nulová",J770,0)</f>
        <v>0</v>
      </c>
      <c r="BJ770" s="21" t="s">
        <v>81</v>
      </c>
      <c r="BK770" s="228">
        <f>ROUND(I770*H770,2)</f>
        <v>0</v>
      </c>
      <c r="BL770" s="21" t="s">
        <v>229</v>
      </c>
      <c r="BM770" s="227" t="s">
        <v>1961</v>
      </c>
    </row>
    <row r="771" s="14" customFormat="1">
      <c r="A771" s="14"/>
      <c r="B771" s="245"/>
      <c r="C771" s="246"/>
      <c r="D771" s="236" t="s">
        <v>192</v>
      </c>
      <c r="E771" s="247" t="s">
        <v>19</v>
      </c>
      <c r="F771" s="248" t="s">
        <v>1962</v>
      </c>
      <c r="G771" s="246"/>
      <c r="H771" s="249">
        <v>74.174999999999997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192</v>
      </c>
      <c r="AU771" s="255" t="s">
        <v>14</v>
      </c>
      <c r="AV771" s="14" t="s">
        <v>14</v>
      </c>
      <c r="AW771" s="14" t="s">
        <v>35</v>
      </c>
      <c r="AX771" s="14" t="s">
        <v>74</v>
      </c>
      <c r="AY771" s="255" t="s">
        <v>179</v>
      </c>
    </row>
    <row r="772" s="15" customFormat="1">
      <c r="A772" s="15"/>
      <c r="B772" s="256"/>
      <c r="C772" s="257"/>
      <c r="D772" s="236" t="s">
        <v>192</v>
      </c>
      <c r="E772" s="258" t="s">
        <v>19</v>
      </c>
      <c r="F772" s="259" t="s">
        <v>201</v>
      </c>
      <c r="G772" s="257"/>
      <c r="H772" s="260">
        <v>74.174999999999997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6" t="s">
        <v>192</v>
      </c>
      <c r="AU772" s="266" t="s">
        <v>14</v>
      </c>
      <c r="AV772" s="15" t="s">
        <v>188</v>
      </c>
      <c r="AW772" s="15" t="s">
        <v>35</v>
      </c>
      <c r="AX772" s="15" t="s">
        <v>81</v>
      </c>
      <c r="AY772" s="266" t="s">
        <v>179</v>
      </c>
    </row>
    <row r="773" s="2" customFormat="1" ht="16.5" customHeight="1">
      <c r="A773" s="42"/>
      <c r="B773" s="43"/>
      <c r="C773" s="267" t="s">
        <v>1963</v>
      </c>
      <c r="D773" s="267" t="s">
        <v>266</v>
      </c>
      <c r="E773" s="268" t="s">
        <v>1964</v>
      </c>
      <c r="F773" s="269" t="s">
        <v>1965</v>
      </c>
      <c r="G773" s="270" t="s">
        <v>269</v>
      </c>
      <c r="H773" s="271">
        <v>0.062</v>
      </c>
      <c r="I773" s="272"/>
      <c r="J773" s="273">
        <f>ROUND(I773*H773,2)</f>
        <v>0</v>
      </c>
      <c r="K773" s="269" t="s">
        <v>187</v>
      </c>
      <c r="L773" s="274"/>
      <c r="M773" s="275" t="s">
        <v>19</v>
      </c>
      <c r="N773" s="276" t="s">
        <v>45</v>
      </c>
      <c r="O773" s="88"/>
      <c r="P773" s="225">
        <f>O773*H773</f>
        <v>0</v>
      </c>
      <c r="Q773" s="225">
        <v>1</v>
      </c>
      <c r="R773" s="225">
        <f>Q773*H773</f>
        <v>0.062</v>
      </c>
      <c r="S773" s="225">
        <v>0</v>
      </c>
      <c r="T773" s="226">
        <f>S773*H773</f>
        <v>0</v>
      </c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R773" s="227" t="s">
        <v>401</v>
      </c>
      <c r="AT773" s="227" t="s">
        <v>266</v>
      </c>
      <c r="AU773" s="227" t="s">
        <v>14</v>
      </c>
      <c r="AY773" s="21" t="s">
        <v>179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1" t="s">
        <v>81</v>
      </c>
      <c r="BK773" s="228">
        <f>ROUND(I773*H773,2)</f>
        <v>0</v>
      </c>
      <c r="BL773" s="21" t="s">
        <v>229</v>
      </c>
      <c r="BM773" s="227" t="s">
        <v>1966</v>
      </c>
    </row>
    <row r="774" s="14" customFormat="1">
      <c r="A774" s="14"/>
      <c r="B774" s="245"/>
      <c r="C774" s="246"/>
      <c r="D774" s="236" t="s">
        <v>192</v>
      </c>
      <c r="E774" s="247" t="s">
        <v>19</v>
      </c>
      <c r="F774" s="248" t="s">
        <v>1967</v>
      </c>
      <c r="G774" s="246"/>
      <c r="H774" s="249">
        <v>0.062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192</v>
      </c>
      <c r="AU774" s="255" t="s">
        <v>14</v>
      </c>
      <c r="AV774" s="14" t="s">
        <v>14</v>
      </c>
      <c r="AW774" s="14" t="s">
        <v>35</v>
      </c>
      <c r="AX774" s="14" t="s">
        <v>74</v>
      </c>
      <c r="AY774" s="255" t="s">
        <v>179</v>
      </c>
    </row>
    <row r="775" s="15" customFormat="1">
      <c r="A775" s="15"/>
      <c r="B775" s="256"/>
      <c r="C775" s="257"/>
      <c r="D775" s="236" t="s">
        <v>192</v>
      </c>
      <c r="E775" s="258" t="s">
        <v>19</v>
      </c>
      <c r="F775" s="259" t="s">
        <v>201</v>
      </c>
      <c r="G775" s="257"/>
      <c r="H775" s="260">
        <v>0.062</v>
      </c>
      <c r="I775" s="261"/>
      <c r="J775" s="257"/>
      <c r="K775" s="257"/>
      <c r="L775" s="262"/>
      <c r="M775" s="263"/>
      <c r="N775" s="264"/>
      <c r="O775" s="264"/>
      <c r="P775" s="264"/>
      <c r="Q775" s="264"/>
      <c r="R775" s="264"/>
      <c r="S775" s="264"/>
      <c r="T775" s="26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6" t="s">
        <v>192</v>
      </c>
      <c r="AU775" s="266" t="s">
        <v>14</v>
      </c>
      <c r="AV775" s="15" t="s">
        <v>188</v>
      </c>
      <c r="AW775" s="15" t="s">
        <v>35</v>
      </c>
      <c r="AX775" s="15" t="s">
        <v>81</v>
      </c>
      <c r="AY775" s="266" t="s">
        <v>179</v>
      </c>
    </row>
    <row r="776" s="2" customFormat="1" ht="24.15" customHeight="1">
      <c r="A776" s="42"/>
      <c r="B776" s="43"/>
      <c r="C776" s="216" t="s">
        <v>978</v>
      </c>
      <c r="D776" s="216" t="s">
        <v>183</v>
      </c>
      <c r="E776" s="217" t="s">
        <v>1420</v>
      </c>
      <c r="F776" s="218" t="s">
        <v>1421</v>
      </c>
      <c r="G776" s="219" t="s">
        <v>269</v>
      </c>
      <c r="H776" s="220">
        <v>0.38600000000000001</v>
      </c>
      <c r="I776" s="221"/>
      <c r="J776" s="222">
        <f>ROUND(I776*H776,2)</f>
        <v>0</v>
      </c>
      <c r="K776" s="218" t="s">
        <v>187</v>
      </c>
      <c r="L776" s="48"/>
      <c r="M776" s="223" t="s">
        <v>19</v>
      </c>
      <c r="N776" s="224" t="s">
        <v>45</v>
      </c>
      <c r="O776" s="88"/>
      <c r="P776" s="225">
        <f>O776*H776</f>
        <v>0</v>
      </c>
      <c r="Q776" s="225">
        <v>0</v>
      </c>
      <c r="R776" s="225">
        <f>Q776*H776</f>
        <v>0</v>
      </c>
      <c r="S776" s="225">
        <v>0</v>
      </c>
      <c r="T776" s="226">
        <f>S776*H776</f>
        <v>0</v>
      </c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R776" s="227" t="s">
        <v>229</v>
      </c>
      <c r="AT776" s="227" t="s">
        <v>183</v>
      </c>
      <c r="AU776" s="227" t="s">
        <v>14</v>
      </c>
      <c r="AY776" s="21" t="s">
        <v>179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21" t="s">
        <v>81</v>
      </c>
      <c r="BK776" s="228">
        <f>ROUND(I776*H776,2)</f>
        <v>0</v>
      </c>
      <c r="BL776" s="21" t="s">
        <v>229</v>
      </c>
      <c r="BM776" s="227" t="s">
        <v>1968</v>
      </c>
    </row>
    <row r="777" s="2" customFormat="1">
      <c r="A777" s="42"/>
      <c r="B777" s="43"/>
      <c r="C777" s="44"/>
      <c r="D777" s="229" t="s">
        <v>190</v>
      </c>
      <c r="E777" s="44"/>
      <c r="F777" s="230" t="s">
        <v>1422</v>
      </c>
      <c r="G777" s="44"/>
      <c r="H777" s="44"/>
      <c r="I777" s="231"/>
      <c r="J777" s="44"/>
      <c r="K777" s="44"/>
      <c r="L777" s="48"/>
      <c r="M777" s="232"/>
      <c r="N777" s="233"/>
      <c r="O777" s="88"/>
      <c r="P777" s="88"/>
      <c r="Q777" s="88"/>
      <c r="R777" s="88"/>
      <c r="S777" s="88"/>
      <c r="T777" s="89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T777" s="21" t="s">
        <v>190</v>
      </c>
      <c r="AU777" s="21" t="s">
        <v>14</v>
      </c>
    </row>
    <row r="778" s="12" customFormat="1" ht="22.8" customHeight="1">
      <c r="A778" s="12"/>
      <c r="B778" s="200"/>
      <c r="C778" s="201"/>
      <c r="D778" s="202" t="s">
        <v>73</v>
      </c>
      <c r="E778" s="214" t="s">
        <v>1423</v>
      </c>
      <c r="F778" s="214" t="s">
        <v>1424</v>
      </c>
      <c r="G778" s="201"/>
      <c r="H778" s="201"/>
      <c r="I778" s="204"/>
      <c r="J778" s="215">
        <f>BK778</f>
        <v>0</v>
      </c>
      <c r="K778" s="201"/>
      <c r="L778" s="206"/>
      <c r="M778" s="207"/>
      <c r="N778" s="208"/>
      <c r="O778" s="208"/>
      <c r="P778" s="209">
        <f>SUM(P779:P786)</f>
        <v>0</v>
      </c>
      <c r="Q778" s="208"/>
      <c r="R778" s="209">
        <f>SUM(R779:R786)</f>
        <v>0.09047688000000001</v>
      </c>
      <c r="S778" s="208"/>
      <c r="T778" s="210">
        <f>SUM(T779:T786)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11" t="s">
        <v>14</v>
      </c>
      <c r="AT778" s="212" t="s">
        <v>73</v>
      </c>
      <c r="AU778" s="212" t="s">
        <v>81</v>
      </c>
      <c r="AY778" s="211" t="s">
        <v>179</v>
      </c>
      <c r="BK778" s="213">
        <f>SUM(BK779:BK786)</f>
        <v>0</v>
      </c>
    </row>
    <row r="779" s="2" customFormat="1" ht="24.15" customHeight="1">
      <c r="A779" s="42"/>
      <c r="B779" s="43"/>
      <c r="C779" s="216" t="s">
        <v>1969</v>
      </c>
      <c r="D779" s="216" t="s">
        <v>183</v>
      </c>
      <c r="E779" s="217" t="s">
        <v>1970</v>
      </c>
      <c r="F779" s="218" t="s">
        <v>1971</v>
      </c>
      <c r="G779" s="219" t="s">
        <v>186</v>
      </c>
      <c r="H779" s="220">
        <v>192.50399999999999</v>
      </c>
      <c r="I779" s="221"/>
      <c r="J779" s="222">
        <f>ROUND(I779*H779,2)</f>
        <v>0</v>
      </c>
      <c r="K779" s="218" t="s">
        <v>187</v>
      </c>
      <c r="L779" s="48"/>
      <c r="M779" s="223" t="s">
        <v>19</v>
      </c>
      <c r="N779" s="224" t="s">
        <v>45</v>
      </c>
      <c r="O779" s="88"/>
      <c r="P779" s="225">
        <f>O779*H779</f>
        <v>0</v>
      </c>
      <c r="Q779" s="225">
        <v>0.00022000000000000001</v>
      </c>
      <c r="R779" s="225">
        <f>Q779*H779</f>
        <v>0.04235088</v>
      </c>
      <c r="S779" s="225">
        <v>0</v>
      </c>
      <c r="T779" s="226">
        <f>S779*H779</f>
        <v>0</v>
      </c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R779" s="227" t="s">
        <v>229</v>
      </c>
      <c r="AT779" s="227" t="s">
        <v>183</v>
      </c>
      <c r="AU779" s="227" t="s">
        <v>14</v>
      </c>
      <c r="AY779" s="21" t="s">
        <v>179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1" t="s">
        <v>81</v>
      </c>
      <c r="BK779" s="228">
        <f>ROUND(I779*H779,2)</f>
        <v>0</v>
      </c>
      <c r="BL779" s="21" t="s">
        <v>229</v>
      </c>
      <c r="BM779" s="227" t="s">
        <v>1972</v>
      </c>
    </row>
    <row r="780" s="2" customFormat="1">
      <c r="A780" s="42"/>
      <c r="B780" s="43"/>
      <c r="C780" s="44"/>
      <c r="D780" s="229" t="s">
        <v>190</v>
      </c>
      <c r="E780" s="44"/>
      <c r="F780" s="230" t="s">
        <v>1973</v>
      </c>
      <c r="G780" s="44"/>
      <c r="H780" s="44"/>
      <c r="I780" s="231"/>
      <c r="J780" s="44"/>
      <c r="K780" s="44"/>
      <c r="L780" s="48"/>
      <c r="M780" s="232"/>
      <c r="N780" s="233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T780" s="21" t="s">
        <v>190</v>
      </c>
      <c r="AU780" s="21" t="s">
        <v>14</v>
      </c>
    </row>
    <row r="781" s="13" customFormat="1">
      <c r="A781" s="13"/>
      <c r="B781" s="234"/>
      <c r="C781" s="235"/>
      <c r="D781" s="236" t="s">
        <v>192</v>
      </c>
      <c r="E781" s="237" t="s">
        <v>19</v>
      </c>
      <c r="F781" s="238" t="s">
        <v>1974</v>
      </c>
      <c r="G781" s="235"/>
      <c r="H781" s="237" t="s">
        <v>19</v>
      </c>
      <c r="I781" s="239"/>
      <c r="J781" s="235"/>
      <c r="K781" s="235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192</v>
      </c>
      <c r="AU781" s="244" t="s">
        <v>14</v>
      </c>
      <c r="AV781" s="13" t="s">
        <v>81</v>
      </c>
      <c r="AW781" s="13" t="s">
        <v>35</v>
      </c>
      <c r="AX781" s="13" t="s">
        <v>74</v>
      </c>
      <c r="AY781" s="244" t="s">
        <v>179</v>
      </c>
    </row>
    <row r="782" s="14" customFormat="1">
      <c r="A782" s="14"/>
      <c r="B782" s="245"/>
      <c r="C782" s="246"/>
      <c r="D782" s="236" t="s">
        <v>192</v>
      </c>
      <c r="E782" s="247" t="s">
        <v>19</v>
      </c>
      <c r="F782" s="248" t="s">
        <v>1975</v>
      </c>
      <c r="G782" s="246"/>
      <c r="H782" s="249">
        <v>156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192</v>
      </c>
      <c r="AU782" s="255" t="s">
        <v>14</v>
      </c>
      <c r="AV782" s="14" t="s">
        <v>14</v>
      </c>
      <c r="AW782" s="14" t="s">
        <v>35</v>
      </c>
      <c r="AX782" s="14" t="s">
        <v>74</v>
      </c>
      <c r="AY782" s="255" t="s">
        <v>179</v>
      </c>
    </row>
    <row r="783" s="14" customFormat="1">
      <c r="A783" s="14"/>
      <c r="B783" s="245"/>
      <c r="C783" s="246"/>
      <c r="D783" s="236" t="s">
        <v>192</v>
      </c>
      <c r="E783" s="247" t="s">
        <v>19</v>
      </c>
      <c r="F783" s="248" t="s">
        <v>1976</v>
      </c>
      <c r="G783" s="246"/>
      <c r="H783" s="249">
        <v>36.503999999999998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192</v>
      </c>
      <c r="AU783" s="255" t="s">
        <v>14</v>
      </c>
      <c r="AV783" s="14" t="s">
        <v>14</v>
      </c>
      <c r="AW783" s="14" t="s">
        <v>35</v>
      </c>
      <c r="AX783" s="14" t="s">
        <v>74</v>
      </c>
      <c r="AY783" s="255" t="s">
        <v>179</v>
      </c>
    </row>
    <row r="784" s="15" customFormat="1">
      <c r="A784" s="15"/>
      <c r="B784" s="256"/>
      <c r="C784" s="257"/>
      <c r="D784" s="236" t="s">
        <v>192</v>
      </c>
      <c r="E784" s="258" t="s">
        <v>19</v>
      </c>
      <c r="F784" s="259" t="s">
        <v>201</v>
      </c>
      <c r="G784" s="257"/>
      <c r="H784" s="260">
        <v>192.50399999999999</v>
      </c>
      <c r="I784" s="261"/>
      <c r="J784" s="257"/>
      <c r="K784" s="257"/>
      <c r="L784" s="262"/>
      <c r="M784" s="263"/>
      <c r="N784" s="264"/>
      <c r="O784" s="264"/>
      <c r="P784" s="264"/>
      <c r="Q784" s="264"/>
      <c r="R784" s="264"/>
      <c r="S784" s="264"/>
      <c r="T784" s="26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6" t="s">
        <v>192</v>
      </c>
      <c r="AU784" s="266" t="s">
        <v>14</v>
      </c>
      <c r="AV784" s="15" t="s">
        <v>188</v>
      </c>
      <c r="AW784" s="15" t="s">
        <v>35</v>
      </c>
      <c r="AX784" s="15" t="s">
        <v>81</v>
      </c>
      <c r="AY784" s="266" t="s">
        <v>179</v>
      </c>
    </row>
    <row r="785" s="2" customFormat="1" ht="16.5" customHeight="1">
      <c r="A785" s="42"/>
      <c r="B785" s="43"/>
      <c r="C785" s="216" t="s">
        <v>979</v>
      </c>
      <c r="D785" s="216" t="s">
        <v>183</v>
      </c>
      <c r="E785" s="217" t="s">
        <v>1429</v>
      </c>
      <c r="F785" s="218" t="s">
        <v>1430</v>
      </c>
      <c r="G785" s="219" t="s">
        <v>186</v>
      </c>
      <c r="H785" s="220">
        <v>192.50399999999999</v>
      </c>
      <c r="I785" s="221"/>
      <c r="J785" s="222">
        <f>ROUND(I785*H785,2)</f>
        <v>0</v>
      </c>
      <c r="K785" s="218" t="s">
        <v>187</v>
      </c>
      <c r="L785" s="48"/>
      <c r="M785" s="223" t="s">
        <v>19</v>
      </c>
      <c r="N785" s="224" t="s">
        <v>45</v>
      </c>
      <c r="O785" s="88"/>
      <c r="P785" s="225">
        <f>O785*H785</f>
        <v>0</v>
      </c>
      <c r="Q785" s="225">
        <v>0.00025000000000000001</v>
      </c>
      <c r="R785" s="225">
        <f>Q785*H785</f>
        <v>0.048126000000000002</v>
      </c>
      <c r="S785" s="225">
        <v>0</v>
      </c>
      <c r="T785" s="226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27" t="s">
        <v>229</v>
      </c>
      <c r="AT785" s="227" t="s">
        <v>183</v>
      </c>
      <c r="AU785" s="227" t="s">
        <v>14</v>
      </c>
      <c r="AY785" s="21" t="s">
        <v>179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21" t="s">
        <v>81</v>
      </c>
      <c r="BK785" s="228">
        <f>ROUND(I785*H785,2)</f>
        <v>0</v>
      </c>
      <c r="BL785" s="21" t="s">
        <v>229</v>
      </c>
      <c r="BM785" s="227" t="s">
        <v>1977</v>
      </c>
    </row>
    <row r="786" s="2" customFormat="1">
      <c r="A786" s="42"/>
      <c r="B786" s="43"/>
      <c r="C786" s="44"/>
      <c r="D786" s="229" t="s">
        <v>190</v>
      </c>
      <c r="E786" s="44"/>
      <c r="F786" s="230" t="s">
        <v>1432</v>
      </c>
      <c r="G786" s="44"/>
      <c r="H786" s="44"/>
      <c r="I786" s="231"/>
      <c r="J786" s="44"/>
      <c r="K786" s="44"/>
      <c r="L786" s="48"/>
      <c r="M786" s="232"/>
      <c r="N786" s="233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T786" s="21" t="s">
        <v>190</v>
      </c>
      <c r="AU786" s="21" t="s">
        <v>14</v>
      </c>
    </row>
    <row r="787" s="12" customFormat="1" ht="22.8" customHeight="1">
      <c r="A787" s="12"/>
      <c r="B787" s="200"/>
      <c r="C787" s="201"/>
      <c r="D787" s="202" t="s">
        <v>73</v>
      </c>
      <c r="E787" s="214" t="s">
        <v>495</v>
      </c>
      <c r="F787" s="214" t="s">
        <v>496</v>
      </c>
      <c r="G787" s="201"/>
      <c r="H787" s="201"/>
      <c r="I787" s="204"/>
      <c r="J787" s="215">
        <f>BK787</f>
        <v>0</v>
      </c>
      <c r="K787" s="201"/>
      <c r="L787" s="206"/>
      <c r="M787" s="207"/>
      <c r="N787" s="208"/>
      <c r="O787" s="208"/>
      <c r="P787" s="209">
        <f>SUM(P788:P845)</f>
        <v>0</v>
      </c>
      <c r="Q787" s="208"/>
      <c r="R787" s="209">
        <f>SUM(R788:R845)</f>
        <v>0.41201856000000003</v>
      </c>
      <c r="S787" s="208"/>
      <c r="T787" s="210">
        <f>SUM(T788:T845)</f>
        <v>0.36840000000000006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11" t="s">
        <v>14</v>
      </c>
      <c r="AT787" s="212" t="s">
        <v>73</v>
      </c>
      <c r="AU787" s="212" t="s">
        <v>81</v>
      </c>
      <c r="AY787" s="211" t="s">
        <v>179</v>
      </c>
      <c r="BK787" s="213">
        <f>SUM(BK788:BK845)</f>
        <v>0</v>
      </c>
    </row>
    <row r="788" s="2" customFormat="1" ht="16.5" customHeight="1">
      <c r="A788" s="42"/>
      <c r="B788" s="43"/>
      <c r="C788" s="216" t="s">
        <v>1978</v>
      </c>
      <c r="D788" s="216" t="s">
        <v>183</v>
      </c>
      <c r="E788" s="217" t="s">
        <v>722</v>
      </c>
      <c r="F788" s="218" t="s">
        <v>723</v>
      </c>
      <c r="G788" s="219" t="s">
        <v>186</v>
      </c>
      <c r="H788" s="220">
        <v>14.736000000000001</v>
      </c>
      <c r="I788" s="221"/>
      <c r="J788" s="222">
        <f>ROUND(I788*H788,2)</f>
        <v>0</v>
      </c>
      <c r="K788" s="218" t="s">
        <v>187</v>
      </c>
      <c r="L788" s="48"/>
      <c r="M788" s="223" t="s">
        <v>19</v>
      </c>
      <c r="N788" s="224" t="s">
        <v>45</v>
      </c>
      <c r="O788" s="88"/>
      <c r="P788" s="225">
        <f>O788*H788</f>
        <v>0</v>
      </c>
      <c r="Q788" s="225">
        <v>0.00011</v>
      </c>
      <c r="R788" s="225">
        <f>Q788*H788</f>
        <v>0.0016209600000000001</v>
      </c>
      <c r="S788" s="225">
        <v>0</v>
      </c>
      <c r="T788" s="226">
        <f>S788*H788</f>
        <v>0</v>
      </c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R788" s="227" t="s">
        <v>229</v>
      </c>
      <c r="AT788" s="227" t="s">
        <v>183</v>
      </c>
      <c r="AU788" s="227" t="s">
        <v>14</v>
      </c>
      <c r="AY788" s="21" t="s">
        <v>179</v>
      </c>
      <c r="BE788" s="228">
        <f>IF(N788="základní",J788,0)</f>
        <v>0</v>
      </c>
      <c r="BF788" s="228">
        <f>IF(N788="snížená",J788,0)</f>
        <v>0</v>
      </c>
      <c r="BG788" s="228">
        <f>IF(N788="zákl. přenesená",J788,0)</f>
        <v>0</v>
      </c>
      <c r="BH788" s="228">
        <f>IF(N788="sníž. přenesená",J788,0)</f>
        <v>0</v>
      </c>
      <c r="BI788" s="228">
        <f>IF(N788="nulová",J788,0)</f>
        <v>0</v>
      </c>
      <c r="BJ788" s="21" t="s">
        <v>81</v>
      </c>
      <c r="BK788" s="228">
        <f>ROUND(I788*H788,2)</f>
        <v>0</v>
      </c>
      <c r="BL788" s="21" t="s">
        <v>229</v>
      </c>
      <c r="BM788" s="227" t="s">
        <v>1979</v>
      </c>
    </row>
    <row r="789" s="2" customFormat="1">
      <c r="A789" s="42"/>
      <c r="B789" s="43"/>
      <c r="C789" s="44"/>
      <c r="D789" s="229" t="s">
        <v>190</v>
      </c>
      <c r="E789" s="44"/>
      <c r="F789" s="230" t="s">
        <v>724</v>
      </c>
      <c r="G789" s="44"/>
      <c r="H789" s="44"/>
      <c r="I789" s="231"/>
      <c r="J789" s="44"/>
      <c r="K789" s="44"/>
      <c r="L789" s="48"/>
      <c r="M789" s="232"/>
      <c r="N789" s="233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T789" s="21" t="s">
        <v>190</v>
      </c>
      <c r="AU789" s="21" t="s">
        <v>14</v>
      </c>
    </row>
    <row r="790" s="13" customFormat="1">
      <c r="A790" s="13"/>
      <c r="B790" s="234"/>
      <c r="C790" s="235"/>
      <c r="D790" s="236" t="s">
        <v>192</v>
      </c>
      <c r="E790" s="237" t="s">
        <v>19</v>
      </c>
      <c r="F790" s="238" t="s">
        <v>193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192</v>
      </c>
      <c r="AU790" s="244" t="s">
        <v>14</v>
      </c>
      <c r="AV790" s="13" t="s">
        <v>81</v>
      </c>
      <c r="AW790" s="13" t="s">
        <v>35</v>
      </c>
      <c r="AX790" s="13" t="s">
        <v>74</v>
      </c>
      <c r="AY790" s="244" t="s">
        <v>179</v>
      </c>
    </row>
    <row r="791" s="13" customFormat="1">
      <c r="A791" s="13"/>
      <c r="B791" s="234"/>
      <c r="C791" s="235"/>
      <c r="D791" s="236" t="s">
        <v>192</v>
      </c>
      <c r="E791" s="237" t="s">
        <v>19</v>
      </c>
      <c r="F791" s="238" t="s">
        <v>1478</v>
      </c>
      <c r="G791" s="235"/>
      <c r="H791" s="237" t="s">
        <v>19</v>
      </c>
      <c r="I791" s="239"/>
      <c r="J791" s="235"/>
      <c r="K791" s="235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192</v>
      </c>
      <c r="AU791" s="244" t="s">
        <v>14</v>
      </c>
      <c r="AV791" s="13" t="s">
        <v>81</v>
      </c>
      <c r="AW791" s="13" t="s">
        <v>35</v>
      </c>
      <c r="AX791" s="13" t="s">
        <v>74</v>
      </c>
      <c r="AY791" s="244" t="s">
        <v>179</v>
      </c>
    </row>
    <row r="792" s="13" customFormat="1">
      <c r="A792" s="13"/>
      <c r="B792" s="234"/>
      <c r="C792" s="235"/>
      <c r="D792" s="236" t="s">
        <v>192</v>
      </c>
      <c r="E792" s="237" t="s">
        <v>19</v>
      </c>
      <c r="F792" s="238" t="s">
        <v>198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192</v>
      </c>
      <c r="AU792" s="244" t="s">
        <v>14</v>
      </c>
      <c r="AV792" s="13" t="s">
        <v>81</v>
      </c>
      <c r="AW792" s="13" t="s">
        <v>35</v>
      </c>
      <c r="AX792" s="13" t="s">
        <v>74</v>
      </c>
      <c r="AY792" s="244" t="s">
        <v>179</v>
      </c>
    </row>
    <row r="793" s="13" customFormat="1">
      <c r="A793" s="13"/>
      <c r="B793" s="234"/>
      <c r="C793" s="235"/>
      <c r="D793" s="236" t="s">
        <v>192</v>
      </c>
      <c r="E793" s="237" t="s">
        <v>19</v>
      </c>
      <c r="F793" s="238" t="s">
        <v>1980</v>
      </c>
      <c r="G793" s="235"/>
      <c r="H793" s="237" t="s">
        <v>19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192</v>
      </c>
      <c r="AU793" s="244" t="s">
        <v>14</v>
      </c>
      <c r="AV793" s="13" t="s">
        <v>81</v>
      </c>
      <c r="AW793" s="13" t="s">
        <v>35</v>
      </c>
      <c r="AX793" s="13" t="s">
        <v>74</v>
      </c>
      <c r="AY793" s="244" t="s">
        <v>179</v>
      </c>
    </row>
    <row r="794" s="14" customFormat="1">
      <c r="A794" s="14"/>
      <c r="B794" s="245"/>
      <c r="C794" s="246"/>
      <c r="D794" s="236" t="s">
        <v>192</v>
      </c>
      <c r="E794" s="247" t="s">
        <v>19</v>
      </c>
      <c r="F794" s="248" t="s">
        <v>1981</v>
      </c>
      <c r="G794" s="246"/>
      <c r="H794" s="249">
        <v>12.215999999999999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192</v>
      </c>
      <c r="AU794" s="255" t="s">
        <v>14</v>
      </c>
      <c r="AV794" s="14" t="s">
        <v>14</v>
      </c>
      <c r="AW794" s="14" t="s">
        <v>35</v>
      </c>
      <c r="AX794" s="14" t="s">
        <v>74</v>
      </c>
      <c r="AY794" s="255" t="s">
        <v>179</v>
      </c>
    </row>
    <row r="795" s="13" customFormat="1">
      <c r="A795" s="13"/>
      <c r="B795" s="234"/>
      <c r="C795" s="235"/>
      <c r="D795" s="236" t="s">
        <v>192</v>
      </c>
      <c r="E795" s="237" t="s">
        <v>19</v>
      </c>
      <c r="F795" s="238" t="s">
        <v>1982</v>
      </c>
      <c r="G795" s="235"/>
      <c r="H795" s="237" t="s">
        <v>19</v>
      </c>
      <c r="I795" s="239"/>
      <c r="J795" s="235"/>
      <c r="K795" s="235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192</v>
      </c>
      <c r="AU795" s="244" t="s">
        <v>14</v>
      </c>
      <c r="AV795" s="13" t="s">
        <v>81</v>
      </c>
      <c r="AW795" s="13" t="s">
        <v>35</v>
      </c>
      <c r="AX795" s="13" t="s">
        <v>74</v>
      </c>
      <c r="AY795" s="244" t="s">
        <v>179</v>
      </c>
    </row>
    <row r="796" s="14" customFormat="1">
      <c r="A796" s="14"/>
      <c r="B796" s="245"/>
      <c r="C796" s="246"/>
      <c r="D796" s="236" t="s">
        <v>192</v>
      </c>
      <c r="E796" s="247" t="s">
        <v>19</v>
      </c>
      <c r="F796" s="248" t="s">
        <v>1983</v>
      </c>
      <c r="G796" s="246"/>
      <c r="H796" s="249">
        <v>2.52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192</v>
      </c>
      <c r="AU796" s="255" t="s">
        <v>14</v>
      </c>
      <c r="AV796" s="14" t="s">
        <v>14</v>
      </c>
      <c r="AW796" s="14" t="s">
        <v>35</v>
      </c>
      <c r="AX796" s="14" t="s">
        <v>74</v>
      </c>
      <c r="AY796" s="255" t="s">
        <v>179</v>
      </c>
    </row>
    <row r="797" s="15" customFormat="1">
      <c r="A797" s="15"/>
      <c r="B797" s="256"/>
      <c r="C797" s="257"/>
      <c r="D797" s="236" t="s">
        <v>192</v>
      </c>
      <c r="E797" s="258" t="s">
        <v>19</v>
      </c>
      <c r="F797" s="259" t="s">
        <v>201</v>
      </c>
      <c r="G797" s="257"/>
      <c r="H797" s="260">
        <v>14.736000000000001</v>
      </c>
      <c r="I797" s="261"/>
      <c r="J797" s="257"/>
      <c r="K797" s="257"/>
      <c r="L797" s="262"/>
      <c r="M797" s="263"/>
      <c r="N797" s="264"/>
      <c r="O797" s="264"/>
      <c r="P797" s="264"/>
      <c r="Q797" s="264"/>
      <c r="R797" s="264"/>
      <c r="S797" s="264"/>
      <c r="T797" s="26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6" t="s">
        <v>192</v>
      </c>
      <c r="AU797" s="266" t="s">
        <v>14</v>
      </c>
      <c r="AV797" s="15" t="s">
        <v>188</v>
      </c>
      <c r="AW797" s="15" t="s">
        <v>35</v>
      </c>
      <c r="AX797" s="15" t="s">
        <v>81</v>
      </c>
      <c r="AY797" s="266" t="s">
        <v>179</v>
      </c>
    </row>
    <row r="798" s="2" customFormat="1" ht="24.15" customHeight="1">
      <c r="A798" s="42"/>
      <c r="B798" s="43"/>
      <c r="C798" s="216" t="s">
        <v>981</v>
      </c>
      <c r="D798" s="216" t="s">
        <v>183</v>
      </c>
      <c r="E798" s="217" t="s">
        <v>727</v>
      </c>
      <c r="F798" s="218" t="s">
        <v>728</v>
      </c>
      <c r="G798" s="219" t="s">
        <v>186</v>
      </c>
      <c r="H798" s="220">
        <v>14.736000000000001</v>
      </c>
      <c r="I798" s="221"/>
      <c r="J798" s="222">
        <f>ROUND(I798*H798,2)</f>
        <v>0</v>
      </c>
      <c r="K798" s="218" t="s">
        <v>187</v>
      </c>
      <c r="L798" s="48"/>
      <c r="M798" s="223" t="s">
        <v>19</v>
      </c>
      <c r="N798" s="224" t="s">
        <v>45</v>
      </c>
      <c r="O798" s="88"/>
      <c r="P798" s="225">
        <f>O798*H798</f>
        <v>0</v>
      </c>
      <c r="Q798" s="225">
        <v>0.025000000000000001</v>
      </c>
      <c r="R798" s="225">
        <f>Q798*H798</f>
        <v>0.36840000000000006</v>
      </c>
      <c r="S798" s="225">
        <v>0.025000000000000001</v>
      </c>
      <c r="T798" s="226">
        <f>S798*H798</f>
        <v>0.36840000000000006</v>
      </c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R798" s="227" t="s">
        <v>229</v>
      </c>
      <c r="AT798" s="227" t="s">
        <v>183</v>
      </c>
      <c r="AU798" s="227" t="s">
        <v>14</v>
      </c>
      <c r="AY798" s="21" t="s">
        <v>179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1" t="s">
        <v>81</v>
      </c>
      <c r="BK798" s="228">
        <f>ROUND(I798*H798,2)</f>
        <v>0</v>
      </c>
      <c r="BL798" s="21" t="s">
        <v>229</v>
      </c>
      <c r="BM798" s="227" t="s">
        <v>1984</v>
      </c>
    </row>
    <row r="799" s="2" customFormat="1">
      <c r="A799" s="42"/>
      <c r="B799" s="43"/>
      <c r="C799" s="44"/>
      <c r="D799" s="229" t="s">
        <v>190</v>
      </c>
      <c r="E799" s="44"/>
      <c r="F799" s="230" t="s">
        <v>730</v>
      </c>
      <c r="G799" s="44"/>
      <c r="H799" s="44"/>
      <c r="I799" s="231"/>
      <c r="J799" s="44"/>
      <c r="K799" s="44"/>
      <c r="L799" s="48"/>
      <c r="M799" s="232"/>
      <c r="N799" s="233"/>
      <c r="O799" s="88"/>
      <c r="P799" s="88"/>
      <c r="Q799" s="88"/>
      <c r="R799" s="88"/>
      <c r="S799" s="88"/>
      <c r="T799" s="89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T799" s="21" t="s">
        <v>190</v>
      </c>
      <c r="AU799" s="21" t="s">
        <v>14</v>
      </c>
    </row>
    <row r="800" s="2" customFormat="1">
      <c r="A800" s="42"/>
      <c r="B800" s="43"/>
      <c r="C800" s="44"/>
      <c r="D800" s="236" t="s">
        <v>272</v>
      </c>
      <c r="E800" s="44"/>
      <c r="F800" s="277" t="s">
        <v>731</v>
      </c>
      <c r="G800" s="44"/>
      <c r="H800" s="44"/>
      <c r="I800" s="231"/>
      <c r="J800" s="44"/>
      <c r="K800" s="44"/>
      <c r="L800" s="48"/>
      <c r="M800" s="232"/>
      <c r="N800" s="233"/>
      <c r="O800" s="88"/>
      <c r="P800" s="88"/>
      <c r="Q800" s="88"/>
      <c r="R800" s="88"/>
      <c r="S800" s="88"/>
      <c r="T800" s="89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T800" s="21" t="s">
        <v>272</v>
      </c>
      <c r="AU800" s="21" t="s">
        <v>14</v>
      </c>
    </row>
    <row r="801" s="13" customFormat="1">
      <c r="A801" s="13"/>
      <c r="B801" s="234"/>
      <c r="C801" s="235"/>
      <c r="D801" s="236" t="s">
        <v>192</v>
      </c>
      <c r="E801" s="237" t="s">
        <v>19</v>
      </c>
      <c r="F801" s="238" t="s">
        <v>193</v>
      </c>
      <c r="G801" s="235"/>
      <c r="H801" s="237" t="s">
        <v>19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192</v>
      </c>
      <c r="AU801" s="244" t="s">
        <v>14</v>
      </c>
      <c r="AV801" s="13" t="s">
        <v>81</v>
      </c>
      <c r="AW801" s="13" t="s">
        <v>35</v>
      </c>
      <c r="AX801" s="13" t="s">
        <v>74</v>
      </c>
      <c r="AY801" s="244" t="s">
        <v>179</v>
      </c>
    </row>
    <row r="802" s="13" customFormat="1">
      <c r="A802" s="13"/>
      <c r="B802" s="234"/>
      <c r="C802" s="235"/>
      <c r="D802" s="236" t="s">
        <v>192</v>
      </c>
      <c r="E802" s="237" t="s">
        <v>19</v>
      </c>
      <c r="F802" s="238" t="s">
        <v>1478</v>
      </c>
      <c r="G802" s="235"/>
      <c r="H802" s="237" t="s">
        <v>19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192</v>
      </c>
      <c r="AU802" s="244" t="s">
        <v>14</v>
      </c>
      <c r="AV802" s="13" t="s">
        <v>81</v>
      </c>
      <c r="AW802" s="13" t="s">
        <v>35</v>
      </c>
      <c r="AX802" s="13" t="s">
        <v>74</v>
      </c>
      <c r="AY802" s="244" t="s">
        <v>179</v>
      </c>
    </row>
    <row r="803" s="13" customFormat="1">
      <c r="A803" s="13"/>
      <c r="B803" s="234"/>
      <c r="C803" s="235"/>
      <c r="D803" s="236" t="s">
        <v>192</v>
      </c>
      <c r="E803" s="237" t="s">
        <v>19</v>
      </c>
      <c r="F803" s="238" t="s">
        <v>198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192</v>
      </c>
      <c r="AU803" s="244" t="s">
        <v>14</v>
      </c>
      <c r="AV803" s="13" t="s">
        <v>81</v>
      </c>
      <c r="AW803" s="13" t="s">
        <v>35</v>
      </c>
      <c r="AX803" s="13" t="s">
        <v>74</v>
      </c>
      <c r="AY803" s="244" t="s">
        <v>179</v>
      </c>
    </row>
    <row r="804" s="13" customFormat="1">
      <c r="A804" s="13"/>
      <c r="B804" s="234"/>
      <c r="C804" s="235"/>
      <c r="D804" s="236" t="s">
        <v>192</v>
      </c>
      <c r="E804" s="237" t="s">
        <v>19</v>
      </c>
      <c r="F804" s="238" t="s">
        <v>1985</v>
      </c>
      <c r="G804" s="235"/>
      <c r="H804" s="237" t="s">
        <v>19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192</v>
      </c>
      <c r="AU804" s="244" t="s">
        <v>14</v>
      </c>
      <c r="AV804" s="13" t="s">
        <v>81</v>
      </c>
      <c r="AW804" s="13" t="s">
        <v>35</v>
      </c>
      <c r="AX804" s="13" t="s">
        <v>74</v>
      </c>
      <c r="AY804" s="244" t="s">
        <v>179</v>
      </c>
    </row>
    <row r="805" s="13" customFormat="1">
      <c r="A805" s="13"/>
      <c r="B805" s="234"/>
      <c r="C805" s="235"/>
      <c r="D805" s="236" t="s">
        <v>192</v>
      </c>
      <c r="E805" s="237" t="s">
        <v>19</v>
      </c>
      <c r="F805" s="238" t="s">
        <v>1980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192</v>
      </c>
      <c r="AU805" s="244" t="s">
        <v>14</v>
      </c>
      <c r="AV805" s="13" t="s">
        <v>81</v>
      </c>
      <c r="AW805" s="13" t="s">
        <v>35</v>
      </c>
      <c r="AX805" s="13" t="s">
        <v>74</v>
      </c>
      <c r="AY805" s="244" t="s">
        <v>179</v>
      </c>
    </row>
    <row r="806" s="14" customFormat="1">
      <c r="A806" s="14"/>
      <c r="B806" s="245"/>
      <c r="C806" s="246"/>
      <c r="D806" s="236" t="s">
        <v>192</v>
      </c>
      <c r="E806" s="247" t="s">
        <v>19</v>
      </c>
      <c r="F806" s="248" t="s">
        <v>1981</v>
      </c>
      <c r="G806" s="246"/>
      <c r="H806" s="249">
        <v>12.215999999999999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192</v>
      </c>
      <c r="AU806" s="255" t="s">
        <v>14</v>
      </c>
      <c r="AV806" s="14" t="s">
        <v>14</v>
      </c>
      <c r="AW806" s="14" t="s">
        <v>35</v>
      </c>
      <c r="AX806" s="14" t="s">
        <v>74</v>
      </c>
      <c r="AY806" s="255" t="s">
        <v>179</v>
      </c>
    </row>
    <row r="807" s="13" customFormat="1">
      <c r="A807" s="13"/>
      <c r="B807" s="234"/>
      <c r="C807" s="235"/>
      <c r="D807" s="236" t="s">
        <v>192</v>
      </c>
      <c r="E807" s="237" t="s">
        <v>19</v>
      </c>
      <c r="F807" s="238" t="s">
        <v>1982</v>
      </c>
      <c r="G807" s="235"/>
      <c r="H807" s="237" t="s">
        <v>19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192</v>
      </c>
      <c r="AU807" s="244" t="s">
        <v>14</v>
      </c>
      <c r="AV807" s="13" t="s">
        <v>81</v>
      </c>
      <c r="AW807" s="13" t="s">
        <v>35</v>
      </c>
      <c r="AX807" s="13" t="s">
        <v>74</v>
      </c>
      <c r="AY807" s="244" t="s">
        <v>179</v>
      </c>
    </row>
    <row r="808" s="14" customFormat="1">
      <c r="A808" s="14"/>
      <c r="B808" s="245"/>
      <c r="C808" s="246"/>
      <c r="D808" s="236" t="s">
        <v>192</v>
      </c>
      <c r="E808" s="247" t="s">
        <v>19</v>
      </c>
      <c r="F808" s="248" t="s">
        <v>1983</v>
      </c>
      <c r="G808" s="246"/>
      <c r="H808" s="249">
        <v>2.52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192</v>
      </c>
      <c r="AU808" s="255" t="s">
        <v>14</v>
      </c>
      <c r="AV808" s="14" t="s">
        <v>14</v>
      </c>
      <c r="AW808" s="14" t="s">
        <v>35</v>
      </c>
      <c r="AX808" s="14" t="s">
        <v>74</v>
      </c>
      <c r="AY808" s="255" t="s">
        <v>179</v>
      </c>
    </row>
    <row r="809" s="15" customFormat="1">
      <c r="A809" s="15"/>
      <c r="B809" s="256"/>
      <c r="C809" s="257"/>
      <c r="D809" s="236" t="s">
        <v>192</v>
      </c>
      <c r="E809" s="258" t="s">
        <v>19</v>
      </c>
      <c r="F809" s="259" t="s">
        <v>201</v>
      </c>
      <c r="G809" s="257"/>
      <c r="H809" s="260">
        <v>14.736000000000001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6" t="s">
        <v>192</v>
      </c>
      <c r="AU809" s="266" t="s">
        <v>14</v>
      </c>
      <c r="AV809" s="15" t="s">
        <v>188</v>
      </c>
      <c r="AW809" s="15" t="s">
        <v>35</v>
      </c>
      <c r="AX809" s="15" t="s">
        <v>81</v>
      </c>
      <c r="AY809" s="266" t="s">
        <v>179</v>
      </c>
    </row>
    <row r="810" s="2" customFormat="1" ht="16.5" customHeight="1">
      <c r="A810" s="42"/>
      <c r="B810" s="43"/>
      <c r="C810" s="216" t="s">
        <v>1986</v>
      </c>
      <c r="D810" s="216" t="s">
        <v>183</v>
      </c>
      <c r="E810" s="217" t="s">
        <v>733</v>
      </c>
      <c r="F810" s="218" t="s">
        <v>734</v>
      </c>
      <c r="G810" s="219" t="s">
        <v>186</v>
      </c>
      <c r="H810" s="220">
        <v>14.736000000000001</v>
      </c>
      <c r="I810" s="221"/>
      <c r="J810" s="222">
        <f>ROUND(I810*H810,2)</f>
        <v>0</v>
      </c>
      <c r="K810" s="218" t="s">
        <v>187</v>
      </c>
      <c r="L810" s="48"/>
      <c r="M810" s="223" t="s">
        <v>19</v>
      </c>
      <c r="N810" s="224" t="s">
        <v>45</v>
      </c>
      <c r="O810" s="88"/>
      <c r="P810" s="225">
        <f>O810*H810</f>
        <v>0</v>
      </c>
      <c r="Q810" s="225">
        <v>0.00056999999999999998</v>
      </c>
      <c r="R810" s="225">
        <f>Q810*H810</f>
        <v>0.0083995200000000006</v>
      </c>
      <c r="S810" s="225">
        <v>0</v>
      </c>
      <c r="T810" s="226">
        <f>S810*H810</f>
        <v>0</v>
      </c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R810" s="227" t="s">
        <v>229</v>
      </c>
      <c r="AT810" s="227" t="s">
        <v>183</v>
      </c>
      <c r="AU810" s="227" t="s">
        <v>14</v>
      </c>
      <c r="AY810" s="21" t="s">
        <v>179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21" t="s">
        <v>81</v>
      </c>
      <c r="BK810" s="228">
        <f>ROUND(I810*H810,2)</f>
        <v>0</v>
      </c>
      <c r="BL810" s="21" t="s">
        <v>229</v>
      </c>
      <c r="BM810" s="227" t="s">
        <v>1987</v>
      </c>
    </row>
    <row r="811" s="2" customFormat="1">
      <c r="A811" s="42"/>
      <c r="B811" s="43"/>
      <c r="C811" s="44"/>
      <c r="D811" s="229" t="s">
        <v>190</v>
      </c>
      <c r="E811" s="44"/>
      <c r="F811" s="230" t="s">
        <v>736</v>
      </c>
      <c r="G811" s="44"/>
      <c r="H811" s="44"/>
      <c r="I811" s="231"/>
      <c r="J811" s="44"/>
      <c r="K811" s="44"/>
      <c r="L811" s="48"/>
      <c r="M811" s="232"/>
      <c r="N811" s="233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T811" s="21" t="s">
        <v>190</v>
      </c>
      <c r="AU811" s="21" t="s">
        <v>14</v>
      </c>
    </row>
    <row r="812" s="2" customFormat="1">
      <c r="A812" s="42"/>
      <c r="B812" s="43"/>
      <c r="C812" s="44"/>
      <c r="D812" s="236" t="s">
        <v>272</v>
      </c>
      <c r="E812" s="44"/>
      <c r="F812" s="277" t="s">
        <v>737</v>
      </c>
      <c r="G812" s="44"/>
      <c r="H812" s="44"/>
      <c r="I812" s="231"/>
      <c r="J812" s="44"/>
      <c r="K812" s="44"/>
      <c r="L812" s="48"/>
      <c r="M812" s="232"/>
      <c r="N812" s="233"/>
      <c r="O812" s="88"/>
      <c r="P812" s="88"/>
      <c r="Q812" s="88"/>
      <c r="R812" s="88"/>
      <c r="S812" s="88"/>
      <c r="T812" s="89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T812" s="21" t="s">
        <v>272</v>
      </c>
      <c r="AU812" s="21" t="s">
        <v>14</v>
      </c>
    </row>
    <row r="813" s="13" customFormat="1">
      <c r="A813" s="13"/>
      <c r="B813" s="234"/>
      <c r="C813" s="235"/>
      <c r="D813" s="236" t="s">
        <v>192</v>
      </c>
      <c r="E813" s="237" t="s">
        <v>19</v>
      </c>
      <c r="F813" s="238" t="s">
        <v>193</v>
      </c>
      <c r="G813" s="235"/>
      <c r="H813" s="237" t="s">
        <v>19</v>
      </c>
      <c r="I813" s="239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192</v>
      </c>
      <c r="AU813" s="244" t="s">
        <v>14</v>
      </c>
      <c r="AV813" s="13" t="s">
        <v>81</v>
      </c>
      <c r="AW813" s="13" t="s">
        <v>35</v>
      </c>
      <c r="AX813" s="13" t="s">
        <v>74</v>
      </c>
      <c r="AY813" s="244" t="s">
        <v>179</v>
      </c>
    </row>
    <row r="814" s="13" customFormat="1">
      <c r="A814" s="13"/>
      <c r="B814" s="234"/>
      <c r="C814" s="235"/>
      <c r="D814" s="236" t="s">
        <v>192</v>
      </c>
      <c r="E814" s="237" t="s">
        <v>19</v>
      </c>
      <c r="F814" s="238" t="s">
        <v>1478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192</v>
      </c>
      <c r="AU814" s="244" t="s">
        <v>14</v>
      </c>
      <c r="AV814" s="13" t="s">
        <v>81</v>
      </c>
      <c r="AW814" s="13" t="s">
        <v>35</v>
      </c>
      <c r="AX814" s="13" t="s">
        <v>74</v>
      </c>
      <c r="AY814" s="244" t="s">
        <v>179</v>
      </c>
    </row>
    <row r="815" s="13" customFormat="1">
      <c r="A815" s="13"/>
      <c r="B815" s="234"/>
      <c r="C815" s="235"/>
      <c r="D815" s="236" t="s">
        <v>192</v>
      </c>
      <c r="E815" s="237" t="s">
        <v>19</v>
      </c>
      <c r="F815" s="238" t="s">
        <v>198</v>
      </c>
      <c r="G815" s="235"/>
      <c r="H815" s="237" t="s">
        <v>19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192</v>
      </c>
      <c r="AU815" s="244" t="s">
        <v>14</v>
      </c>
      <c r="AV815" s="13" t="s">
        <v>81</v>
      </c>
      <c r="AW815" s="13" t="s">
        <v>35</v>
      </c>
      <c r="AX815" s="13" t="s">
        <v>74</v>
      </c>
      <c r="AY815" s="244" t="s">
        <v>179</v>
      </c>
    </row>
    <row r="816" s="13" customFormat="1">
      <c r="A816" s="13"/>
      <c r="B816" s="234"/>
      <c r="C816" s="235"/>
      <c r="D816" s="236" t="s">
        <v>192</v>
      </c>
      <c r="E816" s="237" t="s">
        <v>19</v>
      </c>
      <c r="F816" s="238" t="s">
        <v>1985</v>
      </c>
      <c r="G816" s="235"/>
      <c r="H816" s="237" t="s">
        <v>19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192</v>
      </c>
      <c r="AU816" s="244" t="s">
        <v>14</v>
      </c>
      <c r="AV816" s="13" t="s">
        <v>81</v>
      </c>
      <c r="AW816" s="13" t="s">
        <v>35</v>
      </c>
      <c r="AX816" s="13" t="s">
        <v>74</v>
      </c>
      <c r="AY816" s="244" t="s">
        <v>179</v>
      </c>
    </row>
    <row r="817" s="13" customFormat="1">
      <c r="A817" s="13"/>
      <c r="B817" s="234"/>
      <c r="C817" s="235"/>
      <c r="D817" s="236" t="s">
        <v>192</v>
      </c>
      <c r="E817" s="237" t="s">
        <v>19</v>
      </c>
      <c r="F817" s="238" t="s">
        <v>1980</v>
      </c>
      <c r="G817" s="235"/>
      <c r="H817" s="237" t="s">
        <v>19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192</v>
      </c>
      <c r="AU817" s="244" t="s">
        <v>14</v>
      </c>
      <c r="AV817" s="13" t="s">
        <v>81</v>
      </c>
      <c r="AW817" s="13" t="s">
        <v>35</v>
      </c>
      <c r="AX817" s="13" t="s">
        <v>74</v>
      </c>
      <c r="AY817" s="244" t="s">
        <v>179</v>
      </c>
    </row>
    <row r="818" s="14" customFormat="1">
      <c r="A818" s="14"/>
      <c r="B818" s="245"/>
      <c r="C818" s="246"/>
      <c r="D818" s="236" t="s">
        <v>192</v>
      </c>
      <c r="E818" s="247" t="s">
        <v>19</v>
      </c>
      <c r="F818" s="248" t="s">
        <v>1981</v>
      </c>
      <c r="G818" s="246"/>
      <c r="H818" s="249">
        <v>12.215999999999999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192</v>
      </c>
      <c r="AU818" s="255" t="s">
        <v>14</v>
      </c>
      <c r="AV818" s="14" t="s">
        <v>14</v>
      </c>
      <c r="AW818" s="14" t="s">
        <v>35</v>
      </c>
      <c r="AX818" s="14" t="s">
        <v>74</v>
      </c>
      <c r="AY818" s="255" t="s">
        <v>179</v>
      </c>
    </row>
    <row r="819" s="13" customFormat="1">
      <c r="A819" s="13"/>
      <c r="B819" s="234"/>
      <c r="C819" s="235"/>
      <c r="D819" s="236" t="s">
        <v>192</v>
      </c>
      <c r="E819" s="237" t="s">
        <v>19</v>
      </c>
      <c r="F819" s="238" t="s">
        <v>1982</v>
      </c>
      <c r="G819" s="235"/>
      <c r="H819" s="237" t="s">
        <v>19</v>
      </c>
      <c r="I819" s="239"/>
      <c r="J819" s="235"/>
      <c r="K819" s="235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192</v>
      </c>
      <c r="AU819" s="244" t="s">
        <v>14</v>
      </c>
      <c r="AV819" s="13" t="s">
        <v>81</v>
      </c>
      <c r="AW819" s="13" t="s">
        <v>35</v>
      </c>
      <c r="AX819" s="13" t="s">
        <v>74</v>
      </c>
      <c r="AY819" s="244" t="s">
        <v>179</v>
      </c>
    </row>
    <row r="820" s="14" customFormat="1">
      <c r="A820" s="14"/>
      <c r="B820" s="245"/>
      <c r="C820" s="246"/>
      <c r="D820" s="236" t="s">
        <v>192</v>
      </c>
      <c r="E820" s="247" t="s">
        <v>19</v>
      </c>
      <c r="F820" s="248" t="s">
        <v>1983</v>
      </c>
      <c r="G820" s="246"/>
      <c r="H820" s="249">
        <v>2.52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192</v>
      </c>
      <c r="AU820" s="255" t="s">
        <v>14</v>
      </c>
      <c r="AV820" s="14" t="s">
        <v>14</v>
      </c>
      <c r="AW820" s="14" t="s">
        <v>35</v>
      </c>
      <c r="AX820" s="14" t="s">
        <v>74</v>
      </c>
      <c r="AY820" s="255" t="s">
        <v>179</v>
      </c>
    </row>
    <row r="821" s="15" customFormat="1">
      <c r="A821" s="15"/>
      <c r="B821" s="256"/>
      <c r="C821" s="257"/>
      <c r="D821" s="236" t="s">
        <v>192</v>
      </c>
      <c r="E821" s="258" t="s">
        <v>19</v>
      </c>
      <c r="F821" s="259" t="s">
        <v>201</v>
      </c>
      <c r="G821" s="257"/>
      <c r="H821" s="260">
        <v>14.736000000000001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6" t="s">
        <v>192</v>
      </c>
      <c r="AU821" s="266" t="s">
        <v>14</v>
      </c>
      <c r="AV821" s="15" t="s">
        <v>188</v>
      </c>
      <c r="AW821" s="15" t="s">
        <v>35</v>
      </c>
      <c r="AX821" s="15" t="s">
        <v>81</v>
      </c>
      <c r="AY821" s="266" t="s">
        <v>179</v>
      </c>
    </row>
    <row r="822" s="2" customFormat="1" ht="16.5" customHeight="1">
      <c r="A822" s="42"/>
      <c r="B822" s="43"/>
      <c r="C822" s="216" t="s">
        <v>983</v>
      </c>
      <c r="D822" s="216" t="s">
        <v>183</v>
      </c>
      <c r="E822" s="217" t="s">
        <v>498</v>
      </c>
      <c r="F822" s="218" t="s">
        <v>499</v>
      </c>
      <c r="G822" s="219" t="s">
        <v>186</v>
      </c>
      <c r="H822" s="220">
        <v>14.736000000000001</v>
      </c>
      <c r="I822" s="221"/>
      <c r="J822" s="222">
        <f>ROUND(I822*H822,2)</f>
        <v>0</v>
      </c>
      <c r="K822" s="218" t="s">
        <v>187</v>
      </c>
      <c r="L822" s="48"/>
      <c r="M822" s="223" t="s">
        <v>19</v>
      </c>
      <c r="N822" s="224" t="s">
        <v>45</v>
      </c>
      <c r="O822" s="88"/>
      <c r="P822" s="225">
        <f>O822*H822</f>
        <v>0</v>
      </c>
      <c r="Q822" s="225">
        <v>0.00035</v>
      </c>
      <c r="R822" s="225">
        <f>Q822*H822</f>
        <v>0.0051576</v>
      </c>
      <c r="S822" s="225">
        <v>0</v>
      </c>
      <c r="T822" s="226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27" t="s">
        <v>229</v>
      </c>
      <c r="AT822" s="227" t="s">
        <v>183</v>
      </c>
      <c r="AU822" s="227" t="s">
        <v>14</v>
      </c>
      <c r="AY822" s="21" t="s">
        <v>179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21" t="s">
        <v>81</v>
      </c>
      <c r="BK822" s="228">
        <f>ROUND(I822*H822,2)</f>
        <v>0</v>
      </c>
      <c r="BL822" s="21" t="s">
        <v>229</v>
      </c>
      <c r="BM822" s="227" t="s">
        <v>1988</v>
      </c>
    </row>
    <row r="823" s="2" customFormat="1">
      <c r="A823" s="42"/>
      <c r="B823" s="43"/>
      <c r="C823" s="44"/>
      <c r="D823" s="229" t="s">
        <v>190</v>
      </c>
      <c r="E823" s="44"/>
      <c r="F823" s="230" t="s">
        <v>501</v>
      </c>
      <c r="G823" s="44"/>
      <c r="H823" s="44"/>
      <c r="I823" s="231"/>
      <c r="J823" s="44"/>
      <c r="K823" s="44"/>
      <c r="L823" s="48"/>
      <c r="M823" s="232"/>
      <c r="N823" s="233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1" t="s">
        <v>190</v>
      </c>
      <c r="AU823" s="21" t="s">
        <v>14</v>
      </c>
    </row>
    <row r="824" s="2" customFormat="1">
      <c r="A824" s="42"/>
      <c r="B824" s="43"/>
      <c r="C824" s="44"/>
      <c r="D824" s="236" t="s">
        <v>272</v>
      </c>
      <c r="E824" s="44"/>
      <c r="F824" s="277" t="s">
        <v>739</v>
      </c>
      <c r="G824" s="44"/>
      <c r="H824" s="44"/>
      <c r="I824" s="231"/>
      <c r="J824" s="44"/>
      <c r="K824" s="44"/>
      <c r="L824" s="48"/>
      <c r="M824" s="232"/>
      <c r="N824" s="233"/>
      <c r="O824" s="88"/>
      <c r="P824" s="88"/>
      <c r="Q824" s="88"/>
      <c r="R824" s="88"/>
      <c r="S824" s="88"/>
      <c r="T824" s="89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T824" s="21" t="s">
        <v>272</v>
      </c>
      <c r="AU824" s="21" t="s">
        <v>14</v>
      </c>
    </row>
    <row r="825" s="13" customFormat="1">
      <c r="A825" s="13"/>
      <c r="B825" s="234"/>
      <c r="C825" s="235"/>
      <c r="D825" s="236" t="s">
        <v>192</v>
      </c>
      <c r="E825" s="237" t="s">
        <v>19</v>
      </c>
      <c r="F825" s="238" t="s">
        <v>193</v>
      </c>
      <c r="G825" s="235"/>
      <c r="H825" s="237" t="s">
        <v>19</v>
      </c>
      <c r="I825" s="239"/>
      <c r="J825" s="235"/>
      <c r="K825" s="235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192</v>
      </c>
      <c r="AU825" s="244" t="s">
        <v>14</v>
      </c>
      <c r="AV825" s="13" t="s">
        <v>81</v>
      </c>
      <c r="AW825" s="13" t="s">
        <v>35</v>
      </c>
      <c r="AX825" s="13" t="s">
        <v>74</v>
      </c>
      <c r="AY825" s="244" t="s">
        <v>179</v>
      </c>
    </row>
    <row r="826" s="13" customFormat="1">
      <c r="A826" s="13"/>
      <c r="B826" s="234"/>
      <c r="C826" s="235"/>
      <c r="D826" s="236" t="s">
        <v>192</v>
      </c>
      <c r="E826" s="237" t="s">
        <v>19</v>
      </c>
      <c r="F826" s="238" t="s">
        <v>1478</v>
      </c>
      <c r="G826" s="235"/>
      <c r="H826" s="237" t="s">
        <v>19</v>
      </c>
      <c r="I826" s="239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192</v>
      </c>
      <c r="AU826" s="244" t="s">
        <v>14</v>
      </c>
      <c r="AV826" s="13" t="s">
        <v>81</v>
      </c>
      <c r="AW826" s="13" t="s">
        <v>35</v>
      </c>
      <c r="AX826" s="13" t="s">
        <v>74</v>
      </c>
      <c r="AY826" s="244" t="s">
        <v>179</v>
      </c>
    </row>
    <row r="827" s="13" customFormat="1">
      <c r="A827" s="13"/>
      <c r="B827" s="234"/>
      <c r="C827" s="235"/>
      <c r="D827" s="236" t="s">
        <v>192</v>
      </c>
      <c r="E827" s="237" t="s">
        <v>19</v>
      </c>
      <c r="F827" s="238" t="s">
        <v>198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192</v>
      </c>
      <c r="AU827" s="244" t="s">
        <v>14</v>
      </c>
      <c r="AV827" s="13" t="s">
        <v>81</v>
      </c>
      <c r="AW827" s="13" t="s">
        <v>35</v>
      </c>
      <c r="AX827" s="13" t="s">
        <v>74</v>
      </c>
      <c r="AY827" s="244" t="s">
        <v>179</v>
      </c>
    </row>
    <row r="828" s="13" customFormat="1">
      <c r="A828" s="13"/>
      <c r="B828" s="234"/>
      <c r="C828" s="235"/>
      <c r="D828" s="236" t="s">
        <v>192</v>
      </c>
      <c r="E828" s="237" t="s">
        <v>19</v>
      </c>
      <c r="F828" s="238" t="s">
        <v>1985</v>
      </c>
      <c r="G828" s="235"/>
      <c r="H828" s="237" t="s">
        <v>19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192</v>
      </c>
      <c r="AU828" s="244" t="s">
        <v>14</v>
      </c>
      <c r="AV828" s="13" t="s">
        <v>81</v>
      </c>
      <c r="AW828" s="13" t="s">
        <v>35</v>
      </c>
      <c r="AX828" s="13" t="s">
        <v>74</v>
      </c>
      <c r="AY828" s="244" t="s">
        <v>179</v>
      </c>
    </row>
    <row r="829" s="13" customFormat="1">
      <c r="A829" s="13"/>
      <c r="B829" s="234"/>
      <c r="C829" s="235"/>
      <c r="D829" s="236" t="s">
        <v>192</v>
      </c>
      <c r="E829" s="237" t="s">
        <v>19</v>
      </c>
      <c r="F829" s="238" t="s">
        <v>1980</v>
      </c>
      <c r="G829" s="235"/>
      <c r="H829" s="237" t="s">
        <v>19</v>
      </c>
      <c r="I829" s="239"/>
      <c r="J829" s="235"/>
      <c r="K829" s="235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192</v>
      </c>
      <c r="AU829" s="244" t="s">
        <v>14</v>
      </c>
      <c r="AV829" s="13" t="s">
        <v>81</v>
      </c>
      <c r="AW829" s="13" t="s">
        <v>35</v>
      </c>
      <c r="AX829" s="13" t="s">
        <v>74</v>
      </c>
      <c r="AY829" s="244" t="s">
        <v>179</v>
      </c>
    </row>
    <row r="830" s="14" customFormat="1">
      <c r="A830" s="14"/>
      <c r="B830" s="245"/>
      <c r="C830" s="246"/>
      <c r="D830" s="236" t="s">
        <v>192</v>
      </c>
      <c r="E830" s="247" t="s">
        <v>19</v>
      </c>
      <c r="F830" s="248" t="s">
        <v>1981</v>
      </c>
      <c r="G830" s="246"/>
      <c r="H830" s="249">
        <v>12.215999999999999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192</v>
      </c>
      <c r="AU830" s="255" t="s">
        <v>14</v>
      </c>
      <c r="AV830" s="14" t="s">
        <v>14</v>
      </c>
      <c r="AW830" s="14" t="s">
        <v>35</v>
      </c>
      <c r="AX830" s="14" t="s">
        <v>74</v>
      </c>
      <c r="AY830" s="255" t="s">
        <v>179</v>
      </c>
    </row>
    <row r="831" s="13" customFormat="1">
      <c r="A831" s="13"/>
      <c r="B831" s="234"/>
      <c r="C831" s="235"/>
      <c r="D831" s="236" t="s">
        <v>192</v>
      </c>
      <c r="E831" s="237" t="s">
        <v>19</v>
      </c>
      <c r="F831" s="238" t="s">
        <v>1982</v>
      </c>
      <c r="G831" s="235"/>
      <c r="H831" s="237" t="s">
        <v>19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192</v>
      </c>
      <c r="AU831" s="244" t="s">
        <v>14</v>
      </c>
      <c r="AV831" s="13" t="s">
        <v>81</v>
      </c>
      <c r="AW831" s="13" t="s">
        <v>35</v>
      </c>
      <c r="AX831" s="13" t="s">
        <v>74</v>
      </c>
      <c r="AY831" s="244" t="s">
        <v>179</v>
      </c>
    </row>
    <row r="832" s="14" customFormat="1">
      <c r="A832" s="14"/>
      <c r="B832" s="245"/>
      <c r="C832" s="246"/>
      <c r="D832" s="236" t="s">
        <v>192</v>
      </c>
      <c r="E832" s="247" t="s">
        <v>19</v>
      </c>
      <c r="F832" s="248" t="s">
        <v>1983</v>
      </c>
      <c r="G832" s="246"/>
      <c r="H832" s="249">
        <v>2.52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192</v>
      </c>
      <c r="AU832" s="255" t="s">
        <v>14</v>
      </c>
      <c r="AV832" s="14" t="s">
        <v>14</v>
      </c>
      <c r="AW832" s="14" t="s">
        <v>35</v>
      </c>
      <c r="AX832" s="14" t="s">
        <v>74</v>
      </c>
      <c r="AY832" s="255" t="s">
        <v>179</v>
      </c>
    </row>
    <row r="833" s="15" customFormat="1">
      <c r="A833" s="15"/>
      <c r="B833" s="256"/>
      <c r="C833" s="257"/>
      <c r="D833" s="236" t="s">
        <v>192</v>
      </c>
      <c r="E833" s="258" t="s">
        <v>19</v>
      </c>
      <c r="F833" s="259" t="s">
        <v>201</v>
      </c>
      <c r="G833" s="257"/>
      <c r="H833" s="260">
        <v>14.736000000000001</v>
      </c>
      <c r="I833" s="261"/>
      <c r="J833" s="257"/>
      <c r="K833" s="257"/>
      <c r="L833" s="262"/>
      <c r="M833" s="263"/>
      <c r="N833" s="264"/>
      <c r="O833" s="264"/>
      <c r="P833" s="264"/>
      <c r="Q833" s="264"/>
      <c r="R833" s="264"/>
      <c r="S833" s="264"/>
      <c r="T833" s="26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6" t="s">
        <v>192</v>
      </c>
      <c r="AU833" s="266" t="s">
        <v>14</v>
      </c>
      <c r="AV833" s="15" t="s">
        <v>188</v>
      </c>
      <c r="AW833" s="15" t="s">
        <v>35</v>
      </c>
      <c r="AX833" s="15" t="s">
        <v>81</v>
      </c>
      <c r="AY833" s="266" t="s">
        <v>179</v>
      </c>
    </row>
    <row r="834" s="2" customFormat="1" ht="16.5" customHeight="1">
      <c r="A834" s="42"/>
      <c r="B834" s="43"/>
      <c r="C834" s="216" t="s">
        <v>1989</v>
      </c>
      <c r="D834" s="216" t="s">
        <v>183</v>
      </c>
      <c r="E834" s="217" t="s">
        <v>741</v>
      </c>
      <c r="F834" s="218" t="s">
        <v>742</v>
      </c>
      <c r="G834" s="219" t="s">
        <v>186</v>
      </c>
      <c r="H834" s="220">
        <v>14.736000000000001</v>
      </c>
      <c r="I834" s="221"/>
      <c r="J834" s="222">
        <f>ROUND(I834*H834,2)</f>
        <v>0</v>
      </c>
      <c r="K834" s="218" t="s">
        <v>187</v>
      </c>
      <c r="L834" s="48"/>
      <c r="M834" s="223" t="s">
        <v>19</v>
      </c>
      <c r="N834" s="224" t="s">
        <v>45</v>
      </c>
      <c r="O834" s="88"/>
      <c r="P834" s="225">
        <f>O834*H834</f>
        <v>0</v>
      </c>
      <c r="Q834" s="225">
        <v>0.0019300000000000001</v>
      </c>
      <c r="R834" s="225">
        <f>Q834*H834</f>
        <v>0.028440480000000004</v>
      </c>
      <c r="S834" s="225">
        <v>0</v>
      </c>
      <c r="T834" s="226">
        <f>S834*H834</f>
        <v>0</v>
      </c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R834" s="227" t="s">
        <v>229</v>
      </c>
      <c r="AT834" s="227" t="s">
        <v>183</v>
      </c>
      <c r="AU834" s="227" t="s">
        <v>14</v>
      </c>
      <c r="AY834" s="21" t="s">
        <v>179</v>
      </c>
      <c r="BE834" s="228">
        <f>IF(N834="základní",J834,0)</f>
        <v>0</v>
      </c>
      <c r="BF834" s="228">
        <f>IF(N834="snížená",J834,0)</f>
        <v>0</v>
      </c>
      <c r="BG834" s="228">
        <f>IF(N834="zákl. přenesená",J834,0)</f>
        <v>0</v>
      </c>
      <c r="BH834" s="228">
        <f>IF(N834="sníž. přenesená",J834,0)</f>
        <v>0</v>
      </c>
      <c r="BI834" s="228">
        <f>IF(N834="nulová",J834,0)</f>
        <v>0</v>
      </c>
      <c r="BJ834" s="21" t="s">
        <v>81</v>
      </c>
      <c r="BK834" s="228">
        <f>ROUND(I834*H834,2)</f>
        <v>0</v>
      </c>
      <c r="BL834" s="21" t="s">
        <v>229</v>
      </c>
      <c r="BM834" s="227" t="s">
        <v>1990</v>
      </c>
    </row>
    <row r="835" s="2" customFormat="1">
      <c r="A835" s="42"/>
      <c r="B835" s="43"/>
      <c r="C835" s="44"/>
      <c r="D835" s="229" t="s">
        <v>190</v>
      </c>
      <c r="E835" s="44"/>
      <c r="F835" s="230" t="s">
        <v>744</v>
      </c>
      <c r="G835" s="44"/>
      <c r="H835" s="44"/>
      <c r="I835" s="231"/>
      <c r="J835" s="44"/>
      <c r="K835" s="44"/>
      <c r="L835" s="48"/>
      <c r="M835" s="232"/>
      <c r="N835" s="233"/>
      <c r="O835" s="88"/>
      <c r="P835" s="88"/>
      <c r="Q835" s="88"/>
      <c r="R835" s="88"/>
      <c r="S835" s="88"/>
      <c r="T835" s="89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T835" s="21" t="s">
        <v>190</v>
      </c>
      <c r="AU835" s="21" t="s">
        <v>14</v>
      </c>
    </row>
    <row r="836" s="2" customFormat="1">
      <c r="A836" s="42"/>
      <c r="B836" s="43"/>
      <c r="C836" s="44"/>
      <c r="D836" s="236" t="s">
        <v>272</v>
      </c>
      <c r="E836" s="44"/>
      <c r="F836" s="277" t="s">
        <v>745</v>
      </c>
      <c r="G836" s="44"/>
      <c r="H836" s="44"/>
      <c r="I836" s="231"/>
      <c r="J836" s="44"/>
      <c r="K836" s="44"/>
      <c r="L836" s="48"/>
      <c r="M836" s="232"/>
      <c r="N836" s="233"/>
      <c r="O836" s="88"/>
      <c r="P836" s="88"/>
      <c r="Q836" s="88"/>
      <c r="R836" s="88"/>
      <c r="S836" s="88"/>
      <c r="T836" s="89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T836" s="21" t="s">
        <v>272</v>
      </c>
      <c r="AU836" s="21" t="s">
        <v>14</v>
      </c>
    </row>
    <row r="837" s="13" customFormat="1">
      <c r="A837" s="13"/>
      <c r="B837" s="234"/>
      <c r="C837" s="235"/>
      <c r="D837" s="236" t="s">
        <v>192</v>
      </c>
      <c r="E837" s="237" t="s">
        <v>19</v>
      </c>
      <c r="F837" s="238" t="s">
        <v>193</v>
      </c>
      <c r="G837" s="235"/>
      <c r="H837" s="237" t="s">
        <v>19</v>
      </c>
      <c r="I837" s="239"/>
      <c r="J837" s="235"/>
      <c r="K837" s="235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192</v>
      </c>
      <c r="AU837" s="244" t="s">
        <v>14</v>
      </c>
      <c r="AV837" s="13" t="s">
        <v>81</v>
      </c>
      <c r="AW837" s="13" t="s">
        <v>35</v>
      </c>
      <c r="AX837" s="13" t="s">
        <v>74</v>
      </c>
      <c r="AY837" s="244" t="s">
        <v>179</v>
      </c>
    </row>
    <row r="838" s="13" customFormat="1">
      <c r="A838" s="13"/>
      <c r="B838" s="234"/>
      <c r="C838" s="235"/>
      <c r="D838" s="236" t="s">
        <v>192</v>
      </c>
      <c r="E838" s="237" t="s">
        <v>19</v>
      </c>
      <c r="F838" s="238" t="s">
        <v>1478</v>
      </c>
      <c r="G838" s="235"/>
      <c r="H838" s="237" t="s">
        <v>19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192</v>
      </c>
      <c r="AU838" s="244" t="s">
        <v>14</v>
      </c>
      <c r="AV838" s="13" t="s">
        <v>81</v>
      </c>
      <c r="AW838" s="13" t="s">
        <v>35</v>
      </c>
      <c r="AX838" s="13" t="s">
        <v>74</v>
      </c>
      <c r="AY838" s="244" t="s">
        <v>179</v>
      </c>
    </row>
    <row r="839" s="13" customFormat="1">
      <c r="A839" s="13"/>
      <c r="B839" s="234"/>
      <c r="C839" s="235"/>
      <c r="D839" s="236" t="s">
        <v>192</v>
      </c>
      <c r="E839" s="237" t="s">
        <v>19</v>
      </c>
      <c r="F839" s="238" t="s">
        <v>198</v>
      </c>
      <c r="G839" s="235"/>
      <c r="H839" s="237" t="s">
        <v>19</v>
      </c>
      <c r="I839" s="239"/>
      <c r="J839" s="235"/>
      <c r="K839" s="235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192</v>
      </c>
      <c r="AU839" s="244" t="s">
        <v>14</v>
      </c>
      <c r="AV839" s="13" t="s">
        <v>81</v>
      </c>
      <c r="AW839" s="13" t="s">
        <v>35</v>
      </c>
      <c r="AX839" s="13" t="s">
        <v>74</v>
      </c>
      <c r="AY839" s="244" t="s">
        <v>179</v>
      </c>
    </row>
    <row r="840" s="13" customFormat="1">
      <c r="A840" s="13"/>
      <c r="B840" s="234"/>
      <c r="C840" s="235"/>
      <c r="D840" s="236" t="s">
        <v>192</v>
      </c>
      <c r="E840" s="237" t="s">
        <v>19</v>
      </c>
      <c r="F840" s="238" t="s">
        <v>1985</v>
      </c>
      <c r="G840" s="235"/>
      <c r="H840" s="237" t="s">
        <v>19</v>
      </c>
      <c r="I840" s="239"/>
      <c r="J840" s="235"/>
      <c r="K840" s="235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192</v>
      </c>
      <c r="AU840" s="244" t="s">
        <v>14</v>
      </c>
      <c r="AV840" s="13" t="s">
        <v>81</v>
      </c>
      <c r="AW840" s="13" t="s">
        <v>35</v>
      </c>
      <c r="AX840" s="13" t="s">
        <v>74</v>
      </c>
      <c r="AY840" s="244" t="s">
        <v>179</v>
      </c>
    </row>
    <row r="841" s="13" customFormat="1">
      <c r="A841" s="13"/>
      <c r="B841" s="234"/>
      <c r="C841" s="235"/>
      <c r="D841" s="236" t="s">
        <v>192</v>
      </c>
      <c r="E841" s="237" t="s">
        <v>19</v>
      </c>
      <c r="F841" s="238" t="s">
        <v>1980</v>
      </c>
      <c r="G841" s="235"/>
      <c r="H841" s="237" t="s">
        <v>19</v>
      </c>
      <c r="I841" s="239"/>
      <c r="J841" s="235"/>
      <c r="K841" s="235"/>
      <c r="L841" s="240"/>
      <c r="M841" s="241"/>
      <c r="N841" s="242"/>
      <c r="O841" s="242"/>
      <c r="P841" s="242"/>
      <c r="Q841" s="242"/>
      <c r="R841" s="242"/>
      <c r="S841" s="242"/>
      <c r="T841" s="24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4" t="s">
        <v>192</v>
      </c>
      <c r="AU841" s="244" t="s">
        <v>14</v>
      </c>
      <c r="AV841" s="13" t="s">
        <v>81</v>
      </c>
      <c r="AW841" s="13" t="s">
        <v>35</v>
      </c>
      <c r="AX841" s="13" t="s">
        <v>74</v>
      </c>
      <c r="AY841" s="244" t="s">
        <v>179</v>
      </c>
    </row>
    <row r="842" s="14" customFormat="1">
      <c r="A842" s="14"/>
      <c r="B842" s="245"/>
      <c r="C842" s="246"/>
      <c r="D842" s="236" t="s">
        <v>192</v>
      </c>
      <c r="E842" s="247" t="s">
        <v>19</v>
      </c>
      <c r="F842" s="248" t="s">
        <v>1981</v>
      </c>
      <c r="G842" s="246"/>
      <c r="H842" s="249">
        <v>12.215999999999999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192</v>
      </c>
      <c r="AU842" s="255" t="s">
        <v>14</v>
      </c>
      <c r="AV842" s="14" t="s">
        <v>14</v>
      </c>
      <c r="AW842" s="14" t="s">
        <v>35</v>
      </c>
      <c r="AX842" s="14" t="s">
        <v>74</v>
      </c>
      <c r="AY842" s="255" t="s">
        <v>179</v>
      </c>
    </row>
    <row r="843" s="13" customFormat="1">
      <c r="A843" s="13"/>
      <c r="B843" s="234"/>
      <c r="C843" s="235"/>
      <c r="D843" s="236" t="s">
        <v>192</v>
      </c>
      <c r="E843" s="237" t="s">
        <v>19</v>
      </c>
      <c r="F843" s="238" t="s">
        <v>1982</v>
      </c>
      <c r="G843" s="235"/>
      <c r="H843" s="237" t="s">
        <v>19</v>
      </c>
      <c r="I843" s="239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192</v>
      </c>
      <c r="AU843" s="244" t="s">
        <v>14</v>
      </c>
      <c r="AV843" s="13" t="s">
        <v>81</v>
      </c>
      <c r="AW843" s="13" t="s">
        <v>35</v>
      </c>
      <c r="AX843" s="13" t="s">
        <v>74</v>
      </c>
      <c r="AY843" s="244" t="s">
        <v>179</v>
      </c>
    </row>
    <row r="844" s="14" customFormat="1">
      <c r="A844" s="14"/>
      <c r="B844" s="245"/>
      <c r="C844" s="246"/>
      <c r="D844" s="236" t="s">
        <v>192</v>
      </c>
      <c r="E844" s="247" t="s">
        <v>19</v>
      </c>
      <c r="F844" s="248" t="s">
        <v>1983</v>
      </c>
      <c r="G844" s="246"/>
      <c r="H844" s="249">
        <v>2.52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192</v>
      </c>
      <c r="AU844" s="255" t="s">
        <v>14</v>
      </c>
      <c r="AV844" s="14" t="s">
        <v>14</v>
      </c>
      <c r="AW844" s="14" t="s">
        <v>35</v>
      </c>
      <c r="AX844" s="14" t="s">
        <v>74</v>
      </c>
      <c r="AY844" s="255" t="s">
        <v>179</v>
      </c>
    </row>
    <row r="845" s="15" customFormat="1">
      <c r="A845" s="15"/>
      <c r="B845" s="256"/>
      <c r="C845" s="257"/>
      <c r="D845" s="236" t="s">
        <v>192</v>
      </c>
      <c r="E845" s="258" t="s">
        <v>19</v>
      </c>
      <c r="F845" s="259" t="s">
        <v>201</v>
      </c>
      <c r="G845" s="257"/>
      <c r="H845" s="260">
        <v>14.736000000000001</v>
      </c>
      <c r="I845" s="261"/>
      <c r="J845" s="257"/>
      <c r="K845" s="257"/>
      <c r="L845" s="262"/>
      <c r="M845" s="302"/>
      <c r="N845" s="303"/>
      <c r="O845" s="303"/>
      <c r="P845" s="303"/>
      <c r="Q845" s="303"/>
      <c r="R845" s="303"/>
      <c r="S845" s="303"/>
      <c r="T845" s="304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192</v>
      </c>
      <c r="AU845" s="266" t="s">
        <v>14</v>
      </c>
      <c r="AV845" s="15" t="s">
        <v>188</v>
      </c>
      <c r="AW845" s="15" t="s">
        <v>35</v>
      </c>
      <c r="AX845" s="15" t="s">
        <v>81</v>
      </c>
      <c r="AY845" s="266" t="s">
        <v>179</v>
      </c>
    </row>
    <row r="846" s="2" customFormat="1" ht="6.96" customHeight="1">
      <c r="A846" s="42"/>
      <c r="B846" s="63"/>
      <c r="C846" s="64"/>
      <c r="D846" s="64"/>
      <c r="E846" s="64"/>
      <c r="F846" s="64"/>
      <c r="G846" s="64"/>
      <c r="H846" s="64"/>
      <c r="I846" s="64"/>
      <c r="J846" s="64"/>
      <c r="K846" s="64"/>
      <c r="L846" s="48"/>
      <c r="M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</row>
  </sheetData>
  <sheetProtection sheet="1" autoFilter="0" formatColumns="0" formatRows="0" objects="1" scenarios="1" spinCount="100000" saltValue="GdnYGpwUJzwyjdsbeuiPbYpNk9vaGhCwRW9/3VzHLiYTvUKRgVEvblgjCRba4ImSbgeads30UejOJF6dyoHnBg==" hashValue="Lt0g6j5u4a+kMBzg7s40E2XA0Jtsy9HHpkmOEe2rjubxUxg7gSgOM0iHuDT/cPzHVssp9d/Vn4idfqQbSV86Gw==" algorithmName="SHA-512" password="CC35"/>
  <autoFilter ref="C113:K845"/>
  <mergeCells count="9">
    <mergeCell ref="E7:H7"/>
    <mergeCell ref="E9:H9"/>
    <mergeCell ref="E18:H18"/>
    <mergeCell ref="E27:H27"/>
    <mergeCell ref="E48:H48"/>
    <mergeCell ref="E50:H50"/>
    <mergeCell ref="E104:H104"/>
    <mergeCell ref="E106:H106"/>
    <mergeCell ref="L2:V2"/>
  </mergeCells>
  <hyperlinks>
    <hyperlink ref="F119" r:id="rId1" display="https://podminky.urs.cz/item/CS_URS_2023_02/113106132"/>
    <hyperlink ref="F131" r:id="rId2" display="https://podminky.urs.cz/item/CS_URS_2023_02/113107322"/>
    <hyperlink ref="F140" r:id="rId3" display="https://podminky.urs.cz/item/CS_URS_2023_02/121151113"/>
    <hyperlink ref="F147" r:id="rId4" display="https://podminky.urs.cz/item/CS_URS_2023_02/122251105"/>
    <hyperlink ref="F155" r:id="rId5" display="https://podminky.urs.cz/item/CS_URS_2023_02/129911121"/>
    <hyperlink ref="F160" r:id="rId6" display="https://podminky.urs.cz/item/CS_URS_2023_02/151712111"/>
    <hyperlink ref="F165" r:id="rId7" display="https://podminky.urs.cz/item/CS_URS_2023_02/151712121"/>
    <hyperlink ref="F167" r:id="rId8" display="https://podminky.urs.cz/item/CS_URS_2023_02/151721111"/>
    <hyperlink ref="F171" r:id="rId9" display="https://podminky.urs.cz/item/CS_URS_2023_02/153811111"/>
    <hyperlink ref="F180" r:id="rId10" display="https://podminky.urs.cz/item/CS_URS_2023_02/153811211"/>
    <hyperlink ref="F182" r:id="rId11" display="https://podminky.urs.cz/item/CS_URS_2023_02/153891311"/>
    <hyperlink ref="F185" r:id="rId12" display="https://podminky.urs.cz/item/CS_URS_2023_02/162351103"/>
    <hyperlink ref="F192" r:id="rId13" display="https://podminky.urs.cz/item/CS_URS_2023_02/162651112"/>
    <hyperlink ref="F198" r:id="rId14" display="https://podminky.urs.cz/item/CS_URS_2023_02/167151111"/>
    <hyperlink ref="F207" r:id="rId15" display="https://podminky.urs.cz/item/CS_URS_2023_02/171201231"/>
    <hyperlink ref="F211" r:id="rId16" display="https://podminky.urs.cz/item/CS_URS_2023_02/171151103"/>
    <hyperlink ref="F228" r:id="rId17" display="https://podminky.urs.cz/item/CS_URS_2023_02/171251201"/>
    <hyperlink ref="F240" r:id="rId18" display="https://podminky.urs.cz/item/CS_URS_2023_02/175151101"/>
    <hyperlink ref="F256" r:id="rId19" display="https://podminky.urs.cz/item/CS_URS_2023_02/181351103"/>
    <hyperlink ref="F264" r:id="rId20" display="https://podminky.urs.cz/item/CS_URS_2023_02/181451131"/>
    <hyperlink ref="F277" r:id="rId21" display="https://podminky.urs.cz/item/CS_URS_2023_02/211971110"/>
    <hyperlink ref="F288" r:id="rId22" display="https://podminky.urs.cz/item/CS_URS_2023_02/212755214"/>
    <hyperlink ref="F296" r:id="rId23" display="https://podminky.urs.cz/item/CS_URS_2023_02/213311141"/>
    <hyperlink ref="F305" r:id="rId24" display="https://podminky.urs.cz/item/CS_URS_2023_02/225311114"/>
    <hyperlink ref="F313" r:id="rId25" display="https://podminky.urs.cz/item/CS_URS_2023_02/223111112"/>
    <hyperlink ref="F319" r:id="rId26" display="https://podminky.urs.cz/item/CS_URS_2023_02/282602113"/>
    <hyperlink ref="F327" r:id="rId27" display="https://podminky.urs.cz/item/CS_URS_2023_02/282603111"/>
    <hyperlink ref="F333" r:id="rId28" display="https://podminky.urs.cz/item/CS_URS_2023_02/283111113"/>
    <hyperlink ref="F348" r:id="rId29" display="https://podminky.urs.cz/item/CS_URS_2023_02/327262053"/>
    <hyperlink ref="F364" r:id="rId30" display="https://podminky.urs.cz/item/CS_URS_2023_02/327265021"/>
    <hyperlink ref="F377" r:id="rId31" display="https://podminky.urs.cz/item/CS_URS_2023_02/327361006"/>
    <hyperlink ref="F382" r:id="rId32" display="https://podminky.urs.cz/item/CS_URS_2023_02/339921131"/>
    <hyperlink ref="F391" r:id="rId33" display="https://podminky.urs.cz/item/CS_URS_2023_02/348101120"/>
    <hyperlink ref="F400" r:id="rId34" display="https://podminky.urs.cz/item/CS_URS_2023_02/348272515"/>
    <hyperlink ref="F416" r:id="rId35" display="https://podminky.urs.cz/item/CS_URS_2023_02/348273511"/>
    <hyperlink ref="F424" r:id="rId36" display="https://podminky.urs.cz/item/CS_URS_2023_02/348273903"/>
    <hyperlink ref="F431" r:id="rId37" display="https://podminky.urs.cz/item/CS_URS_2023_02/348273905"/>
    <hyperlink ref="F438" r:id="rId38" display="https://podminky.urs.cz/item/CS_URS_2023_02/348273907"/>
    <hyperlink ref="F445" r:id="rId39" display="https://podminky.urs.cz/item/CS_URS_2023_02/348273912"/>
    <hyperlink ref="F452" r:id="rId40" display="https://podminky.urs.cz/item/CS_URS_2023_02/348273915"/>
    <hyperlink ref="F459" r:id="rId41" display="https://podminky.urs.cz/item/CS_URS_2023_02/348501111"/>
    <hyperlink ref="F470" r:id="rId42" display="https://podminky.urs.cz/item/CS_URS_2023_02/451572111"/>
    <hyperlink ref="F477" r:id="rId43" display="https://podminky.urs.cz/item/CS_URS_2023_02/452112122"/>
    <hyperlink ref="F488" r:id="rId44" display="https://podminky.urs.cz/item/CS_URS_2023_02/596211111"/>
    <hyperlink ref="F500" r:id="rId45" display="https://podminky.urs.cz/item/CS_URS_2023_02/871263121"/>
    <hyperlink ref="F510" r:id="rId46" display="https://podminky.urs.cz/item/CS_URS_2023_02/871313121"/>
    <hyperlink ref="F518" r:id="rId47" display="https://podminky.urs.cz/item/CS_URS_2023_02/871353121"/>
    <hyperlink ref="F523" r:id="rId48" display="https://podminky.urs.cz/item/CS_URS_2023_02/877315211"/>
    <hyperlink ref="F526" r:id="rId49" display="https://podminky.urs.cz/item/CS_URS_2023_02/877355211"/>
    <hyperlink ref="F531" r:id="rId50" display="https://podminky.urs.cz/item/CS_URS_2023_02/894411311"/>
    <hyperlink ref="F536" r:id="rId51" display="https://podminky.urs.cz/item/CS_URS_2023_02/894412411"/>
    <hyperlink ref="F539" r:id="rId52" display="https://podminky.urs.cz/item/CS_URS_2023_02/894414111"/>
    <hyperlink ref="F542" r:id="rId53" display="https://podminky.urs.cz/item/CS_URS_2023_02/895941301"/>
    <hyperlink ref="F546" r:id="rId54" display="https://podminky.urs.cz/item/CS_URS_2023_02/895941312"/>
    <hyperlink ref="F549" r:id="rId55" display="https://podminky.urs.cz/item/CS_URS_2023_02/899103112"/>
    <hyperlink ref="F552" r:id="rId56" display="https://podminky.urs.cz/item/CS_URS_2023_02/899204112"/>
    <hyperlink ref="F558" r:id="rId57" display="https://podminky.urs.cz/item/CS_URS_2023_02/916131213"/>
    <hyperlink ref="F568" r:id="rId58" display="https://podminky.urs.cz/item/CS_URS_2023_02/916231213"/>
    <hyperlink ref="F578" r:id="rId59" display="https://podminky.urs.cz/item/CS_URS_2023_02/916331112"/>
    <hyperlink ref="F589" r:id="rId60" display="https://podminky.urs.cz/item/CS_URS_2023_02/962022591"/>
    <hyperlink ref="F596" r:id="rId61" display="https://podminky.urs.cz/item/CS_URS_2023_02/962032241"/>
    <hyperlink ref="F605" r:id="rId62" display="https://podminky.urs.cz/item/CS_URS_2023_02/962052211"/>
    <hyperlink ref="F630" r:id="rId63" display="https://podminky.urs.cz/item/CS_URS_2023_02/963022819"/>
    <hyperlink ref="F643" r:id="rId64" display="https://podminky.urs.cz/item/CS_URS_2023_02/966003814"/>
    <hyperlink ref="F648" r:id="rId65" display="https://podminky.urs.cz/item/CS_URS_2023_02/966071822"/>
    <hyperlink ref="F672" r:id="rId66" display="https://podminky.urs.cz/item/CS_URS_2023_02/981011111"/>
    <hyperlink ref="F682" r:id="rId67" display="https://podminky.urs.cz/item/CS_URS_2023_02/997006512"/>
    <hyperlink ref="F706" r:id="rId68" display="https://podminky.urs.cz/item/CS_URS_2023_02/997006519"/>
    <hyperlink ref="F721" r:id="rId69" display="https://podminky.urs.cz/item/CS_URS_2023_02/997013861"/>
    <hyperlink ref="F727" r:id="rId70" display="https://podminky.urs.cz/item/CS_URS_2023_02/997013862"/>
    <hyperlink ref="F733" r:id="rId71" display="https://podminky.urs.cz/item/CS_URS_2023_02/997013869"/>
    <hyperlink ref="F738" r:id="rId72" display="https://podminky.urs.cz/item/CS_URS_2023_02/997221611"/>
    <hyperlink ref="F749" r:id="rId73" display="https://podminky.urs.cz/item/CS_URS_2023_02/998152111"/>
    <hyperlink ref="F753" r:id="rId74" display="https://podminky.urs.cz/item/CS_URS_2023_02/721242105"/>
    <hyperlink ref="F755" r:id="rId75" display="https://podminky.urs.cz/item/CS_URS_2023_02/998721101"/>
    <hyperlink ref="F758" r:id="rId76" display="https://podminky.urs.cz/item/CS_URS_2023_02/767161813"/>
    <hyperlink ref="F763" r:id="rId77" display="https://podminky.urs.cz/item/CS_URS_2023_02/767995112"/>
    <hyperlink ref="F777" r:id="rId78" display="https://podminky.urs.cz/item/CS_URS_2023_02/998767101"/>
    <hyperlink ref="F780" r:id="rId79" display="https://podminky.urs.cz/item/CS_URS_2023_02/783213121"/>
    <hyperlink ref="F786" r:id="rId80" display="https://podminky.urs.cz/item/CS_URS_2023_02/783218111"/>
    <hyperlink ref="F789" r:id="rId81" display="https://podminky.urs.cz/item/CS_URS_2023_02/789123240"/>
    <hyperlink ref="F799" r:id="rId82" display="https://podminky.urs.cz/item/CS_URS_2023_02/789223541"/>
    <hyperlink ref="F811" r:id="rId83" display="https://podminky.urs.cz/item/CS_URS_2023_02/789315217"/>
    <hyperlink ref="F823" r:id="rId84" display="https://podminky.urs.cz/item/CS_URS_2023_02/789327321"/>
    <hyperlink ref="F835" r:id="rId85" display="https://podminky.urs.cz/item/CS_URS_2023_02/7894215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1991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15. 1. 2024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ROUND(J90,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ROUND((SUM(BE90:BE151)),  2)</f>
        <v>0</v>
      </c>
      <c r="G33" s="42"/>
      <c r="H33" s="42"/>
      <c r="I33" s="161">
        <v>0.20999999999999999</v>
      </c>
      <c r="J33" s="160">
        <f>ROUND(((SUM(BE90:BE151))*I33),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ROUND((SUM(BF90:BF151)),  2)</f>
        <v>0</v>
      </c>
      <c r="G34" s="42"/>
      <c r="H34" s="42"/>
      <c r="I34" s="161">
        <v>0.14999999999999999</v>
      </c>
      <c r="J34" s="160">
        <f>ROUND(((SUM(BF90:BF151))*I34),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ROUND((SUM(BG90:BG151)),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ROUND((SUM(BH90:BH151)),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ROUND((SUM(BI90:BI151)),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204 - Tunel pro cyklostezku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15. 1. 2024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139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140</v>
      </c>
      <c r="E61" s="186"/>
      <c r="F61" s="186"/>
      <c r="G61" s="186"/>
      <c r="H61" s="186"/>
      <c r="I61" s="186"/>
      <c r="J61" s="187">
        <f>J92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1992</v>
      </c>
      <c r="E62" s="186"/>
      <c r="F62" s="186"/>
      <c r="G62" s="186"/>
      <c r="H62" s="186"/>
      <c r="I62" s="186"/>
      <c r="J62" s="187">
        <f>J93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144</v>
      </c>
      <c r="E63" s="186"/>
      <c r="F63" s="186"/>
      <c r="G63" s="186"/>
      <c r="H63" s="186"/>
      <c r="I63" s="186"/>
      <c r="J63" s="187">
        <f>J111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9"/>
      <c r="D64" s="185" t="s">
        <v>505</v>
      </c>
      <c r="E64" s="186"/>
      <c r="F64" s="186"/>
      <c r="G64" s="186"/>
      <c r="H64" s="186"/>
      <c r="I64" s="186"/>
      <c r="J64" s="187">
        <f>J117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1993</v>
      </c>
      <c r="E65" s="186"/>
      <c r="F65" s="186"/>
      <c r="G65" s="186"/>
      <c r="H65" s="186"/>
      <c r="I65" s="186"/>
      <c r="J65" s="187">
        <f>J118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1994</v>
      </c>
      <c r="E66" s="186"/>
      <c r="F66" s="186"/>
      <c r="G66" s="186"/>
      <c r="H66" s="186"/>
      <c r="I66" s="186"/>
      <c r="J66" s="187">
        <f>J134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1995</v>
      </c>
      <c r="E67" s="186"/>
      <c r="F67" s="186"/>
      <c r="G67" s="186"/>
      <c r="H67" s="186"/>
      <c r="I67" s="186"/>
      <c r="J67" s="187">
        <f>J135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156</v>
      </c>
      <c r="E68" s="186"/>
      <c r="F68" s="186"/>
      <c r="G68" s="186"/>
      <c r="H68" s="186"/>
      <c r="I68" s="186"/>
      <c r="J68" s="187">
        <f>J147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158</v>
      </c>
      <c r="E69" s="186"/>
      <c r="F69" s="186"/>
      <c r="G69" s="186"/>
      <c r="H69" s="186"/>
      <c r="I69" s="186"/>
      <c r="J69" s="187">
        <f>J148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4"/>
      <c r="C70" s="129"/>
      <c r="D70" s="185" t="s">
        <v>160</v>
      </c>
      <c r="E70" s="186"/>
      <c r="F70" s="186"/>
      <c r="G70" s="186"/>
      <c r="H70" s="186"/>
      <c r="I70" s="186"/>
      <c r="J70" s="187">
        <f>J149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164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73" t="str">
        <f>E7</f>
        <v>Cyklostezka Ohře – Dalovice-Všeborovice</v>
      </c>
      <c r="F80" s="36"/>
      <c r="G80" s="36"/>
      <c r="H80" s="36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130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SO 204 - Tunel pro cyklostezku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F12</f>
        <v>Dalovice - Všeborovice</v>
      </c>
      <c r="G84" s="44"/>
      <c r="H84" s="44"/>
      <c r="I84" s="36" t="s">
        <v>23</v>
      </c>
      <c r="J84" s="76" t="str">
        <f>IF(J12="","",J12)</f>
        <v>15. 1. 2024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6" t="s">
        <v>25</v>
      </c>
      <c r="D86" s="44"/>
      <c r="E86" s="44"/>
      <c r="F86" s="31" t="str">
        <f>E15</f>
        <v>Karlovarský kraj</v>
      </c>
      <c r="G86" s="44"/>
      <c r="H86" s="44"/>
      <c r="I86" s="36" t="s">
        <v>32</v>
      </c>
      <c r="J86" s="40" t="str">
        <f>E21</f>
        <v>PONTIKA s.r.o.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30</v>
      </c>
      <c r="D87" s="44"/>
      <c r="E87" s="44"/>
      <c r="F87" s="31" t="str">
        <f>IF(E18="","",E18)</f>
        <v>Vyplň údaj</v>
      </c>
      <c r="G87" s="44"/>
      <c r="H87" s="44"/>
      <c r="I87" s="36" t="s">
        <v>36</v>
      </c>
      <c r="J87" s="40" t="str">
        <f>E24</f>
        <v xml:space="preserve">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9"/>
      <c r="B89" s="190"/>
      <c r="C89" s="191" t="s">
        <v>165</v>
      </c>
      <c r="D89" s="192" t="s">
        <v>59</v>
      </c>
      <c r="E89" s="192" t="s">
        <v>55</v>
      </c>
      <c r="F89" s="192" t="s">
        <v>56</v>
      </c>
      <c r="G89" s="192" t="s">
        <v>166</v>
      </c>
      <c r="H89" s="192" t="s">
        <v>167</v>
      </c>
      <c r="I89" s="192" t="s">
        <v>168</v>
      </c>
      <c r="J89" s="192" t="s">
        <v>137</v>
      </c>
      <c r="K89" s="193" t="s">
        <v>169</v>
      </c>
      <c r="L89" s="194"/>
      <c r="M89" s="96" t="s">
        <v>19</v>
      </c>
      <c r="N89" s="97" t="s">
        <v>44</v>
      </c>
      <c r="O89" s="97" t="s">
        <v>170</v>
      </c>
      <c r="P89" s="97" t="s">
        <v>171</v>
      </c>
      <c r="Q89" s="97" t="s">
        <v>172</v>
      </c>
      <c r="R89" s="97" t="s">
        <v>173</v>
      </c>
      <c r="S89" s="97" t="s">
        <v>174</v>
      </c>
      <c r="T89" s="98" t="s">
        <v>175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2"/>
      <c r="B90" s="43"/>
      <c r="C90" s="103" t="s">
        <v>176</v>
      </c>
      <c r="D90" s="44"/>
      <c r="E90" s="44"/>
      <c r="F90" s="44"/>
      <c r="G90" s="44"/>
      <c r="H90" s="44"/>
      <c r="I90" s="44"/>
      <c r="J90" s="195">
        <f>BK90</f>
        <v>0</v>
      </c>
      <c r="K90" s="44"/>
      <c r="L90" s="48"/>
      <c r="M90" s="99"/>
      <c r="N90" s="196"/>
      <c r="O90" s="100"/>
      <c r="P90" s="197">
        <f>P91</f>
        <v>0</v>
      </c>
      <c r="Q90" s="100"/>
      <c r="R90" s="197">
        <f>R91</f>
        <v>16.6144848</v>
      </c>
      <c r="S90" s="100"/>
      <c r="T90" s="198">
        <f>T91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73</v>
      </c>
      <c r="AU90" s="21" t="s">
        <v>138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177</v>
      </c>
      <c r="F91" s="203" t="s">
        <v>178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P92+P117+P134+P147</f>
        <v>0</v>
      </c>
      <c r="Q91" s="208"/>
      <c r="R91" s="209">
        <f>R92+R117+R134+R147</f>
        <v>16.6144848</v>
      </c>
      <c r="S91" s="208"/>
      <c r="T91" s="210">
        <f>T92+T117+T134+T147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81</v>
      </c>
      <c r="AT91" s="212" t="s">
        <v>73</v>
      </c>
      <c r="AU91" s="212" t="s">
        <v>74</v>
      </c>
      <c r="AY91" s="211" t="s">
        <v>179</v>
      </c>
      <c r="BK91" s="213">
        <f>BK92+BK117+BK134+BK147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81</v>
      </c>
      <c r="F92" s="214" t="s">
        <v>180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P93+P111</f>
        <v>0</v>
      </c>
      <c r="Q92" s="208"/>
      <c r="R92" s="209">
        <f>R93+R111</f>
        <v>9.6885632000000008</v>
      </c>
      <c r="S92" s="208"/>
      <c r="T92" s="210">
        <f>T93+T111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81</v>
      </c>
      <c r="AT92" s="212" t="s">
        <v>73</v>
      </c>
      <c r="AU92" s="212" t="s">
        <v>81</v>
      </c>
      <c r="AY92" s="211" t="s">
        <v>179</v>
      </c>
      <c r="BK92" s="213">
        <f>BK93+BK111</f>
        <v>0</v>
      </c>
    </row>
    <row r="93" s="12" customFormat="1" ht="20.88" customHeight="1">
      <c r="A93" s="12"/>
      <c r="B93" s="200"/>
      <c r="C93" s="201"/>
      <c r="D93" s="202" t="s">
        <v>73</v>
      </c>
      <c r="E93" s="214" t="s">
        <v>297</v>
      </c>
      <c r="F93" s="214" t="s">
        <v>1996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SUM(P94:P110)</f>
        <v>0</v>
      </c>
      <c r="Q93" s="208"/>
      <c r="R93" s="209">
        <f>SUM(R94:R110)</f>
        <v>9.6885632000000008</v>
      </c>
      <c r="S93" s="208"/>
      <c r="T93" s="210">
        <f>SUM(T94:T110)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14</v>
      </c>
      <c r="AY93" s="211" t="s">
        <v>179</v>
      </c>
      <c r="BK93" s="213">
        <f>SUM(BK94:BK110)</f>
        <v>0</v>
      </c>
    </row>
    <row r="94" s="2" customFormat="1" ht="24.15" customHeight="1">
      <c r="A94" s="42"/>
      <c r="B94" s="43"/>
      <c r="C94" s="216" t="s">
        <v>81</v>
      </c>
      <c r="D94" s="216" t="s">
        <v>183</v>
      </c>
      <c r="E94" s="217" t="s">
        <v>1997</v>
      </c>
      <c r="F94" s="218" t="s">
        <v>1998</v>
      </c>
      <c r="G94" s="219" t="s">
        <v>216</v>
      </c>
      <c r="H94" s="220">
        <v>101.90000000000001</v>
      </c>
      <c r="I94" s="221"/>
      <c r="J94" s="222">
        <f>ROUND(I94*H94,2)</f>
        <v>0</v>
      </c>
      <c r="K94" s="218" t="s">
        <v>187</v>
      </c>
      <c r="L94" s="48"/>
      <c r="M94" s="223" t="s">
        <v>19</v>
      </c>
      <c r="N94" s="224" t="s">
        <v>45</v>
      </c>
      <c r="O94" s="88"/>
      <c r="P94" s="225">
        <f>O94*H94</f>
        <v>0</v>
      </c>
      <c r="Q94" s="225">
        <v>0.065259999999999999</v>
      </c>
      <c r="R94" s="225">
        <f>Q94*H94</f>
        <v>6.6499940000000004</v>
      </c>
      <c r="S94" s="225">
        <v>0</v>
      </c>
      <c r="T94" s="226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7" t="s">
        <v>188</v>
      </c>
      <c r="AT94" s="227" t="s">
        <v>183</v>
      </c>
      <c r="AU94" s="227" t="s">
        <v>189</v>
      </c>
      <c r="AY94" s="21" t="s">
        <v>179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1" t="s">
        <v>81</v>
      </c>
      <c r="BK94" s="228">
        <f>ROUND(I94*H94,2)</f>
        <v>0</v>
      </c>
      <c r="BL94" s="21" t="s">
        <v>188</v>
      </c>
      <c r="BM94" s="227" t="s">
        <v>188</v>
      </c>
    </row>
    <row r="95" s="2" customFormat="1">
      <c r="A95" s="42"/>
      <c r="B95" s="43"/>
      <c r="C95" s="44"/>
      <c r="D95" s="229" t="s">
        <v>190</v>
      </c>
      <c r="E95" s="44"/>
      <c r="F95" s="230" t="s">
        <v>1999</v>
      </c>
      <c r="G95" s="44"/>
      <c r="H95" s="44"/>
      <c r="I95" s="231"/>
      <c r="J95" s="44"/>
      <c r="K95" s="44"/>
      <c r="L95" s="48"/>
      <c r="M95" s="232"/>
      <c r="N95" s="233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1" t="s">
        <v>190</v>
      </c>
      <c r="AU95" s="21" t="s">
        <v>189</v>
      </c>
    </row>
    <row r="96" s="13" customFormat="1">
      <c r="A96" s="13"/>
      <c r="B96" s="234"/>
      <c r="C96" s="235"/>
      <c r="D96" s="236" t="s">
        <v>192</v>
      </c>
      <c r="E96" s="237" t="s">
        <v>19</v>
      </c>
      <c r="F96" s="238" t="s">
        <v>193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192</v>
      </c>
      <c r="AU96" s="244" t="s">
        <v>189</v>
      </c>
      <c r="AV96" s="13" t="s">
        <v>81</v>
      </c>
      <c r="AW96" s="13" t="s">
        <v>35</v>
      </c>
      <c r="AX96" s="13" t="s">
        <v>74</v>
      </c>
      <c r="AY96" s="244" t="s">
        <v>179</v>
      </c>
    </row>
    <row r="97" s="13" customFormat="1">
      <c r="A97" s="13"/>
      <c r="B97" s="234"/>
      <c r="C97" s="235"/>
      <c r="D97" s="236" t="s">
        <v>192</v>
      </c>
      <c r="E97" s="237" t="s">
        <v>19</v>
      </c>
      <c r="F97" s="238" t="s">
        <v>2000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192</v>
      </c>
      <c r="AU97" s="244" t="s">
        <v>189</v>
      </c>
      <c r="AV97" s="13" t="s">
        <v>81</v>
      </c>
      <c r="AW97" s="13" t="s">
        <v>35</v>
      </c>
      <c r="AX97" s="13" t="s">
        <v>74</v>
      </c>
      <c r="AY97" s="244" t="s">
        <v>179</v>
      </c>
    </row>
    <row r="98" s="13" customFormat="1">
      <c r="A98" s="13"/>
      <c r="B98" s="234"/>
      <c r="C98" s="235"/>
      <c r="D98" s="236" t="s">
        <v>192</v>
      </c>
      <c r="E98" s="237" t="s">
        <v>19</v>
      </c>
      <c r="F98" s="238" t="s">
        <v>198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192</v>
      </c>
      <c r="AU98" s="244" t="s">
        <v>189</v>
      </c>
      <c r="AV98" s="13" t="s">
        <v>81</v>
      </c>
      <c r="AW98" s="13" t="s">
        <v>35</v>
      </c>
      <c r="AX98" s="13" t="s">
        <v>74</v>
      </c>
      <c r="AY98" s="244" t="s">
        <v>179</v>
      </c>
    </row>
    <row r="99" s="13" customFormat="1">
      <c r="A99" s="13"/>
      <c r="B99" s="234"/>
      <c r="C99" s="235"/>
      <c r="D99" s="236" t="s">
        <v>192</v>
      </c>
      <c r="E99" s="237" t="s">
        <v>19</v>
      </c>
      <c r="F99" s="238" t="s">
        <v>2001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192</v>
      </c>
      <c r="AU99" s="244" t="s">
        <v>189</v>
      </c>
      <c r="AV99" s="13" t="s">
        <v>81</v>
      </c>
      <c r="AW99" s="13" t="s">
        <v>35</v>
      </c>
      <c r="AX99" s="13" t="s">
        <v>74</v>
      </c>
      <c r="AY99" s="244" t="s">
        <v>179</v>
      </c>
    </row>
    <row r="100" s="14" customFormat="1">
      <c r="A100" s="14"/>
      <c r="B100" s="245"/>
      <c r="C100" s="246"/>
      <c r="D100" s="236" t="s">
        <v>192</v>
      </c>
      <c r="E100" s="247" t="s">
        <v>19</v>
      </c>
      <c r="F100" s="248" t="s">
        <v>2002</v>
      </c>
      <c r="G100" s="246"/>
      <c r="H100" s="249">
        <v>24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192</v>
      </c>
      <c r="AU100" s="255" t="s">
        <v>189</v>
      </c>
      <c r="AV100" s="14" t="s">
        <v>14</v>
      </c>
      <c r="AW100" s="14" t="s">
        <v>35</v>
      </c>
      <c r="AX100" s="14" t="s">
        <v>74</v>
      </c>
      <c r="AY100" s="255" t="s">
        <v>179</v>
      </c>
    </row>
    <row r="101" s="13" customFormat="1">
      <c r="A101" s="13"/>
      <c r="B101" s="234"/>
      <c r="C101" s="235"/>
      <c r="D101" s="236" t="s">
        <v>192</v>
      </c>
      <c r="E101" s="237" t="s">
        <v>19</v>
      </c>
      <c r="F101" s="238" t="s">
        <v>2003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192</v>
      </c>
      <c r="AU101" s="244" t="s">
        <v>189</v>
      </c>
      <c r="AV101" s="13" t="s">
        <v>81</v>
      </c>
      <c r="AW101" s="13" t="s">
        <v>35</v>
      </c>
      <c r="AX101" s="13" t="s">
        <v>74</v>
      </c>
      <c r="AY101" s="244" t="s">
        <v>179</v>
      </c>
    </row>
    <row r="102" s="14" customFormat="1">
      <c r="A102" s="14"/>
      <c r="B102" s="245"/>
      <c r="C102" s="246"/>
      <c r="D102" s="236" t="s">
        <v>192</v>
      </c>
      <c r="E102" s="247" t="s">
        <v>19</v>
      </c>
      <c r="F102" s="248" t="s">
        <v>2004</v>
      </c>
      <c r="G102" s="246"/>
      <c r="H102" s="249">
        <v>77.900000000000006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192</v>
      </c>
      <c r="AU102" s="255" t="s">
        <v>189</v>
      </c>
      <c r="AV102" s="14" t="s">
        <v>14</v>
      </c>
      <c r="AW102" s="14" t="s">
        <v>35</v>
      </c>
      <c r="AX102" s="14" t="s">
        <v>74</v>
      </c>
      <c r="AY102" s="255" t="s">
        <v>179</v>
      </c>
    </row>
    <row r="103" s="15" customFormat="1">
      <c r="A103" s="15"/>
      <c r="B103" s="256"/>
      <c r="C103" s="257"/>
      <c r="D103" s="236" t="s">
        <v>192</v>
      </c>
      <c r="E103" s="258" t="s">
        <v>19</v>
      </c>
      <c r="F103" s="259" t="s">
        <v>201</v>
      </c>
      <c r="G103" s="257"/>
      <c r="H103" s="260">
        <v>101.90000000000001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192</v>
      </c>
      <c r="AU103" s="266" t="s">
        <v>189</v>
      </c>
      <c r="AV103" s="15" t="s">
        <v>188</v>
      </c>
      <c r="AW103" s="15" t="s">
        <v>35</v>
      </c>
      <c r="AX103" s="15" t="s">
        <v>81</v>
      </c>
      <c r="AY103" s="266" t="s">
        <v>179</v>
      </c>
    </row>
    <row r="104" s="2" customFormat="1" ht="24.15" customHeight="1">
      <c r="A104" s="42"/>
      <c r="B104" s="43"/>
      <c r="C104" s="216" t="s">
        <v>14</v>
      </c>
      <c r="D104" s="216" t="s">
        <v>183</v>
      </c>
      <c r="E104" s="217" t="s">
        <v>2005</v>
      </c>
      <c r="F104" s="218" t="s">
        <v>2006</v>
      </c>
      <c r="G104" s="219" t="s">
        <v>216</v>
      </c>
      <c r="H104" s="220">
        <v>46.439999999999998</v>
      </c>
      <c r="I104" s="221"/>
      <c r="J104" s="222">
        <f>ROUND(I104*H104,2)</f>
        <v>0</v>
      </c>
      <c r="K104" s="218" t="s">
        <v>187</v>
      </c>
      <c r="L104" s="48"/>
      <c r="M104" s="223" t="s">
        <v>19</v>
      </c>
      <c r="N104" s="224" t="s">
        <v>45</v>
      </c>
      <c r="O104" s="88"/>
      <c r="P104" s="225">
        <f>O104*H104</f>
        <v>0</v>
      </c>
      <c r="Q104" s="225">
        <v>0.065430000000000002</v>
      </c>
      <c r="R104" s="225">
        <f>Q104*H104</f>
        <v>3.0385692</v>
      </c>
      <c r="S104" s="225">
        <v>0</v>
      </c>
      <c r="T104" s="226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188</v>
      </c>
      <c r="AT104" s="227" t="s">
        <v>183</v>
      </c>
      <c r="AU104" s="227" t="s">
        <v>189</v>
      </c>
      <c r="AY104" s="21" t="s">
        <v>179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1" t="s">
        <v>81</v>
      </c>
      <c r="BK104" s="228">
        <f>ROUND(I104*H104,2)</f>
        <v>0</v>
      </c>
      <c r="BL104" s="21" t="s">
        <v>188</v>
      </c>
      <c r="BM104" s="227" t="s">
        <v>2007</v>
      </c>
    </row>
    <row r="105" s="2" customFormat="1">
      <c r="A105" s="42"/>
      <c r="B105" s="43"/>
      <c r="C105" s="44"/>
      <c r="D105" s="229" t="s">
        <v>190</v>
      </c>
      <c r="E105" s="44"/>
      <c r="F105" s="230" t="s">
        <v>2008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190</v>
      </c>
      <c r="AU105" s="21" t="s">
        <v>189</v>
      </c>
    </row>
    <row r="106" s="13" customFormat="1">
      <c r="A106" s="13"/>
      <c r="B106" s="234"/>
      <c r="C106" s="235"/>
      <c r="D106" s="236" t="s">
        <v>192</v>
      </c>
      <c r="E106" s="237" t="s">
        <v>19</v>
      </c>
      <c r="F106" s="238" t="s">
        <v>193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192</v>
      </c>
      <c r="AU106" s="244" t="s">
        <v>189</v>
      </c>
      <c r="AV106" s="13" t="s">
        <v>81</v>
      </c>
      <c r="AW106" s="13" t="s">
        <v>35</v>
      </c>
      <c r="AX106" s="13" t="s">
        <v>74</v>
      </c>
      <c r="AY106" s="244" t="s">
        <v>179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2000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189</v>
      </c>
      <c r="AV107" s="13" t="s">
        <v>81</v>
      </c>
      <c r="AW107" s="13" t="s">
        <v>35</v>
      </c>
      <c r="AX107" s="13" t="s">
        <v>74</v>
      </c>
      <c r="AY107" s="244" t="s">
        <v>179</v>
      </c>
    </row>
    <row r="108" s="13" customFormat="1">
      <c r="A108" s="13"/>
      <c r="B108" s="234"/>
      <c r="C108" s="235"/>
      <c r="D108" s="236" t="s">
        <v>192</v>
      </c>
      <c r="E108" s="237" t="s">
        <v>19</v>
      </c>
      <c r="F108" s="238" t="s">
        <v>2009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192</v>
      </c>
      <c r="AU108" s="244" t="s">
        <v>189</v>
      </c>
      <c r="AV108" s="13" t="s">
        <v>81</v>
      </c>
      <c r="AW108" s="13" t="s">
        <v>35</v>
      </c>
      <c r="AX108" s="13" t="s">
        <v>74</v>
      </c>
      <c r="AY108" s="244" t="s">
        <v>179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2010</v>
      </c>
      <c r="G109" s="246"/>
      <c r="H109" s="249">
        <v>46.439999999999998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189</v>
      </c>
      <c r="AV109" s="14" t="s">
        <v>14</v>
      </c>
      <c r="AW109" s="14" t="s">
        <v>35</v>
      </c>
      <c r="AX109" s="14" t="s">
        <v>74</v>
      </c>
      <c r="AY109" s="255" t="s">
        <v>179</v>
      </c>
    </row>
    <row r="110" s="15" customFormat="1">
      <c r="A110" s="15"/>
      <c r="B110" s="256"/>
      <c r="C110" s="257"/>
      <c r="D110" s="236" t="s">
        <v>192</v>
      </c>
      <c r="E110" s="258" t="s">
        <v>19</v>
      </c>
      <c r="F110" s="259" t="s">
        <v>201</v>
      </c>
      <c r="G110" s="257"/>
      <c r="H110" s="260">
        <v>46.439999999999998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192</v>
      </c>
      <c r="AU110" s="266" t="s">
        <v>189</v>
      </c>
      <c r="AV110" s="15" t="s">
        <v>188</v>
      </c>
      <c r="AW110" s="15" t="s">
        <v>35</v>
      </c>
      <c r="AX110" s="15" t="s">
        <v>81</v>
      </c>
      <c r="AY110" s="266" t="s">
        <v>179</v>
      </c>
    </row>
    <row r="111" s="12" customFormat="1" ht="20.88" customHeight="1">
      <c r="A111" s="12"/>
      <c r="B111" s="200"/>
      <c r="C111" s="201"/>
      <c r="D111" s="202" t="s">
        <v>73</v>
      </c>
      <c r="E111" s="214" t="s">
        <v>229</v>
      </c>
      <c r="F111" s="214" t="s">
        <v>230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14</v>
      </c>
      <c r="AY111" s="211" t="s">
        <v>179</v>
      </c>
      <c r="BK111" s="213">
        <f>SUM(BK112:BK116)</f>
        <v>0</v>
      </c>
    </row>
    <row r="112" s="2" customFormat="1" ht="37.8" customHeight="1">
      <c r="A112" s="42"/>
      <c r="B112" s="43"/>
      <c r="C112" s="216" t="s">
        <v>189</v>
      </c>
      <c r="D112" s="216" t="s">
        <v>183</v>
      </c>
      <c r="E112" s="217" t="s">
        <v>2011</v>
      </c>
      <c r="F112" s="218" t="s">
        <v>2012</v>
      </c>
      <c r="G112" s="219" t="s">
        <v>216</v>
      </c>
      <c r="H112" s="220">
        <v>148.34</v>
      </c>
      <c r="I112" s="221"/>
      <c r="J112" s="222">
        <f>ROUND(I112*H112,2)</f>
        <v>0</v>
      </c>
      <c r="K112" s="218" t="s">
        <v>187</v>
      </c>
      <c r="L112" s="48"/>
      <c r="M112" s="223" t="s">
        <v>19</v>
      </c>
      <c r="N112" s="224" t="s">
        <v>45</v>
      </c>
      <c r="O112" s="8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188</v>
      </c>
      <c r="AT112" s="227" t="s">
        <v>183</v>
      </c>
      <c r="AU112" s="227" t="s">
        <v>189</v>
      </c>
      <c r="AY112" s="21" t="s">
        <v>179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1" t="s">
        <v>81</v>
      </c>
      <c r="BK112" s="228">
        <f>ROUND(I112*H112,2)</f>
        <v>0</v>
      </c>
      <c r="BL112" s="21" t="s">
        <v>188</v>
      </c>
      <c r="BM112" s="227" t="s">
        <v>211</v>
      </c>
    </row>
    <row r="113" s="2" customFormat="1">
      <c r="A113" s="42"/>
      <c r="B113" s="43"/>
      <c r="C113" s="44"/>
      <c r="D113" s="229" t="s">
        <v>190</v>
      </c>
      <c r="E113" s="44"/>
      <c r="F113" s="230" t="s">
        <v>2013</v>
      </c>
      <c r="G113" s="44"/>
      <c r="H113" s="44"/>
      <c r="I113" s="231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190</v>
      </c>
      <c r="AU113" s="21" t="s">
        <v>189</v>
      </c>
    </row>
    <row r="114" s="13" customFormat="1">
      <c r="A114" s="13"/>
      <c r="B114" s="234"/>
      <c r="C114" s="235"/>
      <c r="D114" s="236" t="s">
        <v>192</v>
      </c>
      <c r="E114" s="237" t="s">
        <v>19</v>
      </c>
      <c r="F114" s="238" t="s">
        <v>2014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192</v>
      </c>
      <c r="AU114" s="244" t="s">
        <v>189</v>
      </c>
      <c r="AV114" s="13" t="s">
        <v>81</v>
      </c>
      <c r="AW114" s="13" t="s">
        <v>35</v>
      </c>
      <c r="AX114" s="13" t="s">
        <v>74</v>
      </c>
      <c r="AY114" s="244" t="s">
        <v>179</v>
      </c>
    </row>
    <row r="115" s="14" customFormat="1">
      <c r="A115" s="14"/>
      <c r="B115" s="245"/>
      <c r="C115" s="246"/>
      <c r="D115" s="236" t="s">
        <v>192</v>
      </c>
      <c r="E115" s="247" t="s">
        <v>19</v>
      </c>
      <c r="F115" s="248" t="s">
        <v>2015</v>
      </c>
      <c r="G115" s="246"/>
      <c r="H115" s="249">
        <v>148.34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192</v>
      </c>
      <c r="AU115" s="255" t="s">
        <v>189</v>
      </c>
      <c r="AV115" s="14" t="s">
        <v>14</v>
      </c>
      <c r="AW115" s="14" t="s">
        <v>35</v>
      </c>
      <c r="AX115" s="14" t="s">
        <v>74</v>
      </c>
      <c r="AY115" s="255" t="s">
        <v>179</v>
      </c>
    </row>
    <row r="116" s="15" customFormat="1">
      <c r="A116" s="15"/>
      <c r="B116" s="256"/>
      <c r="C116" s="257"/>
      <c r="D116" s="236" t="s">
        <v>192</v>
      </c>
      <c r="E116" s="258" t="s">
        <v>19</v>
      </c>
      <c r="F116" s="259" t="s">
        <v>201</v>
      </c>
      <c r="G116" s="257"/>
      <c r="H116" s="260">
        <v>148.34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192</v>
      </c>
      <c r="AU116" s="266" t="s">
        <v>189</v>
      </c>
      <c r="AV116" s="15" t="s">
        <v>188</v>
      </c>
      <c r="AW116" s="15" t="s">
        <v>35</v>
      </c>
      <c r="AX116" s="15" t="s">
        <v>81</v>
      </c>
      <c r="AY116" s="266" t="s">
        <v>179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189</v>
      </c>
      <c r="F117" s="214" t="s">
        <v>580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0.1026976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81</v>
      </c>
      <c r="AY117" s="211" t="s">
        <v>179</v>
      </c>
      <c r="BK117" s="213">
        <f>BK118</f>
        <v>0</v>
      </c>
    </row>
    <row r="118" s="12" customFormat="1" ht="20.88" customHeight="1">
      <c r="A118" s="12"/>
      <c r="B118" s="200"/>
      <c r="C118" s="201"/>
      <c r="D118" s="202" t="s">
        <v>73</v>
      </c>
      <c r="E118" s="214" t="s">
        <v>434</v>
      </c>
      <c r="F118" s="214" t="s">
        <v>2016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SUM(P119:P133)</f>
        <v>0</v>
      </c>
      <c r="Q118" s="208"/>
      <c r="R118" s="209">
        <f>SUM(R119:R133)</f>
        <v>0.1026976</v>
      </c>
      <c r="S118" s="208"/>
      <c r="T118" s="210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73</v>
      </c>
      <c r="AU118" s="212" t="s">
        <v>14</v>
      </c>
      <c r="AY118" s="211" t="s">
        <v>179</v>
      </c>
      <c r="BK118" s="213">
        <f>SUM(BK119:BK133)</f>
        <v>0</v>
      </c>
    </row>
    <row r="119" s="2" customFormat="1" ht="33" customHeight="1">
      <c r="A119" s="42"/>
      <c r="B119" s="43"/>
      <c r="C119" s="216" t="s">
        <v>188</v>
      </c>
      <c r="D119" s="216" t="s">
        <v>183</v>
      </c>
      <c r="E119" s="217" t="s">
        <v>2017</v>
      </c>
      <c r="F119" s="218" t="s">
        <v>2018</v>
      </c>
      <c r="G119" s="219" t="s">
        <v>216</v>
      </c>
      <c r="H119" s="220">
        <v>1.9159999999999999</v>
      </c>
      <c r="I119" s="221"/>
      <c r="J119" s="222">
        <f>ROUND(I119*H119,2)</f>
        <v>0</v>
      </c>
      <c r="K119" s="218" t="s">
        <v>187</v>
      </c>
      <c r="L119" s="48"/>
      <c r="M119" s="223" t="s">
        <v>19</v>
      </c>
      <c r="N119" s="224" t="s">
        <v>45</v>
      </c>
      <c r="O119" s="8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7" t="s">
        <v>188</v>
      </c>
      <c r="AT119" s="227" t="s">
        <v>183</v>
      </c>
      <c r="AU119" s="227" t="s">
        <v>189</v>
      </c>
      <c r="AY119" s="21" t="s">
        <v>179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1" t="s">
        <v>81</v>
      </c>
      <c r="BK119" s="228">
        <f>ROUND(I119*H119,2)</f>
        <v>0</v>
      </c>
      <c r="BL119" s="21" t="s">
        <v>188</v>
      </c>
      <c r="BM119" s="227" t="s">
        <v>2019</v>
      </c>
    </row>
    <row r="120" s="2" customFormat="1">
      <c r="A120" s="42"/>
      <c r="B120" s="43"/>
      <c r="C120" s="44"/>
      <c r="D120" s="229" t="s">
        <v>190</v>
      </c>
      <c r="E120" s="44"/>
      <c r="F120" s="230" t="s">
        <v>2020</v>
      </c>
      <c r="G120" s="44"/>
      <c r="H120" s="44"/>
      <c r="I120" s="231"/>
      <c r="J120" s="44"/>
      <c r="K120" s="44"/>
      <c r="L120" s="48"/>
      <c r="M120" s="232"/>
      <c r="N120" s="233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190</v>
      </c>
      <c r="AU120" s="21" t="s">
        <v>189</v>
      </c>
    </row>
    <row r="121" s="2" customFormat="1">
      <c r="A121" s="42"/>
      <c r="B121" s="43"/>
      <c r="C121" s="44"/>
      <c r="D121" s="236" t="s">
        <v>272</v>
      </c>
      <c r="E121" s="44"/>
      <c r="F121" s="277" t="s">
        <v>2021</v>
      </c>
      <c r="G121" s="44"/>
      <c r="H121" s="44"/>
      <c r="I121" s="231"/>
      <c r="J121" s="44"/>
      <c r="K121" s="44"/>
      <c r="L121" s="48"/>
      <c r="M121" s="232"/>
      <c r="N121" s="233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272</v>
      </c>
      <c r="AU121" s="21" t="s">
        <v>189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193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2000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198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2022</v>
      </c>
      <c r="G125" s="246"/>
      <c r="H125" s="249">
        <v>1.9159999999999999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189</v>
      </c>
      <c r="AV125" s="14" t="s">
        <v>14</v>
      </c>
      <c r="AW125" s="14" t="s">
        <v>35</v>
      </c>
      <c r="AX125" s="14" t="s">
        <v>74</v>
      </c>
      <c r="AY125" s="255" t="s">
        <v>179</v>
      </c>
    </row>
    <row r="126" s="15" customFormat="1">
      <c r="A126" s="15"/>
      <c r="B126" s="256"/>
      <c r="C126" s="257"/>
      <c r="D126" s="236" t="s">
        <v>192</v>
      </c>
      <c r="E126" s="258" t="s">
        <v>19</v>
      </c>
      <c r="F126" s="259" t="s">
        <v>201</v>
      </c>
      <c r="G126" s="257"/>
      <c r="H126" s="260">
        <v>1.9159999999999999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192</v>
      </c>
      <c r="AU126" s="266" t="s">
        <v>189</v>
      </c>
      <c r="AV126" s="15" t="s">
        <v>188</v>
      </c>
      <c r="AW126" s="15" t="s">
        <v>35</v>
      </c>
      <c r="AX126" s="15" t="s">
        <v>81</v>
      </c>
      <c r="AY126" s="266" t="s">
        <v>179</v>
      </c>
    </row>
    <row r="127" s="2" customFormat="1" ht="16.5" customHeight="1">
      <c r="A127" s="42"/>
      <c r="B127" s="43"/>
      <c r="C127" s="216" t="s">
        <v>222</v>
      </c>
      <c r="D127" s="216" t="s">
        <v>183</v>
      </c>
      <c r="E127" s="217" t="s">
        <v>2023</v>
      </c>
      <c r="F127" s="218" t="s">
        <v>2024</v>
      </c>
      <c r="G127" s="219" t="s">
        <v>186</v>
      </c>
      <c r="H127" s="220">
        <v>9.5800000000000001</v>
      </c>
      <c r="I127" s="221"/>
      <c r="J127" s="222">
        <f>ROUND(I127*H127,2)</f>
        <v>0</v>
      </c>
      <c r="K127" s="218" t="s">
        <v>187</v>
      </c>
      <c r="L127" s="48"/>
      <c r="M127" s="223" t="s">
        <v>19</v>
      </c>
      <c r="N127" s="224" t="s">
        <v>45</v>
      </c>
      <c r="O127" s="88"/>
      <c r="P127" s="225">
        <f>O127*H127</f>
        <v>0</v>
      </c>
      <c r="Q127" s="225">
        <v>0.01072</v>
      </c>
      <c r="R127" s="225">
        <f>Q127*H127</f>
        <v>0.1026976</v>
      </c>
      <c r="S127" s="225">
        <v>0</v>
      </c>
      <c r="T127" s="226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7" t="s">
        <v>188</v>
      </c>
      <c r="AT127" s="227" t="s">
        <v>183</v>
      </c>
      <c r="AU127" s="227" t="s">
        <v>189</v>
      </c>
      <c r="AY127" s="21" t="s">
        <v>179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1" t="s">
        <v>81</v>
      </c>
      <c r="BK127" s="228">
        <f>ROUND(I127*H127,2)</f>
        <v>0</v>
      </c>
      <c r="BL127" s="21" t="s">
        <v>188</v>
      </c>
      <c r="BM127" s="227" t="s">
        <v>2025</v>
      </c>
    </row>
    <row r="128" s="2" customFormat="1">
      <c r="A128" s="42"/>
      <c r="B128" s="43"/>
      <c r="C128" s="44"/>
      <c r="D128" s="229" t="s">
        <v>190</v>
      </c>
      <c r="E128" s="44"/>
      <c r="F128" s="230" t="s">
        <v>2026</v>
      </c>
      <c r="G128" s="44"/>
      <c r="H128" s="44"/>
      <c r="I128" s="231"/>
      <c r="J128" s="44"/>
      <c r="K128" s="44"/>
      <c r="L128" s="48"/>
      <c r="M128" s="232"/>
      <c r="N128" s="233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190</v>
      </c>
      <c r="AU128" s="21" t="s">
        <v>189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193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2000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198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4" customFormat="1">
      <c r="A132" s="14"/>
      <c r="B132" s="245"/>
      <c r="C132" s="246"/>
      <c r="D132" s="236" t="s">
        <v>192</v>
      </c>
      <c r="E132" s="247" t="s">
        <v>19</v>
      </c>
      <c r="F132" s="248" t="s">
        <v>2027</v>
      </c>
      <c r="G132" s="246"/>
      <c r="H132" s="249">
        <v>9.5800000000000001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192</v>
      </c>
      <c r="AU132" s="255" t="s">
        <v>189</v>
      </c>
      <c r="AV132" s="14" t="s">
        <v>14</v>
      </c>
      <c r="AW132" s="14" t="s">
        <v>35</v>
      </c>
      <c r="AX132" s="14" t="s">
        <v>74</v>
      </c>
      <c r="AY132" s="255" t="s">
        <v>179</v>
      </c>
    </row>
    <row r="133" s="15" customFormat="1">
      <c r="A133" s="15"/>
      <c r="B133" s="256"/>
      <c r="C133" s="257"/>
      <c r="D133" s="236" t="s">
        <v>192</v>
      </c>
      <c r="E133" s="258" t="s">
        <v>19</v>
      </c>
      <c r="F133" s="259" t="s">
        <v>201</v>
      </c>
      <c r="G133" s="257"/>
      <c r="H133" s="260">
        <v>9.5800000000000001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192</v>
      </c>
      <c r="AU133" s="266" t="s">
        <v>189</v>
      </c>
      <c r="AV133" s="15" t="s">
        <v>188</v>
      </c>
      <c r="AW133" s="15" t="s">
        <v>35</v>
      </c>
      <c r="AX133" s="15" t="s">
        <v>81</v>
      </c>
      <c r="AY133" s="266" t="s">
        <v>179</v>
      </c>
    </row>
    <row r="134" s="12" customFormat="1" ht="22.8" customHeight="1">
      <c r="A134" s="12"/>
      <c r="B134" s="200"/>
      <c r="C134" s="201"/>
      <c r="D134" s="202" t="s">
        <v>73</v>
      </c>
      <c r="E134" s="214" t="s">
        <v>211</v>
      </c>
      <c r="F134" s="214" t="s">
        <v>2028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P135</f>
        <v>0</v>
      </c>
      <c r="Q134" s="208"/>
      <c r="R134" s="209">
        <f>R135</f>
        <v>6.8232239999999997</v>
      </c>
      <c r="S134" s="208"/>
      <c r="T134" s="21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81</v>
      </c>
      <c r="AT134" s="212" t="s">
        <v>73</v>
      </c>
      <c r="AU134" s="212" t="s">
        <v>81</v>
      </c>
      <c r="AY134" s="211" t="s">
        <v>179</v>
      </c>
      <c r="BK134" s="213">
        <f>BK135</f>
        <v>0</v>
      </c>
    </row>
    <row r="135" s="12" customFormat="1" ht="20.88" customHeight="1">
      <c r="A135" s="12"/>
      <c r="B135" s="200"/>
      <c r="C135" s="201"/>
      <c r="D135" s="202" t="s">
        <v>73</v>
      </c>
      <c r="E135" s="214" t="s">
        <v>939</v>
      </c>
      <c r="F135" s="214" t="s">
        <v>2029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SUM(P136:P146)</f>
        <v>0</v>
      </c>
      <c r="Q135" s="208"/>
      <c r="R135" s="209">
        <f>SUM(R136:R146)</f>
        <v>6.8232239999999997</v>
      </c>
      <c r="S135" s="208"/>
      <c r="T135" s="210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81</v>
      </c>
      <c r="AT135" s="212" t="s">
        <v>73</v>
      </c>
      <c r="AU135" s="212" t="s">
        <v>14</v>
      </c>
      <c r="AY135" s="211" t="s">
        <v>179</v>
      </c>
      <c r="BK135" s="213">
        <f>SUM(BK136:BK146)</f>
        <v>0</v>
      </c>
    </row>
    <row r="136" s="2" customFormat="1" ht="21.75" customHeight="1">
      <c r="A136" s="42"/>
      <c r="B136" s="43"/>
      <c r="C136" s="216" t="s">
        <v>211</v>
      </c>
      <c r="D136" s="216" t="s">
        <v>183</v>
      </c>
      <c r="E136" s="217" t="s">
        <v>2030</v>
      </c>
      <c r="F136" s="218" t="s">
        <v>2031</v>
      </c>
      <c r="G136" s="219" t="s">
        <v>216</v>
      </c>
      <c r="H136" s="220">
        <v>2.7000000000000002</v>
      </c>
      <c r="I136" s="221"/>
      <c r="J136" s="222">
        <f>ROUND(I136*H136,2)</f>
        <v>0</v>
      </c>
      <c r="K136" s="218" t="s">
        <v>187</v>
      </c>
      <c r="L136" s="48"/>
      <c r="M136" s="223" t="s">
        <v>19</v>
      </c>
      <c r="N136" s="224" t="s">
        <v>45</v>
      </c>
      <c r="O136" s="88"/>
      <c r="P136" s="225">
        <f>O136*H136</f>
        <v>0</v>
      </c>
      <c r="Q136" s="225">
        <v>2.5018699999999998</v>
      </c>
      <c r="R136" s="225">
        <f>Q136*H136</f>
        <v>6.7550489999999996</v>
      </c>
      <c r="S136" s="225">
        <v>0</v>
      </c>
      <c r="T136" s="226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7" t="s">
        <v>188</v>
      </c>
      <c r="AT136" s="227" t="s">
        <v>183</v>
      </c>
      <c r="AU136" s="227" t="s">
        <v>189</v>
      </c>
      <c r="AY136" s="21" t="s">
        <v>179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1" t="s">
        <v>81</v>
      </c>
      <c r="BK136" s="228">
        <f>ROUND(I136*H136,2)</f>
        <v>0</v>
      </c>
      <c r="BL136" s="21" t="s">
        <v>188</v>
      </c>
      <c r="BM136" s="227" t="s">
        <v>225</v>
      </c>
    </row>
    <row r="137" s="2" customFormat="1">
      <c r="A137" s="42"/>
      <c r="B137" s="43"/>
      <c r="C137" s="44"/>
      <c r="D137" s="229" t="s">
        <v>190</v>
      </c>
      <c r="E137" s="44"/>
      <c r="F137" s="230" t="s">
        <v>2032</v>
      </c>
      <c r="G137" s="44"/>
      <c r="H137" s="44"/>
      <c r="I137" s="231"/>
      <c r="J137" s="44"/>
      <c r="K137" s="44"/>
      <c r="L137" s="48"/>
      <c r="M137" s="232"/>
      <c r="N137" s="233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190</v>
      </c>
      <c r="AU137" s="21" t="s">
        <v>189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2033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2034</v>
      </c>
      <c r="G139" s="246"/>
      <c r="H139" s="249">
        <v>2.7000000000000002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189</v>
      </c>
      <c r="AV139" s="14" t="s">
        <v>14</v>
      </c>
      <c r="AW139" s="14" t="s">
        <v>35</v>
      </c>
      <c r="AX139" s="14" t="s">
        <v>74</v>
      </c>
      <c r="AY139" s="255" t="s">
        <v>179</v>
      </c>
    </row>
    <row r="140" s="15" customFormat="1">
      <c r="A140" s="15"/>
      <c r="B140" s="256"/>
      <c r="C140" s="257"/>
      <c r="D140" s="236" t="s">
        <v>192</v>
      </c>
      <c r="E140" s="258" t="s">
        <v>19</v>
      </c>
      <c r="F140" s="259" t="s">
        <v>201</v>
      </c>
      <c r="G140" s="257"/>
      <c r="H140" s="260">
        <v>2.7000000000000002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192</v>
      </c>
      <c r="AU140" s="266" t="s">
        <v>189</v>
      </c>
      <c r="AV140" s="15" t="s">
        <v>188</v>
      </c>
      <c r="AW140" s="15" t="s">
        <v>35</v>
      </c>
      <c r="AX140" s="15" t="s">
        <v>81</v>
      </c>
      <c r="AY140" s="266" t="s">
        <v>179</v>
      </c>
    </row>
    <row r="141" s="2" customFormat="1" ht="21.75" customHeight="1">
      <c r="A141" s="42"/>
      <c r="B141" s="43"/>
      <c r="C141" s="216" t="s">
        <v>240</v>
      </c>
      <c r="D141" s="216" t="s">
        <v>183</v>
      </c>
      <c r="E141" s="217" t="s">
        <v>2035</v>
      </c>
      <c r="F141" s="218" t="s">
        <v>2036</v>
      </c>
      <c r="G141" s="219" t="s">
        <v>216</v>
      </c>
      <c r="H141" s="220">
        <v>2.7000000000000002</v>
      </c>
      <c r="I141" s="221"/>
      <c r="J141" s="222">
        <f>ROUND(I141*H141,2)</f>
        <v>0</v>
      </c>
      <c r="K141" s="218" t="s">
        <v>187</v>
      </c>
      <c r="L141" s="48"/>
      <c r="M141" s="223" t="s">
        <v>19</v>
      </c>
      <c r="N141" s="224" t="s">
        <v>45</v>
      </c>
      <c r="O141" s="8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7" t="s">
        <v>188</v>
      </c>
      <c r="AT141" s="227" t="s">
        <v>183</v>
      </c>
      <c r="AU141" s="227" t="s">
        <v>189</v>
      </c>
      <c r="AY141" s="21" t="s">
        <v>179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1" t="s">
        <v>81</v>
      </c>
      <c r="BK141" s="228">
        <f>ROUND(I141*H141,2)</f>
        <v>0</v>
      </c>
      <c r="BL141" s="21" t="s">
        <v>188</v>
      </c>
      <c r="BM141" s="227" t="s">
        <v>207</v>
      </c>
    </row>
    <row r="142" s="2" customFormat="1">
      <c r="A142" s="42"/>
      <c r="B142" s="43"/>
      <c r="C142" s="44"/>
      <c r="D142" s="229" t="s">
        <v>190</v>
      </c>
      <c r="E142" s="44"/>
      <c r="F142" s="230" t="s">
        <v>2037</v>
      </c>
      <c r="G142" s="44"/>
      <c r="H142" s="44"/>
      <c r="I142" s="231"/>
      <c r="J142" s="44"/>
      <c r="K142" s="44"/>
      <c r="L142" s="48"/>
      <c r="M142" s="232"/>
      <c r="N142" s="233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190</v>
      </c>
      <c r="AU142" s="21" t="s">
        <v>189</v>
      </c>
    </row>
    <row r="143" s="2" customFormat="1" ht="24.15" customHeight="1">
      <c r="A143" s="42"/>
      <c r="B143" s="43"/>
      <c r="C143" s="216" t="s">
        <v>217</v>
      </c>
      <c r="D143" s="216" t="s">
        <v>183</v>
      </c>
      <c r="E143" s="217" t="s">
        <v>2038</v>
      </c>
      <c r="F143" s="218" t="s">
        <v>2039</v>
      </c>
      <c r="G143" s="219" t="s">
        <v>216</v>
      </c>
      <c r="H143" s="220">
        <v>2.7000000000000002</v>
      </c>
      <c r="I143" s="221"/>
      <c r="J143" s="222">
        <f>ROUND(I143*H143,2)</f>
        <v>0</v>
      </c>
      <c r="K143" s="218" t="s">
        <v>187</v>
      </c>
      <c r="L143" s="48"/>
      <c r="M143" s="223" t="s">
        <v>19</v>
      </c>
      <c r="N143" s="224" t="s">
        <v>45</v>
      </c>
      <c r="O143" s="8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188</v>
      </c>
      <c r="AT143" s="227" t="s">
        <v>183</v>
      </c>
      <c r="AU143" s="227" t="s">
        <v>189</v>
      </c>
      <c r="AY143" s="21" t="s">
        <v>179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1" t="s">
        <v>81</v>
      </c>
      <c r="BK143" s="228">
        <f>ROUND(I143*H143,2)</f>
        <v>0</v>
      </c>
      <c r="BL143" s="21" t="s">
        <v>188</v>
      </c>
      <c r="BM143" s="227" t="s">
        <v>297</v>
      </c>
    </row>
    <row r="144" s="2" customFormat="1">
      <c r="A144" s="42"/>
      <c r="B144" s="43"/>
      <c r="C144" s="44"/>
      <c r="D144" s="229" t="s">
        <v>190</v>
      </c>
      <c r="E144" s="44"/>
      <c r="F144" s="230" t="s">
        <v>2040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190</v>
      </c>
      <c r="AU144" s="21" t="s">
        <v>189</v>
      </c>
    </row>
    <row r="145" s="2" customFormat="1" ht="24.15" customHeight="1">
      <c r="A145" s="42"/>
      <c r="B145" s="43"/>
      <c r="C145" s="216" t="s">
        <v>256</v>
      </c>
      <c r="D145" s="216" t="s">
        <v>183</v>
      </c>
      <c r="E145" s="217" t="s">
        <v>2041</v>
      </c>
      <c r="F145" s="218" t="s">
        <v>2042</v>
      </c>
      <c r="G145" s="219" t="s">
        <v>216</v>
      </c>
      <c r="H145" s="220">
        <v>2.7000000000000002</v>
      </c>
      <c r="I145" s="221"/>
      <c r="J145" s="222">
        <f>ROUND(I145*H145,2)</f>
        <v>0</v>
      </c>
      <c r="K145" s="218" t="s">
        <v>187</v>
      </c>
      <c r="L145" s="48"/>
      <c r="M145" s="223" t="s">
        <v>19</v>
      </c>
      <c r="N145" s="224" t="s">
        <v>45</v>
      </c>
      <c r="O145" s="88"/>
      <c r="P145" s="225">
        <f>O145*H145</f>
        <v>0</v>
      </c>
      <c r="Q145" s="225">
        <v>0.025250000000000002</v>
      </c>
      <c r="R145" s="225">
        <f>Q145*H145</f>
        <v>0.068175000000000013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188</v>
      </c>
      <c r="AT145" s="227" t="s">
        <v>183</v>
      </c>
      <c r="AU145" s="227" t="s">
        <v>189</v>
      </c>
      <c r="AY145" s="21" t="s">
        <v>179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1" t="s">
        <v>81</v>
      </c>
      <c r="BK145" s="228">
        <f>ROUND(I145*H145,2)</f>
        <v>0</v>
      </c>
      <c r="BL145" s="21" t="s">
        <v>188</v>
      </c>
      <c r="BM145" s="227" t="s">
        <v>229</v>
      </c>
    </row>
    <row r="146" s="2" customFormat="1">
      <c r="A146" s="42"/>
      <c r="B146" s="43"/>
      <c r="C146" s="44"/>
      <c r="D146" s="229" t="s">
        <v>190</v>
      </c>
      <c r="E146" s="44"/>
      <c r="F146" s="230" t="s">
        <v>2043</v>
      </c>
      <c r="G146" s="44"/>
      <c r="H146" s="44"/>
      <c r="I146" s="231"/>
      <c r="J146" s="44"/>
      <c r="K146" s="44"/>
      <c r="L146" s="48"/>
      <c r="M146" s="232"/>
      <c r="N146" s="233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190</v>
      </c>
      <c r="AU146" s="21" t="s">
        <v>189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256</v>
      </c>
      <c r="F147" s="214" t="s">
        <v>414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P148</f>
        <v>0</v>
      </c>
      <c r="Q147" s="208"/>
      <c r="R147" s="209">
        <f>R148</f>
        <v>0</v>
      </c>
      <c r="S147" s="208"/>
      <c r="T147" s="21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81</v>
      </c>
      <c r="AT147" s="212" t="s">
        <v>73</v>
      </c>
      <c r="AU147" s="212" t="s">
        <v>81</v>
      </c>
      <c r="AY147" s="211" t="s">
        <v>179</v>
      </c>
      <c r="BK147" s="213">
        <f>BK148</f>
        <v>0</v>
      </c>
    </row>
    <row r="148" s="12" customFormat="1" ht="20.88" customHeight="1">
      <c r="A148" s="12"/>
      <c r="B148" s="200"/>
      <c r="C148" s="201"/>
      <c r="D148" s="202" t="s">
        <v>73</v>
      </c>
      <c r="E148" s="214" t="s">
        <v>466</v>
      </c>
      <c r="F148" s="214" t="s">
        <v>467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P149</f>
        <v>0</v>
      </c>
      <c r="Q148" s="208"/>
      <c r="R148" s="209">
        <f>R149</f>
        <v>0</v>
      </c>
      <c r="S148" s="208"/>
      <c r="T148" s="21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14</v>
      </c>
      <c r="AY148" s="211" t="s">
        <v>179</v>
      </c>
      <c r="BK148" s="213">
        <f>BK149</f>
        <v>0</v>
      </c>
    </row>
    <row r="149" s="17" customFormat="1" ht="20.88" customHeight="1">
      <c r="A149" s="17"/>
      <c r="B149" s="289"/>
      <c r="C149" s="290"/>
      <c r="D149" s="291" t="s">
        <v>73</v>
      </c>
      <c r="E149" s="291" t="s">
        <v>477</v>
      </c>
      <c r="F149" s="291" t="s">
        <v>478</v>
      </c>
      <c r="G149" s="290"/>
      <c r="H149" s="290"/>
      <c r="I149" s="292"/>
      <c r="J149" s="293">
        <f>BK149</f>
        <v>0</v>
      </c>
      <c r="K149" s="290"/>
      <c r="L149" s="294"/>
      <c r="M149" s="295"/>
      <c r="N149" s="296"/>
      <c r="O149" s="296"/>
      <c r="P149" s="297">
        <f>SUM(P150:P151)</f>
        <v>0</v>
      </c>
      <c r="Q149" s="296"/>
      <c r="R149" s="297">
        <f>SUM(R150:R151)</f>
        <v>0</v>
      </c>
      <c r="S149" s="296"/>
      <c r="T149" s="298">
        <f>SUM(T150:T151)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299" t="s">
        <v>81</v>
      </c>
      <c r="AT149" s="300" t="s">
        <v>73</v>
      </c>
      <c r="AU149" s="300" t="s">
        <v>189</v>
      </c>
      <c r="AY149" s="299" t="s">
        <v>179</v>
      </c>
      <c r="BK149" s="301">
        <f>SUM(BK150:BK151)</f>
        <v>0</v>
      </c>
    </row>
    <row r="150" s="2" customFormat="1" ht="24.15" customHeight="1">
      <c r="A150" s="42"/>
      <c r="B150" s="43"/>
      <c r="C150" s="216" t="s">
        <v>225</v>
      </c>
      <c r="D150" s="216" t="s">
        <v>183</v>
      </c>
      <c r="E150" s="217" t="s">
        <v>2044</v>
      </c>
      <c r="F150" s="218" t="s">
        <v>2045</v>
      </c>
      <c r="G150" s="219" t="s">
        <v>269</v>
      </c>
      <c r="H150" s="220">
        <v>16.614000000000001</v>
      </c>
      <c r="I150" s="221"/>
      <c r="J150" s="222">
        <f>ROUND(I150*H150,2)</f>
        <v>0</v>
      </c>
      <c r="K150" s="218" t="s">
        <v>187</v>
      </c>
      <c r="L150" s="48"/>
      <c r="M150" s="223" t="s">
        <v>19</v>
      </c>
      <c r="N150" s="224" t="s">
        <v>45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188</v>
      </c>
      <c r="AT150" s="227" t="s">
        <v>183</v>
      </c>
      <c r="AU150" s="227" t="s">
        <v>188</v>
      </c>
      <c r="AY150" s="21" t="s">
        <v>179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1" t="s">
        <v>81</v>
      </c>
      <c r="BK150" s="228">
        <f>ROUND(I150*H150,2)</f>
        <v>0</v>
      </c>
      <c r="BL150" s="21" t="s">
        <v>188</v>
      </c>
      <c r="BM150" s="227" t="s">
        <v>288</v>
      </c>
    </row>
    <row r="151" s="2" customFormat="1">
      <c r="A151" s="42"/>
      <c r="B151" s="43"/>
      <c r="C151" s="44"/>
      <c r="D151" s="229" t="s">
        <v>190</v>
      </c>
      <c r="E151" s="44"/>
      <c r="F151" s="230" t="s">
        <v>2046</v>
      </c>
      <c r="G151" s="44"/>
      <c r="H151" s="44"/>
      <c r="I151" s="231"/>
      <c r="J151" s="44"/>
      <c r="K151" s="44"/>
      <c r="L151" s="48"/>
      <c r="M151" s="305"/>
      <c r="N151" s="306"/>
      <c r="O151" s="307"/>
      <c r="P151" s="307"/>
      <c r="Q151" s="307"/>
      <c r="R151" s="307"/>
      <c r="S151" s="307"/>
      <c r="T151" s="308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190</v>
      </c>
      <c r="AU151" s="21" t="s">
        <v>188</v>
      </c>
    </row>
    <row r="152" s="2" customFormat="1" ht="6.96" customHeight="1">
      <c r="A152" s="42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48"/>
      <c r="M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</row>
  </sheetData>
  <sheetProtection sheet="1" autoFilter="0" formatColumns="0" formatRows="0" objects="1" scenarios="1" spinCount="100000" saltValue="RRnx+obpkXJ59pw97gdrb6d63lzrXtPRDftBpfN+djDfa2XsMcLov6dVhD+O1ZScuef3yjK4P8PsqzTyE7PwZQ==" hashValue="JMg7anolTXaFTOux0idCjk07T1wI1INsfG3+/fzb+LP5rfAuAFkmcIh9CZGLafVfCh1sVmbjet7gqM2Zfs17UA==" algorithmName="SHA-512" password="CC35"/>
  <autoFilter ref="C89:K15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3_02/149264111"/>
    <hyperlink ref="F105" r:id="rId2" display="https://podminky.urs.cz/item/CS_URS_2023_02/149464111"/>
    <hyperlink ref="F113" r:id="rId3" display="https://podminky.urs.cz/item/CS_URS_2023_02/162351144"/>
    <hyperlink ref="F120" r:id="rId4" display="https://podminky.urs.cz/item/CS_URS_2023_02/372311114"/>
    <hyperlink ref="F128" r:id="rId5" display="https://podminky.urs.cz/item/CS_URS_2023_02/372351111"/>
    <hyperlink ref="F137" r:id="rId6" display="https://podminky.urs.cz/item/CS_URS_2023_02/631311135"/>
    <hyperlink ref="F142" r:id="rId7" display="https://podminky.urs.cz/item/CS_URS_2023_02/631319013"/>
    <hyperlink ref="F144" r:id="rId8" display="https://podminky.urs.cz/item/CS_URS_2023_02/631319175"/>
    <hyperlink ref="F146" r:id="rId9" display="https://podminky.urs.cz/item/CS_URS_2023_02/631319203"/>
    <hyperlink ref="F151" r:id="rId10" display="https://podminky.urs.cz/item/CS_URS_2023_02/998252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2047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15. 1. 2024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ROUND(J107,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ROUND((SUM(BE107:BE415)),  2)</f>
        <v>0</v>
      </c>
      <c r="G33" s="42"/>
      <c r="H33" s="42"/>
      <c r="I33" s="161">
        <v>0.20999999999999999</v>
      </c>
      <c r="J33" s="160">
        <f>ROUND(((SUM(BE107:BE415))*I33),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ROUND((SUM(BF107:BF415)),  2)</f>
        <v>0</v>
      </c>
      <c r="G34" s="42"/>
      <c r="H34" s="42"/>
      <c r="I34" s="161">
        <v>0.14999999999999999</v>
      </c>
      <c r="J34" s="160">
        <f>ROUND(((SUM(BF107:BF415))*I34),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ROUND((SUM(BG107:BG415)),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ROUND((SUM(BH107:BH415)),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ROUND((SUM(BI107:BI415)),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205 - Zárubní zeď vlevo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15. 1. 2024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J107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139</v>
      </c>
      <c r="E60" s="181"/>
      <c r="F60" s="181"/>
      <c r="G60" s="181"/>
      <c r="H60" s="181"/>
      <c r="I60" s="181"/>
      <c r="J60" s="182">
        <f>J108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140</v>
      </c>
      <c r="E61" s="186"/>
      <c r="F61" s="186"/>
      <c r="G61" s="186"/>
      <c r="H61" s="186"/>
      <c r="I61" s="186"/>
      <c r="J61" s="187">
        <f>J109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142</v>
      </c>
      <c r="E62" s="186"/>
      <c r="F62" s="186"/>
      <c r="G62" s="186"/>
      <c r="H62" s="186"/>
      <c r="I62" s="186"/>
      <c r="J62" s="187">
        <f>J110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144</v>
      </c>
      <c r="E63" s="186"/>
      <c r="F63" s="186"/>
      <c r="G63" s="186"/>
      <c r="H63" s="186"/>
      <c r="I63" s="186"/>
      <c r="J63" s="187">
        <f>J127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9"/>
      <c r="D64" s="185" t="s">
        <v>145</v>
      </c>
      <c r="E64" s="186"/>
      <c r="F64" s="186"/>
      <c r="G64" s="186"/>
      <c r="H64" s="186"/>
      <c r="I64" s="186"/>
      <c r="J64" s="187">
        <f>J148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146</v>
      </c>
      <c r="E65" s="186"/>
      <c r="F65" s="186"/>
      <c r="G65" s="186"/>
      <c r="H65" s="186"/>
      <c r="I65" s="186"/>
      <c r="J65" s="187">
        <f>J180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147</v>
      </c>
      <c r="E66" s="186"/>
      <c r="F66" s="186"/>
      <c r="G66" s="186"/>
      <c r="H66" s="186"/>
      <c r="I66" s="186"/>
      <c r="J66" s="187">
        <f>J200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747</v>
      </c>
      <c r="E67" s="186"/>
      <c r="F67" s="186"/>
      <c r="G67" s="186"/>
      <c r="H67" s="186"/>
      <c r="I67" s="186"/>
      <c r="J67" s="187">
        <f>J201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505</v>
      </c>
      <c r="E68" s="186"/>
      <c r="F68" s="186"/>
      <c r="G68" s="186"/>
      <c r="H68" s="186"/>
      <c r="I68" s="186"/>
      <c r="J68" s="187">
        <f>J213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1053</v>
      </c>
      <c r="E69" s="186"/>
      <c r="F69" s="186"/>
      <c r="G69" s="186"/>
      <c r="H69" s="186"/>
      <c r="I69" s="186"/>
      <c r="J69" s="187">
        <f>J214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506</v>
      </c>
      <c r="E70" s="186"/>
      <c r="F70" s="186"/>
      <c r="G70" s="186"/>
      <c r="H70" s="186"/>
      <c r="I70" s="186"/>
      <c r="J70" s="187">
        <f>J233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507</v>
      </c>
      <c r="E71" s="186"/>
      <c r="F71" s="186"/>
      <c r="G71" s="186"/>
      <c r="H71" s="186"/>
      <c r="I71" s="186"/>
      <c r="J71" s="187">
        <f>J252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149</v>
      </c>
      <c r="E72" s="186"/>
      <c r="F72" s="186"/>
      <c r="G72" s="186"/>
      <c r="H72" s="186"/>
      <c r="I72" s="186"/>
      <c r="J72" s="187">
        <f>J285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150</v>
      </c>
      <c r="E73" s="186"/>
      <c r="F73" s="186"/>
      <c r="G73" s="186"/>
      <c r="H73" s="186"/>
      <c r="I73" s="186"/>
      <c r="J73" s="187">
        <f>J286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9"/>
      <c r="D74" s="185" t="s">
        <v>151</v>
      </c>
      <c r="E74" s="186"/>
      <c r="F74" s="186"/>
      <c r="G74" s="186"/>
      <c r="H74" s="186"/>
      <c r="I74" s="186"/>
      <c r="J74" s="187">
        <f>J291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509</v>
      </c>
      <c r="E75" s="186"/>
      <c r="F75" s="186"/>
      <c r="G75" s="186"/>
      <c r="H75" s="186"/>
      <c r="I75" s="186"/>
      <c r="J75" s="187">
        <f>J292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154</v>
      </c>
      <c r="E76" s="186"/>
      <c r="F76" s="186"/>
      <c r="G76" s="186"/>
      <c r="H76" s="186"/>
      <c r="I76" s="186"/>
      <c r="J76" s="187">
        <f>J298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1471</v>
      </c>
      <c r="E77" s="186"/>
      <c r="F77" s="186"/>
      <c r="G77" s="186"/>
      <c r="H77" s="186"/>
      <c r="I77" s="186"/>
      <c r="J77" s="187">
        <f>J299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155</v>
      </c>
      <c r="E78" s="186"/>
      <c r="F78" s="186"/>
      <c r="G78" s="186"/>
      <c r="H78" s="186"/>
      <c r="I78" s="186"/>
      <c r="J78" s="187">
        <f>J312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156</v>
      </c>
      <c r="E79" s="186"/>
      <c r="F79" s="186"/>
      <c r="G79" s="186"/>
      <c r="H79" s="186"/>
      <c r="I79" s="186"/>
      <c r="J79" s="187">
        <f>J327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157</v>
      </c>
      <c r="E80" s="186"/>
      <c r="F80" s="186"/>
      <c r="G80" s="186"/>
      <c r="H80" s="186"/>
      <c r="I80" s="186"/>
      <c r="J80" s="187">
        <f>J328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510</v>
      </c>
      <c r="E81" s="186"/>
      <c r="F81" s="186"/>
      <c r="G81" s="186"/>
      <c r="H81" s="186"/>
      <c r="I81" s="186"/>
      <c r="J81" s="187">
        <f>J334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9"/>
      <c r="D82" s="185" t="s">
        <v>158</v>
      </c>
      <c r="E82" s="186"/>
      <c r="F82" s="186"/>
      <c r="G82" s="186"/>
      <c r="H82" s="186"/>
      <c r="I82" s="186"/>
      <c r="J82" s="187">
        <f>J337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84"/>
      <c r="C83" s="129"/>
      <c r="D83" s="185" t="s">
        <v>159</v>
      </c>
      <c r="E83" s="186"/>
      <c r="F83" s="186"/>
      <c r="G83" s="186"/>
      <c r="H83" s="186"/>
      <c r="I83" s="186"/>
      <c r="J83" s="187">
        <f>J338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4"/>
      <c r="C84" s="129"/>
      <c r="D84" s="185" t="s">
        <v>160</v>
      </c>
      <c r="E84" s="186"/>
      <c r="F84" s="186"/>
      <c r="G84" s="186"/>
      <c r="H84" s="186"/>
      <c r="I84" s="186"/>
      <c r="J84" s="187">
        <f>J347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8"/>
      <c r="C85" s="179"/>
      <c r="D85" s="180" t="s">
        <v>161</v>
      </c>
      <c r="E85" s="181"/>
      <c r="F85" s="181"/>
      <c r="G85" s="181"/>
      <c r="H85" s="181"/>
      <c r="I85" s="181"/>
      <c r="J85" s="182">
        <f>J350</f>
        <v>0</v>
      </c>
      <c r="K85" s="179"/>
      <c r="L85" s="18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4"/>
      <c r="C86" s="129"/>
      <c r="D86" s="185" t="s">
        <v>162</v>
      </c>
      <c r="E86" s="186"/>
      <c r="F86" s="186"/>
      <c r="G86" s="186"/>
      <c r="H86" s="186"/>
      <c r="I86" s="186"/>
      <c r="J86" s="187">
        <f>J351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9"/>
      <c r="D87" s="185" t="s">
        <v>163</v>
      </c>
      <c r="E87" s="186"/>
      <c r="F87" s="186"/>
      <c r="G87" s="186"/>
      <c r="H87" s="186"/>
      <c r="I87" s="186"/>
      <c r="J87" s="187">
        <f>J366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3" s="2" customFormat="1" ht="6.96" customHeight="1">
      <c r="A93" s="42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4.96" customHeight="1">
      <c r="A94" s="42"/>
      <c r="B94" s="43"/>
      <c r="C94" s="27" t="s">
        <v>164</v>
      </c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6" t="s">
        <v>16</v>
      </c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6.5" customHeight="1">
      <c r="A97" s="42"/>
      <c r="B97" s="43"/>
      <c r="C97" s="44"/>
      <c r="D97" s="44"/>
      <c r="E97" s="173" t="str">
        <f>E7</f>
        <v>Cyklostezka Ohře – Dalovice-Všeborovice</v>
      </c>
      <c r="F97" s="36"/>
      <c r="G97" s="36"/>
      <c r="H97" s="36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6" t="s">
        <v>130</v>
      </c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E9</f>
        <v>SO 205 - Zárubní zeď vlevo</v>
      </c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6" t="s">
        <v>21</v>
      </c>
      <c r="D101" s="44"/>
      <c r="E101" s="44"/>
      <c r="F101" s="31" t="str">
        <f>F12</f>
        <v>Dalovice - Všeborovice</v>
      </c>
      <c r="G101" s="44"/>
      <c r="H101" s="44"/>
      <c r="I101" s="36" t="s">
        <v>23</v>
      </c>
      <c r="J101" s="76" t="str">
        <f>IF(J12="","",J12)</f>
        <v>15. 1. 2024</v>
      </c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5.15" customHeight="1">
      <c r="A103" s="42"/>
      <c r="B103" s="43"/>
      <c r="C103" s="36" t="s">
        <v>25</v>
      </c>
      <c r="D103" s="44"/>
      <c r="E103" s="44"/>
      <c r="F103" s="31" t="str">
        <f>E15</f>
        <v>Karlovarský kraj</v>
      </c>
      <c r="G103" s="44"/>
      <c r="H103" s="44"/>
      <c r="I103" s="36" t="s">
        <v>32</v>
      </c>
      <c r="J103" s="40" t="str">
        <f>E21</f>
        <v>PONTIKA s.r.o.</v>
      </c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6" t="s">
        <v>30</v>
      </c>
      <c r="D104" s="44"/>
      <c r="E104" s="44"/>
      <c r="F104" s="31" t="str">
        <f>IF(E18="","",E18)</f>
        <v>Vyplň údaj</v>
      </c>
      <c r="G104" s="44"/>
      <c r="H104" s="44"/>
      <c r="I104" s="36" t="s">
        <v>36</v>
      </c>
      <c r="J104" s="40" t="str">
        <f>E24</f>
        <v xml:space="preserve"> 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9"/>
      <c r="B106" s="190"/>
      <c r="C106" s="191" t="s">
        <v>165</v>
      </c>
      <c r="D106" s="192" t="s">
        <v>59</v>
      </c>
      <c r="E106" s="192" t="s">
        <v>55</v>
      </c>
      <c r="F106" s="192" t="s">
        <v>56</v>
      </c>
      <c r="G106" s="192" t="s">
        <v>166</v>
      </c>
      <c r="H106" s="192" t="s">
        <v>167</v>
      </c>
      <c r="I106" s="192" t="s">
        <v>168</v>
      </c>
      <c r="J106" s="192" t="s">
        <v>137</v>
      </c>
      <c r="K106" s="193" t="s">
        <v>169</v>
      </c>
      <c r="L106" s="194"/>
      <c r="M106" s="96" t="s">
        <v>19</v>
      </c>
      <c r="N106" s="97" t="s">
        <v>44</v>
      </c>
      <c r="O106" s="97" t="s">
        <v>170</v>
      </c>
      <c r="P106" s="97" t="s">
        <v>171</v>
      </c>
      <c r="Q106" s="97" t="s">
        <v>172</v>
      </c>
      <c r="R106" s="97" t="s">
        <v>173</v>
      </c>
      <c r="S106" s="97" t="s">
        <v>174</v>
      </c>
      <c r="T106" s="98" t="s">
        <v>175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2"/>
      <c r="B107" s="43"/>
      <c r="C107" s="103" t="s">
        <v>176</v>
      </c>
      <c r="D107" s="44"/>
      <c r="E107" s="44"/>
      <c r="F107" s="44"/>
      <c r="G107" s="44"/>
      <c r="H107" s="44"/>
      <c r="I107" s="44"/>
      <c r="J107" s="195">
        <f>BK107</f>
        <v>0</v>
      </c>
      <c r="K107" s="44"/>
      <c r="L107" s="48"/>
      <c r="M107" s="99"/>
      <c r="N107" s="196"/>
      <c r="O107" s="100"/>
      <c r="P107" s="197">
        <f>P108+P350</f>
        <v>0</v>
      </c>
      <c r="Q107" s="100"/>
      <c r="R107" s="197">
        <f>R108+R350</f>
        <v>273.09135080999999</v>
      </c>
      <c r="S107" s="100"/>
      <c r="T107" s="198">
        <f>T108+T350</f>
        <v>0.68715000000000004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1" t="s">
        <v>73</v>
      </c>
      <c r="AU107" s="21" t="s">
        <v>138</v>
      </c>
      <c r="BK107" s="199">
        <f>BK108+BK350</f>
        <v>0</v>
      </c>
    </row>
    <row r="108" s="12" customFormat="1" ht="25.92" customHeight="1">
      <c r="A108" s="12"/>
      <c r="B108" s="200"/>
      <c r="C108" s="201"/>
      <c r="D108" s="202" t="s">
        <v>73</v>
      </c>
      <c r="E108" s="203" t="s">
        <v>177</v>
      </c>
      <c r="F108" s="203" t="s">
        <v>178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P109+P200+P213+P285+P291+P298+P327</f>
        <v>0</v>
      </c>
      <c r="Q108" s="208"/>
      <c r="R108" s="209">
        <f>R109+R200+R213+R285+R291+R298+R327</f>
        <v>272.84473185000002</v>
      </c>
      <c r="S108" s="208"/>
      <c r="T108" s="210">
        <f>T109+T200+T213+T285+T291+T298+T327</f>
        <v>0.57350000000000001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73</v>
      </c>
      <c r="AU108" s="212" t="s">
        <v>74</v>
      </c>
      <c r="AY108" s="211" t="s">
        <v>179</v>
      </c>
      <c r="BK108" s="213">
        <f>BK109+BK200+BK213+BK285+BK291+BK298+BK327</f>
        <v>0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81</v>
      </c>
      <c r="F109" s="214" t="s">
        <v>180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P110+P127+P148+P180</f>
        <v>0</v>
      </c>
      <c r="Q109" s="208"/>
      <c r="R109" s="209">
        <f>R110+R127+R148+R180</f>
        <v>6.4826050000000004</v>
      </c>
      <c r="S109" s="208"/>
      <c r="T109" s="210">
        <f>T110+T127+T148+T180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81</v>
      </c>
      <c r="AT109" s="212" t="s">
        <v>73</v>
      </c>
      <c r="AU109" s="212" t="s">
        <v>81</v>
      </c>
      <c r="AY109" s="211" t="s">
        <v>179</v>
      </c>
      <c r="BK109" s="213">
        <f>BK110+BK127+BK148+BK180</f>
        <v>0</v>
      </c>
    </row>
    <row r="110" s="12" customFormat="1" ht="20.88" customHeight="1">
      <c r="A110" s="12"/>
      <c r="B110" s="200"/>
      <c r="C110" s="201"/>
      <c r="D110" s="202" t="s">
        <v>73</v>
      </c>
      <c r="E110" s="214" t="s">
        <v>207</v>
      </c>
      <c r="F110" s="214" t="s">
        <v>208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SUM(P111:P126)</f>
        <v>0</v>
      </c>
      <c r="Q110" s="208"/>
      <c r="R110" s="209">
        <f>SUM(R111:R126)</f>
        <v>0</v>
      </c>
      <c r="S110" s="208"/>
      <c r="T110" s="210">
        <f>SUM(T111:T126)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81</v>
      </c>
      <c r="AT110" s="212" t="s">
        <v>73</v>
      </c>
      <c r="AU110" s="212" t="s">
        <v>14</v>
      </c>
      <c r="AY110" s="211" t="s">
        <v>179</v>
      </c>
      <c r="BK110" s="213">
        <f>SUM(BK111:BK126)</f>
        <v>0</v>
      </c>
    </row>
    <row r="111" s="2" customFormat="1" ht="16.5" customHeight="1">
      <c r="A111" s="42"/>
      <c r="B111" s="43"/>
      <c r="C111" s="216" t="s">
        <v>81</v>
      </c>
      <c r="D111" s="216" t="s">
        <v>183</v>
      </c>
      <c r="E111" s="217" t="s">
        <v>209</v>
      </c>
      <c r="F111" s="218" t="s">
        <v>210</v>
      </c>
      <c r="G111" s="219" t="s">
        <v>186</v>
      </c>
      <c r="H111" s="220">
        <v>130</v>
      </c>
      <c r="I111" s="221"/>
      <c r="J111" s="222">
        <f>ROUND(I111*H111,2)</f>
        <v>0</v>
      </c>
      <c r="K111" s="218" t="s">
        <v>187</v>
      </c>
      <c r="L111" s="48"/>
      <c r="M111" s="223" t="s">
        <v>19</v>
      </c>
      <c r="N111" s="224" t="s">
        <v>45</v>
      </c>
      <c r="O111" s="8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7" t="s">
        <v>188</v>
      </c>
      <c r="AT111" s="227" t="s">
        <v>183</v>
      </c>
      <c r="AU111" s="227" t="s">
        <v>189</v>
      </c>
      <c r="AY111" s="21" t="s">
        <v>179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1" t="s">
        <v>81</v>
      </c>
      <c r="BK111" s="228">
        <f>ROUND(I111*H111,2)</f>
        <v>0</v>
      </c>
      <c r="BL111" s="21" t="s">
        <v>188</v>
      </c>
      <c r="BM111" s="227" t="s">
        <v>14</v>
      </c>
    </row>
    <row r="112" s="2" customFormat="1">
      <c r="A112" s="42"/>
      <c r="B112" s="43"/>
      <c r="C112" s="44"/>
      <c r="D112" s="229" t="s">
        <v>190</v>
      </c>
      <c r="E112" s="44"/>
      <c r="F112" s="230" t="s">
        <v>212</v>
      </c>
      <c r="G112" s="44"/>
      <c r="H112" s="44"/>
      <c r="I112" s="231"/>
      <c r="J112" s="44"/>
      <c r="K112" s="44"/>
      <c r="L112" s="48"/>
      <c r="M112" s="232"/>
      <c r="N112" s="233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190</v>
      </c>
      <c r="AU112" s="21" t="s">
        <v>189</v>
      </c>
    </row>
    <row r="113" s="13" customFormat="1">
      <c r="A113" s="13"/>
      <c r="B113" s="234"/>
      <c r="C113" s="235"/>
      <c r="D113" s="236" t="s">
        <v>192</v>
      </c>
      <c r="E113" s="237" t="s">
        <v>19</v>
      </c>
      <c r="F113" s="238" t="s">
        <v>193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192</v>
      </c>
      <c r="AU113" s="244" t="s">
        <v>189</v>
      </c>
      <c r="AV113" s="13" t="s">
        <v>81</v>
      </c>
      <c r="AW113" s="13" t="s">
        <v>35</v>
      </c>
      <c r="AX113" s="13" t="s">
        <v>74</v>
      </c>
      <c r="AY113" s="244" t="s">
        <v>179</v>
      </c>
    </row>
    <row r="114" s="13" customFormat="1">
      <c r="A114" s="13"/>
      <c r="B114" s="234"/>
      <c r="C114" s="235"/>
      <c r="D114" s="236" t="s">
        <v>192</v>
      </c>
      <c r="E114" s="237" t="s">
        <v>19</v>
      </c>
      <c r="F114" s="238" t="s">
        <v>2048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192</v>
      </c>
      <c r="AU114" s="244" t="s">
        <v>189</v>
      </c>
      <c r="AV114" s="13" t="s">
        <v>81</v>
      </c>
      <c r="AW114" s="13" t="s">
        <v>35</v>
      </c>
      <c r="AX114" s="13" t="s">
        <v>74</v>
      </c>
      <c r="AY114" s="244" t="s">
        <v>179</v>
      </c>
    </row>
    <row r="115" s="13" customFormat="1">
      <c r="A115" s="13"/>
      <c r="B115" s="234"/>
      <c r="C115" s="235"/>
      <c r="D115" s="236" t="s">
        <v>192</v>
      </c>
      <c r="E115" s="237" t="s">
        <v>19</v>
      </c>
      <c r="F115" s="238" t="s">
        <v>198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192</v>
      </c>
      <c r="AU115" s="244" t="s">
        <v>189</v>
      </c>
      <c r="AV115" s="13" t="s">
        <v>81</v>
      </c>
      <c r="AW115" s="13" t="s">
        <v>35</v>
      </c>
      <c r="AX115" s="13" t="s">
        <v>74</v>
      </c>
      <c r="AY115" s="244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199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2049</v>
      </c>
      <c r="G117" s="246"/>
      <c r="H117" s="249">
        <v>130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189</v>
      </c>
      <c r="AV117" s="14" t="s">
        <v>14</v>
      </c>
      <c r="AW117" s="14" t="s">
        <v>35</v>
      </c>
      <c r="AX117" s="14" t="s">
        <v>74</v>
      </c>
      <c r="AY117" s="255" t="s">
        <v>179</v>
      </c>
    </row>
    <row r="118" s="15" customFormat="1">
      <c r="A118" s="15"/>
      <c r="B118" s="256"/>
      <c r="C118" s="257"/>
      <c r="D118" s="236" t="s">
        <v>192</v>
      </c>
      <c r="E118" s="258" t="s">
        <v>19</v>
      </c>
      <c r="F118" s="259" t="s">
        <v>201</v>
      </c>
      <c r="G118" s="257"/>
      <c r="H118" s="260">
        <v>130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192</v>
      </c>
      <c r="AU118" s="266" t="s">
        <v>189</v>
      </c>
      <c r="AV118" s="15" t="s">
        <v>188</v>
      </c>
      <c r="AW118" s="15" t="s">
        <v>35</v>
      </c>
      <c r="AX118" s="15" t="s">
        <v>81</v>
      </c>
      <c r="AY118" s="266" t="s">
        <v>179</v>
      </c>
    </row>
    <row r="119" s="2" customFormat="1" ht="21.75" customHeight="1">
      <c r="A119" s="42"/>
      <c r="B119" s="43"/>
      <c r="C119" s="216" t="s">
        <v>14</v>
      </c>
      <c r="D119" s="216" t="s">
        <v>183</v>
      </c>
      <c r="E119" s="217" t="s">
        <v>214</v>
      </c>
      <c r="F119" s="218" t="s">
        <v>215</v>
      </c>
      <c r="G119" s="219" t="s">
        <v>216</v>
      </c>
      <c r="H119" s="220">
        <v>411</v>
      </c>
      <c r="I119" s="221"/>
      <c r="J119" s="222">
        <f>ROUND(I119*H119,2)</f>
        <v>0</v>
      </c>
      <c r="K119" s="218" t="s">
        <v>187</v>
      </c>
      <c r="L119" s="48"/>
      <c r="M119" s="223" t="s">
        <v>19</v>
      </c>
      <c r="N119" s="224" t="s">
        <v>45</v>
      </c>
      <c r="O119" s="8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7" t="s">
        <v>188</v>
      </c>
      <c r="AT119" s="227" t="s">
        <v>183</v>
      </c>
      <c r="AU119" s="227" t="s">
        <v>189</v>
      </c>
      <c r="AY119" s="21" t="s">
        <v>179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1" t="s">
        <v>81</v>
      </c>
      <c r="BK119" s="228">
        <f>ROUND(I119*H119,2)</f>
        <v>0</v>
      </c>
      <c r="BL119" s="21" t="s">
        <v>188</v>
      </c>
      <c r="BM119" s="227" t="s">
        <v>2050</v>
      </c>
    </row>
    <row r="120" s="2" customFormat="1">
      <c r="A120" s="42"/>
      <c r="B120" s="43"/>
      <c r="C120" s="44"/>
      <c r="D120" s="229" t="s">
        <v>190</v>
      </c>
      <c r="E120" s="44"/>
      <c r="F120" s="230" t="s">
        <v>218</v>
      </c>
      <c r="G120" s="44"/>
      <c r="H120" s="44"/>
      <c r="I120" s="231"/>
      <c r="J120" s="44"/>
      <c r="K120" s="44"/>
      <c r="L120" s="48"/>
      <c r="M120" s="232"/>
      <c r="N120" s="233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190</v>
      </c>
      <c r="AU120" s="21" t="s">
        <v>189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193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2048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198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199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2051</v>
      </c>
      <c r="G125" s="246"/>
      <c r="H125" s="249">
        <v>411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189</v>
      </c>
      <c r="AV125" s="14" t="s">
        <v>14</v>
      </c>
      <c r="AW125" s="14" t="s">
        <v>35</v>
      </c>
      <c r="AX125" s="14" t="s">
        <v>74</v>
      </c>
      <c r="AY125" s="255" t="s">
        <v>179</v>
      </c>
    </row>
    <row r="126" s="15" customFormat="1">
      <c r="A126" s="15"/>
      <c r="B126" s="256"/>
      <c r="C126" s="257"/>
      <c r="D126" s="236" t="s">
        <v>192</v>
      </c>
      <c r="E126" s="258" t="s">
        <v>19</v>
      </c>
      <c r="F126" s="259" t="s">
        <v>201</v>
      </c>
      <c r="G126" s="257"/>
      <c r="H126" s="260">
        <v>411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192</v>
      </c>
      <c r="AU126" s="266" t="s">
        <v>189</v>
      </c>
      <c r="AV126" s="15" t="s">
        <v>188</v>
      </c>
      <c r="AW126" s="15" t="s">
        <v>35</v>
      </c>
      <c r="AX126" s="15" t="s">
        <v>81</v>
      </c>
      <c r="AY126" s="266" t="s">
        <v>179</v>
      </c>
    </row>
    <row r="127" s="12" customFormat="1" ht="20.88" customHeight="1">
      <c r="A127" s="12"/>
      <c r="B127" s="200"/>
      <c r="C127" s="201"/>
      <c r="D127" s="202" t="s">
        <v>73</v>
      </c>
      <c r="E127" s="214" t="s">
        <v>229</v>
      </c>
      <c r="F127" s="214" t="s">
        <v>230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SUM(P128:P147)</f>
        <v>0</v>
      </c>
      <c r="Q127" s="208"/>
      <c r="R127" s="209">
        <f>SUM(R128:R147)</f>
        <v>0</v>
      </c>
      <c r="S127" s="208"/>
      <c r="T127" s="210">
        <f>SUM(T128:T147)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81</v>
      </c>
      <c r="AT127" s="212" t="s">
        <v>73</v>
      </c>
      <c r="AU127" s="212" t="s">
        <v>14</v>
      </c>
      <c r="AY127" s="211" t="s">
        <v>179</v>
      </c>
      <c r="BK127" s="213">
        <f>SUM(BK128:BK147)</f>
        <v>0</v>
      </c>
    </row>
    <row r="128" s="2" customFormat="1" ht="37.8" customHeight="1">
      <c r="A128" s="42"/>
      <c r="B128" s="43"/>
      <c r="C128" s="216" t="s">
        <v>189</v>
      </c>
      <c r="D128" s="216" t="s">
        <v>183</v>
      </c>
      <c r="E128" s="217" t="s">
        <v>231</v>
      </c>
      <c r="F128" s="218" t="s">
        <v>232</v>
      </c>
      <c r="G128" s="219" t="s">
        <v>216</v>
      </c>
      <c r="H128" s="220">
        <v>552</v>
      </c>
      <c r="I128" s="221"/>
      <c r="J128" s="222">
        <f>ROUND(I128*H128,2)</f>
        <v>0</v>
      </c>
      <c r="K128" s="218" t="s">
        <v>187</v>
      </c>
      <c r="L128" s="48"/>
      <c r="M128" s="223" t="s">
        <v>19</v>
      </c>
      <c r="N128" s="224" t="s">
        <v>45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188</v>
      </c>
      <c r="AT128" s="227" t="s">
        <v>183</v>
      </c>
      <c r="AU128" s="227" t="s">
        <v>189</v>
      </c>
      <c r="AY128" s="21" t="s">
        <v>179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1" t="s">
        <v>81</v>
      </c>
      <c r="BK128" s="228">
        <f>ROUND(I128*H128,2)</f>
        <v>0</v>
      </c>
      <c r="BL128" s="21" t="s">
        <v>188</v>
      </c>
      <c r="BM128" s="227" t="s">
        <v>229</v>
      </c>
    </row>
    <row r="129" s="2" customFormat="1">
      <c r="A129" s="42"/>
      <c r="B129" s="43"/>
      <c r="C129" s="44"/>
      <c r="D129" s="229" t="s">
        <v>190</v>
      </c>
      <c r="E129" s="44"/>
      <c r="F129" s="230" t="s">
        <v>234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190</v>
      </c>
      <c r="AU129" s="21" t="s">
        <v>189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2052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2053</v>
      </c>
      <c r="G131" s="246"/>
      <c r="H131" s="249">
        <v>500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189</v>
      </c>
      <c r="AV131" s="14" t="s">
        <v>14</v>
      </c>
      <c r="AW131" s="14" t="s">
        <v>35</v>
      </c>
      <c r="AX131" s="14" t="s">
        <v>74</v>
      </c>
      <c r="AY131" s="255" t="s">
        <v>179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238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4" customFormat="1">
      <c r="A133" s="14"/>
      <c r="B133" s="245"/>
      <c r="C133" s="246"/>
      <c r="D133" s="236" t="s">
        <v>192</v>
      </c>
      <c r="E133" s="247" t="s">
        <v>19</v>
      </c>
      <c r="F133" s="248" t="s">
        <v>2054</v>
      </c>
      <c r="G133" s="246"/>
      <c r="H133" s="249">
        <v>52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192</v>
      </c>
      <c r="AU133" s="255" t="s">
        <v>189</v>
      </c>
      <c r="AV133" s="14" t="s">
        <v>14</v>
      </c>
      <c r="AW133" s="14" t="s">
        <v>35</v>
      </c>
      <c r="AX133" s="14" t="s">
        <v>74</v>
      </c>
      <c r="AY133" s="255" t="s">
        <v>179</v>
      </c>
    </row>
    <row r="134" s="15" customFormat="1">
      <c r="A134" s="15"/>
      <c r="B134" s="256"/>
      <c r="C134" s="257"/>
      <c r="D134" s="236" t="s">
        <v>192</v>
      </c>
      <c r="E134" s="258" t="s">
        <v>19</v>
      </c>
      <c r="F134" s="259" t="s">
        <v>201</v>
      </c>
      <c r="G134" s="257"/>
      <c r="H134" s="260">
        <v>552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192</v>
      </c>
      <c r="AU134" s="266" t="s">
        <v>189</v>
      </c>
      <c r="AV134" s="15" t="s">
        <v>188</v>
      </c>
      <c r="AW134" s="15" t="s">
        <v>35</v>
      </c>
      <c r="AX134" s="15" t="s">
        <v>81</v>
      </c>
      <c r="AY134" s="266" t="s">
        <v>179</v>
      </c>
    </row>
    <row r="135" s="2" customFormat="1" ht="37.8" customHeight="1">
      <c r="A135" s="42"/>
      <c r="B135" s="43"/>
      <c r="C135" s="216" t="s">
        <v>188</v>
      </c>
      <c r="D135" s="216" t="s">
        <v>183</v>
      </c>
      <c r="E135" s="217" t="s">
        <v>782</v>
      </c>
      <c r="F135" s="218" t="s">
        <v>783</v>
      </c>
      <c r="G135" s="219" t="s">
        <v>216</v>
      </c>
      <c r="H135" s="220">
        <v>161</v>
      </c>
      <c r="I135" s="221"/>
      <c r="J135" s="222">
        <f>ROUND(I135*H135,2)</f>
        <v>0</v>
      </c>
      <c r="K135" s="218" t="s">
        <v>187</v>
      </c>
      <c r="L135" s="48"/>
      <c r="M135" s="223" t="s">
        <v>19</v>
      </c>
      <c r="N135" s="224" t="s">
        <v>45</v>
      </c>
      <c r="O135" s="8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7" t="s">
        <v>188</v>
      </c>
      <c r="AT135" s="227" t="s">
        <v>183</v>
      </c>
      <c r="AU135" s="227" t="s">
        <v>189</v>
      </c>
      <c r="AY135" s="21" t="s">
        <v>179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1" t="s">
        <v>81</v>
      </c>
      <c r="BK135" s="228">
        <f>ROUND(I135*H135,2)</f>
        <v>0</v>
      </c>
      <c r="BL135" s="21" t="s">
        <v>188</v>
      </c>
      <c r="BM135" s="227" t="s">
        <v>2055</v>
      </c>
    </row>
    <row r="136" s="2" customFormat="1">
      <c r="A136" s="42"/>
      <c r="B136" s="43"/>
      <c r="C136" s="44"/>
      <c r="D136" s="229" t="s">
        <v>190</v>
      </c>
      <c r="E136" s="44"/>
      <c r="F136" s="230" t="s">
        <v>785</v>
      </c>
      <c r="G136" s="44"/>
      <c r="H136" s="44"/>
      <c r="I136" s="231"/>
      <c r="J136" s="44"/>
      <c r="K136" s="44"/>
      <c r="L136" s="48"/>
      <c r="M136" s="232"/>
      <c r="N136" s="233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190</v>
      </c>
      <c r="AU136" s="21" t="s">
        <v>189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245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2052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2056</v>
      </c>
      <c r="G139" s="246"/>
      <c r="H139" s="249">
        <v>161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189</v>
      </c>
      <c r="AV139" s="14" t="s">
        <v>14</v>
      </c>
      <c r="AW139" s="14" t="s">
        <v>35</v>
      </c>
      <c r="AX139" s="14" t="s">
        <v>74</v>
      </c>
      <c r="AY139" s="255" t="s">
        <v>179</v>
      </c>
    </row>
    <row r="140" s="15" customFormat="1">
      <c r="A140" s="15"/>
      <c r="B140" s="256"/>
      <c r="C140" s="257"/>
      <c r="D140" s="236" t="s">
        <v>192</v>
      </c>
      <c r="E140" s="258" t="s">
        <v>19</v>
      </c>
      <c r="F140" s="259" t="s">
        <v>201</v>
      </c>
      <c r="G140" s="257"/>
      <c r="H140" s="260">
        <v>161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192</v>
      </c>
      <c r="AU140" s="266" t="s">
        <v>189</v>
      </c>
      <c r="AV140" s="15" t="s">
        <v>188</v>
      </c>
      <c r="AW140" s="15" t="s">
        <v>35</v>
      </c>
      <c r="AX140" s="15" t="s">
        <v>81</v>
      </c>
      <c r="AY140" s="266" t="s">
        <v>179</v>
      </c>
    </row>
    <row r="141" s="2" customFormat="1" ht="24.15" customHeight="1">
      <c r="A141" s="42"/>
      <c r="B141" s="43"/>
      <c r="C141" s="216" t="s">
        <v>222</v>
      </c>
      <c r="D141" s="216" t="s">
        <v>183</v>
      </c>
      <c r="E141" s="217" t="s">
        <v>247</v>
      </c>
      <c r="F141" s="218" t="s">
        <v>248</v>
      </c>
      <c r="G141" s="219" t="s">
        <v>216</v>
      </c>
      <c r="H141" s="220">
        <v>302</v>
      </c>
      <c r="I141" s="221"/>
      <c r="J141" s="222">
        <f>ROUND(I141*H141,2)</f>
        <v>0</v>
      </c>
      <c r="K141" s="218" t="s">
        <v>187</v>
      </c>
      <c r="L141" s="48"/>
      <c r="M141" s="223" t="s">
        <v>19</v>
      </c>
      <c r="N141" s="224" t="s">
        <v>45</v>
      </c>
      <c r="O141" s="8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7" t="s">
        <v>188</v>
      </c>
      <c r="AT141" s="227" t="s">
        <v>183</v>
      </c>
      <c r="AU141" s="227" t="s">
        <v>189</v>
      </c>
      <c r="AY141" s="21" t="s">
        <v>179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1" t="s">
        <v>81</v>
      </c>
      <c r="BK141" s="228">
        <f>ROUND(I141*H141,2)</f>
        <v>0</v>
      </c>
      <c r="BL141" s="21" t="s">
        <v>188</v>
      </c>
      <c r="BM141" s="227" t="s">
        <v>297</v>
      </c>
    </row>
    <row r="142" s="2" customFormat="1">
      <c r="A142" s="42"/>
      <c r="B142" s="43"/>
      <c r="C142" s="44"/>
      <c r="D142" s="229" t="s">
        <v>190</v>
      </c>
      <c r="E142" s="44"/>
      <c r="F142" s="230" t="s">
        <v>250</v>
      </c>
      <c r="G142" s="44"/>
      <c r="H142" s="44"/>
      <c r="I142" s="231"/>
      <c r="J142" s="44"/>
      <c r="K142" s="44"/>
      <c r="L142" s="48"/>
      <c r="M142" s="232"/>
      <c r="N142" s="233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190</v>
      </c>
      <c r="AU142" s="21" t="s">
        <v>189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2052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189</v>
      </c>
      <c r="AV143" s="13" t="s">
        <v>81</v>
      </c>
      <c r="AW143" s="13" t="s">
        <v>35</v>
      </c>
      <c r="AX143" s="13" t="s">
        <v>74</v>
      </c>
      <c r="AY143" s="244" t="s">
        <v>179</v>
      </c>
    </row>
    <row r="144" s="14" customFormat="1">
      <c r="A144" s="14"/>
      <c r="B144" s="245"/>
      <c r="C144" s="246"/>
      <c r="D144" s="236" t="s">
        <v>192</v>
      </c>
      <c r="E144" s="247" t="s">
        <v>19</v>
      </c>
      <c r="F144" s="248" t="s">
        <v>2057</v>
      </c>
      <c r="G144" s="246"/>
      <c r="H144" s="249">
        <v>250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192</v>
      </c>
      <c r="AU144" s="255" t="s">
        <v>189</v>
      </c>
      <c r="AV144" s="14" t="s">
        <v>14</v>
      </c>
      <c r="AW144" s="14" t="s">
        <v>35</v>
      </c>
      <c r="AX144" s="14" t="s">
        <v>74</v>
      </c>
      <c r="AY144" s="255" t="s">
        <v>179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2058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2054</v>
      </c>
      <c r="G146" s="246"/>
      <c r="H146" s="249">
        <v>52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189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302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189</v>
      </c>
      <c r="AV147" s="15" t="s">
        <v>188</v>
      </c>
      <c r="AW147" s="15" t="s">
        <v>35</v>
      </c>
      <c r="AX147" s="15" t="s">
        <v>81</v>
      </c>
      <c r="AY147" s="266" t="s">
        <v>179</v>
      </c>
    </row>
    <row r="148" s="12" customFormat="1" ht="20.88" customHeight="1">
      <c r="A148" s="12"/>
      <c r="B148" s="200"/>
      <c r="C148" s="201"/>
      <c r="D148" s="202" t="s">
        <v>73</v>
      </c>
      <c r="E148" s="214" t="s">
        <v>254</v>
      </c>
      <c r="F148" s="214" t="s">
        <v>255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SUM(P149:P179)</f>
        <v>0</v>
      </c>
      <c r="Q148" s="208"/>
      <c r="R148" s="209">
        <f>SUM(R149:R179)</f>
        <v>6.4800000000000004</v>
      </c>
      <c r="S148" s="208"/>
      <c r="T148" s="210">
        <f>SUM(T149:T179)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14</v>
      </c>
      <c r="AY148" s="211" t="s">
        <v>179</v>
      </c>
      <c r="BK148" s="213">
        <f>SUM(BK149:BK179)</f>
        <v>0</v>
      </c>
    </row>
    <row r="149" s="2" customFormat="1" ht="24.15" customHeight="1">
      <c r="A149" s="42"/>
      <c r="B149" s="43"/>
      <c r="C149" s="216" t="s">
        <v>211</v>
      </c>
      <c r="D149" s="216" t="s">
        <v>183</v>
      </c>
      <c r="E149" s="217" t="s">
        <v>257</v>
      </c>
      <c r="F149" s="218" t="s">
        <v>258</v>
      </c>
      <c r="G149" s="219" t="s">
        <v>216</v>
      </c>
      <c r="H149" s="220">
        <v>250</v>
      </c>
      <c r="I149" s="221"/>
      <c r="J149" s="222">
        <f>ROUND(I149*H149,2)</f>
        <v>0</v>
      </c>
      <c r="K149" s="218" t="s">
        <v>187</v>
      </c>
      <c r="L149" s="48"/>
      <c r="M149" s="223" t="s">
        <v>19</v>
      </c>
      <c r="N149" s="224" t="s">
        <v>45</v>
      </c>
      <c r="O149" s="8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7" t="s">
        <v>188</v>
      </c>
      <c r="AT149" s="227" t="s">
        <v>183</v>
      </c>
      <c r="AU149" s="227" t="s">
        <v>189</v>
      </c>
      <c r="AY149" s="21" t="s">
        <v>179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1" t="s">
        <v>81</v>
      </c>
      <c r="BK149" s="228">
        <f>ROUND(I149*H149,2)</f>
        <v>0</v>
      </c>
      <c r="BL149" s="21" t="s">
        <v>188</v>
      </c>
      <c r="BM149" s="227" t="s">
        <v>288</v>
      </c>
    </row>
    <row r="150" s="2" customFormat="1">
      <c r="A150" s="42"/>
      <c r="B150" s="43"/>
      <c r="C150" s="44"/>
      <c r="D150" s="229" t="s">
        <v>190</v>
      </c>
      <c r="E150" s="44"/>
      <c r="F150" s="230" t="s">
        <v>260</v>
      </c>
      <c r="G150" s="44"/>
      <c r="H150" s="44"/>
      <c r="I150" s="231"/>
      <c r="J150" s="44"/>
      <c r="K150" s="44"/>
      <c r="L150" s="48"/>
      <c r="M150" s="232"/>
      <c r="N150" s="233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190</v>
      </c>
      <c r="AU150" s="21" t="s">
        <v>189</v>
      </c>
    </row>
    <row r="151" s="13" customFormat="1">
      <c r="A151" s="13"/>
      <c r="B151" s="234"/>
      <c r="C151" s="235"/>
      <c r="D151" s="236" t="s">
        <v>192</v>
      </c>
      <c r="E151" s="237" t="s">
        <v>19</v>
      </c>
      <c r="F151" s="238" t="s">
        <v>193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192</v>
      </c>
      <c r="AU151" s="244" t="s">
        <v>189</v>
      </c>
      <c r="AV151" s="13" t="s">
        <v>81</v>
      </c>
      <c r="AW151" s="13" t="s">
        <v>35</v>
      </c>
      <c r="AX151" s="13" t="s">
        <v>74</v>
      </c>
      <c r="AY151" s="244" t="s">
        <v>179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2048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198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189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199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4" customFormat="1">
      <c r="A155" s="14"/>
      <c r="B155" s="245"/>
      <c r="C155" s="246"/>
      <c r="D155" s="236" t="s">
        <v>192</v>
      </c>
      <c r="E155" s="247" t="s">
        <v>19</v>
      </c>
      <c r="F155" s="248" t="s">
        <v>2059</v>
      </c>
      <c r="G155" s="246"/>
      <c r="H155" s="249">
        <v>250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192</v>
      </c>
      <c r="AU155" s="255" t="s">
        <v>189</v>
      </c>
      <c r="AV155" s="14" t="s">
        <v>14</v>
      </c>
      <c r="AW155" s="14" t="s">
        <v>35</v>
      </c>
      <c r="AX155" s="14" t="s">
        <v>74</v>
      </c>
      <c r="AY155" s="255" t="s">
        <v>179</v>
      </c>
    </row>
    <row r="156" s="15" customFormat="1">
      <c r="A156" s="15"/>
      <c r="B156" s="256"/>
      <c r="C156" s="257"/>
      <c r="D156" s="236" t="s">
        <v>192</v>
      </c>
      <c r="E156" s="258" t="s">
        <v>19</v>
      </c>
      <c r="F156" s="259" t="s">
        <v>201</v>
      </c>
      <c r="G156" s="257"/>
      <c r="H156" s="260">
        <v>250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192</v>
      </c>
      <c r="AU156" s="266" t="s">
        <v>189</v>
      </c>
      <c r="AV156" s="15" t="s">
        <v>188</v>
      </c>
      <c r="AW156" s="15" t="s">
        <v>35</v>
      </c>
      <c r="AX156" s="15" t="s">
        <v>81</v>
      </c>
      <c r="AY156" s="266" t="s">
        <v>179</v>
      </c>
    </row>
    <row r="157" s="2" customFormat="1" ht="24.15" customHeight="1">
      <c r="A157" s="42"/>
      <c r="B157" s="43"/>
      <c r="C157" s="216" t="s">
        <v>240</v>
      </c>
      <c r="D157" s="216" t="s">
        <v>183</v>
      </c>
      <c r="E157" s="217" t="s">
        <v>286</v>
      </c>
      <c r="F157" s="218" t="s">
        <v>287</v>
      </c>
      <c r="G157" s="219" t="s">
        <v>269</v>
      </c>
      <c r="H157" s="220">
        <v>289.80000000000001</v>
      </c>
      <c r="I157" s="221"/>
      <c r="J157" s="222">
        <f>ROUND(I157*H157,2)</f>
        <v>0</v>
      </c>
      <c r="K157" s="218" t="s">
        <v>187</v>
      </c>
      <c r="L157" s="48"/>
      <c r="M157" s="223" t="s">
        <v>19</v>
      </c>
      <c r="N157" s="224" t="s">
        <v>45</v>
      </c>
      <c r="O157" s="8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7" t="s">
        <v>188</v>
      </c>
      <c r="AT157" s="227" t="s">
        <v>183</v>
      </c>
      <c r="AU157" s="227" t="s">
        <v>189</v>
      </c>
      <c r="AY157" s="21" t="s">
        <v>179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1" t="s">
        <v>81</v>
      </c>
      <c r="BK157" s="228">
        <f>ROUND(I157*H157,2)</f>
        <v>0</v>
      </c>
      <c r="BL157" s="21" t="s">
        <v>188</v>
      </c>
      <c r="BM157" s="227" t="s">
        <v>207</v>
      </c>
    </row>
    <row r="158" s="2" customFormat="1">
      <c r="A158" s="42"/>
      <c r="B158" s="43"/>
      <c r="C158" s="44"/>
      <c r="D158" s="229" t="s">
        <v>190</v>
      </c>
      <c r="E158" s="44"/>
      <c r="F158" s="230" t="s">
        <v>289</v>
      </c>
      <c r="G158" s="44"/>
      <c r="H158" s="44"/>
      <c r="I158" s="231"/>
      <c r="J158" s="44"/>
      <c r="K158" s="44"/>
      <c r="L158" s="48"/>
      <c r="M158" s="232"/>
      <c r="N158" s="233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1" t="s">
        <v>190</v>
      </c>
      <c r="AU158" s="21" t="s">
        <v>189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2060</v>
      </c>
      <c r="G159" s="246"/>
      <c r="H159" s="249">
        <v>289.80000000000001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189</v>
      </c>
      <c r="AV159" s="14" t="s">
        <v>14</v>
      </c>
      <c r="AW159" s="14" t="s">
        <v>35</v>
      </c>
      <c r="AX159" s="14" t="s">
        <v>74</v>
      </c>
      <c r="AY159" s="255" t="s">
        <v>179</v>
      </c>
    </row>
    <row r="160" s="15" customFormat="1">
      <c r="A160" s="15"/>
      <c r="B160" s="256"/>
      <c r="C160" s="257"/>
      <c r="D160" s="236" t="s">
        <v>192</v>
      </c>
      <c r="E160" s="258" t="s">
        <v>19</v>
      </c>
      <c r="F160" s="259" t="s">
        <v>201</v>
      </c>
      <c r="G160" s="257"/>
      <c r="H160" s="260">
        <v>289.80000000000001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192</v>
      </c>
      <c r="AU160" s="266" t="s">
        <v>189</v>
      </c>
      <c r="AV160" s="15" t="s">
        <v>188</v>
      </c>
      <c r="AW160" s="15" t="s">
        <v>35</v>
      </c>
      <c r="AX160" s="15" t="s">
        <v>81</v>
      </c>
      <c r="AY160" s="266" t="s">
        <v>179</v>
      </c>
    </row>
    <row r="161" s="2" customFormat="1" ht="24.15" customHeight="1">
      <c r="A161" s="42"/>
      <c r="B161" s="43"/>
      <c r="C161" s="216" t="s">
        <v>217</v>
      </c>
      <c r="D161" s="216" t="s">
        <v>183</v>
      </c>
      <c r="E161" s="217" t="s">
        <v>276</v>
      </c>
      <c r="F161" s="218" t="s">
        <v>277</v>
      </c>
      <c r="G161" s="219" t="s">
        <v>216</v>
      </c>
      <c r="H161" s="220">
        <v>437</v>
      </c>
      <c r="I161" s="221"/>
      <c r="J161" s="222">
        <f>ROUND(I161*H161,2)</f>
        <v>0</v>
      </c>
      <c r="K161" s="218" t="s">
        <v>187</v>
      </c>
      <c r="L161" s="48"/>
      <c r="M161" s="223" t="s">
        <v>19</v>
      </c>
      <c r="N161" s="224" t="s">
        <v>45</v>
      </c>
      <c r="O161" s="8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7" t="s">
        <v>188</v>
      </c>
      <c r="AT161" s="227" t="s">
        <v>183</v>
      </c>
      <c r="AU161" s="227" t="s">
        <v>189</v>
      </c>
      <c r="AY161" s="21" t="s">
        <v>179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1" t="s">
        <v>81</v>
      </c>
      <c r="BK161" s="228">
        <f>ROUND(I161*H161,2)</f>
        <v>0</v>
      </c>
      <c r="BL161" s="21" t="s">
        <v>188</v>
      </c>
      <c r="BM161" s="227" t="s">
        <v>225</v>
      </c>
    </row>
    <row r="162" s="2" customFormat="1">
      <c r="A162" s="42"/>
      <c r="B162" s="43"/>
      <c r="C162" s="44"/>
      <c r="D162" s="229" t="s">
        <v>190</v>
      </c>
      <c r="E162" s="44"/>
      <c r="F162" s="230" t="s">
        <v>278</v>
      </c>
      <c r="G162" s="44"/>
      <c r="H162" s="44"/>
      <c r="I162" s="231"/>
      <c r="J162" s="44"/>
      <c r="K162" s="44"/>
      <c r="L162" s="48"/>
      <c r="M162" s="232"/>
      <c r="N162" s="233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190</v>
      </c>
      <c r="AU162" s="21" t="s">
        <v>189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279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2061</v>
      </c>
      <c r="G164" s="246"/>
      <c r="H164" s="249">
        <v>161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189</v>
      </c>
      <c r="AV164" s="14" t="s">
        <v>14</v>
      </c>
      <c r="AW164" s="14" t="s">
        <v>35</v>
      </c>
      <c r="AX164" s="14" t="s">
        <v>74</v>
      </c>
      <c r="AY164" s="255" t="s">
        <v>179</v>
      </c>
    </row>
    <row r="165" s="16" customFormat="1">
      <c r="A165" s="16"/>
      <c r="B165" s="278"/>
      <c r="C165" s="279"/>
      <c r="D165" s="236" t="s">
        <v>192</v>
      </c>
      <c r="E165" s="280" t="s">
        <v>19</v>
      </c>
      <c r="F165" s="281" t="s">
        <v>281</v>
      </c>
      <c r="G165" s="279"/>
      <c r="H165" s="282">
        <v>161</v>
      </c>
      <c r="I165" s="283"/>
      <c r="J165" s="279"/>
      <c r="K165" s="279"/>
      <c r="L165" s="284"/>
      <c r="M165" s="285"/>
      <c r="N165" s="286"/>
      <c r="O165" s="286"/>
      <c r="P165" s="286"/>
      <c r="Q165" s="286"/>
      <c r="R165" s="286"/>
      <c r="S165" s="286"/>
      <c r="T165" s="28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8" t="s">
        <v>192</v>
      </c>
      <c r="AU165" s="288" t="s">
        <v>189</v>
      </c>
      <c r="AV165" s="16" t="s">
        <v>189</v>
      </c>
      <c r="AW165" s="16" t="s">
        <v>35</v>
      </c>
      <c r="AX165" s="16" t="s">
        <v>74</v>
      </c>
      <c r="AY165" s="288" t="s">
        <v>179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282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189</v>
      </c>
      <c r="AV166" s="13" t="s">
        <v>81</v>
      </c>
      <c r="AW166" s="13" t="s">
        <v>35</v>
      </c>
      <c r="AX166" s="13" t="s">
        <v>74</v>
      </c>
      <c r="AY166" s="244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283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2059</v>
      </c>
      <c r="G168" s="246"/>
      <c r="H168" s="249">
        <v>250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285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189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2062</v>
      </c>
      <c r="G170" s="246"/>
      <c r="H170" s="249">
        <v>26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189</v>
      </c>
      <c r="AV170" s="14" t="s">
        <v>14</v>
      </c>
      <c r="AW170" s="14" t="s">
        <v>35</v>
      </c>
      <c r="AX170" s="14" t="s">
        <v>74</v>
      </c>
      <c r="AY170" s="255" t="s">
        <v>179</v>
      </c>
    </row>
    <row r="171" s="16" customFormat="1">
      <c r="A171" s="16"/>
      <c r="B171" s="278"/>
      <c r="C171" s="279"/>
      <c r="D171" s="236" t="s">
        <v>192</v>
      </c>
      <c r="E171" s="280" t="s">
        <v>19</v>
      </c>
      <c r="F171" s="281" t="s">
        <v>281</v>
      </c>
      <c r="G171" s="279"/>
      <c r="H171" s="282">
        <v>276</v>
      </c>
      <c r="I171" s="283"/>
      <c r="J171" s="279"/>
      <c r="K171" s="279"/>
      <c r="L171" s="284"/>
      <c r="M171" s="285"/>
      <c r="N171" s="286"/>
      <c r="O171" s="286"/>
      <c r="P171" s="286"/>
      <c r="Q171" s="286"/>
      <c r="R171" s="286"/>
      <c r="S171" s="286"/>
      <c r="T171" s="28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8" t="s">
        <v>192</v>
      </c>
      <c r="AU171" s="288" t="s">
        <v>189</v>
      </c>
      <c r="AV171" s="16" t="s">
        <v>189</v>
      </c>
      <c r="AW171" s="16" t="s">
        <v>35</v>
      </c>
      <c r="AX171" s="16" t="s">
        <v>74</v>
      </c>
      <c r="AY171" s="288" t="s">
        <v>179</v>
      </c>
    </row>
    <row r="172" s="15" customFormat="1">
      <c r="A172" s="15"/>
      <c r="B172" s="256"/>
      <c r="C172" s="257"/>
      <c r="D172" s="236" t="s">
        <v>192</v>
      </c>
      <c r="E172" s="258" t="s">
        <v>19</v>
      </c>
      <c r="F172" s="259" t="s">
        <v>201</v>
      </c>
      <c r="G172" s="257"/>
      <c r="H172" s="260">
        <v>437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192</v>
      </c>
      <c r="AU172" s="266" t="s">
        <v>189</v>
      </c>
      <c r="AV172" s="15" t="s">
        <v>188</v>
      </c>
      <c r="AW172" s="15" t="s">
        <v>35</v>
      </c>
      <c r="AX172" s="15" t="s">
        <v>81</v>
      </c>
      <c r="AY172" s="266" t="s">
        <v>179</v>
      </c>
    </row>
    <row r="173" s="2" customFormat="1" ht="37.8" customHeight="1">
      <c r="A173" s="42"/>
      <c r="B173" s="43"/>
      <c r="C173" s="216" t="s">
        <v>256</v>
      </c>
      <c r="D173" s="216" t="s">
        <v>183</v>
      </c>
      <c r="E173" s="217" t="s">
        <v>1543</v>
      </c>
      <c r="F173" s="218" t="s">
        <v>1544</v>
      </c>
      <c r="G173" s="219" t="s">
        <v>216</v>
      </c>
      <c r="H173" s="220">
        <v>3.2400000000000002</v>
      </c>
      <c r="I173" s="221"/>
      <c r="J173" s="222">
        <f>ROUND(I173*H173,2)</f>
        <v>0</v>
      </c>
      <c r="K173" s="218" t="s">
        <v>187</v>
      </c>
      <c r="L173" s="48"/>
      <c r="M173" s="223" t="s">
        <v>19</v>
      </c>
      <c r="N173" s="224" t="s">
        <v>45</v>
      </c>
      <c r="O173" s="8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7" t="s">
        <v>188</v>
      </c>
      <c r="AT173" s="227" t="s">
        <v>183</v>
      </c>
      <c r="AU173" s="227" t="s">
        <v>189</v>
      </c>
      <c r="AY173" s="21" t="s">
        <v>179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1" t="s">
        <v>81</v>
      </c>
      <c r="BK173" s="228">
        <f>ROUND(I173*H173,2)</f>
        <v>0</v>
      </c>
      <c r="BL173" s="21" t="s">
        <v>188</v>
      </c>
      <c r="BM173" s="227" t="s">
        <v>294</v>
      </c>
    </row>
    <row r="174" s="2" customFormat="1">
      <c r="A174" s="42"/>
      <c r="B174" s="43"/>
      <c r="C174" s="44"/>
      <c r="D174" s="229" t="s">
        <v>190</v>
      </c>
      <c r="E174" s="44"/>
      <c r="F174" s="230" t="s">
        <v>1545</v>
      </c>
      <c r="G174" s="44"/>
      <c r="H174" s="44"/>
      <c r="I174" s="231"/>
      <c r="J174" s="44"/>
      <c r="K174" s="44"/>
      <c r="L174" s="48"/>
      <c r="M174" s="232"/>
      <c r="N174" s="233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190</v>
      </c>
      <c r="AU174" s="21" t="s">
        <v>189</v>
      </c>
    </row>
    <row r="175" s="14" customFormat="1">
      <c r="A175" s="14"/>
      <c r="B175" s="245"/>
      <c r="C175" s="246"/>
      <c r="D175" s="236" t="s">
        <v>192</v>
      </c>
      <c r="E175" s="247" t="s">
        <v>19</v>
      </c>
      <c r="F175" s="248" t="s">
        <v>2063</v>
      </c>
      <c r="G175" s="246"/>
      <c r="H175" s="249">
        <v>3.2400000000000002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189</v>
      </c>
      <c r="AV175" s="14" t="s">
        <v>14</v>
      </c>
      <c r="AW175" s="14" t="s">
        <v>35</v>
      </c>
      <c r="AX175" s="14" t="s">
        <v>74</v>
      </c>
      <c r="AY175" s="255" t="s">
        <v>179</v>
      </c>
    </row>
    <row r="176" s="15" customFormat="1">
      <c r="A176" s="15"/>
      <c r="B176" s="256"/>
      <c r="C176" s="257"/>
      <c r="D176" s="236" t="s">
        <v>192</v>
      </c>
      <c r="E176" s="258" t="s">
        <v>19</v>
      </c>
      <c r="F176" s="259" t="s">
        <v>201</v>
      </c>
      <c r="G176" s="257"/>
      <c r="H176" s="260">
        <v>3.2400000000000002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192</v>
      </c>
      <c r="AU176" s="266" t="s">
        <v>189</v>
      </c>
      <c r="AV176" s="15" t="s">
        <v>188</v>
      </c>
      <c r="AW176" s="15" t="s">
        <v>35</v>
      </c>
      <c r="AX176" s="15" t="s">
        <v>81</v>
      </c>
      <c r="AY176" s="266" t="s">
        <v>179</v>
      </c>
    </row>
    <row r="177" s="2" customFormat="1" ht="16.5" customHeight="1">
      <c r="A177" s="42"/>
      <c r="B177" s="43"/>
      <c r="C177" s="267" t="s">
        <v>225</v>
      </c>
      <c r="D177" s="267" t="s">
        <v>266</v>
      </c>
      <c r="E177" s="268" t="s">
        <v>2064</v>
      </c>
      <c r="F177" s="269" t="s">
        <v>2065</v>
      </c>
      <c r="G177" s="270" t="s">
        <v>269</v>
      </c>
      <c r="H177" s="271">
        <v>6.4800000000000004</v>
      </c>
      <c r="I177" s="272"/>
      <c r="J177" s="273">
        <f>ROUND(I177*H177,2)</f>
        <v>0</v>
      </c>
      <c r="K177" s="269" t="s">
        <v>187</v>
      </c>
      <c r="L177" s="274"/>
      <c r="M177" s="275" t="s">
        <v>19</v>
      </c>
      <c r="N177" s="276" t="s">
        <v>45</v>
      </c>
      <c r="O177" s="88"/>
      <c r="P177" s="225">
        <f>O177*H177</f>
        <v>0</v>
      </c>
      <c r="Q177" s="225">
        <v>1</v>
      </c>
      <c r="R177" s="225">
        <f>Q177*H177</f>
        <v>6.4800000000000004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217</v>
      </c>
      <c r="AT177" s="227" t="s">
        <v>266</v>
      </c>
      <c r="AU177" s="227" t="s">
        <v>189</v>
      </c>
      <c r="AY177" s="21" t="s">
        <v>179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1" t="s">
        <v>81</v>
      </c>
      <c r="BK177" s="228">
        <f>ROUND(I177*H177,2)</f>
        <v>0</v>
      </c>
      <c r="BL177" s="21" t="s">
        <v>188</v>
      </c>
      <c r="BM177" s="227" t="s">
        <v>300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2066</v>
      </c>
      <c r="G178" s="246"/>
      <c r="H178" s="249">
        <v>6.4800000000000004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189</v>
      </c>
      <c r="AV178" s="14" t="s">
        <v>14</v>
      </c>
      <c r="AW178" s="14" t="s">
        <v>35</v>
      </c>
      <c r="AX178" s="14" t="s">
        <v>74</v>
      </c>
      <c r="AY178" s="255" t="s">
        <v>179</v>
      </c>
    </row>
    <row r="179" s="15" customFormat="1">
      <c r="A179" s="15"/>
      <c r="B179" s="256"/>
      <c r="C179" s="257"/>
      <c r="D179" s="236" t="s">
        <v>192</v>
      </c>
      <c r="E179" s="258" t="s">
        <v>19</v>
      </c>
      <c r="F179" s="259" t="s">
        <v>201</v>
      </c>
      <c r="G179" s="257"/>
      <c r="H179" s="260">
        <v>6.4800000000000004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192</v>
      </c>
      <c r="AU179" s="266" t="s">
        <v>189</v>
      </c>
      <c r="AV179" s="15" t="s">
        <v>188</v>
      </c>
      <c r="AW179" s="15" t="s">
        <v>35</v>
      </c>
      <c r="AX179" s="15" t="s">
        <v>81</v>
      </c>
      <c r="AY179" s="266" t="s">
        <v>179</v>
      </c>
    </row>
    <row r="180" s="12" customFormat="1" ht="20.88" customHeight="1">
      <c r="A180" s="12"/>
      <c r="B180" s="200"/>
      <c r="C180" s="201"/>
      <c r="D180" s="202" t="s">
        <v>73</v>
      </c>
      <c r="E180" s="214" t="s">
        <v>288</v>
      </c>
      <c r="F180" s="214" t="s">
        <v>291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SUM(P181:P199)</f>
        <v>0</v>
      </c>
      <c r="Q180" s="208"/>
      <c r="R180" s="209">
        <f>SUM(R181:R199)</f>
        <v>0.0026050000000000001</v>
      </c>
      <c r="S180" s="208"/>
      <c r="T180" s="210">
        <f>SUM(T181:T199)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81</v>
      </c>
      <c r="AT180" s="212" t="s">
        <v>73</v>
      </c>
      <c r="AU180" s="212" t="s">
        <v>14</v>
      </c>
      <c r="AY180" s="211" t="s">
        <v>179</v>
      </c>
      <c r="BK180" s="213">
        <f>SUM(BK181:BK199)</f>
        <v>0</v>
      </c>
    </row>
    <row r="181" s="2" customFormat="1" ht="24.15" customHeight="1">
      <c r="A181" s="42"/>
      <c r="B181" s="43"/>
      <c r="C181" s="216" t="s">
        <v>181</v>
      </c>
      <c r="D181" s="216" t="s">
        <v>183</v>
      </c>
      <c r="E181" s="217" t="s">
        <v>1552</v>
      </c>
      <c r="F181" s="218" t="s">
        <v>1553</v>
      </c>
      <c r="G181" s="219" t="s">
        <v>186</v>
      </c>
      <c r="H181" s="220">
        <v>130.22999999999999</v>
      </c>
      <c r="I181" s="221"/>
      <c r="J181" s="222">
        <f>ROUND(I181*H181,2)</f>
        <v>0</v>
      </c>
      <c r="K181" s="218" t="s">
        <v>187</v>
      </c>
      <c r="L181" s="48"/>
      <c r="M181" s="223" t="s">
        <v>19</v>
      </c>
      <c r="N181" s="224" t="s">
        <v>45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188</v>
      </c>
      <c r="AT181" s="227" t="s">
        <v>183</v>
      </c>
      <c r="AU181" s="227" t="s">
        <v>189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188</v>
      </c>
      <c r="BM181" s="227" t="s">
        <v>305</v>
      </c>
    </row>
    <row r="182" s="2" customFormat="1">
      <c r="A182" s="42"/>
      <c r="B182" s="43"/>
      <c r="C182" s="44"/>
      <c r="D182" s="229" t="s">
        <v>190</v>
      </c>
      <c r="E182" s="44"/>
      <c r="F182" s="230" t="s">
        <v>1554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190</v>
      </c>
      <c r="AU182" s="21" t="s">
        <v>189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193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189</v>
      </c>
      <c r="AV183" s="13" t="s">
        <v>81</v>
      </c>
      <c r="AW183" s="13" t="s">
        <v>35</v>
      </c>
      <c r="AX183" s="13" t="s">
        <v>74</v>
      </c>
      <c r="AY183" s="244" t="s">
        <v>179</v>
      </c>
    </row>
    <row r="184" s="13" customFormat="1">
      <c r="A184" s="13"/>
      <c r="B184" s="234"/>
      <c r="C184" s="235"/>
      <c r="D184" s="236" t="s">
        <v>192</v>
      </c>
      <c r="E184" s="237" t="s">
        <v>19</v>
      </c>
      <c r="F184" s="238" t="s">
        <v>2048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192</v>
      </c>
      <c r="AU184" s="244" t="s">
        <v>189</v>
      </c>
      <c r="AV184" s="13" t="s">
        <v>81</v>
      </c>
      <c r="AW184" s="13" t="s">
        <v>35</v>
      </c>
      <c r="AX184" s="13" t="s">
        <v>74</v>
      </c>
      <c r="AY184" s="244" t="s">
        <v>179</v>
      </c>
    </row>
    <row r="185" s="13" customFormat="1">
      <c r="A185" s="13"/>
      <c r="B185" s="234"/>
      <c r="C185" s="235"/>
      <c r="D185" s="236" t="s">
        <v>192</v>
      </c>
      <c r="E185" s="237" t="s">
        <v>19</v>
      </c>
      <c r="F185" s="238" t="s">
        <v>198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192</v>
      </c>
      <c r="AU185" s="244" t="s">
        <v>189</v>
      </c>
      <c r="AV185" s="13" t="s">
        <v>81</v>
      </c>
      <c r="AW185" s="13" t="s">
        <v>35</v>
      </c>
      <c r="AX185" s="13" t="s">
        <v>74</v>
      </c>
      <c r="AY185" s="244" t="s">
        <v>179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199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4" customFormat="1">
      <c r="A187" s="14"/>
      <c r="B187" s="245"/>
      <c r="C187" s="246"/>
      <c r="D187" s="236" t="s">
        <v>192</v>
      </c>
      <c r="E187" s="247" t="s">
        <v>19</v>
      </c>
      <c r="F187" s="248" t="s">
        <v>2067</v>
      </c>
      <c r="G187" s="246"/>
      <c r="H187" s="249">
        <v>130.22999999999999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192</v>
      </c>
      <c r="AU187" s="255" t="s">
        <v>189</v>
      </c>
      <c r="AV187" s="14" t="s">
        <v>14</v>
      </c>
      <c r="AW187" s="14" t="s">
        <v>35</v>
      </c>
      <c r="AX187" s="14" t="s">
        <v>74</v>
      </c>
      <c r="AY187" s="255" t="s">
        <v>179</v>
      </c>
    </row>
    <row r="188" s="15" customFormat="1">
      <c r="A188" s="15"/>
      <c r="B188" s="256"/>
      <c r="C188" s="257"/>
      <c r="D188" s="236" t="s">
        <v>192</v>
      </c>
      <c r="E188" s="258" t="s">
        <v>19</v>
      </c>
      <c r="F188" s="259" t="s">
        <v>201</v>
      </c>
      <c r="G188" s="257"/>
      <c r="H188" s="260">
        <v>130.22999999999999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192</v>
      </c>
      <c r="AU188" s="266" t="s">
        <v>189</v>
      </c>
      <c r="AV188" s="15" t="s">
        <v>188</v>
      </c>
      <c r="AW188" s="15" t="s">
        <v>35</v>
      </c>
      <c r="AX188" s="15" t="s">
        <v>81</v>
      </c>
      <c r="AY188" s="266" t="s">
        <v>179</v>
      </c>
    </row>
    <row r="189" s="2" customFormat="1" ht="24.15" customHeight="1">
      <c r="A189" s="42"/>
      <c r="B189" s="43"/>
      <c r="C189" s="216" t="s">
        <v>207</v>
      </c>
      <c r="D189" s="216" t="s">
        <v>183</v>
      </c>
      <c r="E189" s="217" t="s">
        <v>810</v>
      </c>
      <c r="F189" s="218" t="s">
        <v>811</v>
      </c>
      <c r="G189" s="219" t="s">
        <v>186</v>
      </c>
      <c r="H189" s="220">
        <v>130.22999999999999</v>
      </c>
      <c r="I189" s="221"/>
      <c r="J189" s="222">
        <f>ROUND(I189*H189,2)</f>
        <v>0</v>
      </c>
      <c r="K189" s="218" t="s">
        <v>187</v>
      </c>
      <c r="L189" s="48"/>
      <c r="M189" s="223" t="s">
        <v>19</v>
      </c>
      <c r="N189" s="224" t="s">
        <v>45</v>
      </c>
      <c r="O189" s="8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7" t="s">
        <v>188</v>
      </c>
      <c r="AT189" s="227" t="s">
        <v>183</v>
      </c>
      <c r="AU189" s="227" t="s">
        <v>189</v>
      </c>
      <c r="AY189" s="21" t="s">
        <v>179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1" t="s">
        <v>81</v>
      </c>
      <c r="BK189" s="228">
        <f>ROUND(I189*H189,2)</f>
        <v>0</v>
      </c>
      <c r="BL189" s="21" t="s">
        <v>188</v>
      </c>
      <c r="BM189" s="227" t="s">
        <v>2068</v>
      </c>
    </row>
    <row r="190" s="2" customFormat="1">
      <c r="A190" s="42"/>
      <c r="B190" s="43"/>
      <c r="C190" s="44"/>
      <c r="D190" s="229" t="s">
        <v>190</v>
      </c>
      <c r="E190" s="44"/>
      <c r="F190" s="230" t="s">
        <v>812</v>
      </c>
      <c r="G190" s="44"/>
      <c r="H190" s="44"/>
      <c r="I190" s="231"/>
      <c r="J190" s="44"/>
      <c r="K190" s="44"/>
      <c r="L190" s="48"/>
      <c r="M190" s="232"/>
      <c r="N190" s="233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190</v>
      </c>
      <c r="AU190" s="21" t="s">
        <v>189</v>
      </c>
    </row>
    <row r="191" s="13" customFormat="1">
      <c r="A191" s="13"/>
      <c r="B191" s="234"/>
      <c r="C191" s="235"/>
      <c r="D191" s="236" t="s">
        <v>192</v>
      </c>
      <c r="E191" s="237" t="s">
        <v>19</v>
      </c>
      <c r="F191" s="238" t="s">
        <v>193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192</v>
      </c>
      <c r="AU191" s="244" t="s">
        <v>189</v>
      </c>
      <c r="AV191" s="13" t="s">
        <v>81</v>
      </c>
      <c r="AW191" s="13" t="s">
        <v>35</v>
      </c>
      <c r="AX191" s="13" t="s">
        <v>74</v>
      </c>
      <c r="AY191" s="244" t="s">
        <v>179</v>
      </c>
    </row>
    <row r="192" s="13" customFormat="1">
      <c r="A192" s="13"/>
      <c r="B192" s="234"/>
      <c r="C192" s="235"/>
      <c r="D192" s="236" t="s">
        <v>192</v>
      </c>
      <c r="E192" s="237" t="s">
        <v>19</v>
      </c>
      <c r="F192" s="238" t="s">
        <v>2048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192</v>
      </c>
      <c r="AU192" s="244" t="s">
        <v>189</v>
      </c>
      <c r="AV192" s="13" t="s">
        <v>81</v>
      </c>
      <c r="AW192" s="13" t="s">
        <v>35</v>
      </c>
      <c r="AX192" s="13" t="s">
        <v>74</v>
      </c>
      <c r="AY192" s="244" t="s">
        <v>179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198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199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2067</v>
      </c>
      <c r="G195" s="246"/>
      <c r="H195" s="249">
        <v>130.22999999999999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5" customFormat="1">
      <c r="A196" s="15"/>
      <c r="B196" s="256"/>
      <c r="C196" s="257"/>
      <c r="D196" s="236" t="s">
        <v>192</v>
      </c>
      <c r="E196" s="258" t="s">
        <v>19</v>
      </c>
      <c r="F196" s="259" t="s">
        <v>201</v>
      </c>
      <c r="G196" s="257"/>
      <c r="H196" s="260">
        <v>130.22999999999999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192</v>
      </c>
      <c r="AU196" s="266" t="s">
        <v>189</v>
      </c>
      <c r="AV196" s="15" t="s">
        <v>188</v>
      </c>
      <c r="AW196" s="15" t="s">
        <v>35</v>
      </c>
      <c r="AX196" s="15" t="s">
        <v>81</v>
      </c>
      <c r="AY196" s="266" t="s">
        <v>179</v>
      </c>
    </row>
    <row r="197" s="2" customFormat="1" ht="16.5" customHeight="1">
      <c r="A197" s="42"/>
      <c r="B197" s="43"/>
      <c r="C197" s="267" t="s">
        <v>220</v>
      </c>
      <c r="D197" s="267" t="s">
        <v>266</v>
      </c>
      <c r="E197" s="268" t="s">
        <v>307</v>
      </c>
      <c r="F197" s="269" t="s">
        <v>308</v>
      </c>
      <c r="G197" s="270" t="s">
        <v>309</v>
      </c>
      <c r="H197" s="271">
        <v>2.605</v>
      </c>
      <c r="I197" s="272"/>
      <c r="J197" s="273">
        <f>ROUND(I197*H197,2)</f>
        <v>0</v>
      </c>
      <c r="K197" s="269" t="s">
        <v>187</v>
      </c>
      <c r="L197" s="274"/>
      <c r="M197" s="275" t="s">
        <v>19</v>
      </c>
      <c r="N197" s="276" t="s">
        <v>45</v>
      </c>
      <c r="O197" s="88"/>
      <c r="P197" s="225">
        <f>O197*H197</f>
        <v>0</v>
      </c>
      <c r="Q197" s="225">
        <v>0.001</v>
      </c>
      <c r="R197" s="225">
        <f>Q197*H197</f>
        <v>0.0026050000000000001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217</v>
      </c>
      <c r="AT197" s="227" t="s">
        <v>266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188</v>
      </c>
      <c r="BM197" s="227" t="s">
        <v>2069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2070</v>
      </c>
      <c r="G198" s="246"/>
      <c r="H198" s="249">
        <v>2.605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189</v>
      </c>
      <c r="AV198" s="14" t="s">
        <v>14</v>
      </c>
      <c r="AW198" s="14" t="s">
        <v>35</v>
      </c>
      <c r="AX198" s="14" t="s">
        <v>74</v>
      </c>
      <c r="AY198" s="255" t="s">
        <v>179</v>
      </c>
    </row>
    <row r="199" s="15" customFormat="1">
      <c r="A199" s="15"/>
      <c r="B199" s="256"/>
      <c r="C199" s="257"/>
      <c r="D199" s="236" t="s">
        <v>192</v>
      </c>
      <c r="E199" s="258" t="s">
        <v>19</v>
      </c>
      <c r="F199" s="259" t="s">
        <v>201</v>
      </c>
      <c r="G199" s="257"/>
      <c r="H199" s="260">
        <v>2.605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192</v>
      </c>
      <c r="AU199" s="266" t="s">
        <v>189</v>
      </c>
      <c r="AV199" s="15" t="s">
        <v>188</v>
      </c>
      <c r="AW199" s="15" t="s">
        <v>35</v>
      </c>
      <c r="AX199" s="15" t="s">
        <v>81</v>
      </c>
      <c r="AY199" s="266" t="s">
        <v>179</v>
      </c>
    </row>
    <row r="200" s="12" customFormat="1" ht="22.8" customHeight="1">
      <c r="A200" s="12"/>
      <c r="B200" s="200"/>
      <c r="C200" s="201"/>
      <c r="D200" s="202" t="s">
        <v>73</v>
      </c>
      <c r="E200" s="214" t="s">
        <v>14</v>
      </c>
      <c r="F200" s="214" t="s">
        <v>312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P201</f>
        <v>0</v>
      </c>
      <c r="Q200" s="208"/>
      <c r="R200" s="209">
        <f>R201</f>
        <v>45.403363229999997</v>
      </c>
      <c r="S200" s="208"/>
      <c r="T200" s="210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81</v>
      </c>
      <c r="AT200" s="212" t="s">
        <v>73</v>
      </c>
      <c r="AU200" s="212" t="s">
        <v>81</v>
      </c>
      <c r="AY200" s="211" t="s">
        <v>179</v>
      </c>
      <c r="BK200" s="213">
        <f>BK201</f>
        <v>0</v>
      </c>
    </row>
    <row r="201" s="12" customFormat="1" ht="20.88" customHeight="1">
      <c r="A201" s="12"/>
      <c r="B201" s="200"/>
      <c r="C201" s="201"/>
      <c r="D201" s="202" t="s">
        <v>73</v>
      </c>
      <c r="E201" s="214" t="s">
        <v>7</v>
      </c>
      <c r="F201" s="214" t="s">
        <v>818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SUM(P202:P212)</f>
        <v>0</v>
      </c>
      <c r="Q201" s="208"/>
      <c r="R201" s="209">
        <f>SUM(R202:R212)</f>
        <v>45.403363229999997</v>
      </c>
      <c r="S201" s="208"/>
      <c r="T201" s="210">
        <f>SUM(T202:T212)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81</v>
      </c>
      <c r="AT201" s="212" t="s">
        <v>73</v>
      </c>
      <c r="AU201" s="212" t="s">
        <v>14</v>
      </c>
      <c r="AY201" s="211" t="s">
        <v>179</v>
      </c>
      <c r="BK201" s="213">
        <f>SUM(BK202:BK212)</f>
        <v>0</v>
      </c>
    </row>
    <row r="202" s="2" customFormat="1" ht="24.15" customHeight="1">
      <c r="A202" s="42"/>
      <c r="B202" s="43"/>
      <c r="C202" s="216" t="s">
        <v>297</v>
      </c>
      <c r="D202" s="216" t="s">
        <v>183</v>
      </c>
      <c r="E202" s="217" t="s">
        <v>823</v>
      </c>
      <c r="F202" s="218" t="s">
        <v>824</v>
      </c>
      <c r="G202" s="219" t="s">
        <v>186</v>
      </c>
      <c r="H202" s="220">
        <v>24.774000000000001</v>
      </c>
      <c r="I202" s="221"/>
      <c r="J202" s="222">
        <f>ROUND(I202*H202,2)</f>
        <v>0</v>
      </c>
      <c r="K202" s="218" t="s">
        <v>187</v>
      </c>
      <c r="L202" s="48"/>
      <c r="M202" s="223" t="s">
        <v>19</v>
      </c>
      <c r="N202" s="224" t="s">
        <v>45</v>
      </c>
      <c r="O202" s="88"/>
      <c r="P202" s="225">
        <f>O202*H202</f>
        <v>0</v>
      </c>
      <c r="Q202" s="225">
        <v>0.00017000000000000001</v>
      </c>
      <c r="R202" s="225">
        <f>Q202*H202</f>
        <v>0.0042115800000000004</v>
      </c>
      <c r="S202" s="225">
        <v>0</v>
      </c>
      <c r="T202" s="226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7" t="s">
        <v>188</v>
      </c>
      <c r="AT202" s="227" t="s">
        <v>183</v>
      </c>
      <c r="AU202" s="227" t="s">
        <v>189</v>
      </c>
      <c r="AY202" s="21" t="s">
        <v>179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1" t="s">
        <v>81</v>
      </c>
      <c r="BK202" s="228">
        <f>ROUND(I202*H202,2)</f>
        <v>0</v>
      </c>
      <c r="BL202" s="21" t="s">
        <v>188</v>
      </c>
      <c r="BM202" s="227" t="s">
        <v>377</v>
      </c>
    </row>
    <row r="203" s="2" customFormat="1">
      <c r="A203" s="42"/>
      <c r="B203" s="43"/>
      <c r="C203" s="44"/>
      <c r="D203" s="229" t="s">
        <v>190</v>
      </c>
      <c r="E203" s="44"/>
      <c r="F203" s="230" t="s">
        <v>825</v>
      </c>
      <c r="G203" s="44"/>
      <c r="H203" s="44"/>
      <c r="I203" s="231"/>
      <c r="J203" s="44"/>
      <c r="K203" s="44"/>
      <c r="L203" s="48"/>
      <c r="M203" s="232"/>
      <c r="N203" s="233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190</v>
      </c>
      <c r="AU203" s="21" t="s">
        <v>189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2071</v>
      </c>
      <c r="G204" s="246"/>
      <c r="H204" s="249">
        <v>24.774000000000001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189</v>
      </c>
      <c r="AV204" s="14" t="s">
        <v>14</v>
      </c>
      <c r="AW204" s="14" t="s">
        <v>35</v>
      </c>
      <c r="AX204" s="14" t="s">
        <v>74</v>
      </c>
      <c r="AY204" s="255" t="s">
        <v>179</v>
      </c>
    </row>
    <row r="205" s="15" customFormat="1">
      <c r="A205" s="15"/>
      <c r="B205" s="256"/>
      <c r="C205" s="257"/>
      <c r="D205" s="236" t="s">
        <v>192</v>
      </c>
      <c r="E205" s="258" t="s">
        <v>19</v>
      </c>
      <c r="F205" s="259" t="s">
        <v>201</v>
      </c>
      <c r="G205" s="257"/>
      <c r="H205" s="260">
        <v>24.774000000000001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192</v>
      </c>
      <c r="AU205" s="266" t="s">
        <v>189</v>
      </c>
      <c r="AV205" s="15" t="s">
        <v>188</v>
      </c>
      <c r="AW205" s="15" t="s">
        <v>35</v>
      </c>
      <c r="AX205" s="15" t="s">
        <v>81</v>
      </c>
      <c r="AY205" s="266" t="s">
        <v>179</v>
      </c>
    </row>
    <row r="206" s="2" customFormat="1" ht="16.5" customHeight="1">
      <c r="A206" s="42"/>
      <c r="B206" s="43"/>
      <c r="C206" s="267" t="s">
        <v>8</v>
      </c>
      <c r="D206" s="267" t="s">
        <v>266</v>
      </c>
      <c r="E206" s="268" t="s">
        <v>827</v>
      </c>
      <c r="F206" s="269" t="s">
        <v>828</v>
      </c>
      <c r="G206" s="270" t="s">
        <v>186</v>
      </c>
      <c r="H206" s="271">
        <v>29.344999999999999</v>
      </c>
      <c r="I206" s="272"/>
      <c r="J206" s="273">
        <f>ROUND(I206*H206,2)</f>
        <v>0</v>
      </c>
      <c r="K206" s="269" t="s">
        <v>187</v>
      </c>
      <c r="L206" s="274"/>
      <c r="M206" s="275" t="s">
        <v>19</v>
      </c>
      <c r="N206" s="276" t="s">
        <v>45</v>
      </c>
      <c r="O206" s="88"/>
      <c r="P206" s="225">
        <f>O206*H206</f>
        <v>0</v>
      </c>
      <c r="Q206" s="225">
        <v>0.00029999999999999997</v>
      </c>
      <c r="R206" s="225">
        <f>Q206*H206</f>
        <v>0.0088034999999999988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217</v>
      </c>
      <c r="AT206" s="227" t="s">
        <v>266</v>
      </c>
      <c r="AU206" s="227" t="s">
        <v>189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188</v>
      </c>
      <c r="BM206" s="227" t="s">
        <v>389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2072</v>
      </c>
      <c r="G207" s="246"/>
      <c r="H207" s="249">
        <v>29.344999999999999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189</v>
      </c>
      <c r="AV207" s="14" t="s">
        <v>14</v>
      </c>
      <c r="AW207" s="14" t="s">
        <v>35</v>
      </c>
      <c r="AX207" s="14" t="s">
        <v>74</v>
      </c>
      <c r="AY207" s="255" t="s">
        <v>179</v>
      </c>
    </row>
    <row r="208" s="15" customFormat="1">
      <c r="A208" s="15"/>
      <c r="B208" s="256"/>
      <c r="C208" s="257"/>
      <c r="D208" s="236" t="s">
        <v>192</v>
      </c>
      <c r="E208" s="258" t="s">
        <v>19</v>
      </c>
      <c r="F208" s="259" t="s">
        <v>201</v>
      </c>
      <c r="G208" s="257"/>
      <c r="H208" s="260">
        <v>29.344999999999999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192</v>
      </c>
      <c r="AU208" s="266" t="s">
        <v>189</v>
      </c>
      <c r="AV208" s="15" t="s">
        <v>188</v>
      </c>
      <c r="AW208" s="15" t="s">
        <v>35</v>
      </c>
      <c r="AX208" s="15" t="s">
        <v>81</v>
      </c>
      <c r="AY208" s="266" t="s">
        <v>179</v>
      </c>
    </row>
    <row r="209" s="2" customFormat="1" ht="16.5" customHeight="1">
      <c r="A209" s="42"/>
      <c r="B209" s="43"/>
      <c r="C209" s="216" t="s">
        <v>229</v>
      </c>
      <c r="D209" s="216" t="s">
        <v>183</v>
      </c>
      <c r="E209" s="217" t="s">
        <v>1561</v>
      </c>
      <c r="F209" s="218" t="s">
        <v>1562</v>
      </c>
      <c r="G209" s="219" t="s">
        <v>204</v>
      </c>
      <c r="H209" s="220">
        <v>61.935000000000002</v>
      </c>
      <c r="I209" s="221"/>
      <c r="J209" s="222">
        <f>ROUND(I209*H209,2)</f>
        <v>0</v>
      </c>
      <c r="K209" s="218" t="s">
        <v>187</v>
      </c>
      <c r="L209" s="48"/>
      <c r="M209" s="223" t="s">
        <v>19</v>
      </c>
      <c r="N209" s="224" t="s">
        <v>45</v>
      </c>
      <c r="O209" s="88"/>
      <c r="P209" s="225">
        <f>O209*H209</f>
        <v>0</v>
      </c>
      <c r="Q209" s="225">
        <v>0.00048999999999999998</v>
      </c>
      <c r="R209" s="225">
        <f>Q209*H209</f>
        <v>0.030348150000000001</v>
      </c>
      <c r="S209" s="225">
        <v>0</v>
      </c>
      <c r="T209" s="226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7" t="s">
        <v>188</v>
      </c>
      <c r="AT209" s="227" t="s">
        <v>183</v>
      </c>
      <c r="AU209" s="227" t="s">
        <v>189</v>
      </c>
      <c r="AY209" s="21" t="s">
        <v>179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1" t="s">
        <v>81</v>
      </c>
      <c r="BK209" s="228">
        <f>ROUND(I209*H209,2)</f>
        <v>0</v>
      </c>
      <c r="BL209" s="21" t="s">
        <v>188</v>
      </c>
      <c r="BM209" s="227" t="s">
        <v>401</v>
      </c>
    </row>
    <row r="210" s="2" customFormat="1">
      <c r="A210" s="42"/>
      <c r="B210" s="43"/>
      <c r="C210" s="44"/>
      <c r="D210" s="229" t="s">
        <v>190</v>
      </c>
      <c r="E210" s="44"/>
      <c r="F210" s="230" t="s">
        <v>1563</v>
      </c>
      <c r="G210" s="44"/>
      <c r="H210" s="44"/>
      <c r="I210" s="231"/>
      <c r="J210" s="44"/>
      <c r="K210" s="44"/>
      <c r="L210" s="48"/>
      <c r="M210" s="232"/>
      <c r="N210" s="233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1" t="s">
        <v>190</v>
      </c>
      <c r="AU210" s="21" t="s">
        <v>189</v>
      </c>
    </row>
    <row r="211" s="2" customFormat="1" ht="16.5" customHeight="1">
      <c r="A211" s="42"/>
      <c r="B211" s="43"/>
      <c r="C211" s="216" t="s">
        <v>254</v>
      </c>
      <c r="D211" s="216" t="s">
        <v>183</v>
      </c>
      <c r="E211" s="217" t="s">
        <v>1565</v>
      </c>
      <c r="F211" s="218" t="s">
        <v>1566</v>
      </c>
      <c r="G211" s="219" t="s">
        <v>216</v>
      </c>
      <c r="H211" s="220">
        <v>21</v>
      </c>
      <c r="I211" s="221"/>
      <c r="J211" s="222">
        <f>ROUND(I211*H211,2)</f>
        <v>0</v>
      </c>
      <c r="K211" s="218" t="s">
        <v>187</v>
      </c>
      <c r="L211" s="48"/>
      <c r="M211" s="223" t="s">
        <v>19</v>
      </c>
      <c r="N211" s="224" t="s">
        <v>45</v>
      </c>
      <c r="O211" s="88"/>
      <c r="P211" s="225">
        <f>O211*H211</f>
        <v>0</v>
      </c>
      <c r="Q211" s="225">
        <v>2.1600000000000001</v>
      </c>
      <c r="R211" s="225">
        <f>Q211*H211</f>
        <v>45.359999999999999</v>
      </c>
      <c r="S211" s="225">
        <v>0</v>
      </c>
      <c r="T211" s="226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7" t="s">
        <v>188</v>
      </c>
      <c r="AT211" s="227" t="s">
        <v>183</v>
      </c>
      <c r="AU211" s="227" t="s">
        <v>189</v>
      </c>
      <c r="AY211" s="21" t="s">
        <v>179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1" t="s">
        <v>81</v>
      </c>
      <c r="BK211" s="228">
        <f>ROUND(I211*H211,2)</f>
        <v>0</v>
      </c>
      <c r="BL211" s="21" t="s">
        <v>188</v>
      </c>
      <c r="BM211" s="227" t="s">
        <v>417</v>
      </c>
    </row>
    <row r="212" s="2" customFormat="1">
      <c r="A212" s="42"/>
      <c r="B212" s="43"/>
      <c r="C212" s="44"/>
      <c r="D212" s="229" t="s">
        <v>190</v>
      </c>
      <c r="E212" s="44"/>
      <c r="F212" s="230" t="s">
        <v>1567</v>
      </c>
      <c r="G212" s="44"/>
      <c r="H212" s="44"/>
      <c r="I212" s="231"/>
      <c r="J212" s="44"/>
      <c r="K212" s="44"/>
      <c r="L212" s="48"/>
      <c r="M212" s="232"/>
      <c r="N212" s="233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1" t="s">
        <v>190</v>
      </c>
      <c r="AU212" s="21" t="s">
        <v>189</v>
      </c>
    </row>
    <row r="213" s="12" customFormat="1" ht="22.8" customHeight="1">
      <c r="A213" s="12"/>
      <c r="B213" s="200"/>
      <c r="C213" s="201"/>
      <c r="D213" s="202" t="s">
        <v>73</v>
      </c>
      <c r="E213" s="214" t="s">
        <v>189</v>
      </c>
      <c r="F213" s="214" t="s">
        <v>580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P214+P233+P252</f>
        <v>0</v>
      </c>
      <c r="Q213" s="208"/>
      <c r="R213" s="209">
        <f>R214+R233+R252</f>
        <v>198.51655882</v>
      </c>
      <c r="S213" s="208"/>
      <c r="T213" s="210">
        <f>T214+T233+T252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81</v>
      </c>
      <c r="AT213" s="212" t="s">
        <v>73</v>
      </c>
      <c r="AU213" s="212" t="s">
        <v>81</v>
      </c>
      <c r="AY213" s="211" t="s">
        <v>179</v>
      </c>
      <c r="BK213" s="213">
        <f>BK214+BK233+BK252</f>
        <v>0</v>
      </c>
    </row>
    <row r="214" s="12" customFormat="1" ht="20.88" customHeight="1">
      <c r="A214" s="12"/>
      <c r="B214" s="200"/>
      <c r="C214" s="201"/>
      <c r="D214" s="202" t="s">
        <v>73</v>
      </c>
      <c r="E214" s="214" t="s">
        <v>401</v>
      </c>
      <c r="F214" s="214" t="s">
        <v>1200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SUM(P215:P232)</f>
        <v>0</v>
      </c>
      <c r="Q214" s="208"/>
      <c r="R214" s="209">
        <f>SUM(R215:R232)</f>
        <v>192.40530612000001</v>
      </c>
      <c r="S214" s="208"/>
      <c r="T214" s="210">
        <f>SUM(T215:T232)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81</v>
      </c>
      <c r="AT214" s="212" t="s">
        <v>73</v>
      </c>
      <c r="AU214" s="212" t="s">
        <v>14</v>
      </c>
      <c r="AY214" s="211" t="s">
        <v>179</v>
      </c>
      <c r="BK214" s="213">
        <f>SUM(BK215:BK232)</f>
        <v>0</v>
      </c>
    </row>
    <row r="215" s="2" customFormat="1" ht="33" customHeight="1">
      <c r="A215" s="42"/>
      <c r="B215" s="43"/>
      <c r="C215" s="216" t="s">
        <v>288</v>
      </c>
      <c r="D215" s="216" t="s">
        <v>183</v>
      </c>
      <c r="E215" s="217" t="s">
        <v>1589</v>
      </c>
      <c r="F215" s="218" t="s">
        <v>1590</v>
      </c>
      <c r="G215" s="219" t="s">
        <v>186</v>
      </c>
      <c r="H215" s="220">
        <v>165.73400000000001</v>
      </c>
      <c r="I215" s="221"/>
      <c r="J215" s="222">
        <f>ROUND(I215*H215,2)</f>
        <v>0</v>
      </c>
      <c r="K215" s="218" t="s">
        <v>187</v>
      </c>
      <c r="L215" s="48"/>
      <c r="M215" s="223" t="s">
        <v>19</v>
      </c>
      <c r="N215" s="224" t="s">
        <v>45</v>
      </c>
      <c r="O215" s="88"/>
      <c r="P215" s="225">
        <f>O215*H215</f>
        <v>0</v>
      </c>
      <c r="Q215" s="225">
        <v>0.53310000000000002</v>
      </c>
      <c r="R215" s="225">
        <f>Q215*H215</f>
        <v>88.352795400000005</v>
      </c>
      <c r="S215" s="225">
        <v>0</v>
      </c>
      <c r="T215" s="226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7" t="s">
        <v>188</v>
      </c>
      <c r="AT215" s="227" t="s">
        <v>183</v>
      </c>
      <c r="AU215" s="227" t="s">
        <v>189</v>
      </c>
      <c r="AY215" s="21" t="s">
        <v>179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1" t="s">
        <v>81</v>
      </c>
      <c r="BK215" s="228">
        <f>ROUND(I215*H215,2)</f>
        <v>0</v>
      </c>
      <c r="BL215" s="21" t="s">
        <v>188</v>
      </c>
      <c r="BM215" s="227" t="s">
        <v>429</v>
      </c>
    </row>
    <row r="216" s="2" customFormat="1">
      <c r="A216" s="42"/>
      <c r="B216" s="43"/>
      <c r="C216" s="44"/>
      <c r="D216" s="229" t="s">
        <v>190</v>
      </c>
      <c r="E216" s="44"/>
      <c r="F216" s="230" t="s">
        <v>1591</v>
      </c>
      <c r="G216" s="44"/>
      <c r="H216" s="44"/>
      <c r="I216" s="231"/>
      <c r="J216" s="44"/>
      <c r="K216" s="44"/>
      <c r="L216" s="48"/>
      <c r="M216" s="232"/>
      <c r="N216" s="233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1" t="s">
        <v>190</v>
      </c>
      <c r="AU216" s="21" t="s">
        <v>189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193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2048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3" customFormat="1">
      <c r="A219" s="13"/>
      <c r="B219" s="234"/>
      <c r="C219" s="235"/>
      <c r="D219" s="236" t="s">
        <v>192</v>
      </c>
      <c r="E219" s="237" t="s">
        <v>19</v>
      </c>
      <c r="F219" s="238" t="s">
        <v>198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192</v>
      </c>
      <c r="AU219" s="244" t="s">
        <v>189</v>
      </c>
      <c r="AV219" s="13" t="s">
        <v>81</v>
      </c>
      <c r="AW219" s="13" t="s">
        <v>35</v>
      </c>
      <c r="AX219" s="13" t="s">
        <v>74</v>
      </c>
      <c r="AY219" s="244" t="s">
        <v>179</v>
      </c>
    </row>
    <row r="220" s="14" customFormat="1">
      <c r="A220" s="14"/>
      <c r="B220" s="245"/>
      <c r="C220" s="246"/>
      <c r="D220" s="236" t="s">
        <v>192</v>
      </c>
      <c r="E220" s="247" t="s">
        <v>19</v>
      </c>
      <c r="F220" s="248" t="s">
        <v>2073</v>
      </c>
      <c r="G220" s="246"/>
      <c r="H220" s="249">
        <v>165.73400000000001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192</v>
      </c>
      <c r="AU220" s="255" t="s">
        <v>189</v>
      </c>
      <c r="AV220" s="14" t="s">
        <v>14</v>
      </c>
      <c r="AW220" s="14" t="s">
        <v>35</v>
      </c>
      <c r="AX220" s="14" t="s">
        <v>74</v>
      </c>
      <c r="AY220" s="255" t="s">
        <v>179</v>
      </c>
    </row>
    <row r="221" s="15" customFormat="1">
      <c r="A221" s="15"/>
      <c r="B221" s="256"/>
      <c r="C221" s="257"/>
      <c r="D221" s="236" t="s">
        <v>192</v>
      </c>
      <c r="E221" s="258" t="s">
        <v>19</v>
      </c>
      <c r="F221" s="259" t="s">
        <v>201</v>
      </c>
      <c r="G221" s="257"/>
      <c r="H221" s="260">
        <v>165.73400000000001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192</v>
      </c>
      <c r="AU221" s="266" t="s">
        <v>189</v>
      </c>
      <c r="AV221" s="15" t="s">
        <v>188</v>
      </c>
      <c r="AW221" s="15" t="s">
        <v>35</v>
      </c>
      <c r="AX221" s="15" t="s">
        <v>81</v>
      </c>
      <c r="AY221" s="266" t="s">
        <v>179</v>
      </c>
    </row>
    <row r="222" s="2" customFormat="1" ht="24.15" customHeight="1">
      <c r="A222" s="42"/>
      <c r="B222" s="43"/>
      <c r="C222" s="216" t="s">
        <v>328</v>
      </c>
      <c r="D222" s="216" t="s">
        <v>183</v>
      </c>
      <c r="E222" s="217" t="s">
        <v>1602</v>
      </c>
      <c r="F222" s="218" t="s">
        <v>1603</v>
      </c>
      <c r="G222" s="219" t="s">
        <v>186</v>
      </c>
      <c r="H222" s="220">
        <v>165.73400000000001</v>
      </c>
      <c r="I222" s="221"/>
      <c r="J222" s="222">
        <f>ROUND(I222*H222,2)</f>
        <v>0</v>
      </c>
      <c r="K222" s="218" t="s">
        <v>187</v>
      </c>
      <c r="L222" s="48"/>
      <c r="M222" s="223" t="s">
        <v>19</v>
      </c>
      <c r="N222" s="224" t="s">
        <v>45</v>
      </c>
      <c r="O222" s="88"/>
      <c r="P222" s="225">
        <f>O222*H222</f>
        <v>0</v>
      </c>
      <c r="Q222" s="225">
        <v>0.498</v>
      </c>
      <c r="R222" s="225">
        <f>Q222*H222</f>
        <v>82.535532000000003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188</v>
      </c>
      <c r="AT222" s="227" t="s">
        <v>183</v>
      </c>
      <c r="AU222" s="227" t="s">
        <v>189</v>
      </c>
      <c r="AY222" s="21" t="s">
        <v>179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1" t="s">
        <v>81</v>
      </c>
      <c r="BK222" s="228">
        <f>ROUND(I222*H222,2)</f>
        <v>0</v>
      </c>
      <c r="BL222" s="21" t="s">
        <v>188</v>
      </c>
      <c r="BM222" s="227" t="s">
        <v>317</v>
      </c>
    </row>
    <row r="223" s="2" customFormat="1">
      <c r="A223" s="42"/>
      <c r="B223" s="43"/>
      <c r="C223" s="44"/>
      <c r="D223" s="229" t="s">
        <v>190</v>
      </c>
      <c r="E223" s="44"/>
      <c r="F223" s="230" t="s">
        <v>1604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190</v>
      </c>
      <c r="AU223" s="21" t="s">
        <v>189</v>
      </c>
    </row>
    <row r="224" s="2" customFormat="1" ht="16.5" customHeight="1">
      <c r="A224" s="42"/>
      <c r="B224" s="43"/>
      <c r="C224" s="267" t="s">
        <v>294</v>
      </c>
      <c r="D224" s="267" t="s">
        <v>266</v>
      </c>
      <c r="E224" s="268" t="s">
        <v>1606</v>
      </c>
      <c r="F224" s="269" t="s">
        <v>1607</v>
      </c>
      <c r="G224" s="270" t="s">
        <v>216</v>
      </c>
      <c r="H224" s="271">
        <v>9.4410000000000007</v>
      </c>
      <c r="I224" s="272"/>
      <c r="J224" s="273">
        <f>ROUND(I224*H224,2)</f>
        <v>0</v>
      </c>
      <c r="K224" s="269" t="s">
        <v>187</v>
      </c>
      <c r="L224" s="274"/>
      <c r="M224" s="275" t="s">
        <v>19</v>
      </c>
      <c r="N224" s="276" t="s">
        <v>45</v>
      </c>
      <c r="O224" s="88"/>
      <c r="P224" s="225">
        <f>O224*H224</f>
        <v>0</v>
      </c>
      <c r="Q224" s="225">
        <v>2.234</v>
      </c>
      <c r="R224" s="225">
        <f>Q224*H224</f>
        <v>21.091194000000002</v>
      </c>
      <c r="S224" s="225">
        <v>0</v>
      </c>
      <c r="T224" s="226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7" t="s">
        <v>217</v>
      </c>
      <c r="AT224" s="227" t="s">
        <v>266</v>
      </c>
      <c r="AU224" s="227" t="s">
        <v>189</v>
      </c>
      <c r="AY224" s="21" t="s">
        <v>179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1" t="s">
        <v>81</v>
      </c>
      <c r="BK224" s="228">
        <f>ROUND(I224*H224,2)</f>
        <v>0</v>
      </c>
      <c r="BL224" s="21" t="s">
        <v>188</v>
      </c>
      <c r="BM224" s="227" t="s">
        <v>326</v>
      </c>
    </row>
    <row r="225" s="13" customFormat="1">
      <c r="A225" s="13"/>
      <c r="B225" s="234"/>
      <c r="C225" s="235"/>
      <c r="D225" s="236" t="s">
        <v>192</v>
      </c>
      <c r="E225" s="237" t="s">
        <v>19</v>
      </c>
      <c r="F225" s="238" t="s">
        <v>1608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192</v>
      </c>
      <c r="AU225" s="244" t="s">
        <v>189</v>
      </c>
      <c r="AV225" s="13" t="s">
        <v>81</v>
      </c>
      <c r="AW225" s="13" t="s">
        <v>35</v>
      </c>
      <c r="AX225" s="13" t="s">
        <v>74</v>
      </c>
      <c r="AY225" s="244" t="s">
        <v>179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2074</v>
      </c>
      <c r="G226" s="246"/>
      <c r="H226" s="249">
        <v>9.4410000000000007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189</v>
      </c>
      <c r="AV226" s="14" t="s">
        <v>14</v>
      </c>
      <c r="AW226" s="14" t="s">
        <v>35</v>
      </c>
      <c r="AX226" s="14" t="s">
        <v>74</v>
      </c>
      <c r="AY226" s="255" t="s">
        <v>179</v>
      </c>
    </row>
    <row r="227" s="15" customFormat="1">
      <c r="A227" s="15"/>
      <c r="B227" s="256"/>
      <c r="C227" s="257"/>
      <c r="D227" s="236" t="s">
        <v>192</v>
      </c>
      <c r="E227" s="258" t="s">
        <v>19</v>
      </c>
      <c r="F227" s="259" t="s">
        <v>201</v>
      </c>
      <c r="G227" s="257"/>
      <c r="H227" s="260">
        <v>9.4410000000000007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192</v>
      </c>
      <c r="AU227" s="266" t="s">
        <v>189</v>
      </c>
      <c r="AV227" s="15" t="s">
        <v>188</v>
      </c>
      <c r="AW227" s="15" t="s">
        <v>35</v>
      </c>
      <c r="AX227" s="15" t="s">
        <v>81</v>
      </c>
      <c r="AY227" s="266" t="s">
        <v>179</v>
      </c>
    </row>
    <row r="228" s="2" customFormat="1" ht="16.5" customHeight="1">
      <c r="A228" s="42"/>
      <c r="B228" s="43"/>
      <c r="C228" s="216" t="s">
        <v>7</v>
      </c>
      <c r="D228" s="216" t="s">
        <v>183</v>
      </c>
      <c r="E228" s="217" t="s">
        <v>1611</v>
      </c>
      <c r="F228" s="218" t="s">
        <v>1612</v>
      </c>
      <c r="G228" s="219" t="s">
        <v>269</v>
      </c>
      <c r="H228" s="220">
        <v>0.40799999999999997</v>
      </c>
      <c r="I228" s="221"/>
      <c r="J228" s="222">
        <f>ROUND(I228*H228,2)</f>
        <v>0</v>
      </c>
      <c r="K228" s="218" t="s">
        <v>187</v>
      </c>
      <c r="L228" s="48"/>
      <c r="M228" s="223" t="s">
        <v>19</v>
      </c>
      <c r="N228" s="224" t="s">
        <v>45</v>
      </c>
      <c r="O228" s="88"/>
      <c r="P228" s="225">
        <f>O228*H228</f>
        <v>0</v>
      </c>
      <c r="Q228" s="225">
        <v>1.04359</v>
      </c>
      <c r="R228" s="225">
        <f>Q228*H228</f>
        <v>0.42578472000000001</v>
      </c>
      <c r="S228" s="225">
        <v>0</v>
      </c>
      <c r="T228" s="226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7" t="s">
        <v>188</v>
      </c>
      <c r="AT228" s="227" t="s">
        <v>183</v>
      </c>
      <c r="AU228" s="227" t="s">
        <v>189</v>
      </c>
      <c r="AY228" s="21" t="s">
        <v>179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1" t="s">
        <v>81</v>
      </c>
      <c r="BK228" s="228">
        <f>ROUND(I228*H228,2)</f>
        <v>0</v>
      </c>
      <c r="BL228" s="21" t="s">
        <v>188</v>
      </c>
      <c r="BM228" s="227" t="s">
        <v>479</v>
      </c>
    </row>
    <row r="229" s="2" customFormat="1">
      <c r="A229" s="42"/>
      <c r="B229" s="43"/>
      <c r="C229" s="44"/>
      <c r="D229" s="229" t="s">
        <v>190</v>
      </c>
      <c r="E229" s="44"/>
      <c r="F229" s="230" t="s">
        <v>1613</v>
      </c>
      <c r="G229" s="44"/>
      <c r="H229" s="44"/>
      <c r="I229" s="231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190</v>
      </c>
      <c r="AU229" s="21" t="s">
        <v>189</v>
      </c>
    </row>
    <row r="230" s="13" customFormat="1">
      <c r="A230" s="13"/>
      <c r="B230" s="234"/>
      <c r="C230" s="235"/>
      <c r="D230" s="236" t="s">
        <v>192</v>
      </c>
      <c r="E230" s="237" t="s">
        <v>19</v>
      </c>
      <c r="F230" s="238" t="s">
        <v>2075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192</v>
      </c>
      <c r="AU230" s="244" t="s">
        <v>189</v>
      </c>
      <c r="AV230" s="13" t="s">
        <v>81</v>
      </c>
      <c r="AW230" s="13" t="s">
        <v>35</v>
      </c>
      <c r="AX230" s="13" t="s">
        <v>74</v>
      </c>
      <c r="AY230" s="244" t="s">
        <v>179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2076</v>
      </c>
      <c r="G231" s="246"/>
      <c r="H231" s="249">
        <v>0.40799999999999997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189</v>
      </c>
      <c r="AV231" s="14" t="s">
        <v>14</v>
      </c>
      <c r="AW231" s="14" t="s">
        <v>35</v>
      </c>
      <c r="AX231" s="14" t="s">
        <v>74</v>
      </c>
      <c r="AY231" s="255" t="s">
        <v>179</v>
      </c>
    </row>
    <row r="232" s="15" customFormat="1">
      <c r="A232" s="15"/>
      <c r="B232" s="256"/>
      <c r="C232" s="257"/>
      <c r="D232" s="236" t="s">
        <v>192</v>
      </c>
      <c r="E232" s="258" t="s">
        <v>19</v>
      </c>
      <c r="F232" s="259" t="s">
        <v>201</v>
      </c>
      <c r="G232" s="257"/>
      <c r="H232" s="260">
        <v>0.40799999999999997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192</v>
      </c>
      <c r="AU232" s="266" t="s">
        <v>189</v>
      </c>
      <c r="AV232" s="15" t="s">
        <v>188</v>
      </c>
      <c r="AW232" s="15" t="s">
        <v>35</v>
      </c>
      <c r="AX232" s="15" t="s">
        <v>81</v>
      </c>
      <c r="AY232" s="266" t="s">
        <v>179</v>
      </c>
    </row>
    <row r="233" s="12" customFormat="1" ht="20.88" customHeight="1">
      <c r="A233" s="12"/>
      <c r="B233" s="200"/>
      <c r="C233" s="201"/>
      <c r="D233" s="202" t="s">
        <v>73</v>
      </c>
      <c r="E233" s="214" t="s">
        <v>408</v>
      </c>
      <c r="F233" s="214" t="s">
        <v>581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SUM(P234:P251)</f>
        <v>0</v>
      </c>
      <c r="Q233" s="208"/>
      <c r="R233" s="209">
        <f>SUM(R234:R251)</f>
        <v>2.7655951999999999</v>
      </c>
      <c r="S233" s="208"/>
      <c r="T233" s="210">
        <f>SUM(T234:T251)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81</v>
      </c>
      <c r="AT233" s="212" t="s">
        <v>73</v>
      </c>
      <c r="AU233" s="212" t="s">
        <v>14</v>
      </c>
      <c r="AY233" s="211" t="s">
        <v>179</v>
      </c>
      <c r="BK233" s="213">
        <f>SUM(BK234:BK251)</f>
        <v>0</v>
      </c>
    </row>
    <row r="234" s="2" customFormat="1" ht="24.15" customHeight="1">
      <c r="A234" s="42"/>
      <c r="B234" s="43"/>
      <c r="C234" s="216" t="s">
        <v>300</v>
      </c>
      <c r="D234" s="216" t="s">
        <v>183</v>
      </c>
      <c r="E234" s="217" t="s">
        <v>2077</v>
      </c>
      <c r="F234" s="218" t="s">
        <v>2078</v>
      </c>
      <c r="G234" s="219" t="s">
        <v>325</v>
      </c>
      <c r="H234" s="220">
        <v>17</v>
      </c>
      <c r="I234" s="221"/>
      <c r="J234" s="222">
        <f>ROUND(I234*H234,2)</f>
        <v>0</v>
      </c>
      <c r="K234" s="218" t="s">
        <v>187</v>
      </c>
      <c r="L234" s="48"/>
      <c r="M234" s="223" t="s">
        <v>19</v>
      </c>
      <c r="N234" s="224" t="s">
        <v>45</v>
      </c>
      <c r="O234" s="88"/>
      <c r="P234" s="225">
        <f>O234*H234</f>
        <v>0</v>
      </c>
      <c r="Q234" s="225">
        <v>0.0046800000000000001</v>
      </c>
      <c r="R234" s="225">
        <f>Q234*H234</f>
        <v>0.079560000000000006</v>
      </c>
      <c r="S234" s="225">
        <v>0</v>
      </c>
      <c r="T234" s="226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7" t="s">
        <v>188</v>
      </c>
      <c r="AT234" s="227" t="s">
        <v>183</v>
      </c>
      <c r="AU234" s="227" t="s">
        <v>189</v>
      </c>
      <c r="AY234" s="21" t="s">
        <v>179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1" t="s">
        <v>81</v>
      </c>
      <c r="BK234" s="228">
        <f>ROUND(I234*H234,2)</f>
        <v>0</v>
      </c>
      <c r="BL234" s="21" t="s">
        <v>188</v>
      </c>
      <c r="BM234" s="227" t="s">
        <v>2079</v>
      </c>
    </row>
    <row r="235" s="2" customFormat="1">
      <c r="A235" s="42"/>
      <c r="B235" s="43"/>
      <c r="C235" s="44"/>
      <c r="D235" s="229" t="s">
        <v>190</v>
      </c>
      <c r="E235" s="44"/>
      <c r="F235" s="230" t="s">
        <v>2080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190</v>
      </c>
      <c r="AU235" s="21" t="s">
        <v>189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2081</v>
      </c>
      <c r="G236" s="246"/>
      <c r="H236" s="249">
        <v>17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5" customFormat="1">
      <c r="A237" s="15"/>
      <c r="B237" s="256"/>
      <c r="C237" s="257"/>
      <c r="D237" s="236" t="s">
        <v>192</v>
      </c>
      <c r="E237" s="258" t="s">
        <v>19</v>
      </c>
      <c r="F237" s="259" t="s">
        <v>201</v>
      </c>
      <c r="G237" s="257"/>
      <c r="H237" s="260">
        <v>17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192</v>
      </c>
      <c r="AU237" s="266" t="s">
        <v>189</v>
      </c>
      <c r="AV237" s="15" t="s">
        <v>188</v>
      </c>
      <c r="AW237" s="15" t="s">
        <v>35</v>
      </c>
      <c r="AX237" s="15" t="s">
        <v>81</v>
      </c>
      <c r="AY237" s="266" t="s">
        <v>179</v>
      </c>
    </row>
    <row r="238" s="2" customFormat="1" ht="24.15" customHeight="1">
      <c r="A238" s="42"/>
      <c r="B238" s="43"/>
      <c r="C238" s="216" t="s">
        <v>351</v>
      </c>
      <c r="D238" s="216" t="s">
        <v>183</v>
      </c>
      <c r="E238" s="217" t="s">
        <v>2082</v>
      </c>
      <c r="F238" s="218" t="s">
        <v>2083</v>
      </c>
      <c r="G238" s="219" t="s">
        <v>325</v>
      </c>
      <c r="H238" s="220">
        <v>14</v>
      </c>
      <c r="I238" s="221"/>
      <c r="J238" s="222">
        <f>ROUND(I238*H238,2)</f>
        <v>0</v>
      </c>
      <c r="K238" s="218" t="s">
        <v>187</v>
      </c>
      <c r="L238" s="48"/>
      <c r="M238" s="223" t="s">
        <v>19</v>
      </c>
      <c r="N238" s="224" t="s">
        <v>45</v>
      </c>
      <c r="O238" s="88"/>
      <c r="P238" s="225">
        <f>O238*H238</f>
        <v>0</v>
      </c>
      <c r="Q238" s="225">
        <v>0.0070200000000000002</v>
      </c>
      <c r="R238" s="225">
        <f>Q238*H238</f>
        <v>0.098280000000000006</v>
      </c>
      <c r="S238" s="225">
        <v>0</v>
      </c>
      <c r="T238" s="226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7" t="s">
        <v>188</v>
      </c>
      <c r="AT238" s="227" t="s">
        <v>183</v>
      </c>
      <c r="AU238" s="227" t="s">
        <v>189</v>
      </c>
      <c r="AY238" s="21" t="s">
        <v>179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1" t="s">
        <v>81</v>
      </c>
      <c r="BK238" s="228">
        <f>ROUND(I238*H238,2)</f>
        <v>0</v>
      </c>
      <c r="BL238" s="21" t="s">
        <v>188</v>
      </c>
      <c r="BM238" s="227" t="s">
        <v>497</v>
      </c>
    </row>
    <row r="239" s="2" customFormat="1">
      <c r="A239" s="42"/>
      <c r="B239" s="43"/>
      <c r="C239" s="44"/>
      <c r="D239" s="229" t="s">
        <v>190</v>
      </c>
      <c r="E239" s="44"/>
      <c r="F239" s="230" t="s">
        <v>2084</v>
      </c>
      <c r="G239" s="44"/>
      <c r="H239" s="44"/>
      <c r="I239" s="231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190</v>
      </c>
      <c r="AU239" s="21" t="s">
        <v>189</v>
      </c>
    </row>
    <row r="240" s="2" customFormat="1">
      <c r="A240" s="42"/>
      <c r="B240" s="43"/>
      <c r="C240" s="44"/>
      <c r="D240" s="236" t="s">
        <v>272</v>
      </c>
      <c r="E240" s="44"/>
      <c r="F240" s="277" t="s">
        <v>2085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272</v>
      </c>
      <c r="AU240" s="21" t="s">
        <v>189</v>
      </c>
    </row>
    <row r="241" s="14" customFormat="1">
      <c r="A241" s="14"/>
      <c r="B241" s="245"/>
      <c r="C241" s="246"/>
      <c r="D241" s="236" t="s">
        <v>192</v>
      </c>
      <c r="E241" s="247" t="s">
        <v>19</v>
      </c>
      <c r="F241" s="248" t="s">
        <v>2086</v>
      </c>
      <c r="G241" s="246"/>
      <c r="H241" s="249">
        <v>14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192</v>
      </c>
      <c r="AU241" s="255" t="s">
        <v>189</v>
      </c>
      <c r="AV241" s="14" t="s">
        <v>14</v>
      </c>
      <c r="AW241" s="14" t="s">
        <v>35</v>
      </c>
      <c r="AX241" s="14" t="s">
        <v>74</v>
      </c>
      <c r="AY241" s="255" t="s">
        <v>179</v>
      </c>
    </row>
    <row r="242" s="15" customFormat="1">
      <c r="A242" s="15"/>
      <c r="B242" s="256"/>
      <c r="C242" s="257"/>
      <c r="D242" s="236" t="s">
        <v>192</v>
      </c>
      <c r="E242" s="258" t="s">
        <v>19</v>
      </c>
      <c r="F242" s="259" t="s">
        <v>201</v>
      </c>
      <c r="G242" s="257"/>
      <c r="H242" s="260">
        <v>14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192</v>
      </c>
      <c r="AU242" s="266" t="s">
        <v>189</v>
      </c>
      <c r="AV242" s="15" t="s">
        <v>188</v>
      </c>
      <c r="AW242" s="15" t="s">
        <v>35</v>
      </c>
      <c r="AX242" s="15" t="s">
        <v>81</v>
      </c>
      <c r="AY242" s="266" t="s">
        <v>179</v>
      </c>
    </row>
    <row r="243" s="2" customFormat="1" ht="16.5" customHeight="1">
      <c r="A243" s="42"/>
      <c r="B243" s="43"/>
      <c r="C243" s="267" t="s">
        <v>305</v>
      </c>
      <c r="D243" s="267" t="s">
        <v>266</v>
      </c>
      <c r="E243" s="268" t="s">
        <v>857</v>
      </c>
      <c r="F243" s="269" t="s">
        <v>858</v>
      </c>
      <c r="G243" s="270" t="s">
        <v>325</v>
      </c>
      <c r="H243" s="271">
        <v>12</v>
      </c>
      <c r="I243" s="272"/>
      <c r="J243" s="273">
        <f>ROUND(I243*H243,2)</f>
        <v>0</v>
      </c>
      <c r="K243" s="269" t="s">
        <v>187</v>
      </c>
      <c r="L243" s="274"/>
      <c r="M243" s="275" t="s">
        <v>19</v>
      </c>
      <c r="N243" s="276" t="s">
        <v>45</v>
      </c>
      <c r="O243" s="88"/>
      <c r="P243" s="225">
        <f>O243*H243</f>
        <v>0</v>
      </c>
      <c r="Q243" s="225">
        <v>0.0032000000000000002</v>
      </c>
      <c r="R243" s="225">
        <f>Q243*H243</f>
        <v>0.038400000000000004</v>
      </c>
      <c r="S243" s="225">
        <v>0</v>
      </c>
      <c r="T243" s="226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7" t="s">
        <v>217</v>
      </c>
      <c r="AT243" s="227" t="s">
        <v>266</v>
      </c>
      <c r="AU243" s="227" t="s">
        <v>189</v>
      </c>
      <c r="AY243" s="21" t="s">
        <v>179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1" t="s">
        <v>81</v>
      </c>
      <c r="BK243" s="228">
        <f>ROUND(I243*H243,2)</f>
        <v>0</v>
      </c>
      <c r="BL243" s="21" t="s">
        <v>188</v>
      </c>
      <c r="BM243" s="227" t="s">
        <v>347</v>
      </c>
    </row>
    <row r="244" s="2" customFormat="1" ht="16.5" customHeight="1">
      <c r="A244" s="42"/>
      <c r="B244" s="43"/>
      <c r="C244" s="267" t="s">
        <v>360</v>
      </c>
      <c r="D244" s="267" t="s">
        <v>266</v>
      </c>
      <c r="E244" s="268" t="s">
        <v>860</v>
      </c>
      <c r="F244" s="269" t="s">
        <v>861</v>
      </c>
      <c r="G244" s="270" t="s">
        <v>325</v>
      </c>
      <c r="H244" s="271">
        <v>5</v>
      </c>
      <c r="I244" s="272"/>
      <c r="J244" s="273">
        <f>ROUND(I244*H244,2)</f>
        <v>0</v>
      </c>
      <c r="K244" s="269" t="s">
        <v>187</v>
      </c>
      <c r="L244" s="274"/>
      <c r="M244" s="275" t="s">
        <v>19</v>
      </c>
      <c r="N244" s="276" t="s">
        <v>45</v>
      </c>
      <c r="O244" s="88"/>
      <c r="P244" s="225">
        <f>O244*H244</f>
        <v>0</v>
      </c>
      <c r="Q244" s="225">
        <v>0.002</v>
      </c>
      <c r="R244" s="225">
        <f>Q244*H244</f>
        <v>0.01</v>
      </c>
      <c r="S244" s="225">
        <v>0</v>
      </c>
      <c r="T244" s="226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7" t="s">
        <v>217</v>
      </c>
      <c r="AT244" s="227" t="s">
        <v>266</v>
      </c>
      <c r="AU244" s="227" t="s">
        <v>189</v>
      </c>
      <c r="AY244" s="21" t="s">
        <v>179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1" t="s">
        <v>81</v>
      </c>
      <c r="BK244" s="228">
        <f>ROUND(I244*H244,2)</f>
        <v>0</v>
      </c>
      <c r="BL244" s="21" t="s">
        <v>188</v>
      </c>
      <c r="BM244" s="227" t="s">
        <v>354</v>
      </c>
    </row>
    <row r="245" s="2" customFormat="1" ht="16.5" customHeight="1">
      <c r="A245" s="42"/>
      <c r="B245" s="43"/>
      <c r="C245" s="267" t="s">
        <v>310</v>
      </c>
      <c r="D245" s="267" t="s">
        <v>266</v>
      </c>
      <c r="E245" s="268" t="s">
        <v>2087</v>
      </c>
      <c r="F245" s="269" t="s">
        <v>2088</v>
      </c>
      <c r="G245" s="270" t="s">
        <v>325</v>
      </c>
      <c r="H245" s="271">
        <v>5</v>
      </c>
      <c r="I245" s="272"/>
      <c r="J245" s="273">
        <f>ROUND(I245*H245,2)</f>
        <v>0</v>
      </c>
      <c r="K245" s="269" t="s">
        <v>187</v>
      </c>
      <c r="L245" s="274"/>
      <c r="M245" s="275" t="s">
        <v>19</v>
      </c>
      <c r="N245" s="276" t="s">
        <v>45</v>
      </c>
      <c r="O245" s="88"/>
      <c r="P245" s="225">
        <f>O245*H245</f>
        <v>0</v>
      </c>
      <c r="Q245" s="225">
        <v>0.0033999999999999998</v>
      </c>
      <c r="R245" s="225">
        <f>Q245*H245</f>
        <v>0.016999999999999998</v>
      </c>
      <c r="S245" s="225">
        <v>0</v>
      </c>
      <c r="T245" s="226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7" t="s">
        <v>217</v>
      </c>
      <c r="AT245" s="227" t="s">
        <v>266</v>
      </c>
      <c r="AU245" s="227" t="s">
        <v>189</v>
      </c>
      <c r="AY245" s="21" t="s">
        <v>179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1" t="s">
        <v>81</v>
      </c>
      <c r="BK245" s="228">
        <f>ROUND(I245*H245,2)</f>
        <v>0</v>
      </c>
      <c r="BL245" s="21" t="s">
        <v>188</v>
      </c>
      <c r="BM245" s="227" t="s">
        <v>358</v>
      </c>
    </row>
    <row r="246" s="2" customFormat="1" ht="16.5" customHeight="1">
      <c r="A246" s="42"/>
      <c r="B246" s="43"/>
      <c r="C246" s="267" t="s">
        <v>313</v>
      </c>
      <c r="D246" s="267" t="s">
        <v>266</v>
      </c>
      <c r="E246" s="268" t="s">
        <v>2089</v>
      </c>
      <c r="F246" s="269" t="s">
        <v>2090</v>
      </c>
      <c r="G246" s="270" t="s">
        <v>325</v>
      </c>
      <c r="H246" s="271">
        <v>9</v>
      </c>
      <c r="I246" s="272"/>
      <c r="J246" s="273">
        <f>ROUND(I246*H246,2)</f>
        <v>0</v>
      </c>
      <c r="K246" s="269" t="s">
        <v>187</v>
      </c>
      <c r="L246" s="274"/>
      <c r="M246" s="275" t="s">
        <v>19</v>
      </c>
      <c r="N246" s="276" t="s">
        <v>45</v>
      </c>
      <c r="O246" s="88"/>
      <c r="P246" s="225">
        <f>O246*H246</f>
        <v>0</v>
      </c>
      <c r="Q246" s="225">
        <v>0.0040000000000000001</v>
      </c>
      <c r="R246" s="225">
        <f>Q246*H246</f>
        <v>0.036000000000000004</v>
      </c>
      <c r="S246" s="225">
        <v>0</v>
      </c>
      <c r="T246" s="226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7" t="s">
        <v>217</v>
      </c>
      <c r="AT246" s="227" t="s">
        <v>266</v>
      </c>
      <c r="AU246" s="227" t="s">
        <v>189</v>
      </c>
      <c r="AY246" s="21" t="s">
        <v>179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1" t="s">
        <v>81</v>
      </c>
      <c r="BK246" s="228">
        <f>ROUND(I246*H246,2)</f>
        <v>0</v>
      </c>
      <c r="BL246" s="21" t="s">
        <v>188</v>
      </c>
      <c r="BM246" s="227" t="s">
        <v>333</v>
      </c>
    </row>
    <row r="247" s="2" customFormat="1" ht="16.5" customHeight="1">
      <c r="A247" s="42"/>
      <c r="B247" s="43"/>
      <c r="C247" s="216" t="s">
        <v>377</v>
      </c>
      <c r="D247" s="216" t="s">
        <v>183</v>
      </c>
      <c r="E247" s="217" t="s">
        <v>1615</v>
      </c>
      <c r="F247" s="218" t="s">
        <v>1616</v>
      </c>
      <c r="G247" s="219" t="s">
        <v>204</v>
      </c>
      <c r="H247" s="220">
        <v>13.68</v>
      </c>
      <c r="I247" s="221"/>
      <c r="J247" s="222">
        <f>ROUND(I247*H247,2)</f>
        <v>0</v>
      </c>
      <c r="K247" s="218" t="s">
        <v>187</v>
      </c>
      <c r="L247" s="48"/>
      <c r="M247" s="223" t="s">
        <v>19</v>
      </c>
      <c r="N247" s="224" t="s">
        <v>45</v>
      </c>
      <c r="O247" s="88"/>
      <c r="P247" s="225">
        <f>O247*H247</f>
        <v>0</v>
      </c>
      <c r="Q247" s="225">
        <v>0.12064</v>
      </c>
      <c r="R247" s="225">
        <f>Q247*H247</f>
        <v>1.6503551999999999</v>
      </c>
      <c r="S247" s="225">
        <v>0</v>
      </c>
      <c r="T247" s="226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7" t="s">
        <v>188</v>
      </c>
      <c r="AT247" s="227" t="s">
        <v>183</v>
      </c>
      <c r="AU247" s="227" t="s">
        <v>189</v>
      </c>
      <c r="AY247" s="21" t="s">
        <v>179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1" t="s">
        <v>81</v>
      </c>
      <c r="BK247" s="228">
        <f>ROUND(I247*H247,2)</f>
        <v>0</v>
      </c>
      <c r="BL247" s="21" t="s">
        <v>188</v>
      </c>
      <c r="BM247" s="227" t="s">
        <v>371</v>
      </c>
    </row>
    <row r="248" s="2" customFormat="1">
      <c r="A248" s="42"/>
      <c r="B248" s="43"/>
      <c r="C248" s="44"/>
      <c r="D248" s="229" t="s">
        <v>190</v>
      </c>
      <c r="E248" s="44"/>
      <c r="F248" s="230" t="s">
        <v>1617</v>
      </c>
      <c r="G248" s="44"/>
      <c r="H248" s="44"/>
      <c r="I248" s="231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190</v>
      </c>
      <c r="AU248" s="21" t="s">
        <v>189</v>
      </c>
    </row>
    <row r="249" s="14" customFormat="1">
      <c r="A249" s="14"/>
      <c r="B249" s="245"/>
      <c r="C249" s="246"/>
      <c r="D249" s="236" t="s">
        <v>192</v>
      </c>
      <c r="E249" s="247" t="s">
        <v>19</v>
      </c>
      <c r="F249" s="248" t="s">
        <v>2091</v>
      </c>
      <c r="G249" s="246"/>
      <c r="H249" s="249">
        <v>13.68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192</v>
      </c>
      <c r="AU249" s="255" t="s">
        <v>189</v>
      </c>
      <c r="AV249" s="14" t="s">
        <v>14</v>
      </c>
      <c r="AW249" s="14" t="s">
        <v>35</v>
      </c>
      <c r="AX249" s="14" t="s">
        <v>74</v>
      </c>
      <c r="AY249" s="255" t="s">
        <v>179</v>
      </c>
    </row>
    <row r="250" s="15" customFormat="1">
      <c r="A250" s="15"/>
      <c r="B250" s="256"/>
      <c r="C250" s="257"/>
      <c r="D250" s="236" t="s">
        <v>192</v>
      </c>
      <c r="E250" s="258" t="s">
        <v>19</v>
      </c>
      <c r="F250" s="259" t="s">
        <v>201</v>
      </c>
      <c r="G250" s="257"/>
      <c r="H250" s="260">
        <v>13.68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192</v>
      </c>
      <c r="AU250" s="266" t="s">
        <v>189</v>
      </c>
      <c r="AV250" s="15" t="s">
        <v>188</v>
      </c>
      <c r="AW250" s="15" t="s">
        <v>35</v>
      </c>
      <c r="AX250" s="15" t="s">
        <v>81</v>
      </c>
      <c r="AY250" s="266" t="s">
        <v>179</v>
      </c>
    </row>
    <row r="251" s="2" customFormat="1" ht="16.5" customHeight="1">
      <c r="A251" s="42"/>
      <c r="B251" s="43"/>
      <c r="C251" s="267" t="s">
        <v>383</v>
      </c>
      <c r="D251" s="267" t="s">
        <v>266</v>
      </c>
      <c r="E251" s="268" t="s">
        <v>1619</v>
      </c>
      <c r="F251" s="269" t="s">
        <v>1620</v>
      </c>
      <c r="G251" s="270" t="s">
        <v>325</v>
      </c>
      <c r="H251" s="271">
        <v>76</v>
      </c>
      <c r="I251" s="272"/>
      <c r="J251" s="273">
        <f>ROUND(I251*H251,2)</f>
        <v>0</v>
      </c>
      <c r="K251" s="269" t="s">
        <v>187</v>
      </c>
      <c r="L251" s="274"/>
      <c r="M251" s="275" t="s">
        <v>19</v>
      </c>
      <c r="N251" s="276" t="s">
        <v>45</v>
      </c>
      <c r="O251" s="88"/>
      <c r="P251" s="225">
        <f>O251*H251</f>
        <v>0</v>
      </c>
      <c r="Q251" s="225">
        <v>0.010999999999999999</v>
      </c>
      <c r="R251" s="225">
        <f>Q251*H251</f>
        <v>0.83599999999999997</v>
      </c>
      <c r="S251" s="225">
        <v>0</v>
      </c>
      <c r="T251" s="226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7" t="s">
        <v>217</v>
      </c>
      <c r="AT251" s="227" t="s">
        <v>266</v>
      </c>
      <c r="AU251" s="227" t="s">
        <v>189</v>
      </c>
      <c r="AY251" s="21" t="s">
        <v>179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1" t="s">
        <v>81</v>
      </c>
      <c r="BK251" s="228">
        <f>ROUND(I251*H251,2)</f>
        <v>0</v>
      </c>
      <c r="BL251" s="21" t="s">
        <v>188</v>
      </c>
      <c r="BM251" s="227" t="s">
        <v>386</v>
      </c>
    </row>
    <row r="252" s="12" customFormat="1" ht="20.88" customHeight="1">
      <c r="A252" s="12"/>
      <c r="B252" s="200"/>
      <c r="C252" s="201"/>
      <c r="D252" s="202" t="s">
        <v>73</v>
      </c>
      <c r="E252" s="214" t="s">
        <v>417</v>
      </c>
      <c r="F252" s="214" t="s">
        <v>591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SUM(P253:P284)</f>
        <v>0</v>
      </c>
      <c r="Q252" s="208"/>
      <c r="R252" s="209">
        <f>SUM(R253:R284)</f>
        <v>3.3456574999999997</v>
      </c>
      <c r="S252" s="208"/>
      <c r="T252" s="210">
        <f>SUM(T253:T284)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81</v>
      </c>
      <c r="AT252" s="212" t="s">
        <v>73</v>
      </c>
      <c r="AU252" s="212" t="s">
        <v>14</v>
      </c>
      <c r="AY252" s="211" t="s">
        <v>179</v>
      </c>
      <c r="BK252" s="213">
        <f>SUM(BK253:BK284)</f>
        <v>0</v>
      </c>
    </row>
    <row r="253" s="2" customFormat="1" ht="21.75" customHeight="1">
      <c r="A253" s="42"/>
      <c r="B253" s="43"/>
      <c r="C253" s="216" t="s">
        <v>389</v>
      </c>
      <c r="D253" s="216" t="s">
        <v>183</v>
      </c>
      <c r="E253" s="217" t="s">
        <v>1621</v>
      </c>
      <c r="F253" s="218" t="s">
        <v>1622</v>
      </c>
      <c r="G253" s="219" t="s">
        <v>325</v>
      </c>
      <c r="H253" s="220">
        <v>1</v>
      </c>
      <c r="I253" s="221"/>
      <c r="J253" s="222">
        <f>ROUND(I253*H253,2)</f>
        <v>0</v>
      </c>
      <c r="K253" s="218" t="s">
        <v>187</v>
      </c>
      <c r="L253" s="48"/>
      <c r="M253" s="223" t="s">
        <v>19</v>
      </c>
      <c r="N253" s="224" t="s">
        <v>45</v>
      </c>
      <c r="O253" s="8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188</v>
      </c>
      <c r="AT253" s="227" t="s">
        <v>183</v>
      </c>
      <c r="AU253" s="227" t="s">
        <v>189</v>
      </c>
      <c r="AY253" s="21" t="s">
        <v>179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1" t="s">
        <v>81</v>
      </c>
      <c r="BK253" s="228">
        <f>ROUND(I253*H253,2)</f>
        <v>0</v>
      </c>
      <c r="BL253" s="21" t="s">
        <v>188</v>
      </c>
      <c r="BM253" s="227" t="s">
        <v>411</v>
      </c>
    </row>
    <row r="254" s="2" customFormat="1">
      <c r="A254" s="42"/>
      <c r="B254" s="43"/>
      <c r="C254" s="44"/>
      <c r="D254" s="229" t="s">
        <v>190</v>
      </c>
      <c r="E254" s="44"/>
      <c r="F254" s="230" t="s">
        <v>1623</v>
      </c>
      <c r="G254" s="44"/>
      <c r="H254" s="44"/>
      <c r="I254" s="231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190</v>
      </c>
      <c r="AU254" s="21" t="s">
        <v>189</v>
      </c>
    </row>
    <row r="255" s="2" customFormat="1" ht="16.5" customHeight="1">
      <c r="A255" s="42"/>
      <c r="B255" s="43"/>
      <c r="C255" s="267" t="s">
        <v>395</v>
      </c>
      <c r="D255" s="267" t="s">
        <v>266</v>
      </c>
      <c r="E255" s="268" t="s">
        <v>1624</v>
      </c>
      <c r="F255" s="269" t="s">
        <v>1625</v>
      </c>
      <c r="G255" s="270" t="s">
        <v>325</v>
      </c>
      <c r="H255" s="271">
        <v>1</v>
      </c>
      <c r="I255" s="272"/>
      <c r="J255" s="273">
        <f>ROUND(I255*H255,2)</f>
        <v>0</v>
      </c>
      <c r="K255" s="269" t="s">
        <v>187</v>
      </c>
      <c r="L255" s="274"/>
      <c r="M255" s="275" t="s">
        <v>19</v>
      </c>
      <c r="N255" s="276" t="s">
        <v>45</v>
      </c>
      <c r="O255" s="88"/>
      <c r="P255" s="225">
        <f>O255*H255</f>
        <v>0</v>
      </c>
      <c r="Q255" s="225">
        <v>0.036179999999999997</v>
      </c>
      <c r="R255" s="225">
        <f>Q255*H255</f>
        <v>0.036179999999999997</v>
      </c>
      <c r="S255" s="225">
        <v>0</v>
      </c>
      <c r="T255" s="226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7" t="s">
        <v>217</v>
      </c>
      <c r="AT255" s="227" t="s">
        <v>266</v>
      </c>
      <c r="AU255" s="227" t="s">
        <v>189</v>
      </c>
      <c r="AY255" s="21" t="s">
        <v>179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1" t="s">
        <v>81</v>
      </c>
      <c r="BK255" s="228">
        <f>ROUND(I255*H255,2)</f>
        <v>0</v>
      </c>
      <c r="BL255" s="21" t="s">
        <v>188</v>
      </c>
      <c r="BM255" s="227" t="s">
        <v>420</v>
      </c>
    </row>
    <row r="256" s="2" customFormat="1">
      <c r="A256" s="42"/>
      <c r="B256" s="43"/>
      <c r="C256" s="44"/>
      <c r="D256" s="236" t="s">
        <v>272</v>
      </c>
      <c r="E256" s="44"/>
      <c r="F256" s="277" t="s">
        <v>1626</v>
      </c>
      <c r="G256" s="44"/>
      <c r="H256" s="44"/>
      <c r="I256" s="231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272</v>
      </c>
      <c r="AU256" s="21" t="s">
        <v>189</v>
      </c>
    </row>
    <row r="257" s="2" customFormat="1" ht="24.15" customHeight="1">
      <c r="A257" s="42"/>
      <c r="B257" s="43"/>
      <c r="C257" s="216" t="s">
        <v>401</v>
      </c>
      <c r="D257" s="216" t="s">
        <v>183</v>
      </c>
      <c r="E257" s="217" t="s">
        <v>1627</v>
      </c>
      <c r="F257" s="218" t="s">
        <v>1628</v>
      </c>
      <c r="G257" s="219" t="s">
        <v>204</v>
      </c>
      <c r="H257" s="220">
        <v>69.474999999999994</v>
      </c>
      <c r="I257" s="221"/>
      <c r="J257" s="222">
        <f>ROUND(I257*H257,2)</f>
        <v>0</v>
      </c>
      <c r="K257" s="218" t="s">
        <v>187</v>
      </c>
      <c r="L257" s="48"/>
      <c r="M257" s="223" t="s">
        <v>19</v>
      </c>
      <c r="N257" s="224" t="s">
        <v>45</v>
      </c>
      <c r="O257" s="88"/>
      <c r="P257" s="225">
        <f>O257*H257</f>
        <v>0</v>
      </c>
      <c r="Q257" s="225">
        <v>0.046339999999999999</v>
      </c>
      <c r="R257" s="225">
        <f>Q257*H257</f>
        <v>3.2194714999999996</v>
      </c>
      <c r="S257" s="225">
        <v>0</v>
      </c>
      <c r="T257" s="226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7" t="s">
        <v>188</v>
      </c>
      <c r="AT257" s="227" t="s">
        <v>183</v>
      </c>
      <c r="AU257" s="227" t="s">
        <v>189</v>
      </c>
      <c r="AY257" s="21" t="s">
        <v>179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1" t="s">
        <v>81</v>
      </c>
      <c r="BK257" s="228">
        <f>ROUND(I257*H257,2)</f>
        <v>0</v>
      </c>
      <c r="BL257" s="21" t="s">
        <v>188</v>
      </c>
      <c r="BM257" s="227" t="s">
        <v>331</v>
      </c>
    </row>
    <row r="258" s="2" customFormat="1">
      <c r="A258" s="42"/>
      <c r="B258" s="43"/>
      <c r="C258" s="44"/>
      <c r="D258" s="229" t="s">
        <v>190</v>
      </c>
      <c r="E258" s="44"/>
      <c r="F258" s="230" t="s">
        <v>1629</v>
      </c>
      <c r="G258" s="44"/>
      <c r="H258" s="44"/>
      <c r="I258" s="231"/>
      <c r="J258" s="44"/>
      <c r="K258" s="44"/>
      <c r="L258" s="48"/>
      <c r="M258" s="232"/>
      <c r="N258" s="233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190</v>
      </c>
      <c r="AU258" s="21" t="s">
        <v>189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2092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2093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4" customFormat="1">
      <c r="A261" s="14"/>
      <c r="B261" s="245"/>
      <c r="C261" s="246"/>
      <c r="D261" s="236" t="s">
        <v>192</v>
      </c>
      <c r="E261" s="247" t="s">
        <v>19</v>
      </c>
      <c r="F261" s="248" t="s">
        <v>2094</v>
      </c>
      <c r="G261" s="246"/>
      <c r="H261" s="249">
        <v>60.585000000000001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192</v>
      </c>
      <c r="AU261" s="255" t="s">
        <v>189</v>
      </c>
      <c r="AV261" s="14" t="s">
        <v>14</v>
      </c>
      <c r="AW261" s="14" t="s">
        <v>35</v>
      </c>
      <c r="AX261" s="14" t="s">
        <v>74</v>
      </c>
      <c r="AY261" s="255" t="s">
        <v>179</v>
      </c>
    </row>
    <row r="262" s="13" customFormat="1">
      <c r="A262" s="13"/>
      <c r="B262" s="234"/>
      <c r="C262" s="235"/>
      <c r="D262" s="236" t="s">
        <v>192</v>
      </c>
      <c r="E262" s="237" t="s">
        <v>19</v>
      </c>
      <c r="F262" s="238" t="s">
        <v>2095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192</v>
      </c>
      <c r="AU262" s="244" t="s">
        <v>189</v>
      </c>
      <c r="AV262" s="13" t="s">
        <v>81</v>
      </c>
      <c r="AW262" s="13" t="s">
        <v>35</v>
      </c>
      <c r="AX262" s="13" t="s">
        <v>74</v>
      </c>
      <c r="AY262" s="244" t="s">
        <v>179</v>
      </c>
    </row>
    <row r="263" s="14" customFormat="1">
      <c r="A263" s="14"/>
      <c r="B263" s="245"/>
      <c r="C263" s="246"/>
      <c r="D263" s="236" t="s">
        <v>192</v>
      </c>
      <c r="E263" s="247" t="s">
        <v>19</v>
      </c>
      <c r="F263" s="248" t="s">
        <v>2096</v>
      </c>
      <c r="G263" s="246"/>
      <c r="H263" s="249">
        <v>3.7149999999999999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192</v>
      </c>
      <c r="AU263" s="255" t="s">
        <v>189</v>
      </c>
      <c r="AV263" s="14" t="s">
        <v>14</v>
      </c>
      <c r="AW263" s="14" t="s">
        <v>35</v>
      </c>
      <c r="AX263" s="14" t="s">
        <v>74</v>
      </c>
      <c r="AY263" s="255" t="s">
        <v>179</v>
      </c>
    </row>
    <row r="264" s="13" customFormat="1">
      <c r="A264" s="13"/>
      <c r="B264" s="234"/>
      <c r="C264" s="235"/>
      <c r="D264" s="236" t="s">
        <v>192</v>
      </c>
      <c r="E264" s="237" t="s">
        <v>19</v>
      </c>
      <c r="F264" s="238" t="s">
        <v>2097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192</v>
      </c>
      <c r="AU264" s="244" t="s">
        <v>189</v>
      </c>
      <c r="AV264" s="13" t="s">
        <v>81</v>
      </c>
      <c r="AW264" s="13" t="s">
        <v>35</v>
      </c>
      <c r="AX264" s="13" t="s">
        <v>74</v>
      </c>
      <c r="AY264" s="244" t="s">
        <v>179</v>
      </c>
    </row>
    <row r="265" s="14" customFormat="1">
      <c r="A265" s="14"/>
      <c r="B265" s="245"/>
      <c r="C265" s="246"/>
      <c r="D265" s="236" t="s">
        <v>192</v>
      </c>
      <c r="E265" s="247" t="s">
        <v>19</v>
      </c>
      <c r="F265" s="248" t="s">
        <v>2098</v>
      </c>
      <c r="G265" s="246"/>
      <c r="H265" s="249">
        <v>5.1749999999999998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192</v>
      </c>
      <c r="AU265" s="255" t="s">
        <v>189</v>
      </c>
      <c r="AV265" s="14" t="s">
        <v>14</v>
      </c>
      <c r="AW265" s="14" t="s">
        <v>35</v>
      </c>
      <c r="AX265" s="14" t="s">
        <v>74</v>
      </c>
      <c r="AY265" s="255" t="s">
        <v>179</v>
      </c>
    </row>
    <row r="266" s="15" customFormat="1">
      <c r="A266" s="15"/>
      <c r="B266" s="256"/>
      <c r="C266" s="257"/>
      <c r="D266" s="236" t="s">
        <v>192</v>
      </c>
      <c r="E266" s="258" t="s">
        <v>19</v>
      </c>
      <c r="F266" s="259" t="s">
        <v>201</v>
      </c>
      <c r="G266" s="257"/>
      <c r="H266" s="260">
        <v>69.474999999999994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192</v>
      </c>
      <c r="AU266" s="266" t="s">
        <v>189</v>
      </c>
      <c r="AV266" s="15" t="s">
        <v>188</v>
      </c>
      <c r="AW266" s="15" t="s">
        <v>35</v>
      </c>
      <c r="AX266" s="15" t="s">
        <v>81</v>
      </c>
      <c r="AY266" s="266" t="s">
        <v>179</v>
      </c>
    </row>
    <row r="267" s="2" customFormat="1" ht="16.5" customHeight="1">
      <c r="A267" s="42"/>
      <c r="B267" s="43"/>
      <c r="C267" s="216" t="s">
        <v>408</v>
      </c>
      <c r="D267" s="216" t="s">
        <v>183</v>
      </c>
      <c r="E267" s="217" t="s">
        <v>863</v>
      </c>
      <c r="F267" s="218" t="s">
        <v>864</v>
      </c>
      <c r="G267" s="219" t="s">
        <v>204</v>
      </c>
      <c r="H267" s="220">
        <v>38</v>
      </c>
      <c r="I267" s="221"/>
      <c r="J267" s="222">
        <f>ROUND(I267*H267,2)</f>
        <v>0</v>
      </c>
      <c r="K267" s="218" t="s">
        <v>187</v>
      </c>
      <c r="L267" s="48"/>
      <c r="M267" s="223" t="s">
        <v>19</v>
      </c>
      <c r="N267" s="224" t="s">
        <v>45</v>
      </c>
      <c r="O267" s="88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7" t="s">
        <v>188</v>
      </c>
      <c r="AT267" s="227" t="s">
        <v>183</v>
      </c>
      <c r="AU267" s="227" t="s">
        <v>189</v>
      </c>
      <c r="AY267" s="21" t="s">
        <v>179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1" t="s">
        <v>81</v>
      </c>
      <c r="BK267" s="228">
        <f>ROUND(I267*H267,2)</f>
        <v>0</v>
      </c>
      <c r="BL267" s="21" t="s">
        <v>188</v>
      </c>
      <c r="BM267" s="227" t="s">
        <v>392</v>
      </c>
    </row>
    <row r="268" s="2" customFormat="1">
      <c r="A268" s="42"/>
      <c r="B268" s="43"/>
      <c r="C268" s="44"/>
      <c r="D268" s="229" t="s">
        <v>190</v>
      </c>
      <c r="E268" s="44"/>
      <c r="F268" s="230" t="s">
        <v>866</v>
      </c>
      <c r="G268" s="44"/>
      <c r="H268" s="44"/>
      <c r="I268" s="231"/>
      <c r="J268" s="44"/>
      <c r="K268" s="44"/>
      <c r="L268" s="48"/>
      <c r="M268" s="232"/>
      <c r="N268" s="233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190</v>
      </c>
      <c r="AU268" s="21" t="s">
        <v>189</v>
      </c>
    </row>
    <row r="269" s="2" customFormat="1" ht="16.5" customHeight="1">
      <c r="A269" s="42"/>
      <c r="B269" s="43"/>
      <c r="C269" s="267" t="s">
        <v>417</v>
      </c>
      <c r="D269" s="267" t="s">
        <v>266</v>
      </c>
      <c r="E269" s="268" t="s">
        <v>867</v>
      </c>
      <c r="F269" s="269" t="s">
        <v>868</v>
      </c>
      <c r="G269" s="270" t="s">
        <v>204</v>
      </c>
      <c r="H269" s="271">
        <v>39.899999999999999</v>
      </c>
      <c r="I269" s="272"/>
      <c r="J269" s="273">
        <f>ROUND(I269*H269,2)</f>
        <v>0</v>
      </c>
      <c r="K269" s="269" t="s">
        <v>187</v>
      </c>
      <c r="L269" s="274"/>
      <c r="M269" s="275" t="s">
        <v>19</v>
      </c>
      <c r="N269" s="276" t="s">
        <v>45</v>
      </c>
      <c r="O269" s="88"/>
      <c r="P269" s="225">
        <f>O269*H269</f>
        <v>0</v>
      </c>
      <c r="Q269" s="225">
        <v>0.0011999999999999999</v>
      </c>
      <c r="R269" s="225">
        <f>Q269*H269</f>
        <v>0.047879999999999992</v>
      </c>
      <c r="S269" s="225">
        <v>0</v>
      </c>
      <c r="T269" s="226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7" t="s">
        <v>217</v>
      </c>
      <c r="AT269" s="227" t="s">
        <v>266</v>
      </c>
      <c r="AU269" s="227" t="s">
        <v>189</v>
      </c>
      <c r="AY269" s="21" t="s">
        <v>179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1" t="s">
        <v>81</v>
      </c>
      <c r="BK269" s="228">
        <f>ROUND(I269*H269,2)</f>
        <v>0</v>
      </c>
      <c r="BL269" s="21" t="s">
        <v>188</v>
      </c>
      <c r="BM269" s="227" t="s">
        <v>398</v>
      </c>
    </row>
    <row r="270" s="14" customFormat="1">
      <c r="A270" s="14"/>
      <c r="B270" s="245"/>
      <c r="C270" s="246"/>
      <c r="D270" s="236" t="s">
        <v>192</v>
      </c>
      <c r="E270" s="247" t="s">
        <v>19</v>
      </c>
      <c r="F270" s="248" t="s">
        <v>2099</v>
      </c>
      <c r="G270" s="246"/>
      <c r="H270" s="249">
        <v>39.899999999999999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192</v>
      </c>
      <c r="AU270" s="255" t="s">
        <v>189</v>
      </c>
      <c r="AV270" s="14" t="s">
        <v>14</v>
      </c>
      <c r="AW270" s="14" t="s">
        <v>35</v>
      </c>
      <c r="AX270" s="14" t="s">
        <v>74</v>
      </c>
      <c r="AY270" s="255" t="s">
        <v>179</v>
      </c>
    </row>
    <row r="271" s="15" customFormat="1">
      <c r="A271" s="15"/>
      <c r="B271" s="256"/>
      <c r="C271" s="257"/>
      <c r="D271" s="236" t="s">
        <v>192</v>
      </c>
      <c r="E271" s="258" t="s">
        <v>19</v>
      </c>
      <c r="F271" s="259" t="s">
        <v>201</v>
      </c>
      <c r="G271" s="257"/>
      <c r="H271" s="260">
        <v>39.899999999999999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192</v>
      </c>
      <c r="AU271" s="266" t="s">
        <v>189</v>
      </c>
      <c r="AV271" s="15" t="s">
        <v>188</v>
      </c>
      <c r="AW271" s="15" t="s">
        <v>35</v>
      </c>
      <c r="AX271" s="15" t="s">
        <v>81</v>
      </c>
      <c r="AY271" s="266" t="s">
        <v>179</v>
      </c>
    </row>
    <row r="272" s="2" customFormat="1" ht="16.5" customHeight="1">
      <c r="A272" s="42"/>
      <c r="B272" s="43"/>
      <c r="C272" s="216" t="s">
        <v>424</v>
      </c>
      <c r="D272" s="216" t="s">
        <v>183</v>
      </c>
      <c r="E272" s="217" t="s">
        <v>2100</v>
      </c>
      <c r="F272" s="218" t="s">
        <v>2101</v>
      </c>
      <c r="G272" s="219" t="s">
        <v>204</v>
      </c>
      <c r="H272" s="220">
        <v>24</v>
      </c>
      <c r="I272" s="221"/>
      <c r="J272" s="222">
        <f>ROUND(I272*H272,2)</f>
        <v>0</v>
      </c>
      <c r="K272" s="218" t="s">
        <v>187</v>
      </c>
      <c r="L272" s="48"/>
      <c r="M272" s="223" t="s">
        <v>19</v>
      </c>
      <c r="N272" s="224" t="s">
        <v>45</v>
      </c>
      <c r="O272" s="8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188</v>
      </c>
      <c r="AT272" s="227" t="s">
        <v>183</v>
      </c>
      <c r="AU272" s="227" t="s">
        <v>189</v>
      </c>
      <c r="AY272" s="21" t="s">
        <v>179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1" t="s">
        <v>81</v>
      </c>
      <c r="BK272" s="228">
        <f>ROUND(I272*H272,2)</f>
        <v>0</v>
      </c>
      <c r="BL272" s="21" t="s">
        <v>188</v>
      </c>
      <c r="BM272" s="227" t="s">
        <v>2102</v>
      </c>
    </row>
    <row r="273" s="2" customFormat="1">
      <c r="A273" s="42"/>
      <c r="B273" s="43"/>
      <c r="C273" s="44"/>
      <c r="D273" s="229" t="s">
        <v>190</v>
      </c>
      <c r="E273" s="44"/>
      <c r="F273" s="230" t="s">
        <v>2103</v>
      </c>
      <c r="G273" s="44"/>
      <c r="H273" s="44"/>
      <c r="I273" s="231"/>
      <c r="J273" s="44"/>
      <c r="K273" s="44"/>
      <c r="L273" s="48"/>
      <c r="M273" s="232"/>
      <c r="N273" s="233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190</v>
      </c>
      <c r="AU273" s="21" t="s">
        <v>189</v>
      </c>
    </row>
    <row r="274" s="2" customFormat="1" ht="16.5" customHeight="1">
      <c r="A274" s="42"/>
      <c r="B274" s="43"/>
      <c r="C274" s="267" t="s">
        <v>429</v>
      </c>
      <c r="D274" s="267" t="s">
        <v>266</v>
      </c>
      <c r="E274" s="268" t="s">
        <v>2104</v>
      </c>
      <c r="F274" s="269" t="s">
        <v>2105</v>
      </c>
      <c r="G274" s="270" t="s">
        <v>204</v>
      </c>
      <c r="H274" s="271">
        <v>25.199999999999999</v>
      </c>
      <c r="I274" s="272"/>
      <c r="J274" s="273">
        <f>ROUND(I274*H274,2)</f>
        <v>0</v>
      </c>
      <c r="K274" s="269" t="s">
        <v>187</v>
      </c>
      <c r="L274" s="274"/>
      <c r="M274" s="275" t="s">
        <v>19</v>
      </c>
      <c r="N274" s="276" t="s">
        <v>45</v>
      </c>
      <c r="O274" s="88"/>
      <c r="P274" s="225">
        <f>O274*H274</f>
        <v>0</v>
      </c>
      <c r="Q274" s="225">
        <v>0.00131</v>
      </c>
      <c r="R274" s="225">
        <f>Q274*H274</f>
        <v>0.033012</v>
      </c>
      <c r="S274" s="225">
        <v>0</v>
      </c>
      <c r="T274" s="226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7" t="s">
        <v>217</v>
      </c>
      <c r="AT274" s="227" t="s">
        <v>266</v>
      </c>
      <c r="AU274" s="227" t="s">
        <v>189</v>
      </c>
      <c r="AY274" s="21" t="s">
        <v>179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1" t="s">
        <v>81</v>
      </c>
      <c r="BK274" s="228">
        <f>ROUND(I274*H274,2)</f>
        <v>0</v>
      </c>
      <c r="BL274" s="21" t="s">
        <v>188</v>
      </c>
      <c r="BM274" s="227" t="s">
        <v>2106</v>
      </c>
    </row>
    <row r="275" s="14" customFormat="1">
      <c r="A275" s="14"/>
      <c r="B275" s="245"/>
      <c r="C275" s="246"/>
      <c r="D275" s="236" t="s">
        <v>192</v>
      </c>
      <c r="E275" s="247" t="s">
        <v>19</v>
      </c>
      <c r="F275" s="248" t="s">
        <v>2107</v>
      </c>
      <c r="G275" s="246"/>
      <c r="H275" s="249">
        <v>25.199999999999999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192</v>
      </c>
      <c r="AU275" s="255" t="s">
        <v>189</v>
      </c>
      <c r="AV275" s="14" t="s">
        <v>14</v>
      </c>
      <c r="AW275" s="14" t="s">
        <v>35</v>
      </c>
      <c r="AX275" s="14" t="s">
        <v>74</v>
      </c>
      <c r="AY275" s="255" t="s">
        <v>179</v>
      </c>
    </row>
    <row r="276" s="15" customFormat="1">
      <c r="A276" s="15"/>
      <c r="B276" s="256"/>
      <c r="C276" s="257"/>
      <c r="D276" s="236" t="s">
        <v>192</v>
      </c>
      <c r="E276" s="258" t="s">
        <v>19</v>
      </c>
      <c r="F276" s="259" t="s">
        <v>201</v>
      </c>
      <c r="G276" s="257"/>
      <c r="H276" s="260">
        <v>25.199999999999999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192</v>
      </c>
      <c r="AU276" s="266" t="s">
        <v>189</v>
      </c>
      <c r="AV276" s="15" t="s">
        <v>188</v>
      </c>
      <c r="AW276" s="15" t="s">
        <v>35</v>
      </c>
      <c r="AX276" s="15" t="s">
        <v>81</v>
      </c>
      <c r="AY276" s="266" t="s">
        <v>179</v>
      </c>
    </row>
    <row r="277" s="2" customFormat="1" ht="16.5" customHeight="1">
      <c r="A277" s="42"/>
      <c r="B277" s="43"/>
      <c r="C277" s="267" t="s">
        <v>434</v>
      </c>
      <c r="D277" s="267" t="s">
        <v>266</v>
      </c>
      <c r="E277" s="268" t="s">
        <v>871</v>
      </c>
      <c r="F277" s="269" t="s">
        <v>872</v>
      </c>
      <c r="G277" s="270" t="s">
        <v>204</v>
      </c>
      <c r="H277" s="271">
        <v>65.099999999999994</v>
      </c>
      <c r="I277" s="272"/>
      <c r="J277" s="273">
        <f>ROUND(I277*H277,2)</f>
        <v>0</v>
      </c>
      <c r="K277" s="269" t="s">
        <v>187</v>
      </c>
      <c r="L277" s="274"/>
      <c r="M277" s="275" t="s">
        <v>19</v>
      </c>
      <c r="N277" s="276" t="s">
        <v>45</v>
      </c>
      <c r="O277" s="88"/>
      <c r="P277" s="225">
        <f>O277*H277</f>
        <v>0</v>
      </c>
      <c r="Q277" s="225">
        <v>2.0000000000000002E-05</v>
      </c>
      <c r="R277" s="225">
        <f>Q277*H277</f>
        <v>0.001302</v>
      </c>
      <c r="S277" s="225">
        <v>0</v>
      </c>
      <c r="T277" s="226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7" t="s">
        <v>217</v>
      </c>
      <c r="AT277" s="227" t="s">
        <v>266</v>
      </c>
      <c r="AU277" s="227" t="s">
        <v>189</v>
      </c>
      <c r="AY277" s="21" t="s">
        <v>179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1" t="s">
        <v>81</v>
      </c>
      <c r="BK277" s="228">
        <f>ROUND(I277*H277,2)</f>
        <v>0</v>
      </c>
      <c r="BL277" s="21" t="s">
        <v>188</v>
      </c>
      <c r="BM277" s="227" t="s">
        <v>380</v>
      </c>
    </row>
    <row r="278" s="14" customFormat="1">
      <c r="A278" s="14"/>
      <c r="B278" s="245"/>
      <c r="C278" s="246"/>
      <c r="D278" s="236" t="s">
        <v>192</v>
      </c>
      <c r="E278" s="247" t="s">
        <v>19</v>
      </c>
      <c r="F278" s="248" t="s">
        <v>2108</v>
      </c>
      <c r="G278" s="246"/>
      <c r="H278" s="249">
        <v>62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189</v>
      </c>
      <c r="AV278" s="14" t="s">
        <v>14</v>
      </c>
      <c r="AW278" s="14" t="s">
        <v>35</v>
      </c>
      <c r="AX278" s="14" t="s">
        <v>74</v>
      </c>
      <c r="AY278" s="255" t="s">
        <v>179</v>
      </c>
    </row>
    <row r="279" s="15" customFormat="1">
      <c r="A279" s="15"/>
      <c r="B279" s="256"/>
      <c r="C279" s="257"/>
      <c r="D279" s="236" t="s">
        <v>192</v>
      </c>
      <c r="E279" s="258" t="s">
        <v>19</v>
      </c>
      <c r="F279" s="259" t="s">
        <v>201</v>
      </c>
      <c r="G279" s="257"/>
      <c r="H279" s="260">
        <v>62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192</v>
      </c>
      <c r="AU279" s="266" t="s">
        <v>189</v>
      </c>
      <c r="AV279" s="15" t="s">
        <v>188</v>
      </c>
      <c r="AW279" s="15" t="s">
        <v>35</v>
      </c>
      <c r="AX279" s="15" t="s">
        <v>74</v>
      </c>
      <c r="AY279" s="266" t="s">
        <v>179</v>
      </c>
    </row>
    <row r="280" s="14" customFormat="1">
      <c r="A280" s="14"/>
      <c r="B280" s="245"/>
      <c r="C280" s="246"/>
      <c r="D280" s="236" t="s">
        <v>192</v>
      </c>
      <c r="E280" s="247" t="s">
        <v>19</v>
      </c>
      <c r="F280" s="248" t="s">
        <v>2109</v>
      </c>
      <c r="G280" s="246"/>
      <c r="H280" s="249">
        <v>65.099999999999994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192</v>
      </c>
      <c r="AU280" s="255" t="s">
        <v>189</v>
      </c>
      <c r="AV280" s="14" t="s">
        <v>14</v>
      </c>
      <c r="AW280" s="14" t="s">
        <v>35</v>
      </c>
      <c r="AX280" s="14" t="s">
        <v>81</v>
      </c>
      <c r="AY280" s="255" t="s">
        <v>179</v>
      </c>
    </row>
    <row r="281" s="2" customFormat="1" ht="16.5" customHeight="1">
      <c r="A281" s="42"/>
      <c r="B281" s="43"/>
      <c r="C281" s="267" t="s">
        <v>317</v>
      </c>
      <c r="D281" s="267" t="s">
        <v>266</v>
      </c>
      <c r="E281" s="268" t="s">
        <v>874</v>
      </c>
      <c r="F281" s="269" t="s">
        <v>875</v>
      </c>
      <c r="G281" s="270" t="s">
        <v>204</v>
      </c>
      <c r="H281" s="271">
        <v>195.30000000000001</v>
      </c>
      <c r="I281" s="272"/>
      <c r="J281" s="273">
        <f>ROUND(I281*H281,2)</f>
        <v>0</v>
      </c>
      <c r="K281" s="269" t="s">
        <v>187</v>
      </c>
      <c r="L281" s="274"/>
      <c r="M281" s="275" t="s">
        <v>19</v>
      </c>
      <c r="N281" s="276" t="s">
        <v>45</v>
      </c>
      <c r="O281" s="88"/>
      <c r="P281" s="225">
        <f>O281*H281</f>
        <v>0</v>
      </c>
      <c r="Q281" s="225">
        <v>4.0000000000000003E-05</v>
      </c>
      <c r="R281" s="225">
        <f>Q281*H281</f>
        <v>0.0078120000000000012</v>
      </c>
      <c r="S281" s="225">
        <v>0</v>
      </c>
      <c r="T281" s="226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7" t="s">
        <v>217</v>
      </c>
      <c r="AT281" s="227" t="s">
        <v>266</v>
      </c>
      <c r="AU281" s="227" t="s">
        <v>189</v>
      </c>
      <c r="AY281" s="21" t="s">
        <v>179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1" t="s">
        <v>81</v>
      </c>
      <c r="BK281" s="228">
        <f>ROUND(I281*H281,2)</f>
        <v>0</v>
      </c>
      <c r="BL281" s="21" t="s">
        <v>188</v>
      </c>
      <c r="BM281" s="227" t="s">
        <v>404</v>
      </c>
    </row>
    <row r="282" s="14" customFormat="1">
      <c r="A282" s="14"/>
      <c r="B282" s="245"/>
      <c r="C282" s="246"/>
      <c r="D282" s="236" t="s">
        <v>192</v>
      </c>
      <c r="E282" s="247" t="s">
        <v>19</v>
      </c>
      <c r="F282" s="248" t="s">
        <v>2110</v>
      </c>
      <c r="G282" s="246"/>
      <c r="H282" s="249">
        <v>186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192</v>
      </c>
      <c r="AU282" s="255" t="s">
        <v>189</v>
      </c>
      <c r="AV282" s="14" t="s">
        <v>14</v>
      </c>
      <c r="AW282" s="14" t="s">
        <v>35</v>
      </c>
      <c r="AX282" s="14" t="s">
        <v>74</v>
      </c>
      <c r="AY282" s="255" t="s">
        <v>179</v>
      </c>
    </row>
    <row r="283" s="15" customFormat="1">
      <c r="A283" s="15"/>
      <c r="B283" s="256"/>
      <c r="C283" s="257"/>
      <c r="D283" s="236" t="s">
        <v>192</v>
      </c>
      <c r="E283" s="258" t="s">
        <v>19</v>
      </c>
      <c r="F283" s="259" t="s">
        <v>201</v>
      </c>
      <c r="G283" s="257"/>
      <c r="H283" s="260">
        <v>186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192</v>
      </c>
      <c r="AU283" s="266" t="s">
        <v>189</v>
      </c>
      <c r="AV283" s="15" t="s">
        <v>188</v>
      </c>
      <c r="AW283" s="15" t="s">
        <v>35</v>
      </c>
      <c r="AX283" s="15" t="s">
        <v>74</v>
      </c>
      <c r="AY283" s="266" t="s">
        <v>179</v>
      </c>
    </row>
    <row r="284" s="14" customFormat="1">
      <c r="A284" s="14"/>
      <c r="B284" s="245"/>
      <c r="C284" s="246"/>
      <c r="D284" s="236" t="s">
        <v>192</v>
      </c>
      <c r="E284" s="247" t="s">
        <v>19</v>
      </c>
      <c r="F284" s="248" t="s">
        <v>2111</v>
      </c>
      <c r="G284" s="246"/>
      <c r="H284" s="249">
        <v>195.30000000000001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192</v>
      </c>
      <c r="AU284" s="255" t="s">
        <v>189</v>
      </c>
      <c r="AV284" s="14" t="s">
        <v>14</v>
      </c>
      <c r="AW284" s="14" t="s">
        <v>35</v>
      </c>
      <c r="AX284" s="14" t="s">
        <v>81</v>
      </c>
      <c r="AY284" s="255" t="s">
        <v>179</v>
      </c>
    </row>
    <row r="285" s="12" customFormat="1" ht="22.8" customHeight="1">
      <c r="A285" s="12"/>
      <c r="B285" s="200"/>
      <c r="C285" s="201"/>
      <c r="D285" s="202" t="s">
        <v>73</v>
      </c>
      <c r="E285" s="214" t="s">
        <v>188</v>
      </c>
      <c r="F285" s="214" t="s">
        <v>320</v>
      </c>
      <c r="G285" s="201"/>
      <c r="H285" s="201"/>
      <c r="I285" s="204"/>
      <c r="J285" s="215">
        <f>BK285</f>
        <v>0</v>
      </c>
      <c r="K285" s="201"/>
      <c r="L285" s="206"/>
      <c r="M285" s="207"/>
      <c r="N285" s="208"/>
      <c r="O285" s="208"/>
      <c r="P285" s="209">
        <f>P286</f>
        <v>0</v>
      </c>
      <c r="Q285" s="208"/>
      <c r="R285" s="209">
        <f>R286</f>
        <v>1.3613544</v>
      </c>
      <c r="S285" s="208"/>
      <c r="T285" s="210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1" t="s">
        <v>81</v>
      </c>
      <c r="AT285" s="212" t="s">
        <v>73</v>
      </c>
      <c r="AU285" s="212" t="s">
        <v>81</v>
      </c>
      <c r="AY285" s="211" t="s">
        <v>179</v>
      </c>
      <c r="BK285" s="213">
        <f>BK286</f>
        <v>0</v>
      </c>
    </row>
    <row r="286" s="12" customFormat="1" ht="20.88" customHeight="1">
      <c r="A286" s="12"/>
      <c r="B286" s="200"/>
      <c r="C286" s="201"/>
      <c r="D286" s="202" t="s">
        <v>73</v>
      </c>
      <c r="E286" s="214" t="s">
        <v>321</v>
      </c>
      <c r="F286" s="214" t="s">
        <v>322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SUM(P287:P290)</f>
        <v>0</v>
      </c>
      <c r="Q286" s="208"/>
      <c r="R286" s="209">
        <f>SUM(R287:R290)</f>
        <v>1.3613544</v>
      </c>
      <c r="S286" s="208"/>
      <c r="T286" s="210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81</v>
      </c>
      <c r="AT286" s="212" t="s">
        <v>73</v>
      </c>
      <c r="AU286" s="212" t="s">
        <v>14</v>
      </c>
      <c r="AY286" s="211" t="s">
        <v>179</v>
      </c>
      <c r="BK286" s="213">
        <f>SUM(BK287:BK290)</f>
        <v>0</v>
      </c>
    </row>
    <row r="287" s="2" customFormat="1" ht="21.75" customHeight="1">
      <c r="A287" s="42"/>
      <c r="B287" s="43"/>
      <c r="C287" s="216" t="s">
        <v>444</v>
      </c>
      <c r="D287" s="216" t="s">
        <v>183</v>
      </c>
      <c r="E287" s="217" t="s">
        <v>1667</v>
      </c>
      <c r="F287" s="218" t="s">
        <v>1668</v>
      </c>
      <c r="G287" s="219" t="s">
        <v>216</v>
      </c>
      <c r="H287" s="220">
        <v>0.71999999999999997</v>
      </c>
      <c r="I287" s="221"/>
      <c r="J287" s="222">
        <f>ROUND(I287*H287,2)</f>
        <v>0</v>
      </c>
      <c r="K287" s="218" t="s">
        <v>187</v>
      </c>
      <c r="L287" s="48"/>
      <c r="M287" s="223" t="s">
        <v>19</v>
      </c>
      <c r="N287" s="224" t="s">
        <v>45</v>
      </c>
      <c r="O287" s="88"/>
      <c r="P287" s="225">
        <f>O287*H287</f>
        <v>0</v>
      </c>
      <c r="Q287" s="225">
        <v>1.8907700000000001</v>
      </c>
      <c r="R287" s="225">
        <f>Q287*H287</f>
        <v>1.3613544</v>
      </c>
      <c r="S287" s="225">
        <v>0</v>
      </c>
      <c r="T287" s="226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7" t="s">
        <v>188</v>
      </c>
      <c r="AT287" s="227" t="s">
        <v>183</v>
      </c>
      <c r="AU287" s="227" t="s">
        <v>189</v>
      </c>
      <c r="AY287" s="21" t="s">
        <v>179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1" t="s">
        <v>81</v>
      </c>
      <c r="BK287" s="228">
        <f>ROUND(I287*H287,2)</f>
        <v>0</v>
      </c>
      <c r="BL287" s="21" t="s">
        <v>188</v>
      </c>
      <c r="BM287" s="227" t="s">
        <v>427</v>
      </c>
    </row>
    <row r="288" s="2" customFormat="1">
      <c r="A288" s="42"/>
      <c r="B288" s="43"/>
      <c r="C288" s="44"/>
      <c r="D288" s="229" t="s">
        <v>190</v>
      </c>
      <c r="E288" s="44"/>
      <c r="F288" s="230" t="s">
        <v>1669</v>
      </c>
      <c r="G288" s="44"/>
      <c r="H288" s="44"/>
      <c r="I288" s="231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190</v>
      </c>
      <c r="AU288" s="21" t="s">
        <v>189</v>
      </c>
    </row>
    <row r="289" s="14" customFormat="1">
      <c r="A289" s="14"/>
      <c r="B289" s="245"/>
      <c r="C289" s="246"/>
      <c r="D289" s="236" t="s">
        <v>192</v>
      </c>
      <c r="E289" s="247" t="s">
        <v>19</v>
      </c>
      <c r="F289" s="248" t="s">
        <v>2112</v>
      </c>
      <c r="G289" s="246"/>
      <c r="H289" s="249">
        <v>0.71999999999999997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192</v>
      </c>
      <c r="AU289" s="255" t="s">
        <v>189</v>
      </c>
      <c r="AV289" s="14" t="s">
        <v>14</v>
      </c>
      <c r="AW289" s="14" t="s">
        <v>35</v>
      </c>
      <c r="AX289" s="14" t="s">
        <v>74</v>
      </c>
      <c r="AY289" s="255" t="s">
        <v>179</v>
      </c>
    </row>
    <row r="290" s="15" customFormat="1">
      <c r="A290" s="15"/>
      <c r="B290" s="256"/>
      <c r="C290" s="257"/>
      <c r="D290" s="236" t="s">
        <v>192</v>
      </c>
      <c r="E290" s="258" t="s">
        <v>19</v>
      </c>
      <c r="F290" s="259" t="s">
        <v>201</v>
      </c>
      <c r="G290" s="257"/>
      <c r="H290" s="260">
        <v>0.71999999999999997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192</v>
      </c>
      <c r="AU290" s="266" t="s">
        <v>189</v>
      </c>
      <c r="AV290" s="15" t="s">
        <v>188</v>
      </c>
      <c r="AW290" s="15" t="s">
        <v>35</v>
      </c>
      <c r="AX290" s="15" t="s">
        <v>81</v>
      </c>
      <c r="AY290" s="266" t="s">
        <v>179</v>
      </c>
    </row>
    <row r="291" s="12" customFormat="1" ht="22.8" customHeight="1">
      <c r="A291" s="12"/>
      <c r="B291" s="200"/>
      <c r="C291" s="201"/>
      <c r="D291" s="202" t="s">
        <v>73</v>
      </c>
      <c r="E291" s="214" t="s">
        <v>222</v>
      </c>
      <c r="F291" s="214" t="s">
        <v>332</v>
      </c>
      <c r="G291" s="201"/>
      <c r="H291" s="201"/>
      <c r="I291" s="204"/>
      <c r="J291" s="215">
        <f>BK291</f>
        <v>0</v>
      </c>
      <c r="K291" s="201"/>
      <c r="L291" s="206"/>
      <c r="M291" s="207"/>
      <c r="N291" s="208"/>
      <c r="O291" s="208"/>
      <c r="P291" s="209">
        <f>P292</f>
        <v>0</v>
      </c>
      <c r="Q291" s="208"/>
      <c r="R291" s="209">
        <f>R292</f>
        <v>4.0347</v>
      </c>
      <c r="S291" s="208"/>
      <c r="T291" s="210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81</v>
      </c>
      <c r="AT291" s="212" t="s">
        <v>73</v>
      </c>
      <c r="AU291" s="212" t="s">
        <v>81</v>
      </c>
      <c r="AY291" s="211" t="s">
        <v>179</v>
      </c>
      <c r="BK291" s="213">
        <f>BK292</f>
        <v>0</v>
      </c>
    </row>
    <row r="292" s="12" customFormat="1" ht="20.88" customHeight="1">
      <c r="A292" s="12"/>
      <c r="B292" s="200"/>
      <c r="C292" s="201"/>
      <c r="D292" s="202" t="s">
        <v>73</v>
      </c>
      <c r="E292" s="214" t="s">
        <v>626</v>
      </c>
      <c r="F292" s="214" t="s">
        <v>627</v>
      </c>
      <c r="G292" s="201"/>
      <c r="H292" s="201"/>
      <c r="I292" s="204"/>
      <c r="J292" s="215">
        <f>BK292</f>
        <v>0</v>
      </c>
      <c r="K292" s="201"/>
      <c r="L292" s="206"/>
      <c r="M292" s="207"/>
      <c r="N292" s="208"/>
      <c r="O292" s="208"/>
      <c r="P292" s="209">
        <f>SUM(P293:P297)</f>
        <v>0</v>
      </c>
      <c r="Q292" s="208"/>
      <c r="R292" s="209">
        <f>SUM(R293:R297)</f>
        <v>4.0347</v>
      </c>
      <c r="S292" s="208"/>
      <c r="T292" s="210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81</v>
      </c>
      <c r="AT292" s="212" t="s">
        <v>73</v>
      </c>
      <c r="AU292" s="212" t="s">
        <v>14</v>
      </c>
      <c r="AY292" s="211" t="s">
        <v>179</v>
      </c>
      <c r="BK292" s="213">
        <f>SUM(BK293:BK297)</f>
        <v>0</v>
      </c>
    </row>
    <row r="293" s="2" customFormat="1" ht="44.25" customHeight="1">
      <c r="A293" s="42"/>
      <c r="B293" s="43"/>
      <c r="C293" s="216" t="s">
        <v>326</v>
      </c>
      <c r="D293" s="216" t="s">
        <v>183</v>
      </c>
      <c r="E293" s="217" t="s">
        <v>1679</v>
      </c>
      <c r="F293" s="218" t="s">
        <v>1680</v>
      </c>
      <c r="G293" s="219" t="s">
        <v>186</v>
      </c>
      <c r="H293" s="220">
        <v>18</v>
      </c>
      <c r="I293" s="221"/>
      <c r="J293" s="222">
        <f>ROUND(I293*H293,2)</f>
        <v>0</v>
      </c>
      <c r="K293" s="218" t="s">
        <v>187</v>
      </c>
      <c r="L293" s="48"/>
      <c r="M293" s="223" t="s">
        <v>19</v>
      </c>
      <c r="N293" s="224" t="s">
        <v>45</v>
      </c>
      <c r="O293" s="88"/>
      <c r="P293" s="225">
        <f>O293*H293</f>
        <v>0</v>
      </c>
      <c r="Q293" s="225">
        <v>0.089219999999999994</v>
      </c>
      <c r="R293" s="225">
        <f>Q293*H293</f>
        <v>1.6059599999999998</v>
      </c>
      <c r="S293" s="225">
        <v>0</v>
      </c>
      <c r="T293" s="226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7" t="s">
        <v>188</v>
      </c>
      <c r="AT293" s="227" t="s">
        <v>183</v>
      </c>
      <c r="AU293" s="227" t="s">
        <v>189</v>
      </c>
      <c r="AY293" s="21" t="s">
        <v>179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1" t="s">
        <v>81</v>
      </c>
      <c r="BK293" s="228">
        <f>ROUND(I293*H293,2)</f>
        <v>0</v>
      </c>
      <c r="BL293" s="21" t="s">
        <v>188</v>
      </c>
      <c r="BM293" s="227" t="s">
        <v>432</v>
      </c>
    </row>
    <row r="294" s="2" customFormat="1">
      <c r="A294" s="42"/>
      <c r="B294" s="43"/>
      <c r="C294" s="44"/>
      <c r="D294" s="229" t="s">
        <v>190</v>
      </c>
      <c r="E294" s="44"/>
      <c r="F294" s="230" t="s">
        <v>1681</v>
      </c>
      <c r="G294" s="44"/>
      <c r="H294" s="44"/>
      <c r="I294" s="231"/>
      <c r="J294" s="44"/>
      <c r="K294" s="44"/>
      <c r="L294" s="48"/>
      <c r="M294" s="232"/>
      <c r="N294" s="233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1" t="s">
        <v>190</v>
      </c>
      <c r="AU294" s="21" t="s">
        <v>189</v>
      </c>
    </row>
    <row r="295" s="2" customFormat="1" ht="16.5" customHeight="1">
      <c r="A295" s="42"/>
      <c r="B295" s="43"/>
      <c r="C295" s="267" t="s">
        <v>458</v>
      </c>
      <c r="D295" s="267" t="s">
        <v>266</v>
      </c>
      <c r="E295" s="268" t="s">
        <v>1683</v>
      </c>
      <c r="F295" s="269" t="s">
        <v>1684</v>
      </c>
      <c r="G295" s="270" t="s">
        <v>186</v>
      </c>
      <c r="H295" s="271">
        <v>18.539999999999999</v>
      </c>
      <c r="I295" s="272"/>
      <c r="J295" s="273">
        <f>ROUND(I295*H295,2)</f>
        <v>0</v>
      </c>
      <c r="K295" s="269" t="s">
        <v>187</v>
      </c>
      <c r="L295" s="274"/>
      <c r="M295" s="275" t="s">
        <v>19</v>
      </c>
      <c r="N295" s="276" t="s">
        <v>45</v>
      </c>
      <c r="O295" s="88"/>
      <c r="P295" s="225">
        <f>O295*H295</f>
        <v>0</v>
      </c>
      <c r="Q295" s="225">
        <v>0.13100000000000001</v>
      </c>
      <c r="R295" s="225">
        <f>Q295*H295</f>
        <v>2.4287399999999999</v>
      </c>
      <c r="S295" s="225">
        <v>0</v>
      </c>
      <c r="T295" s="226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7" t="s">
        <v>217</v>
      </c>
      <c r="AT295" s="227" t="s">
        <v>266</v>
      </c>
      <c r="AU295" s="227" t="s">
        <v>189</v>
      </c>
      <c r="AY295" s="21" t="s">
        <v>179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1" t="s">
        <v>81</v>
      </c>
      <c r="BK295" s="228">
        <f>ROUND(I295*H295,2)</f>
        <v>0</v>
      </c>
      <c r="BL295" s="21" t="s">
        <v>188</v>
      </c>
      <c r="BM295" s="227" t="s">
        <v>437</v>
      </c>
    </row>
    <row r="296" s="14" customFormat="1">
      <c r="A296" s="14"/>
      <c r="B296" s="245"/>
      <c r="C296" s="246"/>
      <c r="D296" s="236" t="s">
        <v>192</v>
      </c>
      <c r="E296" s="247" t="s">
        <v>19</v>
      </c>
      <c r="F296" s="248" t="s">
        <v>2113</v>
      </c>
      <c r="G296" s="246"/>
      <c r="H296" s="249">
        <v>18.539999999999999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192</v>
      </c>
      <c r="AU296" s="255" t="s">
        <v>189</v>
      </c>
      <c r="AV296" s="14" t="s">
        <v>14</v>
      </c>
      <c r="AW296" s="14" t="s">
        <v>35</v>
      </c>
      <c r="AX296" s="14" t="s">
        <v>74</v>
      </c>
      <c r="AY296" s="255" t="s">
        <v>179</v>
      </c>
    </row>
    <row r="297" s="15" customFormat="1">
      <c r="A297" s="15"/>
      <c r="B297" s="256"/>
      <c r="C297" s="257"/>
      <c r="D297" s="236" t="s">
        <v>192</v>
      </c>
      <c r="E297" s="258" t="s">
        <v>19</v>
      </c>
      <c r="F297" s="259" t="s">
        <v>201</v>
      </c>
      <c r="G297" s="257"/>
      <c r="H297" s="260">
        <v>18.539999999999999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192</v>
      </c>
      <c r="AU297" s="266" t="s">
        <v>189</v>
      </c>
      <c r="AV297" s="15" t="s">
        <v>188</v>
      </c>
      <c r="AW297" s="15" t="s">
        <v>35</v>
      </c>
      <c r="AX297" s="15" t="s">
        <v>81</v>
      </c>
      <c r="AY297" s="266" t="s">
        <v>179</v>
      </c>
    </row>
    <row r="298" s="12" customFormat="1" ht="22.8" customHeight="1">
      <c r="A298" s="12"/>
      <c r="B298" s="200"/>
      <c r="C298" s="201"/>
      <c r="D298" s="202" t="s">
        <v>73</v>
      </c>
      <c r="E298" s="214" t="s">
        <v>217</v>
      </c>
      <c r="F298" s="214" t="s">
        <v>374</v>
      </c>
      <c r="G298" s="201"/>
      <c r="H298" s="201"/>
      <c r="I298" s="204"/>
      <c r="J298" s="215">
        <f>BK298</f>
        <v>0</v>
      </c>
      <c r="K298" s="201"/>
      <c r="L298" s="206"/>
      <c r="M298" s="207"/>
      <c r="N298" s="208"/>
      <c r="O298" s="208"/>
      <c r="P298" s="209">
        <f>P299+P312</f>
        <v>0</v>
      </c>
      <c r="Q298" s="208"/>
      <c r="R298" s="209">
        <f>R299+R312</f>
        <v>3.8623216</v>
      </c>
      <c r="S298" s="208"/>
      <c r="T298" s="210">
        <f>T299+T312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1" t="s">
        <v>81</v>
      </c>
      <c r="AT298" s="212" t="s">
        <v>73</v>
      </c>
      <c r="AU298" s="212" t="s">
        <v>81</v>
      </c>
      <c r="AY298" s="211" t="s">
        <v>179</v>
      </c>
      <c r="BK298" s="213">
        <f>BK299+BK312</f>
        <v>0</v>
      </c>
    </row>
    <row r="299" s="12" customFormat="1" ht="20.88" customHeight="1">
      <c r="A299" s="12"/>
      <c r="B299" s="200"/>
      <c r="C299" s="201"/>
      <c r="D299" s="202" t="s">
        <v>73</v>
      </c>
      <c r="E299" s="214" t="s">
        <v>1021</v>
      </c>
      <c r="F299" s="214" t="s">
        <v>1686</v>
      </c>
      <c r="G299" s="201"/>
      <c r="H299" s="201"/>
      <c r="I299" s="204"/>
      <c r="J299" s="215">
        <f>BK299</f>
        <v>0</v>
      </c>
      <c r="K299" s="201"/>
      <c r="L299" s="206"/>
      <c r="M299" s="207"/>
      <c r="N299" s="208"/>
      <c r="O299" s="208"/>
      <c r="P299" s="209">
        <f>SUM(P300:P311)</f>
        <v>0</v>
      </c>
      <c r="Q299" s="208"/>
      <c r="R299" s="209">
        <f>SUM(R300:R311)</f>
        <v>0.051731600000000003</v>
      </c>
      <c r="S299" s="208"/>
      <c r="T299" s="210">
        <f>SUM(T300:T311)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1" t="s">
        <v>81</v>
      </c>
      <c r="AT299" s="212" t="s">
        <v>73</v>
      </c>
      <c r="AU299" s="212" t="s">
        <v>14</v>
      </c>
      <c r="AY299" s="211" t="s">
        <v>179</v>
      </c>
      <c r="BK299" s="213">
        <f>SUM(BK300:BK311)</f>
        <v>0</v>
      </c>
    </row>
    <row r="300" s="2" customFormat="1" ht="24.15" customHeight="1">
      <c r="A300" s="42"/>
      <c r="B300" s="43"/>
      <c r="C300" s="216" t="s">
        <v>331</v>
      </c>
      <c r="D300" s="216" t="s">
        <v>183</v>
      </c>
      <c r="E300" s="217" t="s">
        <v>1694</v>
      </c>
      <c r="F300" s="218" t="s">
        <v>1695</v>
      </c>
      <c r="G300" s="219" t="s">
        <v>204</v>
      </c>
      <c r="H300" s="220">
        <v>12</v>
      </c>
      <c r="I300" s="221"/>
      <c r="J300" s="222">
        <f>ROUND(I300*H300,2)</f>
        <v>0</v>
      </c>
      <c r="K300" s="218" t="s">
        <v>187</v>
      </c>
      <c r="L300" s="48"/>
      <c r="M300" s="223" t="s">
        <v>19</v>
      </c>
      <c r="N300" s="224" t="s">
        <v>45</v>
      </c>
      <c r="O300" s="88"/>
      <c r="P300" s="225">
        <f>O300*H300</f>
        <v>0</v>
      </c>
      <c r="Q300" s="225">
        <v>1.0000000000000001E-05</v>
      </c>
      <c r="R300" s="225">
        <f>Q300*H300</f>
        <v>0.00012000000000000002</v>
      </c>
      <c r="S300" s="225">
        <v>0</v>
      </c>
      <c r="T300" s="226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7" t="s">
        <v>188</v>
      </c>
      <c r="AT300" s="227" t="s">
        <v>183</v>
      </c>
      <c r="AU300" s="227" t="s">
        <v>189</v>
      </c>
      <c r="AY300" s="21" t="s">
        <v>179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1" t="s">
        <v>81</v>
      </c>
      <c r="BK300" s="228">
        <f>ROUND(I300*H300,2)</f>
        <v>0</v>
      </c>
      <c r="BL300" s="21" t="s">
        <v>188</v>
      </c>
      <c r="BM300" s="227" t="s">
        <v>442</v>
      </c>
    </row>
    <row r="301" s="2" customFormat="1">
      <c r="A301" s="42"/>
      <c r="B301" s="43"/>
      <c r="C301" s="44"/>
      <c r="D301" s="229" t="s">
        <v>190</v>
      </c>
      <c r="E301" s="44"/>
      <c r="F301" s="230" t="s">
        <v>1696</v>
      </c>
      <c r="G301" s="44"/>
      <c r="H301" s="44"/>
      <c r="I301" s="231"/>
      <c r="J301" s="44"/>
      <c r="K301" s="44"/>
      <c r="L301" s="48"/>
      <c r="M301" s="232"/>
      <c r="N301" s="233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190</v>
      </c>
      <c r="AU301" s="21" t="s">
        <v>189</v>
      </c>
    </row>
    <row r="302" s="2" customFormat="1" ht="16.5" customHeight="1">
      <c r="A302" s="42"/>
      <c r="B302" s="43"/>
      <c r="C302" s="267" t="s">
        <v>470</v>
      </c>
      <c r="D302" s="267" t="s">
        <v>266</v>
      </c>
      <c r="E302" s="268" t="s">
        <v>1700</v>
      </c>
      <c r="F302" s="269" t="s">
        <v>1701</v>
      </c>
      <c r="G302" s="270" t="s">
        <v>204</v>
      </c>
      <c r="H302" s="271">
        <v>12.359999999999999</v>
      </c>
      <c r="I302" s="272"/>
      <c r="J302" s="273">
        <f>ROUND(I302*H302,2)</f>
        <v>0</v>
      </c>
      <c r="K302" s="269" t="s">
        <v>187</v>
      </c>
      <c r="L302" s="274"/>
      <c r="M302" s="275" t="s">
        <v>19</v>
      </c>
      <c r="N302" s="276" t="s">
        <v>45</v>
      </c>
      <c r="O302" s="88"/>
      <c r="P302" s="225">
        <f>O302*H302</f>
        <v>0</v>
      </c>
      <c r="Q302" s="225">
        <v>0.00281</v>
      </c>
      <c r="R302" s="225">
        <f>Q302*H302</f>
        <v>0.034731600000000001</v>
      </c>
      <c r="S302" s="225">
        <v>0</v>
      </c>
      <c r="T302" s="226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7" t="s">
        <v>217</v>
      </c>
      <c r="AT302" s="227" t="s">
        <v>266</v>
      </c>
      <c r="AU302" s="227" t="s">
        <v>189</v>
      </c>
      <c r="AY302" s="21" t="s">
        <v>179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1" t="s">
        <v>81</v>
      </c>
      <c r="BK302" s="228">
        <f>ROUND(I302*H302,2)</f>
        <v>0</v>
      </c>
      <c r="BL302" s="21" t="s">
        <v>188</v>
      </c>
      <c r="BM302" s="227" t="s">
        <v>447</v>
      </c>
    </row>
    <row r="303" s="14" customFormat="1">
      <c r="A303" s="14"/>
      <c r="B303" s="245"/>
      <c r="C303" s="246"/>
      <c r="D303" s="236" t="s">
        <v>192</v>
      </c>
      <c r="E303" s="247" t="s">
        <v>19</v>
      </c>
      <c r="F303" s="248" t="s">
        <v>2114</v>
      </c>
      <c r="G303" s="246"/>
      <c r="H303" s="249">
        <v>12.359999999999999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192</v>
      </c>
      <c r="AU303" s="255" t="s">
        <v>189</v>
      </c>
      <c r="AV303" s="14" t="s">
        <v>14</v>
      </c>
      <c r="AW303" s="14" t="s">
        <v>35</v>
      </c>
      <c r="AX303" s="14" t="s">
        <v>74</v>
      </c>
      <c r="AY303" s="255" t="s">
        <v>179</v>
      </c>
    </row>
    <row r="304" s="15" customFormat="1">
      <c r="A304" s="15"/>
      <c r="B304" s="256"/>
      <c r="C304" s="257"/>
      <c r="D304" s="236" t="s">
        <v>192</v>
      </c>
      <c r="E304" s="258" t="s">
        <v>19</v>
      </c>
      <c r="F304" s="259" t="s">
        <v>201</v>
      </c>
      <c r="G304" s="257"/>
      <c r="H304" s="260">
        <v>12.359999999999999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192</v>
      </c>
      <c r="AU304" s="266" t="s">
        <v>189</v>
      </c>
      <c r="AV304" s="15" t="s">
        <v>188</v>
      </c>
      <c r="AW304" s="15" t="s">
        <v>35</v>
      </c>
      <c r="AX304" s="15" t="s">
        <v>81</v>
      </c>
      <c r="AY304" s="266" t="s">
        <v>179</v>
      </c>
    </row>
    <row r="305" s="2" customFormat="1" ht="24.15" customHeight="1">
      <c r="A305" s="42"/>
      <c r="B305" s="43"/>
      <c r="C305" s="216" t="s">
        <v>479</v>
      </c>
      <c r="D305" s="216" t="s">
        <v>183</v>
      </c>
      <c r="E305" s="217" t="s">
        <v>1709</v>
      </c>
      <c r="F305" s="218" t="s">
        <v>1710</v>
      </c>
      <c r="G305" s="219" t="s">
        <v>325</v>
      </c>
      <c r="H305" s="220">
        <v>1</v>
      </c>
      <c r="I305" s="221"/>
      <c r="J305" s="222">
        <f>ROUND(I305*H305,2)</f>
        <v>0</v>
      </c>
      <c r="K305" s="218" t="s">
        <v>187</v>
      </c>
      <c r="L305" s="48"/>
      <c r="M305" s="223" t="s">
        <v>19</v>
      </c>
      <c r="N305" s="224" t="s">
        <v>45</v>
      </c>
      <c r="O305" s="88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7" t="s">
        <v>188</v>
      </c>
      <c r="AT305" s="227" t="s">
        <v>183</v>
      </c>
      <c r="AU305" s="227" t="s">
        <v>189</v>
      </c>
      <c r="AY305" s="21" t="s">
        <v>179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1" t="s">
        <v>81</v>
      </c>
      <c r="BK305" s="228">
        <f>ROUND(I305*H305,2)</f>
        <v>0</v>
      </c>
      <c r="BL305" s="21" t="s">
        <v>188</v>
      </c>
      <c r="BM305" s="227" t="s">
        <v>453</v>
      </c>
    </row>
    <row r="306" s="2" customFormat="1">
      <c r="A306" s="42"/>
      <c r="B306" s="43"/>
      <c r="C306" s="44"/>
      <c r="D306" s="229" t="s">
        <v>190</v>
      </c>
      <c r="E306" s="44"/>
      <c r="F306" s="230" t="s">
        <v>1711</v>
      </c>
      <c r="G306" s="44"/>
      <c r="H306" s="44"/>
      <c r="I306" s="231"/>
      <c r="J306" s="44"/>
      <c r="K306" s="44"/>
      <c r="L306" s="48"/>
      <c r="M306" s="232"/>
      <c r="N306" s="233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1" t="s">
        <v>190</v>
      </c>
      <c r="AU306" s="21" t="s">
        <v>189</v>
      </c>
    </row>
    <row r="307" s="2" customFormat="1" ht="16.5" customHeight="1">
      <c r="A307" s="42"/>
      <c r="B307" s="43"/>
      <c r="C307" s="267" t="s">
        <v>321</v>
      </c>
      <c r="D307" s="267" t="s">
        <v>266</v>
      </c>
      <c r="E307" s="268" t="s">
        <v>2115</v>
      </c>
      <c r="F307" s="269" t="s">
        <v>2116</v>
      </c>
      <c r="G307" s="270" t="s">
        <v>325</v>
      </c>
      <c r="H307" s="271">
        <v>1</v>
      </c>
      <c r="I307" s="272"/>
      <c r="J307" s="273">
        <f>ROUND(I307*H307,2)</f>
        <v>0</v>
      </c>
      <c r="K307" s="269" t="s">
        <v>187</v>
      </c>
      <c r="L307" s="274"/>
      <c r="M307" s="275" t="s">
        <v>19</v>
      </c>
      <c r="N307" s="276" t="s">
        <v>45</v>
      </c>
      <c r="O307" s="88"/>
      <c r="P307" s="225">
        <f>O307*H307</f>
        <v>0</v>
      </c>
      <c r="Q307" s="225">
        <v>0.00088000000000000003</v>
      </c>
      <c r="R307" s="225">
        <f>Q307*H307</f>
        <v>0.00088000000000000003</v>
      </c>
      <c r="S307" s="225">
        <v>0</v>
      </c>
      <c r="T307" s="226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7" t="s">
        <v>217</v>
      </c>
      <c r="AT307" s="227" t="s">
        <v>266</v>
      </c>
      <c r="AU307" s="227" t="s">
        <v>189</v>
      </c>
      <c r="AY307" s="21" t="s">
        <v>179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1" t="s">
        <v>81</v>
      </c>
      <c r="BK307" s="228">
        <f>ROUND(I307*H307,2)</f>
        <v>0</v>
      </c>
      <c r="BL307" s="21" t="s">
        <v>188</v>
      </c>
      <c r="BM307" s="227" t="s">
        <v>461</v>
      </c>
    </row>
    <row r="308" s="2" customFormat="1" ht="24.15" customHeight="1">
      <c r="A308" s="42"/>
      <c r="B308" s="43"/>
      <c r="C308" s="216" t="s">
        <v>497</v>
      </c>
      <c r="D308" s="216" t="s">
        <v>183</v>
      </c>
      <c r="E308" s="217" t="s">
        <v>1714</v>
      </c>
      <c r="F308" s="218" t="s">
        <v>1715</v>
      </c>
      <c r="G308" s="219" t="s">
        <v>325</v>
      </c>
      <c r="H308" s="220">
        <v>1</v>
      </c>
      <c r="I308" s="221"/>
      <c r="J308" s="222">
        <f>ROUND(I308*H308,2)</f>
        <v>0</v>
      </c>
      <c r="K308" s="218" t="s">
        <v>187</v>
      </c>
      <c r="L308" s="48"/>
      <c r="M308" s="223" t="s">
        <v>19</v>
      </c>
      <c r="N308" s="224" t="s">
        <v>45</v>
      </c>
      <c r="O308" s="8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188</v>
      </c>
      <c r="AT308" s="227" t="s">
        <v>183</v>
      </c>
      <c r="AU308" s="227" t="s">
        <v>189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188</v>
      </c>
      <c r="BM308" s="227" t="s">
        <v>465</v>
      </c>
    </row>
    <row r="309" s="2" customFormat="1">
      <c r="A309" s="42"/>
      <c r="B309" s="43"/>
      <c r="C309" s="44"/>
      <c r="D309" s="229" t="s">
        <v>190</v>
      </c>
      <c r="E309" s="44"/>
      <c r="F309" s="230" t="s">
        <v>1716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190</v>
      </c>
      <c r="AU309" s="21" t="s">
        <v>189</v>
      </c>
    </row>
    <row r="310" s="2" customFormat="1" ht="16.5" customHeight="1">
      <c r="A310" s="42"/>
      <c r="B310" s="43"/>
      <c r="C310" s="267" t="s">
        <v>689</v>
      </c>
      <c r="D310" s="267" t="s">
        <v>266</v>
      </c>
      <c r="E310" s="268" t="s">
        <v>1717</v>
      </c>
      <c r="F310" s="269" t="s">
        <v>1718</v>
      </c>
      <c r="G310" s="270" t="s">
        <v>325</v>
      </c>
      <c r="H310" s="271">
        <v>1</v>
      </c>
      <c r="I310" s="272"/>
      <c r="J310" s="273">
        <f>ROUND(I310*H310,2)</f>
        <v>0</v>
      </c>
      <c r="K310" s="269" t="s">
        <v>187</v>
      </c>
      <c r="L310" s="274"/>
      <c r="M310" s="275" t="s">
        <v>19</v>
      </c>
      <c r="N310" s="276" t="s">
        <v>45</v>
      </c>
      <c r="O310" s="88"/>
      <c r="P310" s="225">
        <f>O310*H310</f>
        <v>0</v>
      </c>
      <c r="Q310" s="225">
        <v>0.016</v>
      </c>
      <c r="R310" s="225">
        <f>Q310*H310</f>
        <v>0.016</v>
      </c>
      <c r="S310" s="225">
        <v>0</v>
      </c>
      <c r="T310" s="226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7" t="s">
        <v>217</v>
      </c>
      <c r="AT310" s="227" t="s">
        <v>266</v>
      </c>
      <c r="AU310" s="227" t="s">
        <v>189</v>
      </c>
      <c r="AY310" s="21" t="s">
        <v>179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1" t="s">
        <v>81</v>
      </c>
      <c r="BK310" s="228">
        <f>ROUND(I310*H310,2)</f>
        <v>0</v>
      </c>
      <c r="BL310" s="21" t="s">
        <v>188</v>
      </c>
      <c r="BM310" s="227" t="s">
        <v>2117</v>
      </c>
    </row>
    <row r="311" s="2" customFormat="1">
      <c r="A311" s="42"/>
      <c r="B311" s="43"/>
      <c r="C311" s="44"/>
      <c r="D311" s="236" t="s">
        <v>272</v>
      </c>
      <c r="E311" s="44"/>
      <c r="F311" s="277" t="s">
        <v>1720</v>
      </c>
      <c r="G311" s="44"/>
      <c r="H311" s="44"/>
      <c r="I311" s="231"/>
      <c r="J311" s="44"/>
      <c r="K311" s="44"/>
      <c r="L311" s="48"/>
      <c r="M311" s="232"/>
      <c r="N311" s="233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272</v>
      </c>
      <c r="AU311" s="21" t="s">
        <v>189</v>
      </c>
    </row>
    <row r="312" s="12" customFormat="1" ht="20.88" customHeight="1">
      <c r="A312" s="12"/>
      <c r="B312" s="200"/>
      <c r="C312" s="201"/>
      <c r="D312" s="202" t="s">
        <v>73</v>
      </c>
      <c r="E312" s="214" t="s">
        <v>375</v>
      </c>
      <c r="F312" s="214" t="s">
        <v>376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SUM(P313:P326)</f>
        <v>0</v>
      </c>
      <c r="Q312" s="208"/>
      <c r="R312" s="209">
        <f>SUM(R313:R326)</f>
        <v>3.8105899999999999</v>
      </c>
      <c r="S312" s="208"/>
      <c r="T312" s="210">
        <f>SUM(T313:T326)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81</v>
      </c>
      <c r="AT312" s="212" t="s">
        <v>73</v>
      </c>
      <c r="AU312" s="212" t="s">
        <v>14</v>
      </c>
      <c r="AY312" s="211" t="s">
        <v>179</v>
      </c>
      <c r="BK312" s="213">
        <f>SUM(BK313:BK326)</f>
        <v>0</v>
      </c>
    </row>
    <row r="313" s="2" customFormat="1" ht="16.5" customHeight="1">
      <c r="A313" s="42"/>
      <c r="B313" s="43"/>
      <c r="C313" s="216" t="s">
        <v>347</v>
      </c>
      <c r="D313" s="216" t="s">
        <v>183</v>
      </c>
      <c r="E313" s="217" t="s">
        <v>1721</v>
      </c>
      <c r="F313" s="218" t="s">
        <v>1722</v>
      </c>
      <c r="G313" s="219" t="s">
        <v>325</v>
      </c>
      <c r="H313" s="220">
        <v>3</v>
      </c>
      <c r="I313" s="221"/>
      <c r="J313" s="222">
        <f>ROUND(I313*H313,2)</f>
        <v>0</v>
      </c>
      <c r="K313" s="218" t="s">
        <v>187</v>
      </c>
      <c r="L313" s="48"/>
      <c r="M313" s="223" t="s">
        <v>19</v>
      </c>
      <c r="N313" s="224" t="s">
        <v>45</v>
      </c>
      <c r="O313" s="88"/>
      <c r="P313" s="225">
        <f>O313*H313</f>
        <v>0</v>
      </c>
      <c r="Q313" s="225">
        <v>0.010189999999999999</v>
      </c>
      <c r="R313" s="225">
        <f>Q313*H313</f>
        <v>0.03057</v>
      </c>
      <c r="S313" s="225">
        <v>0</v>
      </c>
      <c r="T313" s="226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7" t="s">
        <v>188</v>
      </c>
      <c r="AT313" s="227" t="s">
        <v>183</v>
      </c>
      <c r="AU313" s="227" t="s">
        <v>189</v>
      </c>
      <c r="AY313" s="21" t="s">
        <v>179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1" t="s">
        <v>81</v>
      </c>
      <c r="BK313" s="228">
        <f>ROUND(I313*H313,2)</f>
        <v>0</v>
      </c>
      <c r="BL313" s="21" t="s">
        <v>188</v>
      </c>
      <c r="BM313" s="227" t="s">
        <v>482</v>
      </c>
    </row>
    <row r="314" s="2" customFormat="1">
      <c r="A314" s="42"/>
      <c r="B314" s="43"/>
      <c r="C314" s="44"/>
      <c r="D314" s="229" t="s">
        <v>190</v>
      </c>
      <c r="E314" s="44"/>
      <c r="F314" s="230" t="s">
        <v>1723</v>
      </c>
      <c r="G314" s="44"/>
      <c r="H314" s="44"/>
      <c r="I314" s="231"/>
      <c r="J314" s="44"/>
      <c r="K314" s="44"/>
      <c r="L314" s="48"/>
      <c r="M314" s="232"/>
      <c r="N314" s="233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190</v>
      </c>
      <c r="AU314" s="21" t="s">
        <v>189</v>
      </c>
    </row>
    <row r="315" s="2" customFormat="1" ht="16.5" customHeight="1">
      <c r="A315" s="42"/>
      <c r="B315" s="43"/>
      <c r="C315" s="267" t="s">
        <v>700</v>
      </c>
      <c r="D315" s="267" t="s">
        <v>266</v>
      </c>
      <c r="E315" s="268" t="s">
        <v>1724</v>
      </c>
      <c r="F315" s="269" t="s">
        <v>1725</v>
      </c>
      <c r="G315" s="270" t="s">
        <v>325</v>
      </c>
      <c r="H315" s="271">
        <v>1</v>
      </c>
      <c r="I315" s="272"/>
      <c r="J315" s="273">
        <f>ROUND(I315*H315,2)</f>
        <v>0</v>
      </c>
      <c r="K315" s="269" t="s">
        <v>187</v>
      </c>
      <c r="L315" s="274"/>
      <c r="M315" s="275" t="s">
        <v>19</v>
      </c>
      <c r="N315" s="276" t="s">
        <v>45</v>
      </c>
      <c r="O315" s="88"/>
      <c r="P315" s="225">
        <f>O315*H315</f>
        <v>0</v>
      </c>
      <c r="Q315" s="225">
        <v>0.254</v>
      </c>
      <c r="R315" s="225">
        <f>Q315*H315</f>
        <v>0.254</v>
      </c>
      <c r="S315" s="225">
        <v>0</v>
      </c>
      <c r="T315" s="226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7" t="s">
        <v>217</v>
      </c>
      <c r="AT315" s="227" t="s">
        <v>266</v>
      </c>
      <c r="AU315" s="227" t="s">
        <v>189</v>
      </c>
      <c r="AY315" s="21" t="s">
        <v>179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1" t="s">
        <v>81</v>
      </c>
      <c r="BK315" s="228">
        <f>ROUND(I315*H315,2)</f>
        <v>0</v>
      </c>
      <c r="BL315" s="21" t="s">
        <v>188</v>
      </c>
      <c r="BM315" s="227" t="s">
        <v>927</v>
      </c>
    </row>
    <row r="316" s="2" customFormat="1" ht="16.5" customHeight="1">
      <c r="A316" s="42"/>
      <c r="B316" s="43"/>
      <c r="C316" s="267" t="s">
        <v>354</v>
      </c>
      <c r="D316" s="267" t="s">
        <v>266</v>
      </c>
      <c r="E316" s="268" t="s">
        <v>1726</v>
      </c>
      <c r="F316" s="269" t="s">
        <v>1727</v>
      </c>
      <c r="G316" s="270" t="s">
        <v>325</v>
      </c>
      <c r="H316" s="271">
        <v>1</v>
      </c>
      <c r="I316" s="272"/>
      <c r="J316" s="273">
        <f>ROUND(I316*H316,2)</f>
        <v>0</v>
      </c>
      <c r="K316" s="269" t="s">
        <v>187</v>
      </c>
      <c r="L316" s="274"/>
      <c r="M316" s="275" t="s">
        <v>19</v>
      </c>
      <c r="N316" s="276" t="s">
        <v>45</v>
      </c>
      <c r="O316" s="88"/>
      <c r="P316" s="225">
        <f>O316*H316</f>
        <v>0</v>
      </c>
      <c r="Q316" s="225">
        <v>0.50600000000000001</v>
      </c>
      <c r="R316" s="225">
        <f>Q316*H316</f>
        <v>0.50600000000000001</v>
      </c>
      <c r="S316" s="225">
        <v>0</v>
      </c>
      <c r="T316" s="226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7" t="s">
        <v>217</v>
      </c>
      <c r="AT316" s="227" t="s">
        <v>266</v>
      </c>
      <c r="AU316" s="227" t="s">
        <v>189</v>
      </c>
      <c r="AY316" s="21" t="s">
        <v>179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1" t="s">
        <v>81</v>
      </c>
      <c r="BK316" s="228">
        <f>ROUND(I316*H316,2)</f>
        <v>0</v>
      </c>
      <c r="BL316" s="21" t="s">
        <v>188</v>
      </c>
      <c r="BM316" s="227" t="s">
        <v>490</v>
      </c>
    </row>
    <row r="317" s="2" customFormat="1" ht="16.5" customHeight="1">
      <c r="A317" s="42"/>
      <c r="B317" s="43"/>
      <c r="C317" s="267" t="s">
        <v>709</v>
      </c>
      <c r="D317" s="267" t="s">
        <v>266</v>
      </c>
      <c r="E317" s="268" t="s">
        <v>1728</v>
      </c>
      <c r="F317" s="269" t="s">
        <v>1729</v>
      </c>
      <c r="G317" s="270" t="s">
        <v>325</v>
      </c>
      <c r="H317" s="271">
        <v>1</v>
      </c>
      <c r="I317" s="272"/>
      <c r="J317" s="273">
        <f>ROUND(I317*H317,2)</f>
        <v>0</v>
      </c>
      <c r="K317" s="269" t="s">
        <v>187</v>
      </c>
      <c r="L317" s="274"/>
      <c r="M317" s="275" t="s">
        <v>19</v>
      </c>
      <c r="N317" s="276" t="s">
        <v>45</v>
      </c>
      <c r="O317" s="88"/>
      <c r="P317" s="225">
        <f>O317*H317</f>
        <v>0</v>
      </c>
      <c r="Q317" s="225">
        <v>1.0129999999999999</v>
      </c>
      <c r="R317" s="225">
        <f>Q317*H317</f>
        <v>1.0129999999999999</v>
      </c>
      <c r="S317" s="225">
        <v>0</v>
      </c>
      <c r="T317" s="226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7" t="s">
        <v>217</v>
      </c>
      <c r="AT317" s="227" t="s">
        <v>266</v>
      </c>
      <c r="AU317" s="227" t="s">
        <v>189</v>
      </c>
      <c r="AY317" s="21" t="s">
        <v>179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1" t="s">
        <v>81</v>
      </c>
      <c r="BK317" s="228">
        <f>ROUND(I317*H317,2)</f>
        <v>0</v>
      </c>
      <c r="BL317" s="21" t="s">
        <v>188</v>
      </c>
      <c r="BM317" s="227" t="s">
        <v>500</v>
      </c>
    </row>
    <row r="318" s="2" customFormat="1" ht="16.5" customHeight="1">
      <c r="A318" s="42"/>
      <c r="B318" s="43"/>
      <c r="C318" s="216" t="s">
        <v>358</v>
      </c>
      <c r="D318" s="216" t="s">
        <v>183</v>
      </c>
      <c r="E318" s="217" t="s">
        <v>1730</v>
      </c>
      <c r="F318" s="218" t="s">
        <v>1731</v>
      </c>
      <c r="G318" s="219" t="s">
        <v>325</v>
      </c>
      <c r="H318" s="220">
        <v>1</v>
      </c>
      <c r="I318" s="221"/>
      <c r="J318" s="222">
        <f>ROUND(I318*H318,2)</f>
        <v>0</v>
      </c>
      <c r="K318" s="218" t="s">
        <v>187</v>
      </c>
      <c r="L318" s="48"/>
      <c r="M318" s="223" t="s">
        <v>19</v>
      </c>
      <c r="N318" s="224" t="s">
        <v>45</v>
      </c>
      <c r="O318" s="88"/>
      <c r="P318" s="225">
        <f>O318*H318</f>
        <v>0</v>
      </c>
      <c r="Q318" s="225">
        <v>0.01248</v>
      </c>
      <c r="R318" s="225">
        <f>Q318*H318</f>
        <v>0.01248</v>
      </c>
      <c r="S318" s="225">
        <v>0</v>
      </c>
      <c r="T318" s="226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7" t="s">
        <v>188</v>
      </c>
      <c r="AT318" s="227" t="s">
        <v>183</v>
      </c>
      <c r="AU318" s="227" t="s">
        <v>189</v>
      </c>
      <c r="AY318" s="21" t="s">
        <v>179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1" t="s">
        <v>81</v>
      </c>
      <c r="BK318" s="228">
        <f>ROUND(I318*H318,2)</f>
        <v>0</v>
      </c>
      <c r="BL318" s="21" t="s">
        <v>188</v>
      </c>
      <c r="BM318" s="227" t="s">
        <v>729</v>
      </c>
    </row>
    <row r="319" s="2" customFormat="1">
      <c r="A319" s="42"/>
      <c r="B319" s="43"/>
      <c r="C319" s="44"/>
      <c r="D319" s="229" t="s">
        <v>190</v>
      </c>
      <c r="E319" s="44"/>
      <c r="F319" s="230" t="s">
        <v>1733</v>
      </c>
      <c r="G319" s="44"/>
      <c r="H319" s="44"/>
      <c r="I319" s="231"/>
      <c r="J319" s="44"/>
      <c r="K319" s="44"/>
      <c r="L319" s="48"/>
      <c r="M319" s="232"/>
      <c r="N319" s="233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190</v>
      </c>
      <c r="AU319" s="21" t="s">
        <v>189</v>
      </c>
    </row>
    <row r="320" s="2" customFormat="1" ht="16.5" customHeight="1">
      <c r="A320" s="42"/>
      <c r="B320" s="43"/>
      <c r="C320" s="267" t="s">
        <v>716</v>
      </c>
      <c r="D320" s="267" t="s">
        <v>266</v>
      </c>
      <c r="E320" s="268" t="s">
        <v>1734</v>
      </c>
      <c r="F320" s="269" t="s">
        <v>1735</v>
      </c>
      <c r="G320" s="270" t="s">
        <v>325</v>
      </c>
      <c r="H320" s="271">
        <v>1</v>
      </c>
      <c r="I320" s="272"/>
      <c r="J320" s="273">
        <f>ROUND(I320*H320,2)</f>
        <v>0</v>
      </c>
      <c r="K320" s="269" t="s">
        <v>187</v>
      </c>
      <c r="L320" s="274"/>
      <c r="M320" s="275" t="s">
        <v>19</v>
      </c>
      <c r="N320" s="276" t="s">
        <v>45</v>
      </c>
      <c r="O320" s="88"/>
      <c r="P320" s="225">
        <f>O320*H320</f>
        <v>0</v>
      </c>
      <c r="Q320" s="225">
        <v>0.54800000000000004</v>
      </c>
      <c r="R320" s="225">
        <f>Q320*H320</f>
        <v>0.54800000000000004</v>
      </c>
      <c r="S320" s="225">
        <v>0</v>
      </c>
      <c r="T320" s="226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7" t="s">
        <v>217</v>
      </c>
      <c r="AT320" s="227" t="s">
        <v>266</v>
      </c>
      <c r="AU320" s="227" t="s">
        <v>189</v>
      </c>
      <c r="AY320" s="21" t="s">
        <v>179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1" t="s">
        <v>81</v>
      </c>
      <c r="BK320" s="228">
        <f>ROUND(I320*H320,2)</f>
        <v>0</v>
      </c>
      <c r="BL320" s="21" t="s">
        <v>188</v>
      </c>
      <c r="BM320" s="227" t="s">
        <v>738</v>
      </c>
    </row>
    <row r="321" s="2" customFormat="1" ht="16.5" customHeight="1">
      <c r="A321" s="42"/>
      <c r="B321" s="43"/>
      <c r="C321" s="216" t="s">
        <v>363</v>
      </c>
      <c r="D321" s="216" t="s">
        <v>183</v>
      </c>
      <c r="E321" s="217" t="s">
        <v>1737</v>
      </c>
      <c r="F321" s="218" t="s">
        <v>1738</v>
      </c>
      <c r="G321" s="219" t="s">
        <v>325</v>
      </c>
      <c r="H321" s="220">
        <v>1</v>
      </c>
      <c r="I321" s="221"/>
      <c r="J321" s="222">
        <f>ROUND(I321*H321,2)</f>
        <v>0</v>
      </c>
      <c r="K321" s="218" t="s">
        <v>187</v>
      </c>
      <c r="L321" s="48"/>
      <c r="M321" s="223" t="s">
        <v>19</v>
      </c>
      <c r="N321" s="224" t="s">
        <v>45</v>
      </c>
      <c r="O321" s="88"/>
      <c r="P321" s="225">
        <f>O321*H321</f>
        <v>0</v>
      </c>
      <c r="Q321" s="225">
        <v>0.028539999999999999</v>
      </c>
      <c r="R321" s="225">
        <f>Q321*H321</f>
        <v>0.028539999999999999</v>
      </c>
      <c r="S321" s="225">
        <v>0</v>
      </c>
      <c r="T321" s="226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7" t="s">
        <v>188</v>
      </c>
      <c r="AT321" s="227" t="s">
        <v>183</v>
      </c>
      <c r="AU321" s="227" t="s">
        <v>189</v>
      </c>
      <c r="AY321" s="21" t="s">
        <v>179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1" t="s">
        <v>81</v>
      </c>
      <c r="BK321" s="228">
        <f>ROUND(I321*H321,2)</f>
        <v>0</v>
      </c>
      <c r="BL321" s="21" t="s">
        <v>188</v>
      </c>
      <c r="BM321" s="227" t="s">
        <v>743</v>
      </c>
    </row>
    <row r="322" s="2" customFormat="1">
      <c r="A322" s="42"/>
      <c r="B322" s="43"/>
      <c r="C322" s="44"/>
      <c r="D322" s="229" t="s">
        <v>190</v>
      </c>
      <c r="E322" s="44"/>
      <c r="F322" s="230" t="s">
        <v>1740</v>
      </c>
      <c r="G322" s="44"/>
      <c r="H322" s="44"/>
      <c r="I322" s="231"/>
      <c r="J322" s="44"/>
      <c r="K322" s="44"/>
      <c r="L322" s="48"/>
      <c r="M322" s="232"/>
      <c r="N322" s="233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1" t="s">
        <v>190</v>
      </c>
      <c r="AU322" s="21" t="s">
        <v>189</v>
      </c>
    </row>
    <row r="323" s="2" customFormat="1" ht="16.5" customHeight="1">
      <c r="A323" s="42"/>
      <c r="B323" s="43"/>
      <c r="C323" s="267" t="s">
        <v>726</v>
      </c>
      <c r="D323" s="267" t="s">
        <v>266</v>
      </c>
      <c r="E323" s="268" t="s">
        <v>1741</v>
      </c>
      <c r="F323" s="269" t="s">
        <v>1742</v>
      </c>
      <c r="G323" s="270" t="s">
        <v>325</v>
      </c>
      <c r="H323" s="271">
        <v>1</v>
      </c>
      <c r="I323" s="272"/>
      <c r="J323" s="273">
        <f>ROUND(I323*H323,2)</f>
        <v>0</v>
      </c>
      <c r="K323" s="269" t="s">
        <v>187</v>
      </c>
      <c r="L323" s="274"/>
      <c r="M323" s="275" t="s">
        <v>19</v>
      </c>
      <c r="N323" s="276" t="s">
        <v>45</v>
      </c>
      <c r="O323" s="88"/>
      <c r="P323" s="225">
        <f>O323*H323</f>
        <v>0</v>
      </c>
      <c r="Q323" s="225">
        <v>1.2290000000000001</v>
      </c>
      <c r="R323" s="225">
        <f>Q323*H323</f>
        <v>1.2290000000000001</v>
      </c>
      <c r="S323" s="225">
        <v>0</v>
      </c>
      <c r="T323" s="226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7" t="s">
        <v>217</v>
      </c>
      <c r="AT323" s="227" t="s">
        <v>266</v>
      </c>
      <c r="AU323" s="227" t="s">
        <v>189</v>
      </c>
      <c r="AY323" s="21" t="s">
        <v>179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1" t="s">
        <v>81</v>
      </c>
      <c r="BK323" s="228">
        <f>ROUND(I323*H323,2)</f>
        <v>0</v>
      </c>
      <c r="BL323" s="21" t="s">
        <v>188</v>
      </c>
      <c r="BM323" s="227" t="s">
        <v>965</v>
      </c>
    </row>
    <row r="324" s="2" customFormat="1" ht="21.75" customHeight="1">
      <c r="A324" s="42"/>
      <c r="B324" s="43"/>
      <c r="C324" s="216" t="s">
        <v>333</v>
      </c>
      <c r="D324" s="216" t="s">
        <v>183</v>
      </c>
      <c r="E324" s="217" t="s">
        <v>1756</v>
      </c>
      <c r="F324" s="218" t="s">
        <v>1757</v>
      </c>
      <c r="G324" s="219" t="s">
        <v>325</v>
      </c>
      <c r="H324" s="220">
        <v>1</v>
      </c>
      <c r="I324" s="221"/>
      <c r="J324" s="222">
        <f>ROUND(I324*H324,2)</f>
        <v>0</v>
      </c>
      <c r="K324" s="218" t="s">
        <v>187</v>
      </c>
      <c r="L324" s="48"/>
      <c r="M324" s="223" t="s">
        <v>19</v>
      </c>
      <c r="N324" s="224" t="s">
        <v>45</v>
      </c>
      <c r="O324" s="88"/>
      <c r="P324" s="225">
        <f>O324*H324</f>
        <v>0</v>
      </c>
      <c r="Q324" s="225">
        <v>0.089999999999999997</v>
      </c>
      <c r="R324" s="225">
        <f>Q324*H324</f>
        <v>0.089999999999999997</v>
      </c>
      <c r="S324" s="225">
        <v>0</v>
      </c>
      <c r="T324" s="226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7" t="s">
        <v>188</v>
      </c>
      <c r="AT324" s="227" t="s">
        <v>183</v>
      </c>
      <c r="AU324" s="227" t="s">
        <v>189</v>
      </c>
      <c r="AY324" s="21" t="s">
        <v>179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1" t="s">
        <v>81</v>
      </c>
      <c r="BK324" s="228">
        <f>ROUND(I324*H324,2)</f>
        <v>0</v>
      </c>
      <c r="BL324" s="21" t="s">
        <v>188</v>
      </c>
      <c r="BM324" s="227" t="s">
        <v>967</v>
      </c>
    </row>
    <row r="325" s="2" customFormat="1">
      <c r="A325" s="42"/>
      <c r="B325" s="43"/>
      <c r="C325" s="44"/>
      <c r="D325" s="229" t="s">
        <v>190</v>
      </c>
      <c r="E325" s="44"/>
      <c r="F325" s="230" t="s">
        <v>1759</v>
      </c>
      <c r="G325" s="44"/>
      <c r="H325" s="44"/>
      <c r="I325" s="231"/>
      <c r="J325" s="44"/>
      <c r="K325" s="44"/>
      <c r="L325" s="48"/>
      <c r="M325" s="232"/>
      <c r="N325" s="233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190</v>
      </c>
      <c r="AU325" s="21" t="s">
        <v>189</v>
      </c>
    </row>
    <row r="326" s="2" customFormat="1" ht="16.5" customHeight="1">
      <c r="A326" s="42"/>
      <c r="B326" s="43"/>
      <c r="C326" s="267" t="s">
        <v>349</v>
      </c>
      <c r="D326" s="267" t="s">
        <v>266</v>
      </c>
      <c r="E326" s="268" t="s">
        <v>1760</v>
      </c>
      <c r="F326" s="269" t="s">
        <v>1761</v>
      </c>
      <c r="G326" s="270" t="s">
        <v>325</v>
      </c>
      <c r="H326" s="271">
        <v>1</v>
      </c>
      <c r="I326" s="272"/>
      <c r="J326" s="273">
        <f>ROUND(I326*H326,2)</f>
        <v>0</v>
      </c>
      <c r="K326" s="269" t="s">
        <v>187</v>
      </c>
      <c r="L326" s="274"/>
      <c r="M326" s="275" t="s">
        <v>19</v>
      </c>
      <c r="N326" s="276" t="s">
        <v>45</v>
      </c>
      <c r="O326" s="88"/>
      <c r="P326" s="225">
        <f>O326*H326</f>
        <v>0</v>
      </c>
      <c r="Q326" s="225">
        <v>0.099000000000000005</v>
      </c>
      <c r="R326" s="225">
        <f>Q326*H326</f>
        <v>0.099000000000000005</v>
      </c>
      <c r="S326" s="225">
        <v>0</v>
      </c>
      <c r="T326" s="226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7" t="s">
        <v>217</v>
      </c>
      <c r="AT326" s="227" t="s">
        <v>266</v>
      </c>
      <c r="AU326" s="227" t="s">
        <v>189</v>
      </c>
      <c r="AY326" s="21" t="s">
        <v>179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1" t="s">
        <v>81</v>
      </c>
      <c r="BK326" s="228">
        <f>ROUND(I326*H326,2)</f>
        <v>0</v>
      </c>
      <c r="BL326" s="21" t="s">
        <v>188</v>
      </c>
      <c r="BM326" s="227" t="s">
        <v>968</v>
      </c>
    </row>
    <row r="327" s="12" customFormat="1" ht="22.8" customHeight="1">
      <c r="A327" s="12"/>
      <c r="B327" s="200"/>
      <c r="C327" s="201"/>
      <c r="D327" s="202" t="s">
        <v>73</v>
      </c>
      <c r="E327" s="214" t="s">
        <v>256</v>
      </c>
      <c r="F327" s="214" t="s">
        <v>414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P328+P334+P337</f>
        <v>0</v>
      </c>
      <c r="Q327" s="208"/>
      <c r="R327" s="209">
        <f>R328+R334+R337</f>
        <v>13.183828800000001</v>
      </c>
      <c r="S327" s="208"/>
      <c r="T327" s="210">
        <f>T328+T334+T337</f>
        <v>0.57350000000000001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81</v>
      </c>
      <c r="AT327" s="212" t="s">
        <v>73</v>
      </c>
      <c r="AU327" s="212" t="s">
        <v>81</v>
      </c>
      <c r="AY327" s="211" t="s">
        <v>179</v>
      </c>
      <c r="BK327" s="213">
        <f>BK328+BK334+BK337</f>
        <v>0</v>
      </c>
    </row>
    <row r="328" s="12" customFormat="1" ht="20.88" customHeight="1">
      <c r="A328" s="12"/>
      <c r="B328" s="200"/>
      <c r="C328" s="201"/>
      <c r="D328" s="202" t="s">
        <v>73</v>
      </c>
      <c r="E328" s="214" t="s">
        <v>415</v>
      </c>
      <c r="F328" s="214" t="s">
        <v>416</v>
      </c>
      <c r="G328" s="201"/>
      <c r="H328" s="201"/>
      <c r="I328" s="204"/>
      <c r="J328" s="215">
        <f>BK328</f>
        <v>0</v>
      </c>
      <c r="K328" s="201"/>
      <c r="L328" s="206"/>
      <c r="M328" s="207"/>
      <c r="N328" s="208"/>
      <c r="O328" s="208"/>
      <c r="P328" s="209">
        <f>SUM(P329:P333)</f>
        <v>0</v>
      </c>
      <c r="Q328" s="208"/>
      <c r="R328" s="209">
        <f>SUM(R329:R333)</f>
        <v>13.183828800000001</v>
      </c>
      <c r="S328" s="208"/>
      <c r="T328" s="210">
        <f>SUM(T329:T333)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1" t="s">
        <v>81</v>
      </c>
      <c r="AT328" s="212" t="s">
        <v>73</v>
      </c>
      <c r="AU328" s="212" t="s">
        <v>14</v>
      </c>
      <c r="AY328" s="211" t="s">
        <v>179</v>
      </c>
      <c r="BK328" s="213">
        <f>SUM(BK329:BK333)</f>
        <v>0</v>
      </c>
    </row>
    <row r="329" s="2" customFormat="1" ht="24.15" customHeight="1">
      <c r="A329" s="42"/>
      <c r="B329" s="43"/>
      <c r="C329" s="216" t="s">
        <v>371</v>
      </c>
      <c r="D329" s="216" t="s">
        <v>183</v>
      </c>
      <c r="E329" s="217" t="s">
        <v>1771</v>
      </c>
      <c r="F329" s="218" t="s">
        <v>1772</v>
      </c>
      <c r="G329" s="219" t="s">
        <v>204</v>
      </c>
      <c r="H329" s="220">
        <v>62</v>
      </c>
      <c r="I329" s="221"/>
      <c r="J329" s="222">
        <f>ROUND(I329*H329,2)</f>
        <v>0</v>
      </c>
      <c r="K329" s="218" t="s">
        <v>187</v>
      </c>
      <c r="L329" s="48"/>
      <c r="M329" s="223" t="s">
        <v>19</v>
      </c>
      <c r="N329" s="224" t="s">
        <v>45</v>
      </c>
      <c r="O329" s="88"/>
      <c r="P329" s="225">
        <f>O329*H329</f>
        <v>0</v>
      </c>
      <c r="Q329" s="225">
        <v>0.15540000000000001</v>
      </c>
      <c r="R329" s="225">
        <f>Q329*H329</f>
        <v>9.6348000000000003</v>
      </c>
      <c r="S329" s="225">
        <v>0</v>
      </c>
      <c r="T329" s="226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7" t="s">
        <v>188</v>
      </c>
      <c r="AT329" s="227" t="s">
        <v>183</v>
      </c>
      <c r="AU329" s="227" t="s">
        <v>189</v>
      </c>
      <c r="AY329" s="21" t="s">
        <v>179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1" t="s">
        <v>81</v>
      </c>
      <c r="BK329" s="228">
        <f>ROUND(I329*H329,2)</f>
        <v>0</v>
      </c>
      <c r="BL329" s="21" t="s">
        <v>188</v>
      </c>
      <c r="BM329" s="227" t="s">
        <v>972</v>
      </c>
    </row>
    <row r="330" s="2" customFormat="1">
      <c r="A330" s="42"/>
      <c r="B330" s="43"/>
      <c r="C330" s="44"/>
      <c r="D330" s="229" t="s">
        <v>190</v>
      </c>
      <c r="E330" s="44"/>
      <c r="F330" s="230" t="s">
        <v>1774</v>
      </c>
      <c r="G330" s="44"/>
      <c r="H330" s="44"/>
      <c r="I330" s="231"/>
      <c r="J330" s="44"/>
      <c r="K330" s="44"/>
      <c r="L330" s="48"/>
      <c r="M330" s="232"/>
      <c r="N330" s="233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1" t="s">
        <v>190</v>
      </c>
      <c r="AU330" s="21" t="s">
        <v>189</v>
      </c>
    </row>
    <row r="331" s="2" customFormat="1" ht="16.5" customHeight="1">
      <c r="A331" s="42"/>
      <c r="B331" s="43"/>
      <c r="C331" s="267" t="s">
        <v>626</v>
      </c>
      <c r="D331" s="267" t="s">
        <v>266</v>
      </c>
      <c r="E331" s="268" t="s">
        <v>435</v>
      </c>
      <c r="F331" s="269" t="s">
        <v>436</v>
      </c>
      <c r="G331" s="270" t="s">
        <v>204</v>
      </c>
      <c r="H331" s="271">
        <v>63.240000000000002</v>
      </c>
      <c r="I331" s="272"/>
      <c r="J331" s="273">
        <f>ROUND(I331*H331,2)</f>
        <v>0</v>
      </c>
      <c r="K331" s="269" t="s">
        <v>187</v>
      </c>
      <c r="L331" s="274"/>
      <c r="M331" s="275" t="s">
        <v>19</v>
      </c>
      <c r="N331" s="276" t="s">
        <v>45</v>
      </c>
      <c r="O331" s="88"/>
      <c r="P331" s="225">
        <f>O331*H331</f>
        <v>0</v>
      </c>
      <c r="Q331" s="225">
        <v>0.056120000000000003</v>
      </c>
      <c r="R331" s="225">
        <f>Q331*H331</f>
        <v>3.5490288000000003</v>
      </c>
      <c r="S331" s="225">
        <v>0</v>
      </c>
      <c r="T331" s="226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7" t="s">
        <v>217</v>
      </c>
      <c r="AT331" s="227" t="s">
        <v>266</v>
      </c>
      <c r="AU331" s="227" t="s">
        <v>189</v>
      </c>
      <c r="AY331" s="21" t="s">
        <v>179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1" t="s">
        <v>81</v>
      </c>
      <c r="BK331" s="228">
        <f>ROUND(I331*H331,2)</f>
        <v>0</v>
      </c>
      <c r="BL331" s="21" t="s">
        <v>188</v>
      </c>
      <c r="BM331" s="227" t="s">
        <v>1357</v>
      </c>
    </row>
    <row r="332" s="14" customFormat="1">
      <c r="A332" s="14"/>
      <c r="B332" s="245"/>
      <c r="C332" s="246"/>
      <c r="D332" s="236" t="s">
        <v>192</v>
      </c>
      <c r="E332" s="247" t="s">
        <v>19</v>
      </c>
      <c r="F332" s="248" t="s">
        <v>2118</v>
      </c>
      <c r="G332" s="246"/>
      <c r="H332" s="249">
        <v>63.240000000000002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192</v>
      </c>
      <c r="AU332" s="255" t="s">
        <v>189</v>
      </c>
      <c r="AV332" s="14" t="s">
        <v>14</v>
      </c>
      <c r="AW332" s="14" t="s">
        <v>35</v>
      </c>
      <c r="AX332" s="14" t="s">
        <v>74</v>
      </c>
      <c r="AY332" s="255" t="s">
        <v>179</v>
      </c>
    </row>
    <row r="333" s="15" customFormat="1">
      <c r="A333" s="15"/>
      <c r="B333" s="256"/>
      <c r="C333" s="257"/>
      <c r="D333" s="236" t="s">
        <v>192</v>
      </c>
      <c r="E333" s="258" t="s">
        <v>19</v>
      </c>
      <c r="F333" s="259" t="s">
        <v>201</v>
      </c>
      <c r="G333" s="257"/>
      <c r="H333" s="260">
        <v>63.240000000000002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192</v>
      </c>
      <c r="AU333" s="266" t="s">
        <v>189</v>
      </c>
      <c r="AV333" s="15" t="s">
        <v>188</v>
      </c>
      <c r="AW333" s="15" t="s">
        <v>35</v>
      </c>
      <c r="AX333" s="15" t="s">
        <v>81</v>
      </c>
      <c r="AY333" s="266" t="s">
        <v>179</v>
      </c>
    </row>
    <row r="334" s="12" customFormat="1" ht="20.88" customHeight="1">
      <c r="A334" s="12"/>
      <c r="B334" s="200"/>
      <c r="C334" s="201"/>
      <c r="D334" s="202" t="s">
        <v>73</v>
      </c>
      <c r="E334" s="214" t="s">
        <v>490</v>
      </c>
      <c r="F334" s="214" t="s">
        <v>699</v>
      </c>
      <c r="G334" s="201"/>
      <c r="H334" s="201"/>
      <c r="I334" s="204"/>
      <c r="J334" s="215">
        <f>BK334</f>
        <v>0</v>
      </c>
      <c r="K334" s="201"/>
      <c r="L334" s="206"/>
      <c r="M334" s="207"/>
      <c r="N334" s="208"/>
      <c r="O334" s="208"/>
      <c r="P334" s="209">
        <f>SUM(P335:P336)</f>
        <v>0</v>
      </c>
      <c r="Q334" s="208"/>
      <c r="R334" s="209">
        <f>SUM(R335:R336)</f>
        <v>0</v>
      </c>
      <c r="S334" s="208"/>
      <c r="T334" s="210">
        <f>SUM(T335:T336)</f>
        <v>0.57350000000000001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1" t="s">
        <v>81</v>
      </c>
      <c r="AT334" s="212" t="s">
        <v>73</v>
      </c>
      <c r="AU334" s="212" t="s">
        <v>14</v>
      </c>
      <c r="AY334" s="211" t="s">
        <v>179</v>
      </c>
      <c r="BK334" s="213">
        <f>SUM(BK335:BK336)</f>
        <v>0</v>
      </c>
    </row>
    <row r="335" s="2" customFormat="1" ht="16.5" customHeight="1">
      <c r="A335" s="42"/>
      <c r="B335" s="43"/>
      <c r="C335" s="216" t="s">
        <v>386</v>
      </c>
      <c r="D335" s="216" t="s">
        <v>183</v>
      </c>
      <c r="E335" s="217" t="s">
        <v>2119</v>
      </c>
      <c r="F335" s="218" t="s">
        <v>2120</v>
      </c>
      <c r="G335" s="219" t="s">
        <v>204</v>
      </c>
      <c r="H335" s="220">
        <v>62</v>
      </c>
      <c r="I335" s="221"/>
      <c r="J335" s="222">
        <f>ROUND(I335*H335,2)</f>
        <v>0</v>
      </c>
      <c r="K335" s="218" t="s">
        <v>187</v>
      </c>
      <c r="L335" s="48"/>
      <c r="M335" s="223" t="s">
        <v>19</v>
      </c>
      <c r="N335" s="224" t="s">
        <v>45</v>
      </c>
      <c r="O335" s="88"/>
      <c r="P335" s="225">
        <f>O335*H335</f>
        <v>0</v>
      </c>
      <c r="Q335" s="225">
        <v>0</v>
      </c>
      <c r="R335" s="225">
        <f>Q335*H335</f>
        <v>0</v>
      </c>
      <c r="S335" s="225">
        <v>0.0092499999999999995</v>
      </c>
      <c r="T335" s="226">
        <f>S335*H335</f>
        <v>0.57350000000000001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7" t="s">
        <v>188</v>
      </c>
      <c r="AT335" s="227" t="s">
        <v>183</v>
      </c>
      <c r="AU335" s="227" t="s">
        <v>189</v>
      </c>
      <c r="AY335" s="21" t="s">
        <v>179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1" t="s">
        <v>81</v>
      </c>
      <c r="BK335" s="228">
        <f>ROUND(I335*H335,2)</f>
        <v>0</v>
      </c>
      <c r="BL335" s="21" t="s">
        <v>188</v>
      </c>
      <c r="BM335" s="227" t="s">
        <v>2121</v>
      </c>
    </row>
    <row r="336" s="2" customFormat="1">
      <c r="A336" s="42"/>
      <c r="B336" s="43"/>
      <c r="C336" s="44"/>
      <c r="D336" s="229" t="s">
        <v>190</v>
      </c>
      <c r="E336" s="44"/>
      <c r="F336" s="230" t="s">
        <v>2122</v>
      </c>
      <c r="G336" s="44"/>
      <c r="H336" s="44"/>
      <c r="I336" s="231"/>
      <c r="J336" s="44"/>
      <c r="K336" s="44"/>
      <c r="L336" s="48"/>
      <c r="M336" s="232"/>
      <c r="N336" s="233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1" t="s">
        <v>190</v>
      </c>
      <c r="AU336" s="21" t="s">
        <v>189</v>
      </c>
    </row>
    <row r="337" s="12" customFormat="1" ht="20.88" customHeight="1">
      <c r="A337" s="12"/>
      <c r="B337" s="200"/>
      <c r="C337" s="201"/>
      <c r="D337" s="202" t="s">
        <v>73</v>
      </c>
      <c r="E337" s="214" t="s">
        <v>466</v>
      </c>
      <c r="F337" s="214" t="s">
        <v>467</v>
      </c>
      <c r="G337" s="201"/>
      <c r="H337" s="201"/>
      <c r="I337" s="204"/>
      <c r="J337" s="215">
        <f>BK337</f>
        <v>0</v>
      </c>
      <c r="K337" s="201"/>
      <c r="L337" s="206"/>
      <c r="M337" s="207"/>
      <c r="N337" s="208"/>
      <c r="O337" s="208"/>
      <c r="P337" s="209">
        <f>P338+P347</f>
        <v>0</v>
      </c>
      <c r="Q337" s="208"/>
      <c r="R337" s="209">
        <f>R338+R347</f>
        <v>0</v>
      </c>
      <c r="S337" s="208"/>
      <c r="T337" s="210">
        <f>T338+T347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1" t="s">
        <v>81</v>
      </c>
      <c r="AT337" s="212" t="s">
        <v>73</v>
      </c>
      <c r="AU337" s="212" t="s">
        <v>14</v>
      </c>
      <c r="AY337" s="211" t="s">
        <v>179</v>
      </c>
      <c r="BK337" s="213">
        <f>BK338+BK347</f>
        <v>0</v>
      </c>
    </row>
    <row r="338" s="17" customFormat="1" ht="20.88" customHeight="1">
      <c r="A338" s="17"/>
      <c r="B338" s="289"/>
      <c r="C338" s="290"/>
      <c r="D338" s="291" t="s">
        <v>73</v>
      </c>
      <c r="E338" s="291" t="s">
        <v>468</v>
      </c>
      <c r="F338" s="291" t="s">
        <v>469</v>
      </c>
      <c r="G338" s="290"/>
      <c r="H338" s="290"/>
      <c r="I338" s="292"/>
      <c r="J338" s="293">
        <f>BK338</f>
        <v>0</v>
      </c>
      <c r="K338" s="290"/>
      <c r="L338" s="294"/>
      <c r="M338" s="295"/>
      <c r="N338" s="296"/>
      <c r="O338" s="296"/>
      <c r="P338" s="297">
        <f>SUM(P339:P346)</f>
        <v>0</v>
      </c>
      <c r="Q338" s="296"/>
      <c r="R338" s="297">
        <f>SUM(R339:R346)</f>
        <v>0</v>
      </c>
      <c r="S338" s="296"/>
      <c r="T338" s="298">
        <f>SUM(T339:T346)</f>
        <v>0</v>
      </c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R338" s="299" t="s">
        <v>81</v>
      </c>
      <c r="AT338" s="300" t="s">
        <v>73</v>
      </c>
      <c r="AU338" s="300" t="s">
        <v>189</v>
      </c>
      <c r="AY338" s="299" t="s">
        <v>179</v>
      </c>
      <c r="BK338" s="301">
        <f>SUM(BK339:BK346)</f>
        <v>0</v>
      </c>
    </row>
    <row r="339" s="2" customFormat="1" ht="24.15" customHeight="1">
      <c r="A339" s="42"/>
      <c r="B339" s="43"/>
      <c r="C339" s="216" t="s">
        <v>933</v>
      </c>
      <c r="D339" s="216" t="s">
        <v>183</v>
      </c>
      <c r="E339" s="217" t="s">
        <v>704</v>
      </c>
      <c r="F339" s="218" t="s">
        <v>705</v>
      </c>
      <c r="G339" s="219" t="s">
        <v>269</v>
      </c>
      <c r="H339" s="220">
        <v>0.57399999999999995</v>
      </c>
      <c r="I339" s="221"/>
      <c r="J339" s="222">
        <f>ROUND(I339*H339,2)</f>
        <v>0</v>
      </c>
      <c r="K339" s="218" t="s">
        <v>187</v>
      </c>
      <c r="L339" s="48"/>
      <c r="M339" s="223" t="s">
        <v>19</v>
      </c>
      <c r="N339" s="224" t="s">
        <v>45</v>
      </c>
      <c r="O339" s="88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7" t="s">
        <v>188</v>
      </c>
      <c r="AT339" s="227" t="s">
        <v>183</v>
      </c>
      <c r="AU339" s="227" t="s">
        <v>188</v>
      </c>
      <c r="AY339" s="21" t="s">
        <v>179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1" t="s">
        <v>81</v>
      </c>
      <c r="BK339" s="228">
        <f>ROUND(I339*H339,2)</f>
        <v>0</v>
      </c>
      <c r="BL339" s="21" t="s">
        <v>188</v>
      </c>
      <c r="BM339" s="227" t="s">
        <v>2123</v>
      </c>
    </row>
    <row r="340" s="2" customFormat="1">
      <c r="A340" s="42"/>
      <c r="B340" s="43"/>
      <c r="C340" s="44"/>
      <c r="D340" s="229" t="s">
        <v>190</v>
      </c>
      <c r="E340" s="44"/>
      <c r="F340" s="230" t="s">
        <v>707</v>
      </c>
      <c r="G340" s="44"/>
      <c r="H340" s="44"/>
      <c r="I340" s="231"/>
      <c r="J340" s="44"/>
      <c r="K340" s="44"/>
      <c r="L340" s="48"/>
      <c r="M340" s="232"/>
      <c r="N340" s="233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1" t="s">
        <v>190</v>
      </c>
      <c r="AU340" s="21" t="s">
        <v>188</v>
      </c>
    </row>
    <row r="341" s="14" customFormat="1">
      <c r="A341" s="14"/>
      <c r="B341" s="245"/>
      <c r="C341" s="246"/>
      <c r="D341" s="236" t="s">
        <v>192</v>
      </c>
      <c r="E341" s="247" t="s">
        <v>19</v>
      </c>
      <c r="F341" s="248" t="s">
        <v>2124</v>
      </c>
      <c r="G341" s="246"/>
      <c r="H341" s="249">
        <v>0.57399999999999995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192</v>
      </c>
      <c r="AU341" s="255" t="s">
        <v>188</v>
      </c>
      <c r="AV341" s="14" t="s">
        <v>14</v>
      </c>
      <c r="AW341" s="14" t="s">
        <v>35</v>
      </c>
      <c r="AX341" s="14" t="s">
        <v>74</v>
      </c>
      <c r="AY341" s="255" t="s">
        <v>179</v>
      </c>
    </row>
    <row r="342" s="15" customFormat="1">
      <c r="A342" s="15"/>
      <c r="B342" s="256"/>
      <c r="C342" s="257"/>
      <c r="D342" s="236" t="s">
        <v>192</v>
      </c>
      <c r="E342" s="258" t="s">
        <v>19</v>
      </c>
      <c r="F342" s="259" t="s">
        <v>201</v>
      </c>
      <c r="G342" s="257"/>
      <c r="H342" s="260">
        <v>0.57399999999999995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192</v>
      </c>
      <c r="AU342" s="266" t="s">
        <v>188</v>
      </c>
      <c r="AV342" s="15" t="s">
        <v>188</v>
      </c>
      <c r="AW342" s="15" t="s">
        <v>35</v>
      </c>
      <c r="AX342" s="15" t="s">
        <v>81</v>
      </c>
      <c r="AY342" s="266" t="s">
        <v>179</v>
      </c>
    </row>
    <row r="343" s="2" customFormat="1" ht="24.15" customHeight="1">
      <c r="A343" s="42"/>
      <c r="B343" s="43"/>
      <c r="C343" s="216" t="s">
        <v>392</v>
      </c>
      <c r="D343" s="216" t="s">
        <v>183</v>
      </c>
      <c r="E343" s="217" t="s">
        <v>710</v>
      </c>
      <c r="F343" s="218" t="s">
        <v>711</v>
      </c>
      <c r="G343" s="219" t="s">
        <v>269</v>
      </c>
      <c r="H343" s="220">
        <v>1.1479999999999999</v>
      </c>
      <c r="I343" s="221"/>
      <c r="J343" s="222">
        <f>ROUND(I343*H343,2)</f>
        <v>0</v>
      </c>
      <c r="K343" s="218" t="s">
        <v>187</v>
      </c>
      <c r="L343" s="48"/>
      <c r="M343" s="223" t="s">
        <v>19</v>
      </c>
      <c r="N343" s="224" t="s">
        <v>45</v>
      </c>
      <c r="O343" s="88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27" t="s">
        <v>188</v>
      </c>
      <c r="AT343" s="227" t="s">
        <v>183</v>
      </c>
      <c r="AU343" s="227" t="s">
        <v>188</v>
      </c>
      <c r="AY343" s="21" t="s">
        <v>179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1" t="s">
        <v>81</v>
      </c>
      <c r="BK343" s="228">
        <f>ROUND(I343*H343,2)</f>
        <v>0</v>
      </c>
      <c r="BL343" s="21" t="s">
        <v>188</v>
      </c>
      <c r="BM343" s="227" t="s">
        <v>2125</v>
      </c>
    </row>
    <row r="344" s="2" customFormat="1">
      <c r="A344" s="42"/>
      <c r="B344" s="43"/>
      <c r="C344" s="44"/>
      <c r="D344" s="229" t="s">
        <v>190</v>
      </c>
      <c r="E344" s="44"/>
      <c r="F344" s="230" t="s">
        <v>713</v>
      </c>
      <c r="G344" s="44"/>
      <c r="H344" s="44"/>
      <c r="I344" s="231"/>
      <c r="J344" s="44"/>
      <c r="K344" s="44"/>
      <c r="L344" s="48"/>
      <c r="M344" s="232"/>
      <c r="N344" s="233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1" t="s">
        <v>190</v>
      </c>
      <c r="AU344" s="21" t="s">
        <v>188</v>
      </c>
    </row>
    <row r="345" s="13" customFormat="1">
      <c r="A345" s="13"/>
      <c r="B345" s="234"/>
      <c r="C345" s="235"/>
      <c r="D345" s="236" t="s">
        <v>192</v>
      </c>
      <c r="E345" s="237" t="s">
        <v>19</v>
      </c>
      <c r="F345" s="238" t="s">
        <v>714</v>
      </c>
      <c r="G345" s="235"/>
      <c r="H345" s="237" t="s">
        <v>19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192</v>
      </c>
      <c r="AU345" s="244" t="s">
        <v>188</v>
      </c>
      <c r="AV345" s="13" t="s">
        <v>81</v>
      </c>
      <c r="AW345" s="13" t="s">
        <v>35</v>
      </c>
      <c r="AX345" s="13" t="s">
        <v>74</v>
      </c>
      <c r="AY345" s="244" t="s">
        <v>179</v>
      </c>
    </row>
    <row r="346" s="14" customFormat="1">
      <c r="A346" s="14"/>
      <c r="B346" s="245"/>
      <c r="C346" s="246"/>
      <c r="D346" s="236" t="s">
        <v>192</v>
      </c>
      <c r="E346" s="247" t="s">
        <v>19</v>
      </c>
      <c r="F346" s="248" t="s">
        <v>2126</v>
      </c>
      <c r="G346" s="246"/>
      <c r="H346" s="249">
        <v>1.1479999999999999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192</v>
      </c>
      <c r="AU346" s="255" t="s">
        <v>188</v>
      </c>
      <c r="AV346" s="14" t="s">
        <v>14</v>
      </c>
      <c r="AW346" s="14" t="s">
        <v>35</v>
      </c>
      <c r="AX346" s="14" t="s">
        <v>81</v>
      </c>
      <c r="AY346" s="255" t="s">
        <v>179</v>
      </c>
    </row>
    <row r="347" s="17" customFormat="1" ht="20.88" customHeight="1">
      <c r="A347" s="17"/>
      <c r="B347" s="289"/>
      <c r="C347" s="290"/>
      <c r="D347" s="291" t="s">
        <v>73</v>
      </c>
      <c r="E347" s="291" t="s">
        <v>477</v>
      </c>
      <c r="F347" s="291" t="s">
        <v>478</v>
      </c>
      <c r="G347" s="290"/>
      <c r="H347" s="290"/>
      <c r="I347" s="292"/>
      <c r="J347" s="293">
        <f>BK347</f>
        <v>0</v>
      </c>
      <c r="K347" s="290"/>
      <c r="L347" s="294"/>
      <c r="M347" s="295"/>
      <c r="N347" s="296"/>
      <c r="O347" s="296"/>
      <c r="P347" s="297">
        <f>SUM(P348:P349)</f>
        <v>0</v>
      </c>
      <c r="Q347" s="296"/>
      <c r="R347" s="297">
        <f>SUM(R348:R349)</f>
        <v>0</v>
      </c>
      <c r="S347" s="296"/>
      <c r="T347" s="298">
        <f>SUM(T348:T349)</f>
        <v>0</v>
      </c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R347" s="299" t="s">
        <v>81</v>
      </c>
      <c r="AT347" s="300" t="s">
        <v>73</v>
      </c>
      <c r="AU347" s="300" t="s">
        <v>189</v>
      </c>
      <c r="AY347" s="299" t="s">
        <v>179</v>
      </c>
      <c r="BK347" s="301">
        <f>SUM(BK348:BK349)</f>
        <v>0</v>
      </c>
    </row>
    <row r="348" s="2" customFormat="1" ht="24.15" customHeight="1">
      <c r="A348" s="42"/>
      <c r="B348" s="43"/>
      <c r="C348" s="216" t="s">
        <v>939</v>
      </c>
      <c r="D348" s="216" t="s">
        <v>183</v>
      </c>
      <c r="E348" s="217" t="s">
        <v>1929</v>
      </c>
      <c r="F348" s="218" t="s">
        <v>1930</v>
      </c>
      <c r="G348" s="219" t="s">
        <v>269</v>
      </c>
      <c r="H348" s="220">
        <v>273.29599999999999</v>
      </c>
      <c r="I348" s="221"/>
      <c r="J348" s="222">
        <f>ROUND(I348*H348,2)</f>
        <v>0</v>
      </c>
      <c r="K348" s="218" t="s">
        <v>187</v>
      </c>
      <c r="L348" s="48"/>
      <c r="M348" s="223" t="s">
        <v>19</v>
      </c>
      <c r="N348" s="224" t="s">
        <v>45</v>
      </c>
      <c r="O348" s="88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7" t="s">
        <v>188</v>
      </c>
      <c r="AT348" s="227" t="s">
        <v>183</v>
      </c>
      <c r="AU348" s="227" t="s">
        <v>188</v>
      </c>
      <c r="AY348" s="21" t="s">
        <v>179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1" t="s">
        <v>81</v>
      </c>
      <c r="BK348" s="228">
        <f>ROUND(I348*H348,2)</f>
        <v>0</v>
      </c>
      <c r="BL348" s="21" t="s">
        <v>188</v>
      </c>
      <c r="BM348" s="227" t="s">
        <v>978</v>
      </c>
    </row>
    <row r="349" s="2" customFormat="1">
      <c r="A349" s="42"/>
      <c r="B349" s="43"/>
      <c r="C349" s="44"/>
      <c r="D349" s="229" t="s">
        <v>190</v>
      </c>
      <c r="E349" s="44"/>
      <c r="F349" s="230" t="s">
        <v>1932</v>
      </c>
      <c r="G349" s="44"/>
      <c r="H349" s="44"/>
      <c r="I349" s="231"/>
      <c r="J349" s="44"/>
      <c r="K349" s="44"/>
      <c r="L349" s="48"/>
      <c r="M349" s="232"/>
      <c r="N349" s="233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1" t="s">
        <v>190</v>
      </c>
      <c r="AU349" s="21" t="s">
        <v>188</v>
      </c>
    </row>
    <row r="350" s="12" customFormat="1" ht="25.92" customHeight="1">
      <c r="A350" s="12"/>
      <c r="B350" s="200"/>
      <c r="C350" s="201"/>
      <c r="D350" s="202" t="s">
        <v>73</v>
      </c>
      <c r="E350" s="203" t="s">
        <v>484</v>
      </c>
      <c r="F350" s="203" t="s">
        <v>485</v>
      </c>
      <c r="G350" s="201"/>
      <c r="H350" s="201"/>
      <c r="I350" s="204"/>
      <c r="J350" s="205">
        <f>BK350</f>
        <v>0</v>
      </c>
      <c r="K350" s="201"/>
      <c r="L350" s="206"/>
      <c r="M350" s="207"/>
      <c r="N350" s="208"/>
      <c r="O350" s="208"/>
      <c r="P350" s="209">
        <f>P351+P366</f>
        <v>0</v>
      </c>
      <c r="Q350" s="208"/>
      <c r="R350" s="209">
        <f>R351+R366</f>
        <v>0.24661896000000003</v>
      </c>
      <c r="S350" s="208"/>
      <c r="T350" s="210">
        <f>T351+T366</f>
        <v>0.11365000000000002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1" t="s">
        <v>14</v>
      </c>
      <c r="AT350" s="212" t="s">
        <v>73</v>
      </c>
      <c r="AU350" s="212" t="s">
        <v>74</v>
      </c>
      <c r="AY350" s="211" t="s">
        <v>179</v>
      </c>
      <c r="BK350" s="213">
        <f>BK351+BK366</f>
        <v>0</v>
      </c>
    </row>
    <row r="351" s="12" customFormat="1" ht="22.8" customHeight="1">
      <c r="A351" s="12"/>
      <c r="B351" s="200"/>
      <c r="C351" s="201"/>
      <c r="D351" s="202" t="s">
        <v>73</v>
      </c>
      <c r="E351" s="214" t="s">
        <v>486</v>
      </c>
      <c r="F351" s="214" t="s">
        <v>487</v>
      </c>
      <c r="G351" s="201"/>
      <c r="H351" s="201"/>
      <c r="I351" s="204"/>
      <c r="J351" s="215">
        <f>BK351</f>
        <v>0</v>
      </c>
      <c r="K351" s="201"/>
      <c r="L351" s="206"/>
      <c r="M351" s="207"/>
      <c r="N351" s="208"/>
      <c r="O351" s="208"/>
      <c r="P351" s="209">
        <f>SUM(P352:P365)</f>
        <v>0</v>
      </c>
      <c r="Q351" s="208"/>
      <c r="R351" s="209">
        <f>SUM(R352:R365)</f>
        <v>0.1195128</v>
      </c>
      <c r="S351" s="208"/>
      <c r="T351" s="210">
        <f>SUM(T352:T365)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1" t="s">
        <v>14</v>
      </c>
      <c r="AT351" s="212" t="s">
        <v>73</v>
      </c>
      <c r="AU351" s="212" t="s">
        <v>81</v>
      </c>
      <c r="AY351" s="211" t="s">
        <v>179</v>
      </c>
      <c r="BK351" s="213">
        <f>SUM(BK352:BK365)</f>
        <v>0</v>
      </c>
    </row>
    <row r="352" s="2" customFormat="1" ht="16.5" customHeight="1">
      <c r="A352" s="42"/>
      <c r="B352" s="43"/>
      <c r="C352" s="216" t="s">
        <v>398</v>
      </c>
      <c r="D352" s="216" t="s">
        <v>183</v>
      </c>
      <c r="E352" s="217" t="s">
        <v>1950</v>
      </c>
      <c r="F352" s="218" t="s">
        <v>1951</v>
      </c>
      <c r="G352" s="219" t="s">
        <v>309</v>
      </c>
      <c r="H352" s="220">
        <v>101.28</v>
      </c>
      <c r="I352" s="221"/>
      <c r="J352" s="222">
        <f>ROUND(I352*H352,2)</f>
        <v>0</v>
      </c>
      <c r="K352" s="218" t="s">
        <v>187</v>
      </c>
      <c r="L352" s="48"/>
      <c r="M352" s="223" t="s">
        <v>19</v>
      </c>
      <c r="N352" s="224" t="s">
        <v>45</v>
      </c>
      <c r="O352" s="88"/>
      <c r="P352" s="225">
        <f>O352*H352</f>
        <v>0</v>
      </c>
      <c r="Q352" s="225">
        <v>6.0000000000000002E-05</v>
      </c>
      <c r="R352" s="225">
        <f>Q352*H352</f>
        <v>0.0060768000000000003</v>
      </c>
      <c r="S352" s="225">
        <v>0</v>
      </c>
      <c r="T352" s="226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7" t="s">
        <v>229</v>
      </c>
      <c r="AT352" s="227" t="s">
        <v>183</v>
      </c>
      <c r="AU352" s="227" t="s">
        <v>14</v>
      </c>
      <c r="AY352" s="21" t="s">
        <v>179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1" t="s">
        <v>81</v>
      </c>
      <c r="BK352" s="228">
        <f>ROUND(I352*H352,2)</f>
        <v>0</v>
      </c>
      <c r="BL352" s="21" t="s">
        <v>229</v>
      </c>
      <c r="BM352" s="227" t="s">
        <v>979</v>
      </c>
    </row>
    <row r="353" s="2" customFormat="1">
      <c r="A353" s="42"/>
      <c r="B353" s="43"/>
      <c r="C353" s="44"/>
      <c r="D353" s="229" t="s">
        <v>190</v>
      </c>
      <c r="E353" s="44"/>
      <c r="F353" s="230" t="s">
        <v>1953</v>
      </c>
      <c r="G353" s="44"/>
      <c r="H353" s="44"/>
      <c r="I353" s="231"/>
      <c r="J353" s="44"/>
      <c r="K353" s="44"/>
      <c r="L353" s="48"/>
      <c r="M353" s="232"/>
      <c r="N353" s="233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1" t="s">
        <v>190</v>
      </c>
      <c r="AU353" s="21" t="s">
        <v>14</v>
      </c>
    </row>
    <row r="354" s="13" customFormat="1">
      <c r="A354" s="13"/>
      <c r="B354" s="234"/>
      <c r="C354" s="235"/>
      <c r="D354" s="236" t="s">
        <v>192</v>
      </c>
      <c r="E354" s="237" t="s">
        <v>19</v>
      </c>
      <c r="F354" s="238" t="s">
        <v>193</v>
      </c>
      <c r="G354" s="235"/>
      <c r="H354" s="237" t="s">
        <v>19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192</v>
      </c>
      <c r="AU354" s="244" t="s">
        <v>14</v>
      </c>
      <c r="AV354" s="13" t="s">
        <v>81</v>
      </c>
      <c r="AW354" s="13" t="s">
        <v>35</v>
      </c>
      <c r="AX354" s="13" t="s">
        <v>74</v>
      </c>
      <c r="AY354" s="244" t="s">
        <v>179</v>
      </c>
    </row>
    <row r="355" s="13" customFormat="1">
      <c r="A355" s="13"/>
      <c r="B355" s="234"/>
      <c r="C355" s="235"/>
      <c r="D355" s="236" t="s">
        <v>192</v>
      </c>
      <c r="E355" s="237" t="s">
        <v>19</v>
      </c>
      <c r="F355" s="238" t="s">
        <v>2048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192</v>
      </c>
      <c r="AU355" s="244" t="s">
        <v>14</v>
      </c>
      <c r="AV355" s="13" t="s">
        <v>81</v>
      </c>
      <c r="AW355" s="13" t="s">
        <v>35</v>
      </c>
      <c r="AX355" s="13" t="s">
        <v>74</v>
      </c>
      <c r="AY355" s="244" t="s">
        <v>179</v>
      </c>
    </row>
    <row r="356" s="13" customFormat="1">
      <c r="A356" s="13"/>
      <c r="B356" s="234"/>
      <c r="C356" s="235"/>
      <c r="D356" s="236" t="s">
        <v>192</v>
      </c>
      <c r="E356" s="237" t="s">
        <v>19</v>
      </c>
      <c r="F356" s="238" t="s">
        <v>198</v>
      </c>
      <c r="G356" s="235"/>
      <c r="H356" s="237" t="s">
        <v>19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192</v>
      </c>
      <c r="AU356" s="244" t="s">
        <v>14</v>
      </c>
      <c r="AV356" s="13" t="s">
        <v>81</v>
      </c>
      <c r="AW356" s="13" t="s">
        <v>35</v>
      </c>
      <c r="AX356" s="13" t="s">
        <v>74</v>
      </c>
      <c r="AY356" s="244" t="s">
        <v>179</v>
      </c>
    </row>
    <row r="357" s="13" customFormat="1">
      <c r="A357" s="13"/>
      <c r="B357" s="234"/>
      <c r="C357" s="235"/>
      <c r="D357" s="236" t="s">
        <v>192</v>
      </c>
      <c r="E357" s="237" t="s">
        <v>19</v>
      </c>
      <c r="F357" s="238" t="s">
        <v>2127</v>
      </c>
      <c r="G357" s="235"/>
      <c r="H357" s="237" t="s">
        <v>19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192</v>
      </c>
      <c r="AU357" s="244" t="s">
        <v>14</v>
      </c>
      <c r="AV357" s="13" t="s">
        <v>81</v>
      </c>
      <c r="AW357" s="13" t="s">
        <v>35</v>
      </c>
      <c r="AX357" s="13" t="s">
        <v>74</v>
      </c>
      <c r="AY357" s="244" t="s">
        <v>179</v>
      </c>
    </row>
    <row r="358" s="13" customFormat="1">
      <c r="A358" s="13"/>
      <c r="B358" s="234"/>
      <c r="C358" s="235"/>
      <c r="D358" s="236" t="s">
        <v>192</v>
      </c>
      <c r="E358" s="237" t="s">
        <v>19</v>
      </c>
      <c r="F358" s="238" t="s">
        <v>1955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192</v>
      </c>
      <c r="AU358" s="244" t="s">
        <v>14</v>
      </c>
      <c r="AV358" s="13" t="s">
        <v>81</v>
      </c>
      <c r="AW358" s="13" t="s">
        <v>35</v>
      </c>
      <c r="AX358" s="13" t="s">
        <v>74</v>
      </c>
      <c r="AY358" s="244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2128</v>
      </c>
      <c r="G359" s="246"/>
      <c r="H359" s="249">
        <v>101.28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14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5" customFormat="1">
      <c r="A360" s="15"/>
      <c r="B360" s="256"/>
      <c r="C360" s="257"/>
      <c r="D360" s="236" t="s">
        <v>192</v>
      </c>
      <c r="E360" s="258" t="s">
        <v>19</v>
      </c>
      <c r="F360" s="259" t="s">
        <v>201</v>
      </c>
      <c r="G360" s="257"/>
      <c r="H360" s="260">
        <v>101.28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192</v>
      </c>
      <c r="AU360" s="266" t="s">
        <v>14</v>
      </c>
      <c r="AV360" s="15" t="s">
        <v>188</v>
      </c>
      <c r="AW360" s="15" t="s">
        <v>35</v>
      </c>
      <c r="AX360" s="15" t="s">
        <v>81</v>
      </c>
      <c r="AY360" s="266" t="s">
        <v>179</v>
      </c>
    </row>
    <row r="361" s="2" customFormat="1" ht="16.5" customHeight="1">
      <c r="A361" s="42"/>
      <c r="B361" s="43"/>
      <c r="C361" s="267" t="s">
        <v>947</v>
      </c>
      <c r="D361" s="267" t="s">
        <v>266</v>
      </c>
      <c r="E361" s="268" t="s">
        <v>1959</v>
      </c>
      <c r="F361" s="269" t="s">
        <v>1960</v>
      </c>
      <c r="G361" s="270" t="s">
        <v>204</v>
      </c>
      <c r="H361" s="271">
        <v>27.600000000000001</v>
      </c>
      <c r="I361" s="272"/>
      <c r="J361" s="273">
        <f>ROUND(I361*H361,2)</f>
        <v>0</v>
      </c>
      <c r="K361" s="269" t="s">
        <v>187</v>
      </c>
      <c r="L361" s="274"/>
      <c r="M361" s="275" t="s">
        <v>19</v>
      </c>
      <c r="N361" s="276" t="s">
        <v>45</v>
      </c>
      <c r="O361" s="88"/>
      <c r="P361" s="225">
        <f>O361*H361</f>
        <v>0</v>
      </c>
      <c r="Q361" s="225">
        <v>0.0041099999999999999</v>
      </c>
      <c r="R361" s="225">
        <f>Q361*H361</f>
        <v>0.11343600000000001</v>
      </c>
      <c r="S361" s="225">
        <v>0</v>
      </c>
      <c r="T361" s="226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7" t="s">
        <v>401</v>
      </c>
      <c r="AT361" s="227" t="s">
        <v>266</v>
      </c>
      <c r="AU361" s="227" t="s">
        <v>14</v>
      </c>
      <c r="AY361" s="21" t="s">
        <v>179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1" t="s">
        <v>81</v>
      </c>
      <c r="BK361" s="228">
        <f>ROUND(I361*H361,2)</f>
        <v>0</v>
      </c>
      <c r="BL361" s="21" t="s">
        <v>229</v>
      </c>
      <c r="BM361" s="227" t="s">
        <v>981</v>
      </c>
    </row>
    <row r="362" s="14" customFormat="1">
      <c r="A362" s="14"/>
      <c r="B362" s="245"/>
      <c r="C362" s="246"/>
      <c r="D362" s="236" t="s">
        <v>192</v>
      </c>
      <c r="E362" s="247" t="s">
        <v>19</v>
      </c>
      <c r="F362" s="248" t="s">
        <v>2129</v>
      </c>
      <c r="G362" s="246"/>
      <c r="H362" s="249">
        <v>27.600000000000001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192</v>
      </c>
      <c r="AU362" s="255" t="s">
        <v>14</v>
      </c>
      <c r="AV362" s="14" t="s">
        <v>14</v>
      </c>
      <c r="AW362" s="14" t="s">
        <v>35</v>
      </c>
      <c r="AX362" s="14" t="s">
        <v>74</v>
      </c>
      <c r="AY362" s="255" t="s">
        <v>179</v>
      </c>
    </row>
    <row r="363" s="15" customFormat="1">
      <c r="A363" s="15"/>
      <c r="B363" s="256"/>
      <c r="C363" s="257"/>
      <c r="D363" s="236" t="s">
        <v>192</v>
      </c>
      <c r="E363" s="258" t="s">
        <v>19</v>
      </c>
      <c r="F363" s="259" t="s">
        <v>201</v>
      </c>
      <c r="G363" s="257"/>
      <c r="H363" s="260">
        <v>27.600000000000001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192</v>
      </c>
      <c r="AU363" s="266" t="s">
        <v>14</v>
      </c>
      <c r="AV363" s="15" t="s">
        <v>188</v>
      </c>
      <c r="AW363" s="15" t="s">
        <v>35</v>
      </c>
      <c r="AX363" s="15" t="s">
        <v>81</v>
      </c>
      <c r="AY363" s="266" t="s">
        <v>179</v>
      </c>
    </row>
    <row r="364" s="2" customFormat="1" ht="24.15" customHeight="1">
      <c r="A364" s="42"/>
      <c r="B364" s="43"/>
      <c r="C364" s="216" t="s">
        <v>380</v>
      </c>
      <c r="D364" s="216" t="s">
        <v>183</v>
      </c>
      <c r="E364" s="217" t="s">
        <v>1420</v>
      </c>
      <c r="F364" s="218" t="s">
        <v>1421</v>
      </c>
      <c r="G364" s="219" t="s">
        <v>269</v>
      </c>
      <c r="H364" s="220">
        <v>0.12</v>
      </c>
      <c r="I364" s="221"/>
      <c r="J364" s="222">
        <f>ROUND(I364*H364,2)</f>
        <v>0</v>
      </c>
      <c r="K364" s="218" t="s">
        <v>187</v>
      </c>
      <c r="L364" s="48"/>
      <c r="M364" s="223" t="s">
        <v>19</v>
      </c>
      <c r="N364" s="224" t="s">
        <v>45</v>
      </c>
      <c r="O364" s="88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27" t="s">
        <v>229</v>
      </c>
      <c r="AT364" s="227" t="s">
        <v>183</v>
      </c>
      <c r="AU364" s="227" t="s">
        <v>14</v>
      </c>
      <c r="AY364" s="21" t="s">
        <v>179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1" t="s">
        <v>81</v>
      </c>
      <c r="BK364" s="228">
        <f>ROUND(I364*H364,2)</f>
        <v>0</v>
      </c>
      <c r="BL364" s="21" t="s">
        <v>229</v>
      </c>
      <c r="BM364" s="227" t="s">
        <v>983</v>
      </c>
    </row>
    <row r="365" s="2" customFormat="1">
      <c r="A365" s="42"/>
      <c r="B365" s="43"/>
      <c r="C365" s="44"/>
      <c r="D365" s="229" t="s">
        <v>190</v>
      </c>
      <c r="E365" s="44"/>
      <c r="F365" s="230" t="s">
        <v>1422</v>
      </c>
      <c r="G365" s="44"/>
      <c r="H365" s="44"/>
      <c r="I365" s="231"/>
      <c r="J365" s="44"/>
      <c r="K365" s="44"/>
      <c r="L365" s="48"/>
      <c r="M365" s="232"/>
      <c r="N365" s="233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1" t="s">
        <v>190</v>
      </c>
      <c r="AU365" s="21" t="s">
        <v>14</v>
      </c>
    </row>
    <row r="366" s="12" customFormat="1" ht="22.8" customHeight="1">
      <c r="A366" s="12"/>
      <c r="B366" s="200"/>
      <c r="C366" s="201"/>
      <c r="D366" s="202" t="s">
        <v>73</v>
      </c>
      <c r="E366" s="214" t="s">
        <v>495</v>
      </c>
      <c r="F366" s="214" t="s">
        <v>496</v>
      </c>
      <c r="G366" s="201"/>
      <c r="H366" s="201"/>
      <c r="I366" s="204"/>
      <c r="J366" s="215">
        <f>BK366</f>
        <v>0</v>
      </c>
      <c r="K366" s="201"/>
      <c r="L366" s="206"/>
      <c r="M366" s="207"/>
      <c r="N366" s="208"/>
      <c r="O366" s="208"/>
      <c r="P366" s="209">
        <f>SUM(P367:P415)</f>
        <v>0</v>
      </c>
      <c r="Q366" s="208"/>
      <c r="R366" s="209">
        <f>SUM(R367:R415)</f>
        <v>0.12710616000000002</v>
      </c>
      <c r="S366" s="208"/>
      <c r="T366" s="210">
        <f>SUM(T367:T415)</f>
        <v>0.11365000000000002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1" t="s">
        <v>14</v>
      </c>
      <c r="AT366" s="212" t="s">
        <v>73</v>
      </c>
      <c r="AU366" s="212" t="s">
        <v>81</v>
      </c>
      <c r="AY366" s="211" t="s">
        <v>179</v>
      </c>
      <c r="BK366" s="213">
        <f>SUM(BK367:BK415)</f>
        <v>0</v>
      </c>
    </row>
    <row r="367" s="2" customFormat="1" ht="16.5" customHeight="1">
      <c r="A367" s="42"/>
      <c r="B367" s="43"/>
      <c r="C367" s="216" t="s">
        <v>952</v>
      </c>
      <c r="D367" s="216" t="s">
        <v>183</v>
      </c>
      <c r="E367" s="217" t="s">
        <v>722</v>
      </c>
      <c r="F367" s="218" t="s">
        <v>723</v>
      </c>
      <c r="G367" s="219" t="s">
        <v>186</v>
      </c>
      <c r="H367" s="220">
        <v>4.5460000000000003</v>
      </c>
      <c r="I367" s="221"/>
      <c r="J367" s="222">
        <f>ROUND(I367*H367,2)</f>
        <v>0</v>
      </c>
      <c r="K367" s="218" t="s">
        <v>187</v>
      </c>
      <c r="L367" s="48"/>
      <c r="M367" s="223" t="s">
        <v>19</v>
      </c>
      <c r="N367" s="224" t="s">
        <v>45</v>
      </c>
      <c r="O367" s="88"/>
      <c r="P367" s="225">
        <f>O367*H367</f>
        <v>0</v>
      </c>
      <c r="Q367" s="225">
        <v>0.00011</v>
      </c>
      <c r="R367" s="225">
        <f>Q367*H367</f>
        <v>0.00050006000000000009</v>
      </c>
      <c r="S367" s="225">
        <v>0</v>
      </c>
      <c r="T367" s="226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7" t="s">
        <v>229</v>
      </c>
      <c r="AT367" s="227" t="s">
        <v>183</v>
      </c>
      <c r="AU367" s="227" t="s">
        <v>14</v>
      </c>
      <c r="AY367" s="21" t="s">
        <v>179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1" t="s">
        <v>81</v>
      </c>
      <c r="BK367" s="228">
        <f>ROUND(I367*H367,2)</f>
        <v>0</v>
      </c>
      <c r="BL367" s="21" t="s">
        <v>229</v>
      </c>
      <c r="BM367" s="227" t="s">
        <v>2130</v>
      </c>
    </row>
    <row r="368" s="2" customFormat="1">
      <c r="A368" s="42"/>
      <c r="B368" s="43"/>
      <c r="C368" s="44"/>
      <c r="D368" s="229" t="s">
        <v>190</v>
      </c>
      <c r="E368" s="44"/>
      <c r="F368" s="230" t="s">
        <v>724</v>
      </c>
      <c r="G368" s="44"/>
      <c r="H368" s="44"/>
      <c r="I368" s="231"/>
      <c r="J368" s="44"/>
      <c r="K368" s="44"/>
      <c r="L368" s="48"/>
      <c r="M368" s="232"/>
      <c r="N368" s="233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1" t="s">
        <v>190</v>
      </c>
      <c r="AU368" s="21" t="s">
        <v>14</v>
      </c>
    </row>
    <row r="369" s="13" customFormat="1">
      <c r="A369" s="13"/>
      <c r="B369" s="234"/>
      <c r="C369" s="235"/>
      <c r="D369" s="236" t="s">
        <v>192</v>
      </c>
      <c r="E369" s="237" t="s">
        <v>19</v>
      </c>
      <c r="F369" s="238" t="s">
        <v>193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192</v>
      </c>
      <c r="AU369" s="244" t="s">
        <v>14</v>
      </c>
      <c r="AV369" s="13" t="s">
        <v>81</v>
      </c>
      <c r="AW369" s="13" t="s">
        <v>35</v>
      </c>
      <c r="AX369" s="13" t="s">
        <v>74</v>
      </c>
      <c r="AY369" s="244" t="s">
        <v>179</v>
      </c>
    </row>
    <row r="370" s="13" customFormat="1">
      <c r="A370" s="13"/>
      <c r="B370" s="234"/>
      <c r="C370" s="235"/>
      <c r="D370" s="236" t="s">
        <v>192</v>
      </c>
      <c r="E370" s="237" t="s">
        <v>19</v>
      </c>
      <c r="F370" s="238" t="s">
        <v>2048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192</v>
      </c>
      <c r="AU370" s="244" t="s">
        <v>14</v>
      </c>
      <c r="AV370" s="13" t="s">
        <v>81</v>
      </c>
      <c r="AW370" s="13" t="s">
        <v>35</v>
      </c>
      <c r="AX370" s="13" t="s">
        <v>74</v>
      </c>
      <c r="AY370" s="244" t="s">
        <v>179</v>
      </c>
    </row>
    <row r="371" s="13" customFormat="1">
      <c r="A371" s="13"/>
      <c r="B371" s="234"/>
      <c r="C371" s="235"/>
      <c r="D371" s="236" t="s">
        <v>192</v>
      </c>
      <c r="E371" s="237" t="s">
        <v>19</v>
      </c>
      <c r="F371" s="238" t="s">
        <v>198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192</v>
      </c>
      <c r="AU371" s="244" t="s">
        <v>14</v>
      </c>
      <c r="AV371" s="13" t="s">
        <v>81</v>
      </c>
      <c r="AW371" s="13" t="s">
        <v>35</v>
      </c>
      <c r="AX371" s="13" t="s">
        <v>74</v>
      </c>
      <c r="AY371" s="244" t="s">
        <v>179</v>
      </c>
    </row>
    <row r="372" s="13" customFormat="1">
      <c r="A372" s="13"/>
      <c r="B372" s="234"/>
      <c r="C372" s="235"/>
      <c r="D372" s="236" t="s">
        <v>192</v>
      </c>
      <c r="E372" s="237" t="s">
        <v>19</v>
      </c>
      <c r="F372" s="238" t="s">
        <v>2131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192</v>
      </c>
      <c r="AU372" s="244" t="s">
        <v>14</v>
      </c>
      <c r="AV372" s="13" t="s">
        <v>81</v>
      </c>
      <c r="AW372" s="13" t="s">
        <v>35</v>
      </c>
      <c r="AX372" s="13" t="s">
        <v>74</v>
      </c>
      <c r="AY372" s="244" t="s">
        <v>179</v>
      </c>
    </row>
    <row r="373" s="13" customFormat="1">
      <c r="A373" s="13"/>
      <c r="B373" s="234"/>
      <c r="C373" s="235"/>
      <c r="D373" s="236" t="s">
        <v>192</v>
      </c>
      <c r="E373" s="237" t="s">
        <v>19</v>
      </c>
      <c r="F373" s="238" t="s">
        <v>2132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192</v>
      </c>
      <c r="AU373" s="244" t="s">
        <v>14</v>
      </c>
      <c r="AV373" s="13" t="s">
        <v>81</v>
      </c>
      <c r="AW373" s="13" t="s">
        <v>35</v>
      </c>
      <c r="AX373" s="13" t="s">
        <v>74</v>
      </c>
      <c r="AY373" s="244" t="s">
        <v>179</v>
      </c>
    </row>
    <row r="374" s="14" customFormat="1">
      <c r="A374" s="14"/>
      <c r="B374" s="245"/>
      <c r="C374" s="246"/>
      <c r="D374" s="236" t="s">
        <v>192</v>
      </c>
      <c r="E374" s="247" t="s">
        <v>19</v>
      </c>
      <c r="F374" s="248" t="s">
        <v>2133</v>
      </c>
      <c r="G374" s="246"/>
      <c r="H374" s="249">
        <v>4.5460000000000003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192</v>
      </c>
      <c r="AU374" s="255" t="s">
        <v>14</v>
      </c>
      <c r="AV374" s="14" t="s">
        <v>14</v>
      </c>
      <c r="AW374" s="14" t="s">
        <v>35</v>
      </c>
      <c r="AX374" s="14" t="s">
        <v>74</v>
      </c>
      <c r="AY374" s="255" t="s">
        <v>179</v>
      </c>
    </row>
    <row r="375" s="15" customFormat="1">
      <c r="A375" s="15"/>
      <c r="B375" s="256"/>
      <c r="C375" s="257"/>
      <c r="D375" s="236" t="s">
        <v>192</v>
      </c>
      <c r="E375" s="258" t="s">
        <v>19</v>
      </c>
      <c r="F375" s="259" t="s">
        <v>201</v>
      </c>
      <c r="G375" s="257"/>
      <c r="H375" s="260">
        <v>4.5460000000000003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192</v>
      </c>
      <c r="AU375" s="266" t="s">
        <v>14</v>
      </c>
      <c r="AV375" s="15" t="s">
        <v>188</v>
      </c>
      <c r="AW375" s="15" t="s">
        <v>35</v>
      </c>
      <c r="AX375" s="15" t="s">
        <v>81</v>
      </c>
      <c r="AY375" s="266" t="s">
        <v>179</v>
      </c>
    </row>
    <row r="376" s="2" customFormat="1" ht="24.15" customHeight="1">
      <c r="A376" s="42"/>
      <c r="B376" s="43"/>
      <c r="C376" s="216" t="s">
        <v>404</v>
      </c>
      <c r="D376" s="216" t="s">
        <v>183</v>
      </c>
      <c r="E376" s="217" t="s">
        <v>727</v>
      </c>
      <c r="F376" s="218" t="s">
        <v>728</v>
      </c>
      <c r="G376" s="219" t="s">
        <v>186</v>
      </c>
      <c r="H376" s="220">
        <v>4.5460000000000003</v>
      </c>
      <c r="I376" s="221"/>
      <c r="J376" s="222">
        <f>ROUND(I376*H376,2)</f>
        <v>0</v>
      </c>
      <c r="K376" s="218" t="s">
        <v>187</v>
      </c>
      <c r="L376" s="48"/>
      <c r="M376" s="223" t="s">
        <v>19</v>
      </c>
      <c r="N376" s="224" t="s">
        <v>45</v>
      </c>
      <c r="O376" s="88"/>
      <c r="P376" s="225">
        <f>O376*H376</f>
        <v>0</v>
      </c>
      <c r="Q376" s="225">
        <v>0.025000000000000001</v>
      </c>
      <c r="R376" s="225">
        <f>Q376*H376</f>
        <v>0.11365000000000002</v>
      </c>
      <c r="S376" s="225">
        <v>0.025000000000000001</v>
      </c>
      <c r="T376" s="226">
        <f>S376*H376</f>
        <v>0.11365000000000002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27" t="s">
        <v>229</v>
      </c>
      <c r="AT376" s="227" t="s">
        <v>183</v>
      </c>
      <c r="AU376" s="227" t="s">
        <v>14</v>
      </c>
      <c r="AY376" s="21" t="s">
        <v>179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1" t="s">
        <v>81</v>
      </c>
      <c r="BK376" s="228">
        <f>ROUND(I376*H376,2)</f>
        <v>0</v>
      </c>
      <c r="BL376" s="21" t="s">
        <v>229</v>
      </c>
      <c r="BM376" s="227" t="s">
        <v>2134</v>
      </c>
    </row>
    <row r="377" s="2" customFormat="1">
      <c r="A377" s="42"/>
      <c r="B377" s="43"/>
      <c r="C377" s="44"/>
      <c r="D377" s="229" t="s">
        <v>190</v>
      </c>
      <c r="E377" s="44"/>
      <c r="F377" s="230" t="s">
        <v>730</v>
      </c>
      <c r="G377" s="44"/>
      <c r="H377" s="44"/>
      <c r="I377" s="231"/>
      <c r="J377" s="44"/>
      <c r="K377" s="44"/>
      <c r="L377" s="48"/>
      <c r="M377" s="232"/>
      <c r="N377" s="233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1" t="s">
        <v>190</v>
      </c>
      <c r="AU377" s="21" t="s">
        <v>14</v>
      </c>
    </row>
    <row r="378" s="2" customFormat="1">
      <c r="A378" s="42"/>
      <c r="B378" s="43"/>
      <c r="C378" s="44"/>
      <c r="D378" s="236" t="s">
        <v>272</v>
      </c>
      <c r="E378" s="44"/>
      <c r="F378" s="277" t="s">
        <v>731</v>
      </c>
      <c r="G378" s="44"/>
      <c r="H378" s="44"/>
      <c r="I378" s="231"/>
      <c r="J378" s="44"/>
      <c r="K378" s="44"/>
      <c r="L378" s="48"/>
      <c r="M378" s="232"/>
      <c r="N378" s="233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1" t="s">
        <v>272</v>
      </c>
      <c r="AU378" s="21" t="s">
        <v>14</v>
      </c>
    </row>
    <row r="379" s="13" customFormat="1">
      <c r="A379" s="13"/>
      <c r="B379" s="234"/>
      <c r="C379" s="235"/>
      <c r="D379" s="236" t="s">
        <v>192</v>
      </c>
      <c r="E379" s="237" t="s">
        <v>19</v>
      </c>
      <c r="F379" s="238" t="s">
        <v>193</v>
      </c>
      <c r="G379" s="235"/>
      <c r="H379" s="237" t="s">
        <v>19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192</v>
      </c>
      <c r="AU379" s="244" t="s">
        <v>14</v>
      </c>
      <c r="AV379" s="13" t="s">
        <v>81</v>
      </c>
      <c r="AW379" s="13" t="s">
        <v>35</v>
      </c>
      <c r="AX379" s="13" t="s">
        <v>74</v>
      </c>
      <c r="AY379" s="244" t="s">
        <v>179</v>
      </c>
    </row>
    <row r="380" s="13" customFormat="1">
      <c r="A380" s="13"/>
      <c r="B380" s="234"/>
      <c r="C380" s="235"/>
      <c r="D380" s="236" t="s">
        <v>192</v>
      </c>
      <c r="E380" s="237" t="s">
        <v>19</v>
      </c>
      <c r="F380" s="238" t="s">
        <v>2048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192</v>
      </c>
      <c r="AU380" s="244" t="s">
        <v>14</v>
      </c>
      <c r="AV380" s="13" t="s">
        <v>81</v>
      </c>
      <c r="AW380" s="13" t="s">
        <v>35</v>
      </c>
      <c r="AX380" s="13" t="s">
        <v>74</v>
      </c>
      <c r="AY380" s="244" t="s">
        <v>179</v>
      </c>
    </row>
    <row r="381" s="13" customFormat="1">
      <c r="A381" s="13"/>
      <c r="B381" s="234"/>
      <c r="C381" s="235"/>
      <c r="D381" s="236" t="s">
        <v>192</v>
      </c>
      <c r="E381" s="237" t="s">
        <v>19</v>
      </c>
      <c r="F381" s="238" t="s">
        <v>198</v>
      </c>
      <c r="G381" s="235"/>
      <c r="H381" s="237" t="s">
        <v>19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192</v>
      </c>
      <c r="AU381" s="244" t="s">
        <v>14</v>
      </c>
      <c r="AV381" s="13" t="s">
        <v>81</v>
      </c>
      <c r="AW381" s="13" t="s">
        <v>35</v>
      </c>
      <c r="AX381" s="13" t="s">
        <v>74</v>
      </c>
      <c r="AY381" s="244" t="s">
        <v>179</v>
      </c>
    </row>
    <row r="382" s="13" customFormat="1">
      <c r="A382" s="13"/>
      <c r="B382" s="234"/>
      <c r="C382" s="235"/>
      <c r="D382" s="236" t="s">
        <v>192</v>
      </c>
      <c r="E382" s="237" t="s">
        <v>19</v>
      </c>
      <c r="F382" s="238" t="s">
        <v>2135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192</v>
      </c>
      <c r="AU382" s="244" t="s">
        <v>14</v>
      </c>
      <c r="AV382" s="13" t="s">
        <v>81</v>
      </c>
      <c r="AW382" s="13" t="s">
        <v>35</v>
      </c>
      <c r="AX382" s="13" t="s">
        <v>74</v>
      </c>
      <c r="AY382" s="244" t="s">
        <v>179</v>
      </c>
    </row>
    <row r="383" s="13" customFormat="1">
      <c r="A383" s="13"/>
      <c r="B383" s="234"/>
      <c r="C383" s="235"/>
      <c r="D383" s="236" t="s">
        <v>192</v>
      </c>
      <c r="E383" s="237" t="s">
        <v>19</v>
      </c>
      <c r="F383" s="238" t="s">
        <v>2132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192</v>
      </c>
      <c r="AU383" s="244" t="s">
        <v>14</v>
      </c>
      <c r="AV383" s="13" t="s">
        <v>81</v>
      </c>
      <c r="AW383" s="13" t="s">
        <v>35</v>
      </c>
      <c r="AX383" s="13" t="s">
        <v>74</v>
      </c>
      <c r="AY383" s="244" t="s">
        <v>179</v>
      </c>
    </row>
    <row r="384" s="14" customFormat="1">
      <c r="A384" s="14"/>
      <c r="B384" s="245"/>
      <c r="C384" s="246"/>
      <c r="D384" s="236" t="s">
        <v>192</v>
      </c>
      <c r="E384" s="247" t="s">
        <v>19</v>
      </c>
      <c r="F384" s="248" t="s">
        <v>2133</v>
      </c>
      <c r="G384" s="246"/>
      <c r="H384" s="249">
        <v>4.5460000000000003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192</v>
      </c>
      <c r="AU384" s="255" t="s">
        <v>14</v>
      </c>
      <c r="AV384" s="14" t="s">
        <v>14</v>
      </c>
      <c r="AW384" s="14" t="s">
        <v>35</v>
      </c>
      <c r="AX384" s="14" t="s">
        <v>74</v>
      </c>
      <c r="AY384" s="255" t="s">
        <v>179</v>
      </c>
    </row>
    <row r="385" s="15" customFormat="1">
      <c r="A385" s="15"/>
      <c r="B385" s="256"/>
      <c r="C385" s="257"/>
      <c r="D385" s="236" t="s">
        <v>192</v>
      </c>
      <c r="E385" s="258" t="s">
        <v>19</v>
      </c>
      <c r="F385" s="259" t="s">
        <v>201</v>
      </c>
      <c r="G385" s="257"/>
      <c r="H385" s="260">
        <v>4.5460000000000003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192</v>
      </c>
      <c r="AU385" s="266" t="s">
        <v>14</v>
      </c>
      <c r="AV385" s="15" t="s">
        <v>188</v>
      </c>
      <c r="AW385" s="15" t="s">
        <v>35</v>
      </c>
      <c r="AX385" s="15" t="s">
        <v>81</v>
      </c>
      <c r="AY385" s="266" t="s">
        <v>179</v>
      </c>
    </row>
    <row r="386" s="2" customFormat="1" ht="16.5" customHeight="1">
      <c r="A386" s="42"/>
      <c r="B386" s="43"/>
      <c r="C386" s="216" t="s">
        <v>961</v>
      </c>
      <c r="D386" s="216" t="s">
        <v>183</v>
      </c>
      <c r="E386" s="217" t="s">
        <v>733</v>
      </c>
      <c r="F386" s="218" t="s">
        <v>734</v>
      </c>
      <c r="G386" s="219" t="s">
        <v>186</v>
      </c>
      <c r="H386" s="220">
        <v>4.5460000000000003</v>
      </c>
      <c r="I386" s="221"/>
      <c r="J386" s="222">
        <f>ROUND(I386*H386,2)</f>
        <v>0</v>
      </c>
      <c r="K386" s="218" t="s">
        <v>187</v>
      </c>
      <c r="L386" s="48"/>
      <c r="M386" s="223" t="s">
        <v>19</v>
      </c>
      <c r="N386" s="224" t="s">
        <v>45</v>
      </c>
      <c r="O386" s="88"/>
      <c r="P386" s="225">
        <f>O386*H386</f>
        <v>0</v>
      </c>
      <c r="Q386" s="225">
        <v>0.00056999999999999998</v>
      </c>
      <c r="R386" s="225">
        <f>Q386*H386</f>
        <v>0.00259122</v>
      </c>
      <c r="S386" s="225">
        <v>0</v>
      </c>
      <c r="T386" s="226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27" t="s">
        <v>229</v>
      </c>
      <c r="AT386" s="227" t="s">
        <v>183</v>
      </c>
      <c r="AU386" s="227" t="s">
        <v>14</v>
      </c>
      <c r="AY386" s="21" t="s">
        <v>179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1" t="s">
        <v>81</v>
      </c>
      <c r="BK386" s="228">
        <f>ROUND(I386*H386,2)</f>
        <v>0</v>
      </c>
      <c r="BL386" s="21" t="s">
        <v>229</v>
      </c>
      <c r="BM386" s="227" t="s">
        <v>2136</v>
      </c>
    </row>
    <row r="387" s="2" customFormat="1">
      <c r="A387" s="42"/>
      <c r="B387" s="43"/>
      <c r="C387" s="44"/>
      <c r="D387" s="229" t="s">
        <v>190</v>
      </c>
      <c r="E387" s="44"/>
      <c r="F387" s="230" t="s">
        <v>736</v>
      </c>
      <c r="G387" s="44"/>
      <c r="H387" s="44"/>
      <c r="I387" s="231"/>
      <c r="J387" s="44"/>
      <c r="K387" s="44"/>
      <c r="L387" s="48"/>
      <c r="M387" s="232"/>
      <c r="N387" s="233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1" t="s">
        <v>190</v>
      </c>
      <c r="AU387" s="21" t="s">
        <v>14</v>
      </c>
    </row>
    <row r="388" s="2" customFormat="1">
      <c r="A388" s="42"/>
      <c r="B388" s="43"/>
      <c r="C388" s="44"/>
      <c r="D388" s="236" t="s">
        <v>272</v>
      </c>
      <c r="E388" s="44"/>
      <c r="F388" s="277" t="s">
        <v>737</v>
      </c>
      <c r="G388" s="44"/>
      <c r="H388" s="44"/>
      <c r="I388" s="231"/>
      <c r="J388" s="44"/>
      <c r="K388" s="44"/>
      <c r="L388" s="48"/>
      <c r="M388" s="232"/>
      <c r="N388" s="233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1" t="s">
        <v>272</v>
      </c>
      <c r="AU388" s="21" t="s">
        <v>14</v>
      </c>
    </row>
    <row r="389" s="13" customFormat="1">
      <c r="A389" s="13"/>
      <c r="B389" s="234"/>
      <c r="C389" s="235"/>
      <c r="D389" s="236" t="s">
        <v>192</v>
      </c>
      <c r="E389" s="237" t="s">
        <v>19</v>
      </c>
      <c r="F389" s="238" t="s">
        <v>193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192</v>
      </c>
      <c r="AU389" s="244" t="s">
        <v>14</v>
      </c>
      <c r="AV389" s="13" t="s">
        <v>81</v>
      </c>
      <c r="AW389" s="13" t="s">
        <v>35</v>
      </c>
      <c r="AX389" s="13" t="s">
        <v>74</v>
      </c>
      <c r="AY389" s="244" t="s">
        <v>179</v>
      </c>
    </row>
    <row r="390" s="13" customFormat="1">
      <c r="A390" s="13"/>
      <c r="B390" s="234"/>
      <c r="C390" s="235"/>
      <c r="D390" s="236" t="s">
        <v>192</v>
      </c>
      <c r="E390" s="237" t="s">
        <v>19</v>
      </c>
      <c r="F390" s="238" t="s">
        <v>2048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192</v>
      </c>
      <c r="AU390" s="244" t="s">
        <v>14</v>
      </c>
      <c r="AV390" s="13" t="s">
        <v>81</v>
      </c>
      <c r="AW390" s="13" t="s">
        <v>35</v>
      </c>
      <c r="AX390" s="13" t="s">
        <v>74</v>
      </c>
      <c r="AY390" s="244" t="s">
        <v>179</v>
      </c>
    </row>
    <row r="391" s="13" customFormat="1">
      <c r="A391" s="13"/>
      <c r="B391" s="234"/>
      <c r="C391" s="235"/>
      <c r="D391" s="236" t="s">
        <v>192</v>
      </c>
      <c r="E391" s="237" t="s">
        <v>19</v>
      </c>
      <c r="F391" s="238" t="s">
        <v>198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192</v>
      </c>
      <c r="AU391" s="244" t="s">
        <v>14</v>
      </c>
      <c r="AV391" s="13" t="s">
        <v>81</v>
      </c>
      <c r="AW391" s="13" t="s">
        <v>35</v>
      </c>
      <c r="AX391" s="13" t="s">
        <v>74</v>
      </c>
      <c r="AY391" s="244" t="s">
        <v>179</v>
      </c>
    </row>
    <row r="392" s="13" customFormat="1">
      <c r="A392" s="13"/>
      <c r="B392" s="234"/>
      <c r="C392" s="235"/>
      <c r="D392" s="236" t="s">
        <v>192</v>
      </c>
      <c r="E392" s="237" t="s">
        <v>19</v>
      </c>
      <c r="F392" s="238" t="s">
        <v>2135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192</v>
      </c>
      <c r="AU392" s="244" t="s">
        <v>14</v>
      </c>
      <c r="AV392" s="13" t="s">
        <v>81</v>
      </c>
      <c r="AW392" s="13" t="s">
        <v>35</v>
      </c>
      <c r="AX392" s="13" t="s">
        <v>74</v>
      </c>
      <c r="AY392" s="244" t="s">
        <v>179</v>
      </c>
    </row>
    <row r="393" s="13" customFormat="1">
      <c r="A393" s="13"/>
      <c r="B393" s="234"/>
      <c r="C393" s="235"/>
      <c r="D393" s="236" t="s">
        <v>192</v>
      </c>
      <c r="E393" s="237" t="s">
        <v>19</v>
      </c>
      <c r="F393" s="238" t="s">
        <v>2132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192</v>
      </c>
      <c r="AU393" s="244" t="s">
        <v>14</v>
      </c>
      <c r="AV393" s="13" t="s">
        <v>81</v>
      </c>
      <c r="AW393" s="13" t="s">
        <v>35</v>
      </c>
      <c r="AX393" s="13" t="s">
        <v>74</v>
      </c>
      <c r="AY393" s="244" t="s">
        <v>179</v>
      </c>
    </row>
    <row r="394" s="14" customFormat="1">
      <c r="A394" s="14"/>
      <c r="B394" s="245"/>
      <c r="C394" s="246"/>
      <c r="D394" s="236" t="s">
        <v>192</v>
      </c>
      <c r="E394" s="247" t="s">
        <v>19</v>
      </c>
      <c r="F394" s="248" t="s">
        <v>2133</v>
      </c>
      <c r="G394" s="246"/>
      <c r="H394" s="249">
        <v>4.5460000000000003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192</v>
      </c>
      <c r="AU394" s="255" t="s">
        <v>14</v>
      </c>
      <c r="AV394" s="14" t="s">
        <v>14</v>
      </c>
      <c r="AW394" s="14" t="s">
        <v>35</v>
      </c>
      <c r="AX394" s="14" t="s">
        <v>74</v>
      </c>
      <c r="AY394" s="255" t="s">
        <v>179</v>
      </c>
    </row>
    <row r="395" s="15" customFormat="1">
      <c r="A395" s="15"/>
      <c r="B395" s="256"/>
      <c r="C395" s="257"/>
      <c r="D395" s="236" t="s">
        <v>192</v>
      </c>
      <c r="E395" s="258" t="s">
        <v>19</v>
      </c>
      <c r="F395" s="259" t="s">
        <v>201</v>
      </c>
      <c r="G395" s="257"/>
      <c r="H395" s="260">
        <v>4.5460000000000003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192</v>
      </c>
      <c r="AU395" s="266" t="s">
        <v>14</v>
      </c>
      <c r="AV395" s="15" t="s">
        <v>188</v>
      </c>
      <c r="AW395" s="15" t="s">
        <v>35</v>
      </c>
      <c r="AX395" s="15" t="s">
        <v>81</v>
      </c>
      <c r="AY395" s="266" t="s">
        <v>179</v>
      </c>
    </row>
    <row r="396" s="2" customFormat="1" ht="16.5" customHeight="1">
      <c r="A396" s="42"/>
      <c r="B396" s="43"/>
      <c r="C396" s="216" t="s">
        <v>411</v>
      </c>
      <c r="D396" s="216" t="s">
        <v>183</v>
      </c>
      <c r="E396" s="217" t="s">
        <v>498</v>
      </c>
      <c r="F396" s="218" t="s">
        <v>499</v>
      </c>
      <c r="G396" s="219" t="s">
        <v>186</v>
      </c>
      <c r="H396" s="220">
        <v>4.5460000000000003</v>
      </c>
      <c r="I396" s="221"/>
      <c r="J396" s="222">
        <f>ROUND(I396*H396,2)</f>
        <v>0</v>
      </c>
      <c r="K396" s="218" t="s">
        <v>187</v>
      </c>
      <c r="L396" s="48"/>
      <c r="M396" s="223" t="s">
        <v>19</v>
      </c>
      <c r="N396" s="224" t="s">
        <v>45</v>
      </c>
      <c r="O396" s="88"/>
      <c r="P396" s="225">
        <f>O396*H396</f>
        <v>0</v>
      </c>
      <c r="Q396" s="225">
        <v>0.00035</v>
      </c>
      <c r="R396" s="225">
        <f>Q396*H396</f>
        <v>0.0015911</v>
      </c>
      <c r="S396" s="225">
        <v>0</v>
      </c>
      <c r="T396" s="226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7" t="s">
        <v>229</v>
      </c>
      <c r="AT396" s="227" t="s">
        <v>183</v>
      </c>
      <c r="AU396" s="227" t="s">
        <v>14</v>
      </c>
      <c r="AY396" s="21" t="s">
        <v>179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1" t="s">
        <v>81</v>
      </c>
      <c r="BK396" s="228">
        <f>ROUND(I396*H396,2)</f>
        <v>0</v>
      </c>
      <c r="BL396" s="21" t="s">
        <v>229</v>
      </c>
      <c r="BM396" s="227" t="s">
        <v>2137</v>
      </c>
    </row>
    <row r="397" s="2" customFormat="1">
      <c r="A397" s="42"/>
      <c r="B397" s="43"/>
      <c r="C397" s="44"/>
      <c r="D397" s="229" t="s">
        <v>190</v>
      </c>
      <c r="E397" s="44"/>
      <c r="F397" s="230" t="s">
        <v>501</v>
      </c>
      <c r="G397" s="44"/>
      <c r="H397" s="44"/>
      <c r="I397" s="231"/>
      <c r="J397" s="44"/>
      <c r="K397" s="44"/>
      <c r="L397" s="48"/>
      <c r="M397" s="232"/>
      <c r="N397" s="233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1" t="s">
        <v>190</v>
      </c>
      <c r="AU397" s="21" t="s">
        <v>14</v>
      </c>
    </row>
    <row r="398" s="2" customFormat="1">
      <c r="A398" s="42"/>
      <c r="B398" s="43"/>
      <c r="C398" s="44"/>
      <c r="D398" s="236" t="s">
        <v>272</v>
      </c>
      <c r="E398" s="44"/>
      <c r="F398" s="277" t="s">
        <v>739</v>
      </c>
      <c r="G398" s="44"/>
      <c r="H398" s="44"/>
      <c r="I398" s="231"/>
      <c r="J398" s="44"/>
      <c r="K398" s="44"/>
      <c r="L398" s="48"/>
      <c r="M398" s="232"/>
      <c r="N398" s="233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272</v>
      </c>
      <c r="AU398" s="21" t="s">
        <v>14</v>
      </c>
    </row>
    <row r="399" s="13" customFormat="1">
      <c r="A399" s="13"/>
      <c r="B399" s="234"/>
      <c r="C399" s="235"/>
      <c r="D399" s="236" t="s">
        <v>192</v>
      </c>
      <c r="E399" s="237" t="s">
        <v>19</v>
      </c>
      <c r="F399" s="238" t="s">
        <v>193</v>
      </c>
      <c r="G399" s="235"/>
      <c r="H399" s="237" t="s">
        <v>19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192</v>
      </c>
      <c r="AU399" s="244" t="s">
        <v>14</v>
      </c>
      <c r="AV399" s="13" t="s">
        <v>81</v>
      </c>
      <c r="AW399" s="13" t="s">
        <v>35</v>
      </c>
      <c r="AX399" s="13" t="s">
        <v>74</v>
      </c>
      <c r="AY399" s="244" t="s">
        <v>179</v>
      </c>
    </row>
    <row r="400" s="13" customFormat="1">
      <c r="A400" s="13"/>
      <c r="B400" s="234"/>
      <c r="C400" s="235"/>
      <c r="D400" s="236" t="s">
        <v>192</v>
      </c>
      <c r="E400" s="237" t="s">
        <v>19</v>
      </c>
      <c r="F400" s="238" t="s">
        <v>2048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192</v>
      </c>
      <c r="AU400" s="244" t="s">
        <v>14</v>
      </c>
      <c r="AV400" s="13" t="s">
        <v>81</v>
      </c>
      <c r="AW400" s="13" t="s">
        <v>35</v>
      </c>
      <c r="AX400" s="13" t="s">
        <v>74</v>
      </c>
      <c r="AY400" s="244" t="s">
        <v>179</v>
      </c>
    </row>
    <row r="401" s="13" customFormat="1">
      <c r="A401" s="13"/>
      <c r="B401" s="234"/>
      <c r="C401" s="235"/>
      <c r="D401" s="236" t="s">
        <v>192</v>
      </c>
      <c r="E401" s="237" t="s">
        <v>19</v>
      </c>
      <c r="F401" s="238" t="s">
        <v>198</v>
      </c>
      <c r="G401" s="235"/>
      <c r="H401" s="237" t="s">
        <v>19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192</v>
      </c>
      <c r="AU401" s="244" t="s">
        <v>14</v>
      </c>
      <c r="AV401" s="13" t="s">
        <v>81</v>
      </c>
      <c r="AW401" s="13" t="s">
        <v>35</v>
      </c>
      <c r="AX401" s="13" t="s">
        <v>74</v>
      </c>
      <c r="AY401" s="244" t="s">
        <v>179</v>
      </c>
    </row>
    <row r="402" s="13" customFormat="1">
      <c r="A402" s="13"/>
      <c r="B402" s="234"/>
      <c r="C402" s="235"/>
      <c r="D402" s="236" t="s">
        <v>192</v>
      </c>
      <c r="E402" s="237" t="s">
        <v>19</v>
      </c>
      <c r="F402" s="238" t="s">
        <v>2135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192</v>
      </c>
      <c r="AU402" s="244" t="s">
        <v>14</v>
      </c>
      <c r="AV402" s="13" t="s">
        <v>81</v>
      </c>
      <c r="AW402" s="13" t="s">
        <v>35</v>
      </c>
      <c r="AX402" s="13" t="s">
        <v>74</v>
      </c>
      <c r="AY402" s="244" t="s">
        <v>179</v>
      </c>
    </row>
    <row r="403" s="13" customFormat="1">
      <c r="A403" s="13"/>
      <c r="B403" s="234"/>
      <c r="C403" s="235"/>
      <c r="D403" s="236" t="s">
        <v>192</v>
      </c>
      <c r="E403" s="237" t="s">
        <v>19</v>
      </c>
      <c r="F403" s="238" t="s">
        <v>2132</v>
      </c>
      <c r="G403" s="235"/>
      <c r="H403" s="237" t="s">
        <v>19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192</v>
      </c>
      <c r="AU403" s="244" t="s">
        <v>14</v>
      </c>
      <c r="AV403" s="13" t="s">
        <v>81</v>
      </c>
      <c r="AW403" s="13" t="s">
        <v>35</v>
      </c>
      <c r="AX403" s="13" t="s">
        <v>74</v>
      </c>
      <c r="AY403" s="244" t="s">
        <v>179</v>
      </c>
    </row>
    <row r="404" s="14" customFormat="1">
      <c r="A404" s="14"/>
      <c r="B404" s="245"/>
      <c r="C404" s="246"/>
      <c r="D404" s="236" t="s">
        <v>192</v>
      </c>
      <c r="E404" s="247" t="s">
        <v>19</v>
      </c>
      <c r="F404" s="248" t="s">
        <v>2133</v>
      </c>
      <c r="G404" s="246"/>
      <c r="H404" s="249">
        <v>4.5460000000000003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192</v>
      </c>
      <c r="AU404" s="255" t="s">
        <v>14</v>
      </c>
      <c r="AV404" s="14" t="s">
        <v>14</v>
      </c>
      <c r="AW404" s="14" t="s">
        <v>35</v>
      </c>
      <c r="AX404" s="14" t="s">
        <v>74</v>
      </c>
      <c r="AY404" s="255" t="s">
        <v>179</v>
      </c>
    </row>
    <row r="405" s="15" customFormat="1">
      <c r="A405" s="15"/>
      <c r="B405" s="256"/>
      <c r="C405" s="257"/>
      <c r="D405" s="236" t="s">
        <v>192</v>
      </c>
      <c r="E405" s="258" t="s">
        <v>19</v>
      </c>
      <c r="F405" s="259" t="s">
        <v>201</v>
      </c>
      <c r="G405" s="257"/>
      <c r="H405" s="260">
        <v>4.5460000000000003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192</v>
      </c>
      <c r="AU405" s="266" t="s">
        <v>14</v>
      </c>
      <c r="AV405" s="15" t="s">
        <v>188</v>
      </c>
      <c r="AW405" s="15" t="s">
        <v>35</v>
      </c>
      <c r="AX405" s="15" t="s">
        <v>81</v>
      </c>
      <c r="AY405" s="266" t="s">
        <v>179</v>
      </c>
    </row>
    <row r="406" s="2" customFormat="1" ht="16.5" customHeight="1">
      <c r="A406" s="42"/>
      <c r="B406" s="43"/>
      <c r="C406" s="216" t="s">
        <v>966</v>
      </c>
      <c r="D406" s="216" t="s">
        <v>183</v>
      </c>
      <c r="E406" s="217" t="s">
        <v>741</v>
      </c>
      <c r="F406" s="218" t="s">
        <v>742</v>
      </c>
      <c r="G406" s="219" t="s">
        <v>186</v>
      </c>
      <c r="H406" s="220">
        <v>4.5460000000000003</v>
      </c>
      <c r="I406" s="221"/>
      <c r="J406" s="222">
        <f>ROUND(I406*H406,2)</f>
        <v>0</v>
      </c>
      <c r="K406" s="218" t="s">
        <v>187</v>
      </c>
      <c r="L406" s="48"/>
      <c r="M406" s="223" t="s">
        <v>19</v>
      </c>
      <c r="N406" s="224" t="s">
        <v>45</v>
      </c>
      <c r="O406" s="88"/>
      <c r="P406" s="225">
        <f>O406*H406</f>
        <v>0</v>
      </c>
      <c r="Q406" s="225">
        <v>0.0019300000000000001</v>
      </c>
      <c r="R406" s="225">
        <f>Q406*H406</f>
        <v>0.0087737800000000001</v>
      </c>
      <c r="S406" s="225">
        <v>0</v>
      </c>
      <c r="T406" s="226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27" t="s">
        <v>229</v>
      </c>
      <c r="AT406" s="227" t="s">
        <v>183</v>
      </c>
      <c r="AU406" s="227" t="s">
        <v>14</v>
      </c>
      <c r="AY406" s="21" t="s">
        <v>179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21" t="s">
        <v>81</v>
      </c>
      <c r="BK406" s="228">
        <f>ROUND(I406*H406,2)</f>
        <v>0</v>
      </c>
      <c r="BL406" s="21" t="s">
        <v>229</v>
      </c>
      <c r="BM406" s="227" t="s">
        <v>2138</v>
      </c>
    </row>
    <row r="407" s="2" customFormat="1">
      <c r="A407" s="42"/>
      <c r="B407" s="43"/>
      <c r="C407" s="44"/>
      <c r="D407" s="229" t="s">
        <v>190</v>
      </c>
      <c r="E407" s="44"/>
      <c r="F407" s="230" t="s">
        <v>744</v>
      </c>
      <c r="G407" s="44"/>
      <c r="H407" s="44"/>
      <c r="I407" s="231"/>
      <c r="J407" s="44"/>
      <c r="K407" s="44"/>
      <c r="L407" s="48"/>
      <c r="M407" s="232"/>
      <c r="N407" s="233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1" t="s">
        <v>190</v>
      </c>
      <c r="AU407" s="21" t="s">
        <v>14</v>
      </c>
    </row>
    <row r="408" s="2" customFormat="1">
      <c r="A408" s="42"/>
      <c r="B408" s="43"/>
      <c r="C408" s="44"/>
      <c r="D408" s="236" t="s">
        <v>272</v>
      </c>
      <c r="E408" s="44"/>
      <c r="F408" s="277" t="s">
        <v>2139</v>
      </c>
      <c r="G408" s="44"/>
      <c r="H408" s="44"/>
      <c r="I408" s="231"/>
      <c r="J408" s="44"/>
      <c r="K408" s="44"/>
      <c r="L408" s="48"/>
      <c r="M408" s="232"/>
      <c r="N408" s="233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1" t="s">
        <v>272</v>
      </c>
      <c r="AU408" s="21" t="s">
        <v>14</v>
      </c>
    </row>
    <row r="409" s="13" customFormat="1">
      <c r="A409" s="13"/>
      <c r="B409" s="234"/>
      <c r="C409" s="235"/>
      <c r="D409" s="236" t="s">
        <v>192</v>
      </c>
      <c r="E409" s="237" t="s">
        <v>19</v>
      </c>
      <c r="F409" s="238" t="s">
        <v>193</v>
      </c>
      <c r="G409" s="235"/>
      <c r="H409" s="237" t="s">
        <v>19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192</v>
      </c>
      <c r="AU409" s="244" t="s">
        <v>14</v>
      </c>
      <c r="AV409" s="13" t="s">
        <v>81</v>
      </c>
      <c r="AW409" s="13" t="s">
        <v>35</v>
      </c>
      <c r="AX409" s="13" t="s">
        <v>74</v>
      </c>
      <c r="AY409" s="244" t="s">
        <v>179</v>
      </c>
    </row>
    <row r="410" s="13" customFormat="1">
      <c r="A410" s="13"/>
      <c r="B410" s="234"/>
      <c r="C410" s="235"/>
      <c r="D410" s="236" t="s">
        <v>192</v>
      </c>
      <c r="E410" s="237" t="s">
        <v>19</v>
      </c>
      <c r="F410" s="238" t="s">
        <v>2048</v>
      </c>
      <c r="G410" s="235"/>
      <c r="H410" s="237" t="s">
        <v>19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192</v>
      </c>
      <c r="AU410" s="244" t="s">
        <v>14</v>
      </c>
      <c r="AV410" s="13" t="s">
        <v>81</v>
      </c>
      <c r="AW410" s="13" t="s">
        <v>35</v>
      </c>
      <c r="AX410" s="13" t="s">
        <v>74</v>
      </c>
      <c r="AY410" s="244" t="s">
        <v>179</v>
      </c>
    </row>
    <row r="411" s="13" customFormat="1">
      <c r="A411" s="13"/>
      <c r="B411" s="234"/>
      <c r="C411" s="235"/>
      <c r="D411" s="236" t="s">
        <v>192</v>
      </c>
      <c r="E411" s="237" t="s">
        <v>19</v>
      </c>
      <c r="F411" s="238" t="s">
        <v>198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192</v>
      </c>
      <c r="AU411" s="244" t="s">
        <v>14</v>
      </c>
      <c r="AV411" s="13" t="s">
        <v>81</v>
      </c>
      <c r="AW411" s="13" t="s">
        <v>35</v>
      </c>
      <c r="AX411" s="13" t="s">
        <v>74</v>
      </c>
      <c r="AY411" s="244" t="s">
        <v>179</v>
      </c>
    </row>
    <row r="412" s="13" customFormat="1">
      <c r="A412" s="13"/>
      <c r="B412" s="234"/>
      <c r="C412" s="235"/>
      <c r="D412" s="236" t="s">
        <v>192</v>
      </c>
      <c r="E412" s="237" t="s">
        <v>19</v>
      </c>
      <c r="F412" s="238" t="s">
        <v>2135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192</v>
      </c>
      <c r="AU412" s="244" t="s">
        <v>14</v>
      </c>
      <c r="AV412" s="13" t="s">
        <v>81</v>
      </c>
      <c r="AW412" s="13" t="s">
        <v>35</v>
      </c>
      <c r="AX412" s="13" t="s">
        <v>74</v>
      </c>
      <c r="AY412" s="244" t="s">
        <v>179</v>
      </c>
    </row>
    <row r="413" s="13" customFormat="1">
      <c r="A413" s="13"/>
      <c r="B413" s="234"/>
      <c r="C413" s="235"/>
      <c r="D413" s="236" t="s">
        <v>192</v>
      </c>
      <c r="E413" s="237" t="s">
        <v>19</v>
      </c>
      <c r="F413" s="238" t="s">
        <v>2132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192</v>
      </c>
      <c r="AU413" s="244" t="s">
        <v>14</v>
      </c>
      <c r="AV413" s="13" t="s">
        <v>81</v>
      </c>
      <c r="AW413" s="13" t="s">
        <v>35</v>
      </c>
      <c r="AX413" s="13" t="s">
        <v>74</v>
      </c>
      <c r="AY413" s="244" t="s">
        <v>179</v>
      </c>
    </row>
    <row r="414" s="14" customFormat="1">
      <c r="A414" s="14"/>
      <c r="B414" s="245"/>
      <c r="C414" s="246"/>
      <c r="D414" s="236" t="s">
        <v>192</v>
      </c>
      <c r="E414" s="247" t="s">
        <v>19</v>
      </c>
      <c r="F414" s="248" t="s">
        <v>2133</v>
      </c>
      <c r="G414" s="246"/>
      <c r="H414" s="249">
        <v>4.5460000000000003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192</v>
      </c>
      <c r="AU414" s="255" t="s">
        <v>14</v>
      </c>
      <c r="AV414" s="14" t="s">
        <v>14</v>
      </c>
      <c r="AW414" s="14" t="s">
        <v>35</v>
      </c>
      <c r="AX414" s="14" t="s">
        <v>74</v>
      </c>
      <c r="AY414" s="255" t="s">
        <v>179</v>
      </c>
    </row>
    <row r="415" s="15" customFormat="1">
      <c r="A415" s="15"/>
      <c r="B415" s="256"/>
      <c r="C415" s="257"/>
      <c r="D415" s="236" t="s">
        <v>192</v>
      </c>
      <c r="E415" s="258" t="s">
        <v>19</v>
      </c>
      <c r="F415" s="259" t="s">
        <v>201</v>
      </c>
      <c r="G415" s="257"/>
      <c r="H415" s="260">
        <v>4.5460000000000003</v>
      </c>
      <c r="I415" s="261"/>
      <c r="J415" s="257"/>
      <c r="K415" s="257"/>
      <c r="L415" s="262"/>
      <c r="M415" s="302"/>
      <c r="N415" s="303"/>
      <c r="O415" s="303"/>
      <c r="P415" s="303"/>
      <c r="Q415" s="303"/>
      <c r="R415" s="303"/>
      <c r="S415" s="303"/>
      <c r="T415" s="30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192</v>
      </c>
      <c r="AU415" s="266" t="s">
        <v>14</v>
      </c>
      <c r="AV415" s="15" t="s">
        <v>188</v>
      </c>
      <c r="AW415" s="15" t="s">
        <v>35</v>
      </c>
      <c r="AX415" s="15" t="s">
        <v>81</v>
      </c>
      <c r="AY415" s="266" t="s">
        <v>179</v>
      </c>
    </row>
    <row r="416" s="2" customFormat="1" ht="6.96" customHeight="1">
      <c r="A416" s="42"/>
      <c r="B416" s="63"/>
      <c r="C416" s="64"/>
      <c r="D416" s="64"/>
      <c r="E416" s="64"/>
      <c r="F416" s="64"/>
      <c r="G416" s="64"/>
      <c r="H416" s="64"/>
      <c r="I416" s="64"/>
      <c r="J416" s="64"/>
      <c r="K416" s="64"/>
      <c r="L416" s="48"/>
      <c r="M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</row>
  </sheetData>
  <sheetProtection sheet="1" autoFilter="0" formatColumns="0" formatRows="0" objects="1" scenarios="1" spinCount="100000" saltValue="uG7vj+224/Qa7tCZmoB7GaAWlLJlROkLh1PM4yqmVVokNDvczREmXonh6BPy2QcDpsZrHq7CLU+QKnt+3PqwBA==" hashValue="aWYj21NA9lx928xqE4qv7wlkKrJL6GzNeKydcxWz6ETcZf1K9JJJ/Cmz2ep9YKNZJRt4VhNIeS6K/fF2nPuPuQ==" algorithmName="SHA-512" password="CC35"/>
  <autoFilter ref="C106:K415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3_02/121151113"/>
    <hyperlink ref="F120" r:id="rId2" display="https://podminky.urs.cz/item/CS_URS_2023_02/122251104"/>
    <hyperlink ref="F129" r:id="rId3" display="https://podminky.urs.cz/item/CS_URS_2023_02/162351103"/>
    <hyperlink ref="F136" r:id="rId4" display="https://podminky.urs.cz/item/CS_URS_2023_02/162651112"/>
    <hyperlink ref="F142" r:id="rId5" display="https://podminky.urs.cz/item/CS_URS_2023_02/167151111"/>
    <hyperlink ref="F150" r:id="rId6" display="https://podminky.urs.cz/item/CS_URS_2023_02/171151103"/>
    <hyperlink ref="F158" r:id="rId7" display="https://podminky.urs.cz/item/CS_URS_2023_02/171201231"/>
    <hyperlink ref="F162" r:id="rId8" display="https://podminky.urs.cz/item/CS_URS_2023_02/171251201"/>
    <hyperlink ref="F174" r:id="rId9" display="https://podminky.urs.cz/item/CS_URS_2023_02/175151101"/>
    <hyperlink ref="F182" r:id="rId10" display="https://podminky.urs.cz/item/CS_URS_2023_02/181351103"/>
    <hyperlink ref="F190" r:id="rId11" display="https://podminky.urs.cz/item/CS_URS_2023_02/181451131"/>
    <hyperlink ref="F203" r:id="rId12" display="https://podminky.urs.cz/item/CS_URS_2023_02/211971110"/>
    <hyperlink ref="F210" r:id="rId13" display="https://podminky.urs.cz/item/CS_URS_2023_02/212755214"/>
    <hyperlink ref="F212" r:id="rId14" display="https://podminky.urs.cz/item/CS_URS_2023_02/213311141"/>
    <hyperlink ref="F216" r:id="rId15" display="https://podminky.urs.cz/item/CS_URS_2023_02/327262053"/>
    <hyperlink ref="F223" r:id="rId16" display="https://podminky.urs.cz/item/CS_URS_2023_02/327265021"/>
    <hyperlink ref="F229" r:id="rId17" display="https://podminky.urs.cz/item/CS_URS_2023_02/327361006"/>
    <hyperlink ref="F235" r:id="rId18" display="https://podminky.urs.cz/item/CS_URS_2023_02/338171111"/>
    <hyperlink ref="F239" r:id="rId19" display="https://podminky.urs.cz/item/CS_URS_2023_02/338171121"/>
    <hyperlink ref="F248" r:id="rId20" display="https://podminky.urs.cz/item/CS_URS_2023_02/339921131"/>
    <hyperlink ref="F254" r:id="rId21" display="https://podminky.urs.cz/item/CS_URS_2023_02/348101120"/>
    <hyperlink ref="F258" r:id="rId22" display="https://podminky.urs.cz/item/CS_URS_2023_02/348272515"/>
    <hyperlink ref="F268" r:id="rId23" display="https://podminky.urs.cz/item/CS_URS_2023_02/348401120"/>
    <hyperlink ref="F273" r:id="rId24" display="https://podminky.urs.cz/item/CS_URS_2023_02/348401140"/>
    <hyperlink ref="F288" r:id="rId25" display="https://podminky.urs.cz/item/CS_URS_2023_02/451572111"/>
    <hyperlink ref="F294" r:id="rId26" display="https://podminky.urs.cz/item/CS_URS_2023_02/596211111"/>
    <hyperlink ref="F301" r:id="rId27" display="https://podminky.urs.cz/item/CS_URS_2023_02/871313121"/>
    <hyperlink ref="F306" r:id="rId28" display="https://podminky.urs.cz/item/CS_URS_2023_02/877315211"/>
    <hyperlink ref="F309" r:id="rId29" display="https://podminky.urs.cz/item/CS_URS_2023_02/877355211"/>
    <hyperlink ref="F314" r:id="rId30" display="https://podminky.urs.cz/item/CS_URS_2023_02/894411311"/>
    <hyperlink ref="F319" r:id="rId31" display="https://podminky.urs.cz/item/CS_URS_2023_02/894412411"/>
    <hyperlink ref="F322" r:id="rId32" display="https://podminky.urs.cz/item/CS_URS_2023_02/894414111"/>
    <hyperlink ref="F325" r:id="rId33" display="https://podminky.urs.cz/item/CS_URS_2023_02/899103112"/>
    <hyperlink ref="F330" r:id="rId34" display="https://podminky.urs.cz/item/CS_URS_2023_02/916131213"/>
    <hyperlink ref="F336" r:id="rId35" display="https://podminky.urs.cz/item/CS_URS_2023_02/966072811"/>
    <hyperlink ref="F340" r:id="rId36" display="https://podminky.urs.cz/item/CS_URS_2023_02/997221561"/>
    <hyperlink ref="F344" r:id="rId37" display="https://podminky.urs.cz/item/CS_URS_2023_02/997221569"/>
    <hyperlink ref="F349" r:id="rId38" display="https://podminky.urs.cz/item/CS_URS_2023_02/998152111"/>
    <hyperlink ref="F353" r:id="rId39" display="https://podminky.urs.cz/item/CS_URS_2023_02/767995112"/>
    <hyperlink ref="F365" r:id="rId40" display="https://podminky.urs.cz/item/CS_URS_2023_02/998767101"/>
    <hyperlink ref="F368" r:id="rId41" display="https://podminky.urs.cz/item/CS_URS_2023_02/789123240"/>
    <hyperlink ref="F377" r:id="rId42" display="https://podminky.urs.cz/item/CS_URS_2023_02/789223541"/>
    <hyperlink ref="F387" r:id="rId43" display="https://podminky.urs.cz/item/CS_URS_2023_02/789315217"/>
    <hyperlink ref="F397" r:id="rId44" display="https://podminky.urs.cz/item/CS_URS_2023_02/789327321"/>
    <hyperlink ref="F407" r:id="rId45" display="https://podminky.urs.cz/item/CS_URS_2023_02/7894215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2140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2141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ROUND(J100,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ROUND((SUM(BE100:BE481)),  2)</f>
        <v>0</v>
      </c>
      <c r="G35" s="42"/>
      <c r="H35" s="42"/>
      <c r="I35" s="161">
        <v>0.20999999999999999</v>
      </c>
      <c r="J35" s="160">
        <f>ROUND(((SUM(BE100:BE481))*I35),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ROUND((SUM(BF100:BF481)),  2)</f>
        <v>0</v>
      </c>
      <c r="G36" s="42"/>
      <c r="H36" s="42"/>
      <c r="I36" s="161">
        <v>0.14999999999999999</v>
      </c>
      <c r="J36" s="160">
        <f>ROUND(((SUM(BF100:BF481))*I36),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ROUND((SUM(BG100:BG481)),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ROUND((SUM(BH100:BH481)),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ROUND((SUM(BI100:BI481)),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2140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401.1 - Veřejné osvětlení_úsek č. 1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J100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J102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143</v>
      </c>
      <c r="E66" s="186"/>
      <c r="F66" s="186"/>
      <c r="G66" s="186"/>
      <c r="H66" s="186"/>
      <c r="I66" s="186"/>
      <c r="J66" s="187">
        <f>J103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151</v>
      </c>
      <c r="E67" s="186"/>
      <c r="F67" s="186"/>
      <c r="G67" s="186"/>
      <c r="H67" s="186"/>
      <c r="I67" s="186"/>
      <c r="J67" s="187">
        <f>J111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509</v>
      </c>
      <c r="E68" s="186"/>
      <c r="F68" s="186"/>
      <c r="G68" s="186"/>
      <c r="H68" s="186"/>
      <c r="I68" s="186"/>
      <c r="J68" s="187">
        <f>J112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9"/>
      <c r="D69" s="185" t="s">
        <v>156</v>
      </c>
      <c r="E69" s="186"/>
      <c r="F69" s="186"/>
      <c r="G69" s="186"/>
      <c r="H69" s="186"/>
      <c r="I69" s="186"/>
      <c r="J69" s="187">
        <f>J120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158</v>
      </c>
      <c r="E70" s="186"/>
      <c r="F70" s="186"/>
      <c r="G70" s="186"/>
      <c r="H70" s="186"/>
      <c r="I70" s="186"/>
      <c r="J70" s="187">
        <f>J121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4"/>
      <c r="C71" s="129"/>
      <c r="D71" s="185" t="s">
        <v>159</v>
      </c>
      <c r="E71" s="186"/>
      <c r="F71" s="186"/>
      <c r="G71" s="186"/>
      <c r="H71" s="186"/>
      <c r="I71" s="186"/>
      <c r="J71" s="187">
        <f>J122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4"/>
      <c r="C72" s="129"/>
      <c r="D72" s="185" t="s">
        <v>160</v>
      </c>
      <c r="E72" s="186"/>
      <c r="F72" s="186"/>
      <c r="G72" s="186"/>
      <c r="H72" s="186"/>
      <c r="I72" s="186"/>
      <c r="J72" s="187">
        <f>J133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161</v>
      </c>
      <c r="E73" s="181"/>
      <c r="F73" s="181"/>
      <c r="G73" s="181"/>
      <c r="H73" s="181"/>
      <c r="I73" s="181"/>
      <c r="J73" s="182">
        <f>J136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9"/>
      <c r="D74" s="185" t="s">
        <v>2142</v>
      </c>
      <c r="E74" s="186"/>
      <c r="F74" s="186"/>
      <c r="G74" s="186"/>
      <c r="H74" s="186"/>
      <c r="I74" s="186"/>
      <c r="J74" s="187">
        <f>J137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2143</v>
      </c>
      <c r="E75" s="181"/>
      <c r="F75" s="181"/>
      <c r="G75" s="181"/>
      <c r="H75" s="181"/>
      <c r="I75" s="181"/>
      <c r="J75" s="182">
        <f>J214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4"/>
      <c r="C76" s="129"/>
      <c r="D76" s="185" t="s">
        <v>2144</v>
      </c>
      <c r="E76" s="186"/>
      <c r="F76" s="186"/>
      <c r="G76" s="186"/>
      <c r="H76" s="186"/>
      <c r="I76" s="186"/>
      <c r="J76" s="187">
        <f>J215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9"/>
      <c r="D77" s="185" t="s">
        <v>2145</v>
      </c>
      <c r="E77" s="186"/>
      <c r="F77" s="186"/>
      <c r="G77" s="186"/>
      <c r="H77" s="186"/>
      <c r="I77" s="186"/>
      <c r="J77" s="187">
        <f>J361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8"/>
      <c r="C78" s="179"/>
      <c r="D78" s="180" t="s">
        <v>2146</v>
      </c>
      <c r="E78" s="181"/>
      <c r="F78" s="181"/>
      <c r="G78" s="181"/>
      <c r="H78" s="181"/>
      <c r="I78" s="181"/>
      <c r="J78" s="182">
        <f>J477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4" s="2" customFormat="1" ht="6.96" customHeight="1">
      <c r="A84" s="42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4.96" customHeight="1">
      <c r="A85" s="42"/>
      <c r="B85" s="43"/>
      <c r="C85" s="27" t="s">
        <v>164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6" t="s">
        <v>16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173" t="str">
        <f>E7</f>
        <v>Cyklostezka Ohře – Dalovice-Všeborovice</v>
      </c>
      <c r="F88" s="36"/>
      <c r="G88" s="36"/>
      <c r="H88" s="36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" customFormat="1" ht="12" customHeight="1">
      <c r="B89" s="25"/>
      <c r="C89" s="36" t="s">
        <v>130</v>
      </c>
      <c r="D89" s="26"/>
      <c r="E89" s="26"/>
      <c r="F89" s="26"/>
      <c r="G89" s="26"/>
      <c r="H89" s="26"/>
      <c r="I89" s="26"/>
      <c r="J89" s="26"/>
      <c r="K89" s="26"/>
      <c r="L89" s="24"/>
    </row>
    <row r="90" s="2" customFormat="1" ht="16.5" customHeight="1">
      <c r="A90" s="42"/>
      <c r="B90" s="43"/>
      <c r="C90" s="44"/>
      <c r="D90" s="44"/>
      <c r="E90" s="173" t="s">
        <v>2140</v>
      </c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6" t="s">
        <v>132</v>
      </c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6.5" customHeight="1">
      <c r="A92" s="42"/>
      <c r="B92" s="43"/>
      <c r="C92" s="44"/>
      <c r="D92" s="44"/>
      <c r="E92" s="73" t="str">
        <f>E11</f>
        <v>SO 401.1 - Veřejné osvětlení_úsek č. 1</v>
      </c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6" t="s">
        <v>21</v>
      </c>
      <c r="D94" s="44"/>
      <c r="E94" s="44"/>
      <c r="F94" s="31" t="str">
        <f>F14</f>
        <v>Dalovice - Všeborovice</v>
      </c>
      <c r="G94" s="44"/>
      <c r="H94" s="44"/>
      <c r="I94" s="36" t="s">
        <v>23</v>
      </c>
      <c r="J94" s="76" t="str">
        <f>IF(J14="","",J14)</f>
        <v>15. 1. 2024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6" t="s">
        <v>25</v>
      </c>
      <c r="D96" s="44"/>
      <c r="E96" s="44"/>
      <c r="F96" s="31" t="str">
        <f>E17</f>
        <v>Karlovarský kraj</v>
      </c>
      <c r="G96" s="44"/>
      <c r="H96" s="44"/>
      <c r="I96" s="36" t="s">
        <v>32</v>
      </c>
      <c r="J96" s="40" t="str">
        <f>E23</f>
        <v>PONTIKA s.r.o.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6" t="s">
        <v>30</v>
      </c>
      <c r="D97" s="44"/>
      <c r="E97" s="44"/>
      <c r="F97" s="31" t="str">
        <f>IF(E20="","",E20)</f>
        <v>Vyplň údaj</v>
      </c>
      <c r="G97" s="44"/>
      <c r="H97" s="44"/>
      <c r="I97" s="36" t="s">
        <v>36</v>
      </c>
      <c r="J97" s="40" t="str">
        <f>E26</f>
        <v xml:space="preserve"> </v>
      </c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0.32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1" customFormat="1" ht="29.28" customHeight="1">
      <c r="A99" s="189"/>
      <c r="B99" s="190"/>
      <c r="C99" s="191" t="s">
        <v>165</v>
      </c>
      <c r="D99" s="192" t="s">
        <v>59</v>
      </c>
      <c r="E99" s="192" t="s">
        <v>55</v>
      </c>
      <c r="F99" s="192" t="s">
        <v>56</v>
      </c>
      <c r="G99" s="192" t="s">
        <v>166</v>
      </c>
      <c r="H99" s="192" t="s">
        <v>167</v>
      </c>
      <c r="I99" s="192" t="s">
        <v>168</v>
      </c>
      <c r="J99" s="192" t="s">
        <v>137</v>
      </c>
      <c r="K99" s="193" t="s">
        <v>169</v>
      </c>
      <c r="L99" s="194"/>
      <c r="M99" s="96" t="s">
        <v>19</v>
      </c>
      <c r="N99" s="97" t="s">
        <v>44</v>
      </c>
      <c r="O99" s="97" t="s">
        <v>170</v>
      </c>
      <c r="P99" s="97" t="s">
        <v>171</v>
      </c>
      <c r="Q99" s="97" t="s">
        <v>172</v>
      </c>
      <c r="R99" s="97" t="s">
        <v>173</v>
      </c>
      <c r="S99" s="97" t="s">
        <v>174</v>
      </c>
      <c r="T99" s="98" t="s">
        <v>175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2"/>
      <c r="B100" s="43"/>
      <c r="C100" s="103" t="s">
        <v>176</v>
      </c>
      <c r="D100" s="44"/>
      <c r="E100" s="44"/>
      <c r="F100" s="44"/>
      <c r="G100" s="44"/>
      <c r="H100" s="44"/>
      <c r="I100" s="44"/>
      <c r="J100" s="195">
        <f>BK100</f>
        <v>0</v>
      </c>
      <c r="K100" s="44"/>
      <c r="L100" s="48"/>
      <c r="M100" s="99"/>
      <c r="N100" s="196"/>
      <c r="O100" s="100"/>
      <c r="P100" s="197">
        <f>P101+P136+P214+P477</f>
        <v>0</v>
      </c>
      <c r="Q100" s="100"/>
      <c r="R100" s="197">
        <f>R101+R136+R214+R477</f>
        <v>28.467911999999998</v>
      </c>
      <c r="S100" s="100"/>
      <c r="T100" s="198">
        <f>T101+T136+T214+T477</f>
        <v>3.0270000000000001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73</v>
      </c>
      <c r="AU100" s="21" t="s">
        <v>138</v>
      </c>
      <c r="BK100" s="199">
        <f>BK101+BK136+BK214+BK477</f>
        <v>0</v>
      </c>
    </row>
    <row r="101" s="12" customFormat="1" ht="25.92" customHeight="1">
      <c r="A101" s="12"/>
      <c r="B101" s="200"/>
      <c r="C101" s="201"/>
      <c r="D101" s="202" t="s">
        <v>73</v>
      </c>
      <c r="E101" s="203" t="s">
        <v>177</v>
      </c>
      <c r="F101" s="203" t="s">
        <v>178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P102+P111+P120</f>
        <v>0</v>
      </c>
      <c r="Q101" s="208"/>
      <c r="R101" s="209">
        <f>R102+R111+R120</f>
        <v>0.26766000000000001</v>
      </c>
      <c r="S101" s="208"/>
      <c r="T101" s="210">
        <f>T102+T111+T120</f>
        <v>0.78000000000000003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74</v>
      </c>
      <c r="AY101" s="211" t="s">
        <v>179</v>
      </c>
      <c r="BK101" s="213">
        <f>BK102+BK111+BK120</f>
        <v>0</v>
      </c>
    </row>
    <row r="102" s="12" customFormat="1" ht="22.8" customHeight="1">
      <c r="A102" s="12"/>
      <c r="B102" s="200"/>
      <c r="C102" s="201"/>
      <c r="D102" s="202" t="s">
        <v>73</v>
      </c>
      <c r="E102" s="214" t="s">
        <v>81</v>
      </c>
      <c r="F102" s="214" t="s">
        <v>180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0.78000000000000003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73</v>
      </c>
      <c r="AU102" s="212" t="s">
        <v>81</v>
      </c>
      <c r="AY102" s="211" t="s">
        <v>179</v>
      </c>
      <c r="BK102" s="213">
        <f>BK103</f>
        <v>0</v>
      </c>
    </row>
    <row r="103" s="12" customFormat="1" ht="20.88" customHeight="1">
      <c r="A103" s="12"/>
      <c r="B103" s="200"/>
      <c r="C103" s="201"/>
      <c r="D103" s="202" t="s">
        <v>73</v>
      </c>
      <c r="E103" s="214" t="s">
        <v>220</v>
      </c>
      <c r="F103" s="214" t="s">
        <v>221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SUM(P104:P110)</f>
        <v>0</v>
      </c>
      <c r="Q103" s="208"/>
      <c r="R103" s="209">
        <f>SUM(R104:R110)</f>
        <v>0</v>
      </c>
      <c r="S103" s="208"/>
      <c r="T103" s="210">
        <f>SUM(T104:T110)</f>
        <v>0.78000000000000003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81</v>
      </c>
      <c r="AT103" s="212" t="s">
        <v>73</v>
      </c>
      <c r="AU103" s="212" t="s">
        <v>14</v>
      </c>
      <c r="AY103" s="211" t="s">
        <v>179</v>
      </c>
      <c r="BK103" s="213">
        <f>SUM(BK104:BK110)</f>
        <v>0</v>
      </c>
    </row>
    <row r="104" s="2" customFormat="1" ht="37.8" customHeight="1">
      <c r="A104" s="42"/>
      <c r="B104" s="43"/>
      <c r="C104" s="216" t="s">
        <v>81</v>
      </c>
      <c r="D104" s="216" t="s">
        <v>183</v>
      </c>
      <c r="E104" s="217" t="s">
        <v>2147</v>
      </c>
      <c r="F104" s="218" t="s">
        <v>2148</v>
      </c>
      <c r="G104" s="219" t="s">
        <v>186</v>
      </c>
      <c r="H104" s="220">
        <v>3</v>
      </c>
      <c r="I104" s="221"/>
      <c r="J104" s="222">
        <f>ROUND(I104*H104,2)</f>
        <v>0</v>
      </c>
      <c r="K104" s="218" t="s">
        <v>187</v>
      </c>
      <c r="L104" s="48"/>
      <c r="M104" s="223" t="s">
        <v>19</v>
      </c>
      <c r="N104" s="224" t="s">
        <v>45</v>
      </c>
      <c r="O104" s="88"/>
      <c r="P104" s="225">
        <f>O104*H104</f>
        <v>0</v>
      </c>
      <c r="Q104" s="225">
        <v>0</v>
      </c>
      <c r="R104" s="225">
        <f>Q104*H104</f>
        <v>0</v>
      </c>
      <c r="S104" s="225">
        <v>0.26000000000000001</v>
      </c>
      <c r="T104" s="226">
        <f>S104*H104</f>
        <v>0.78000000000000003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188</v>
      </c>
      <c r="AT104" s="227" t="s">
        <v>183</v>
      </c>
      <c r="AU104" s="227" t="s">
        <v>189</v>
      </c>
      <c r="AY104" s="21" t="s">
        <v>179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1" t="s">
        <v>81</v>
      </c>
      <c r="BK104" s="228">
        <f>ROUND(I104*H104,2)</f>
        <v>0</v>
      </c>
      <c r="BL104" s="21" t="s">
        <v>188</v>
      </c>
      <c r="BM104" s="227" t="s">
        <v>2149</v>
      </c>
    </row>
    <row r="105" s="2" customFormat="1">
      <c r="A105" s="42"/>
      <c r="B105" s="43"/>
      <c r="C105" s="44"/>
      <c r="D105" s="229" t="s">
        <v>190</v>
      </c>
      <c r="E105" s="44"/>
      <c r="F105" s="230" t="s">
        <v>2150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190</v>
      </c>
      <c r="AU105" s="21" t="s">
        <v>189</v>
      </c>
    </row>
    <row r="106" s="2" customFormat="1">
      <c r="A106" s="42"/>
      <c r="B106" s="43"/>
      <c r="C106" s="44"/>
      <c r="D106" s="236" t="s">
        <v>272</v>
      </c>
      <c r="E106" s="44"/>
      <c r="F106" s="277" t="s">
        <v>2151</v>
      </c>
      <c r="G106" s="44"/>
      <c r="H106" s="44"/>
      <c r="I106" s="231"/>
      <c r="J106" s="44"/>
      <c r="K106" s="44"/>
      <c r="L106" s="48"/>
      <c r="M106" s="232"/>
      <c r="N106" s="233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272</v>
      </c>
      <c r="AU106" s="21" t="s">
        <v>189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2152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189</v>
      </c>
      <c r="AV107" s="13" t="s">
        <v>81</v>
      </c>
      <c r="AW107" s="13" t="s">
        <v>35</v>
      </c>
      <c r="AX107" s="13" t="s">
        <v>74</v>
      </c>
      <c r="AY107" s="244" t="s">
        <v>179</v>
      </c>
    </row>
    <row r="108" s="13" customFormat="1">
      <c r="A108" s="13"/>
      <c r="B108" s="234"/>
      <c r="C108" s="235"/>
      <c r="D108" s="236" t="s">
        <v>192</v>
      </c>
      <c r="E108" s="237" t="s">
        <v>19</v>
      </c>
      <c r="F108" s="238" t="s">
        <v>2153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192</v>
      </c>
      <c r="AU108" s="244" t="s">
        <v>189</v>
      </c>
      <c r="AV108" s="13" t="s">
        <v>81</v>
      </c>
      <c r="AW108" s="13" t="s">
        <v>35</v>
      </c>
      <c r="AX108" s="13" t="s">
        <v>74</v>
      </c>
      <c r="AY108" s="244" t="s">
        <v>179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449</v>
      </c>
      <c r="G109" s="246"/>
      <c r="H109" s="249">
        <v>3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189</v>
      </c>
      <c r="AV109" s="14" t="s">
        <v>14</v>
      </c>
      <c r="AW109" s="14" t="s">
        <v>35</v>
      </c>
      <c r="AX109" s="14" t="s">
        <v>74</v>
      </c>
      <c r="AY109" s="255" t="s">
        <v>179</v>
      </c>
    </row>
    <row r="110" s="15" customFormat="1">
      <c r="A110" s="15"/>
      <c r="B110" s="256"/>
      <c r="C110" s="257"/>
      <c r="D110" s="236" t="s">
        <v>192</v>
      </c>
      <c r="E110" s="258" t="s">
        <v>19</v>
      </c>
      <c r="F110" s="259" t="s">
        <v>201</v>
      </c>
      <c r="G110" s="257"/>
      <c r="H110" s="260">
        <v>3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192</v>
      </c>
      <c r="AU110" s="266" t="s">
        <v>189</v>
      </c>
      <c r="AV110" s="15" t="s">
        <v>188</v>
      </c>
      <c r="AW110" s="15" t="s">
        <v>35</v>
      </c>
      <c r="AX110" s="15" t="s">
        <v>81</v>
      </c>
      <c r="AY110" s="266" t="s">
        <v>179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222</v>
      </c>
      <c r="F111" s="214" t="s">
        <v>332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P112</f>
        <v>0</v>
      </c>
      <c r="Q111" s="208"/>
      <c r="R111" s="209">
        <f>R112</f>
        <v>0.26766000000000001</v>
      </c>
      <c r="S111" s="208"/>
      <c r="T111" s="210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81</v>
      </c>
      <c r="AY111" s="211" t="s">
        <v>179</v>
      </c>
      <c r="BK111" s="213">
        <f>BK112</f>
        <v>0</v>
      </c>
    </row>
    <row r="112" s="12" customFormat="1" ht="20.88" customHeight="1">
      <c r="A112" s="12"/>
      <c r="B112" s="200"/>
      <c r="C112" s="201"/>
      <c r="D112" s="202" t="s">
        <v>73</v>
      </c>
      <c r="E112" s="214" t="s">
        <v>626</v>
      </c>
      <c r="F112" s="214" t="s">
        <v>627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SUM(P113:P119)</f>
        <v>0</v>
      </c>
      <c r="Q112" s="208"/>
      <c r="R112" s="209">
        <f>SUM(R113:R119)</f>
        <v>0.26766000000000001</v>
      </c>
      <c r="S112" s="208"/>
      <c r="T112" s="210">
        <f>SUM(T113:T119)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73</v>
      </c>
      <c r="AU112" s="212" t="s">
        <v>14</v>
      </c>
      <c r="AY112" s="211" t="s">
        <v>179</v>
      </c>
      <c r="BK112" s="213">
        <f>SUM(BK113:BK119)</f>
        <v>0</v>
      </c>
    </row>
    <row r="113" s="2" customFormat="1" ht="37.8" customHeight="1">
      <c r="A113" s="42"/>
      <c r="B113" s="43"/>
      <c r="C113" s="216" t="s">
        <v>14</v>
      </c>
      <c r="D113" s="216" t="s">
        <v>183</v>
      </c>
      <c r="E113" s="217" t="s">
        <v>2154</v>
      </c>
      <c r="F113" s="218" t="s">
        <v>2155</v>
      </c>
      <c r="G113" s="219" t="s">
        <v>186</v>
      </c>
      <c r="H113" s="220">
        <v>3</v>
      </c>
      <c r="I113" s="221"/>
      <c r="J113" s="222">
        <f>ROUND(I113*H113,2)</f>
        <v>0</v>
      </c>
      <c r="K113" s="218" t="s">
        <v>187</v>
      </c>
      <c r="L113" s="48"/>
      <c r="M113" s="223" t="s">
        <v>19</v>
      </c>
      <c r="N113" s="224" t="s">
        <v>45</v>
      </c>
      <c r="O113" s="88"/>
      <c r="P113" s="225">
        <f>O113*H113</f>
        <v>0</v>
      </c>
      <c r="Q113" s="225">
        <v>0.089219999999999994</v>
      </c>
      <c r="R113" s="225">
        <f>Q113*H113</f>
        <v>0.26766000000000001</v>
      </c>
      <c r="S113" s="225">
        <v>0</v>
      </c>
      <c r="T113" s="226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7" t="s">
        <v>188</v>
      </c>
      <c r="AT113" s="227" t="s">
        <v>183</v>
      </c>
      <c r="AU113" s="227" t="s">
        <v>189</v>
      </c>
      <c r="AY113" s="21" t="s">
        <v>179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1" t="s">
        <v>81</v>
      </c>
      <c r="BK113" s="228">
        <f>ROUND(I113*H113,2)</f>
        <v>0</v>
      </c>
      <c r="BL113" s="21" t="s">
        <v>188</v>
      </c>
      <c r="BM113" s="227" t="s">
        <v>2156</v>
      </c>
    </row>
    <row r="114" s="2" customFormat="1">
      <c r="A114" s="42"/>
      <c r="B114" s="43"/>
      <c r="C114" s="44"/>
      <c r="D114" s="229" t="s">
        <v>190</v>
      </c>
      <c r="E114" s="44"/>
      <c r="F114" s="230" t="s">
        <v>2157</v>
      </c>
      <c r="G114" s="44"/>
      <c r="H114" s="44"/>
      <c r="I114" s="231"/>
      <c r="J114" s="44"/>
      <c r="K114" s="44"/>
      <c r="L114" s="48"/>
      <c r="M114" s="232"/>
      <c r="N114" s="233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190</v>
      </c>
      <c r="AU114" s="21" t="s">
        <v>189</v>
      </c>
    </row>
    <row r="115" s="13" customFormat="1">
      <c r="A115" s="13"/>
      <c r="B115" s="234"/>
      <c r="C115" s="235"/>
      <c r="D115" s="236" t="s">
        <v>192</v>
      </c>
      <c r="E115" s="237" t="s">
        <v>19</v>
      </c>
      <c r="F115" s="238" t="s">
        <v>2152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192</v>
      </c>
      <c r="AU115" s="244" t="s">
        <v>189</v>
      </c>
      <c r="AV115" s="13" t="s">
        <v>81</v>
      </c>
      <c r="AW115" s="13" t="s">
        <v>35</v>
      </c>
      <c r="AX115" s="13" t="s">
        <v>74</v>
      </c>
      <c r="AY115" s="244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2153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3" customFormat="1">
      <c r="A117" s="13"/>
      <c r="B117" s="234"/>
      <c r="C117" s="235"/>
      <c r="D117" s="236" t="s">
        <v>192</v>
      </c>
      <c r="E117" s="237" t="s">
        <v>19</v>
      </c>
      <c r="F117" s="238" t="s">
        <v>2158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192</v>
      </c>
      <c r="AU117" s="244" t="s">
        <v>189</v>
      </c>
      <c r="AV117" s="13" t="s">
        <v>81</v>
      </c>
      <c r="AW117" s="13" t="s">
        <v>35</v>
      </c>
      <c r="AX117" s="13" t="s">
        <v>74</v>
      </c>
      <c r="AY117" s="244" t="s">
        <v>179</v>
      </c>
    </row>
    <row r="118" s="14" customFormat="1">
      <c r="A118" s="14"/>
      <c r="B118" s="245"/>
      <c r="C118" s="246"/>
      <c r="D118" s="236" t="s">
        <v>192</v>
      </c>
      <c r="E118" s="247" t="s">
        <v>19</v>
      </c>
      <c r="F118" s="248" t="s">
        <v>449</v>
      </c>
      <c r="G118" s="246"/>
      <c r="H118" s="249">
        <v>3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192</v>
      </c>
      <c r="AU118" s="255" t="s">
        <v>189</v>
      </c>
      <c r="AV118" s="14" t="s">
        <v>14</v>
      </c>
      <c r="AW118" s="14" t="s">
        <v>35</v>
      </c>
      <c r="AX118" s="14" t="s">
        <v>74</v>
      </c>
      <c r="AY118" s="255" t="s">
        <v>179</v>
      </c>
    </row>
    <row r="119" s="15" customFormat="1">
      <c r="A119" s="15"/>
      <c r="B119" s="256"/>
      <c r="C119" s="257"/>
      <c r="D119" s="236" t="s">
        <v>192</v>
      </c>
      <c r="E119" s="258" t="s">
        <v>19</v>
      </c>
      <c r="F119" s="259" t="s">
        <v>201</v>
      </c>
      <c r="G119" s="257"/>
      <c r="H119" s="260">
        <v>3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192</v>
      </c>
      <c r="AU119" s="266" t="s">
        <v>189</v>
      </c>
      <c r="AV119" s="15" t="s">
        <v>188</v>
      </c>
      <c r="AW119" s="15" t="s">
        <v>35</v>
      </c>
      <c r="AX119" s="15" t="s">
        <v>81</v>
      </c>
      <c r="AY119" s="266" t="s">
        <v>179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256</v>
      </c>
      <c r="F120" s="214" t="s">
        <v>414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P121</f>
        <v>0</v>
      </c>
      <c r="Q120" s="208"/>
      <c r="R120" s="209">
        <f>R121</f>
        <v>0</v>
      </c>
      <c r="S120" s="208"/>
      <c r="T120" s="21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81</v>
      </c>
      <c r="AT120" s="212" t="s">
        <v>73</v>
      </c>
      <c r="AU120" s="212" t="s">
        <v>81</v>
      </c>
      <c r="AY120" s="211" t="s">
        <v>179</v>
      </c>
      <c r="BK120" s="213">
        <f>BK121</f>
        <v>0</v>
      </c>
    </row>
    <row r="121" s="12" customFormat="1" ht="20.88" customHeight="1">
      <c r="A121" s="12"/>
      <c r="B121" s="200"/>
      <c r="C121" s="201"/>
      <c r="D121" s="202" t="s">
        <v>73</v>
      </c>
      <c r="E121" s="214" t="s">
        <v>466</v>
      </c>
      <c r="F121" s="214" t="s">
        <v>467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P122+P133</f>
        <v>0</v>
      </c>
      <c r="Q121" s="208"/>
      <c r="R121" s="209">
        <f>R122+R133</f>
        <v>0</v>
      </c>
      <c r="S121" s="208"/>
      <c r="T121" s="210">
        <f>T122+T133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81</v>
      </c>
      <c r="AT121" s="212" t="s">
        <v>73</v>
      </c>
      <c r="AU121" s="212" t="s">
        <v>14</v>
      </c>
      <c r="AY121" s="211" t="s">
        <v>179</v>
      </c>
      <c r="BK121" s="213">
        <f>BK122+BK133</f>
        <v>0</v>
      </c>
    </row>
    <row r="122" s="17" customFormat="1" ht="20.88" customHeight="1">
      <c r="A122" s="17"/>
      <c r="B122" s="289"/>
      <c r="C122" s="290"/>
      <c r="D122" s="291" t="s">
        <v>73</v>
      </c>
      <c r="E122" s="291" t="s">
        <v>468</v>
      </c>
      <c r="F122" s="291" t="s">
        <v>469</v>
      </c>
      <c r="G122" s="290"/>
      <c r="H122" s="290"/>
      <c r="I122" s="292"/>
      <c r="J122" s="293">
        <f>BK122</f>
        <v>0</v>
      </c>
      <c r="K122" s="290"/>
      <c r="L122" s="294"/>
      <c r="M122" s="295"/>
      <c r="N122" s="296"/>
      <c r="O122" s="296"/>
      <c r="P122" s="297">
        <f>SUM(P123:P132)</f>
        <v>0</v>
      </c>
      <c r="Q122" s="296"/>
      <c r="R122" s="297">
        <f>SUM(R123:R132)</f>
        <v>0</v>
      </c>
      <c r="S122" s="296"/>
      <c r="T122" s="298">
        <f>SUM(T123:T132)</f>
        <v>0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R122" s="299" t="s">
        <v>81</v>
      </c>
      <c r="AT122" s="300" t="s">
        <v>73</v>
      </c>
      <c r="AU122" s="300" t="s">
        <v>189</v>
      </c>
      <c r="AY122" s="299" t="s">
        <v>179</v>
      </c>
      <c r="BK122" s="301">
        <f>SUM(BK123:BK132)</f>
        <v>0</v>
      </c>
    </row>
    <row r="123" s="2" customFormat="1" ht="21.75" customHeight="1">
      <c r="A123" s="42"/>
      <c r="B123" s="43"/>
      <c r="C123" s="216" t="s">
        <v>189</v>
      </c>
      <c r="D123" s="216" t="s">
        <v>183</v>
      </c>
      <c r="E123" s="217" t="s">
        <v>1875</v>
      </c>
      <c r="F123" s="218" t="s">
        <v>1876</v>
      </c>
      <c r="G123" s="219" t="s">
        <v>269</v>
      </c>
      <c r="H123" s="220">
        <v>2.2469999999999999</v>
      </c>
      <c r="I123" s="221"/>
      <c r="J123" s="222">
        <f>ROUND(I123*H123,2)</f>
        <v>0</v>
      </c>
      <c r="K123" s="218" t="s">
        <v>187</v>
      </c>
      <c r="L123" s="48"/>
      <c r="M123" s="223" t="s">
        <v>19</v>
      </c>
      <c r="N123" s="224" t="s">
        <v>45</v>
      </c>
      <c r="O123" s="8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7" t="s">
        <v>188</v>
      </c>
      <c r="AT123" s="227" t="s">
        <v>183</v>
      </c>
      <c r="AU123" s="227" t="s">
        <v>188</v>
      </c>
      <c r="AY123" s="21" t="s">
        <v>179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1" t="s">
        <v>81</v>
      </c>
      <c r="BK123" s="228">
        <f>ROUND(I123*H123,2)</f>
        <v>0</v>
      </c>
      <c r="BL123" s="21" t="s">
        <v>188</v>
      </c>
      <c r="BM123" s="227" t="s">
        <v>2159</v>
      </c>
    </row>
    <row r="124" s="2" customFormat="1">
      <c r="A124" s="42"/>
      <c r="B124" s="43"/>
      <c r="C124" s="44"/>
      <c r="D124" s="229" t="s">
        <v>190</v>
      </c>
      <c r="E124" s="44"/>
      <c r="F124" s="230" t="s">
        <v>1878</v>
      </c>
      <c r="G124" s="44"/>
      <c r="H124" s="44"/>
      <c r="I124" s="231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190</v>
      </c>
      <c r="AU124" s="21" t="s">
        <v>188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2160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188</v>
      </c>
      <c r="AV125" s="13" t="s">
        <v>81</v>
      </c>
      <c r="AW125" s="13" t="s">
        <v>35</v>
      </c>
      <c r="AX125" s="13" t="s">
        <v>74</v>
      </c>
      <c r="AY125" s="244" t="s">
        <v>179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2161</v>
      </c>
      <c r="G126" s="246"/>
      <c r="H126" s="249">
        <v>2.2469999999999999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188</v>
      </c>
      <c r="AV126" s="14" t="s">
        <v>14</v>
      </c>
      <c r="AW126" s="14" t="s">
        <v>35</v>
      </c>
      <c r="AX126" s="14" t="s">
        <v>74</v>
      </c>
      <c r="AY126" s="255" t="s">
        <v>179</v>
      </c>
    </row>
    <row r="127" s="15" customFormat="1">
      <c r="A127" s="15"/>
      <c r="B127" s="256"/>
      <c r="C127" s="257"/>
      <c r="D127" s="236" t="s">
        <v>192</v>
      </c>
      <c r="E127" s="258" t="s">
        <v>19</v>
      </c>
      <c r="F127" s="259" t="s">
        <v>201</v>
      </c>
      <c r="G127" s="257"/>
      <c r="H127" s="260">
        <v>2.2469999999999999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192</v>
      </c>
      <c r="AU127" s="266" t="s">
        <v>188</v>
      </c>
      <c r="AV127" s="15" t="s">
        <v>188</v>
      </c>
      <c r="AW127" s="15" t="s">
        <v>35</v>
      </c>
      <c r="AX127" s="15" t="s">
        <v>81</v>
      </c>
      <c r="AY127" s="266" t="s">
        <v>179</v>
      </c>
    </row>
    <row r="128" s="2" customFormat="1" ht="16.5" customHeight="1">
      <c r="A128" s="42"/>
      <c r="B128" s="43"/>
      <c r="C128" s="216" t="s">
        <v>188</v>
      </c>
      <c r="D128" s="216" t="s">
        <v>183</v>
      </c>
      <c r="E128" s="217" t="s">
        <v>1894</v>
      </c>
      <c r="F128" s="218" t="s">
        <v>1895</v>
      </c>
      <c r="G128" s="219" t="s">
        <v>269</v>
      </c>
      <c r="H128" s="220">
        <v>4.4939999999999998</v>
      </c>
      <c r="I128" s="221"/>
      <c r="J128" s="222">
        <f>ROUND(I128*H128,2)</f>
        <v>0</v>
      </c>
      <c r="K128" s="218" t="s">
        <v>187</v>
      </c>
      <c r="L128" s="48"/>
      <c r="M128" s="223" t="s">
        <v>19</v>
      </c>
      <c r="N128" s="224" t="s">
        <v>45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188</v>
      </c>
      <c r="AT128" s="227" t="s">
        <v>183</v>
      </c>
      <c r="AU128" s="227" t="s">
        <v>188</v>
      </c>
      <c r="AY128" s="21" t="s">
        <v>179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1" t="s">
        <v>81</v>
      </c>
      <c r="BK128" s="228">
        <f>ROUND(I128*H128,2)</f>
        <v>0</v>
      </c>
      <c r="BL128" s="21" t="s">
        <v>188</v>
      </c>
      <c r="BM128" s="227" t="s">
        <v>2162</v>
      </c>
    </row>
    <row r="129" s="2" customFormat="1">
      <c r="A129" s="42"/>
      <c r="B129" s="43"/>
      <c r="C129" s="44"/>
      <c r="D129" s="229" t="s">
        <v>190</v>
      </c>
      <c r="E129" s="44"/>
      <c r="F129" s="230" t="s">
        <v>1897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190</v>
      </c>
      <c r="AU129" s="21" t="s">
        <v>188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2160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188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2163</v>
      </c>
      <c r="G131" s="246"/>
      <c r="H131" s="249">
        <v>4.4939999999999998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188</v>
      </c>
      <c r="AV131" s="14" t="s">
        <v>14</v>
      </c>
      <c r="AW131" s="14" t="s">
        <v>35</v>
      </c>
      <c r="AX131" s="14" t="s">
        <v>74</v>
      </c>
      <c r="AY131" s="255" t="s">
        <v>179</v>
      </c>
    </row>
    <row r="132" s="15" customFormat="1">
      <c r="A132" s="15"/>
      <c r="B132" s="256"/>
      <c r="C132" s="257"/>
      <c r="D132" s="236" t="s">
        <v>192</v>
      </c>
      <c r="E132" s="258" t="s">
        <v>19</v>
      </c>
      <c r="F132" s="259" t="s">
        <v>201</v>
      </c>
      <c r="G132" s="257"/>
      <c r="H132" s="260">
        <v>4.4939999999999998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192</v>
      </c>
      <c r="AU132" s="266" t="s">
        <v>188</v>
      </c>
      <c r="AV132" s="15" t="s">
        <v>188</v>
      </c>
      <c r="AW132" s="15" t="s">
        <v>35</v>
      </c>
      <c r="AX132" s="15" t="s">
        <v>81</v>
      </c>
      <c r="AY132" s="266" t="s">
        <v>179</v>
      </c>
    </row>
    <row r="133" s="17" customFormat="1" ht="20.88" customHeight="1">
      <c r="A133" s="17"/>
      <c r="B133" s="289"/>
      <c r="C133" s="290"/>
      <c r="D133" s="291" t="s">
        <v>73</v>
      </c>
      <c r="E133" s="291" t="s">
        <v>477</v>
      </c>
      <c r="F133" s="291" t="s">
        <v>478</v>
      </c>
      <c r="G133" s="290"/>
      <c r="H133" s="290"/>
      <c r="I133" s="292"/>
      <c r="J133" s="293">
        <f>BK133</f>
        <v>0</v>
      </c>
      <c r="K133" s="290"/>
      <c r="L133" s="294"/>
      <c r="M133" s="295"/>
      <c r="N133" s="296"/>
      <c r="O133" s="296"/>
      <c r="P133" s="297">
        <f>SUM(P134:P135)</f>
        <v>0</v>
      </c>
      <c r="Q133" s="296"/>
      <c r="R133" s="297">
        <f>SUM(R134:R135)</f>
        <v>0</v>
      </c>
      <c r="S133" s="296"/>
      <c r="T133" s="298">
        <f>SUM(T134:T135)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299" t="s">
        <v>81</v>
      </c>
      <c r="AT133" s="300" t="s">
        <v>73</v>
      </c>
      <c r="AU133" s="300" t="s">
        <v>189</v>
      </c>
      <c r="AY133" s="299" t="s">
        <v>179</v>
      </c>
      <c r="BK133" s="301">
        <f>SUM(BK134:BK135)</f>
        <v>0</v>
      </c>
    </row>
    <row r="134" s="2" customFormat="1" ht="24.15" customHeight="1">
      <c r="A134" s="42"/>
      <c r="B134" s="43"/>
      <c r="C134" s="216" t="s">
        <v>222</v>
      </c>
      <c r="D134" s="216" t="s">
        <v>183</v>
      </c>
      <c r="E134" s="217" t="s">
        <v>2164</v>
      </c>
      <c r="F134" s="218" t="s">
        <v>2165</v>
      </c>
      <c r="G134" s="219" t="s">
        <v>269</v>
      </c>
      <c r="H134" s="220">
        <v>0.26800000000000002</v>
      </c>
      <c r="I134" s="221"/>
      <c r="J134" s="222">
        <f>ROUND(I134*H134,2)</f>
        <v>0</v>
      </c>
      <c r="K134" s="218" t="s">
        <v>187</v>
      </c>
      <c r="L134" s="48"/>
      <c r="M134" s="223" t="s">
        <v>19</v>
      </c>
      <c r="N134" s="224" t="s">
        <v>45</v>
      </c>
      <c r="O134" s="8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7" t="s">
        <v>188</v>
      </c>
      <c r="AT134" s="227" t="s">
        <v>183</v>
      </c>
      <c r="AU134" s="227" t="s">
        <v>188</v>
      </c>
      <c r="AY134" s="21" t="s">
        <v>179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1" t="s">
        <v>81</v>
      </c>
      <c r="BK134" s="228">
        <f>ROUND(I134*H134,2)</f>
        <v>0</v>
      </c>
      <c r="BL134" s="21" t="s">
        <v>188</v>
      </c>
      <c r="BM134" s="227" t="s">
        <v>2166</v>
      </c>
    </row>
    <row r="135" s="2" customFormat="1">
      <c r="A135" s="42"/>
      <c r="B135" s="43"/>
      <c r="C135" s="44"/>
      <c r="D135" s="229" t="s">
        <v>190</v>
      </c>
      <c r="E135" s="44"/>
      <c r="F135" s="230" t="s">
        <v>2167</v>
      </c>
      <c r="G135" s="44"/>
      <c r="H135" s="44"/>
      <c r="I135" s="231"/>
      <c r="J135" s="44"/>
      <c r="K135" s="44"/>
      <c r="L135" s="48"/>
      <c r="M135" s="232"/>
      <c r="N135" s="233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190</v>
      </c>
      <c r="AU135" s="21" t="s">
        <v>188</v>
      </c>
    </row>
    <row r="136" s="12" customFormat="1" ht="25.92" customHeight="1">
      <c r="A136" s="12"/>
      <c r="B136" s="200"/>
      <c r="C136" s="201"/>
      <c r="D136" s="202" t="s">
        <v>73</v>
      </c>
      <c r="E136" s="203" t="s">
        <v>484</v>
      </c>
      <c r="F136" s="203" t="s">
        <v>485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P137</f>
        <v>0</v>
      </c>
      <c r="Q136" s="208"/>
      <c r="R136" s="209">
        <f>R137</f>
        <v>0.6151890000000001</v>
      </c>
      <c r="S136" s="208"/>
      <c r="T136" s="210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14</v>
      </c>
      <c r="AT136" s="212" t="s">
        <v>73</v>
      </c>
      <c r="AU136" s="212" t="s">
        <v>74</v>
      </c>
      <c r="AY136" s="211" t="s">
        <v>179</v>
      </c>
      <c r="BK136" s="213">
        <f>BK137</f>
        <v>0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2168</v>
      </c>
      <c r="F137" s="214" t="s">
        <v>2169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SUM(P138:P213)</f>
        <v>0</v>
      </c>
      <c r="Q137" s="208"/>
      <c r="R137" s="209">
        <f>SUM(R138:R213)</f>
        <v>0.6151890000000001</v>
      </c>
      <c r="S137" s="208"/>
      <c r="T137" s="210">
        <f>SUM(T138:T213)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14</v>
      </c>
      <c r="AT137" s="212" t="s">
        <v>73</v>
      </c>
      <c r="AU137" s="212" t="s">
        <v>81</v>
      </c>
      <c r="AY137" s="211" t="s">
        <v>179</v>
      </c>
      <c r="BK137" s="213">
        <f>SUM(BK138:BK213)</f>
        <v>0</v>
      </c>
    </row>
    <row r="138" s="2" customFormat="1" ht="24.15" customHeight="1">
      <c r="A138" s="42"/>
      <c r="B138" s="43"/>
      <c r="C138" s="216" t="s">
        <v>211</v>
      </c>
      <c r="D138" s="216" t="s">
        <v>183</v>
      </c>
      <c r="E138" s="217" t="s">
        <v>2170</v>
      </c>
      <c r="F138" s="218" t="s">
        <v>2171</v>
      </c>
      <c r="G138" s="219" t="s">
        <v>204</v>
      </c>
      <c r="H138" s="220">
        <v>21</v>
      </c>
      <c r="I138" s="221"/>
      <c r="J138" s="222">
        <f>ROUND(I138*H138,2)</f>
        <v>0</v>
      </c>
      <c r="K138" s="218" t="s">
        <v>187</v>
      </c>
      <c r="L138" s="48"/>
      <c r="M138" s="223" t="s">
        <v>19</v>
      </c>
      <c r="N138" s="224" t="s">
        <v>45</v>
      </c>
      <c r="O138" s="8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7" t="s">
        <v>229</v>
      </c>
      <c r="AT138" s="227" t="s">
        <v>183</v>
      </c>
      <c r="AU138" s="227" t="s">
        <v>14</v>
      </c>
      <c r="AY138" s="21" t="s">
        <v>179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1" t="s">
        <v>81</v>
      </c>
      <c r="BK138" s="228">
        <f>ROUND(I138*H138,2)</f>
        <v>0</v>
      </c>
      <c r="BL138" s="21" t="s">
        <v>229</v>
      </c>
      <c r="BM138" s="227" t="s">
        <v>2172</v>
      </c>
    </row>
    <row r="139" s="2" customFormat="1">
      <c r="A139" s="42"/>
      <c r="B139" s="43"/>
      <c r="C139" s="44"/>
      <c r="D139" s="229" t="s">
        <v>190</v>
      </c>
      <c r="E139" s="44"/>
      <c r="F139" s="230" t="s">
        <v>2173</v>
      </c>
      <c r="G139" s="44"/>
      <c r="H139" s="44"/>
      <c r="I139" s="231"/>
      <c r="J139" s="44"/>
      <c r="K139" s="44"/>
      <c r="L139" s="48"/>
      <c r="M139" s="232"/>
      <c r="N139" s="233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1" t="s">
        <v>190</v>
      </c>
      <c r="AU139" s="21" t="s">
        <v>14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2174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14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2175</v>
      </c>
      <c r="G141" s="246"/>
      <c r="H141" s="249">
        <v>21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14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5" customFormat="1">
      <c r="A142" s="15"/>
      <c r="B142" s="256"/>
      <c r="C142" s="257"/>
      <c r="D142" s="236" t="s">
        <v>192</v>
      </c>
      <c r="E142" s="258" t="s">
        <v>19</v>
      </c>
      <c r="F142" s="259" t="s">
        <v>201</v>
      </c>
      <c r="G142" s="257"/>
      <c r="H142" s="260">
        <v>21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192</v>
      </c>
      <c r="AU142" s="266" t="s">
        <v>14</v>
      </c>
      <c r="AV142" s="15" t="s">
        <v>188</v>
      </c>
      <c r="AW142" s="15" t="s">
        <v>35</v>
      </c>
      <c r="AX142" s="15" t="s">
        <v>81</v>
      </c>
      <c r="AY142" s="266" t="s">
        <v>179</v>
      </c>
    </row>
    <row r="143" s="2" customFormat="1" ht="16.5" customHeight="1">
      <c r="A143" s="42"/>
      <c r="B143" s="43"/>
      <c r="C143" s="267" t="s">
        <v>240</v>
      </c>
      <c r="D143" s="267" t="s">
        <v>266</v>
      </c>
      <c r="E143" s="268" t="s">
        <v>2176</v>
      </c>
      <c r="F143" s="269" t="s">
        <v>2177</v>
      </c>
      <c r="G143" s="270" t="s">
        <v>204</v>
      </c>
      <c r="H143" s="271">
        <v>22.050000000000001</v>
      </c>
      <c r="I143" s="272"/>
      <c r="J143" s="273">
        <f>ROUND(I143*H143,2)</f>
        <v>0</v>
      </c>
      <c r="K143" s="269" t="s">
        <v>187</v>
      </c>
      <c r="L143" s="274"/>
      <c r="M143" s="275" t="s">
        <v>19</v>
      </c>
      <c r="N143" s="276" t="s">
        <v>45</v>
      </c>
      <c r="O143" s="88"/>
      <c r="P143" s="225">
        <f>O143*H143</f>
        <v>0</v>
      </c>
      <c r="Q143" s="225">
        <v>0.00123</v>
      </c>
      <c r="R143" s="225">
        <f>Q143*H143</f>
        <v>0.0271215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2178</v>
      </c>
      <c r="AT143" s="227" t="s">
        <v>266</v>
      </c>
      <c r="AU143" s="227" t="s">
        <v>14</v>
      </c>
      <c r="AY143" s="21" t="s">
        <v>179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1" t="s">
        <v>81</v>
      </c>
      <c r="BK143" s="228">
        <f>ROUND(I143*H143,2)</f>
        <v>0</v>
      </c>
      <c r="BL143" s="21" t="s">
        <v>398</v>
      </c>
      <c r="BM143" s="227" t="s">
        <v>2179</v>
      </c>
    </row>
    <row r="144" s="2" customFormat="1">
      <c r="A144" s="42"/>
      <c r="B144" s="43"/>
      <c r="C144" s="44"/>
      <c r="D144" s="236" t="s">
        <v>272</v>
      </c>
      <c r="E144" s="44"/>
      <c r="F144" s="277" t="s">
        <v>2180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272</v>
      </c>
      <c r="AU144" s="21" t="s">
        <v>14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2174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14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2175</v>
      </c>
      <c r="G146" s="246"/>
      <c r="H146" s="249">
        <v>21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14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21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14</v>
      </c>
      <c r="AV147" s="15" t="s">
        <v>188</v>
      </c>
      <c r="AW147" s="15" t="s">
        <v>35</v>
      </c>
      <c r="AX147" s="15" t="s">
        <v>74</v>
      </c>
      <c r="AY147" s="266" t="s">
        <v>179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2181</v>
      </c>
      <c r="G148" s="246"/>
      <c r="H148" s="249">
        <v>22.050000000000001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14</v>
      </c>
      <c r="AV148" s="14" t="s">
        <v>14</v>
      </c>
      <c r="AW148" s="14" t="s">
        <v>35</v>
      </c>
      <c r="AX148" s="14" t="s">
        <v>81</v>
      </c>
      <c r="AY148" s="255" t="s">
        <v>179</v>
      </c>
    </row>
    <row r="149" s="2" customFormat="1" ht="16.5" customHeight="1">
      <c r="A149" s="42"/>
      <c r="B149" s="43"/>
      <c r="C149" s="267" t="s">
        <v>217</v>
      </c>
      <c r="D149" s="267" t="s">
        <v>266</v>
      </c>
      <c r="E149" s="268" t="s">
        <v>2182</v>
      </c>
      <c r="F149" s="269" t="s">
        <v>2183</v>
      </c>
      <c r="G149" s="270" t="s">
        <v>325</v>
      </c>
      <c r="H149" s="271">
        <v>2</v>
      </c>
      <c r="I149" s="272"/>
      <c r="J149" s="273">
        <f>ROUND(I149*H149,2)</f>
        <v>0</v>
      </c>
      <c r="K149" s="269" t="s">
        <v>187</v>
      </c>
      <c r="L149" s="274"/>
      <c r="M149" s="275" t="s">
        <v>19</v>
      </c>
      <c r="N149" s="276" t="s">
        <v>45</v>
      </c>
      <c r="O149" s="88"/>
      <c r="P149" s="225">
        <f>O149*H149</f>
        <v>0</v>
      </c>
      <c r="Q149" s="225">
        <v>0.00055000000000000003</v>
      </c>
      <c r="R149" s="225">
        <f>Q149*H149</f>
        <v>0.0011000000000000001</v>
      </c>
      <c r="S149" s="225">
        <v>0</v>
      </c>
      <c r="T149" s="226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7" t="s">
        <v>2178</v>
      </c>
      <c r="AT149" s="227" t="s">
        <v>266</v>
      </c>
      <c r="AU149" s="227" t="s">
        <v>14</v>
      </c>
      <c r="AY149" s="21" t="s">
        <v>179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1" t="s">
        <v>81</v>
      </c>
      <c r="BK149" s="228">
        <f>ROUND(I149*H149,2)</f>
        <v>0</v>
      </c>
      <c r="BL149" s="21" t="s">
        <v>398</v>
      </c>
      <c r="BM149" s="227" t="s">
        <v>2184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1674</v>
      </c>
      <c r="G150" s="246"/>
      <c r="H150" s="249">
        <v>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14</v>
      </c>
      <c r="AV150" s="14" t="s">
        <v>14</v>
      </c>
      <c r="AW150" s="14" t="s">
        <v>35</v>
      </c>
      <c r="AX150" s="14" t="s">
        <v>74</v>
      </c>
      <c r="AY150" s="255" t="s">
        <v>179</v>
      </c>
    </row>
    <row r="151" s="15" customFormat="1">
      <c r="A151" s="15"/>
      <c r="B151" s="256"/>
      <c r="C151" s="257"/>
      <c r="D151" s="236" t="s">
        <v>192</v>
      </c>
      <c r="E151" s="258" t="s">
        <v>19</v>
      </c>
      <c r="F151" s="259" t="s">
        <v>201</v>
      </c>
      <c r="G151" s="257"/>
      <c r="H151" s="260">
        <v>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192</v>
      </c>
      <c r="AU151" s="266" t="s">
        <v>14</v>
      </c>
      <c r="AV151" s="15" t="s">
        <v>188</v>
      </c>
      <c r="AW151" s="15" t="s">
        <v>35</v>
      </c>
      <c r="AX151" s="15" t="s">
        <v>81</v>
      </c>
      <c r="AY151" s="266" t="s">
        <v>179</v>
      </c>
    </row>
    <row r="152" s="2" customFormat="1" ht="24.15" customHeight="1">
      <c r="A152" s="42"/>
      <c r="B152" s="43"/>
      <c r="C152" s="216" t="s">
        <v>256</v>
      </c>
      <c r="D152" s="216" t="s">
        <v>183</v>
      </c>
      <c r="E152" s="217" t="s">
        <v>2185</v>
      </c>
      <c r="F152" s="218" t="s">
        <v>2186</v>
      </c>
      <c r="G152" s="219" t="s">
        <v>204</v>
      </c>
      <c r="H152" s="220">
        <v>131</v>
      </c>
      <c r="I152" s="221"/>
      <c r="J152" s="222">
        <f>ROUND(I152*H152,2)</f>
        <v>0</v>
      </c>
      <c r="K152" s="218" t="s">
        <v>187</v>
      </c>
      <c r="L152" s="48"/>
      <c r="M152" s="223" t="s">
        <v>19</v>
      </c>
      <c r="N152" s="224" t="s">
        <v>45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229</v>
      </c>
      <c r="AT152" s="227" t="s">
        <v>183</v>
      </c>
      <c r="AU152" s="227" t="s">
        <v>14</v>
      </c>
      <c r="AY152" s="21" t="s">
        <v>179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1" t="s">
        <v>81</v>
      </c>
      <c r="BK152" s="228">
        <f>ROUND(I152*H152,2)</f>
        <v>0</v>
      </c>
      <c r="BL152" s="21" t="s">
        <v>229</v>
      </c>
      <c r="BM152" s="227" t="s">
        <v>14</v>
      </c>
    </row>
    <row r="153" s="2" customFormat="1">
      <c r="A153" s="42"/>
      <c r="B153" s="43"/>
      <c r="C153" s="44"/>
      <c r="D153" s="229" t="s">
        <v>190</v>
      </c>
      <c r="E153" s="44"/>
      <c r="F153" s="230" t="s">
        <v>2187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190</v>
      </c>
      <c r="AU153" s="21" t="s">
        <v>14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2188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14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198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14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199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14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2189</v>
      </c>
      <c r="G157" s="246"/>
      <c r="H157" s="249">
        <v>131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14</v>
      </c>
      <c r="AV157" s="14" t="s">
        <v>14</v>
      </c>
      <c r="AW157" s="14" t="s">
        <v>35</v>
      </c>
      <c r="AX157" s="14" t="s">
        <v>74</v>
      </c>
      <c r="AY157" s="255" t="s">
        <v>179</v>
      </c>
    </row>
    <row r="158" s="15" customFormat="1">
      <c r="A158" s="15"/>
      <c r="B158" s="256"/>
      <c r="C158" s="257"/>
      <c r="D158" s="236" t="s">
        <v>192</v>
      </c>
      <c r="E158" s="258" t="s">
        <v>19</v>
      </c>
      <c r="F158" s="259" t="s">
        <v>201</v>
      </c>
      <c r="G158" s="257"/>
      <c r="H158" s="260">
        <v>131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192</v>
      </c>
      <c r="AU158" s="266" t="s">
        <v>14</v>
      </c>
      <c r="AV158" s="15" t="s">
        <v>188</v>
      </c>
      <c r="AW158" s="15" t="s">
        <v>35</v>
      </c>
      <c r="AX158" s="15" t="s">
        <v>81</v>
      </c>
      <c r="AY158" s="266" t="s">
        <v>179</v>
      </c>
    </row>
    <row r="159" s="2" customFormat="1" ht="16.5" customHeight="1">
      <c r="A159" s="42"/>
      <c r="B159" s="43"/>
      <c r="C159" s="267" t="s">
        <v>225</v>
      </c>
      <c r="D159" s="267" t="s">
        <v>266</v>
      </c>
      <c r="E159" s="268" t="s">
        <v>2190</v>
      </c>
      <c r="F159" s="269" t="s">
        <v>2191</v>
      </c>
      <c r="G159" s="270" t="s">
        <v>204</v>
      </c>
      <c r="H159" s="271">
        <v>150.65000000000001</v>
      </c>
      <c r="I159" s="272"/>
      <c r="J159" s="273">
        <f>ROUND(I159*H159,2)</f>
        <v>0</v>
      </c>
      <c r="K159" s="269" t="s">
        <v>187</v>
      </c>
      <c r="L159" s="274"/>
      <c r="M159" s="275" t="s">
        <v>19</v>
      </c>
      <c r="N159" s="276" t="s">
        <v>45</v>
      </c>
      <c r="O159" s="88"/>
      <c r="P159" s="225">
        <f>O159*H159</f>
        <v>0</v>
      </c>
      <c r="Q159" s="225">
        <v>0.00012</v>
      </c>
      <c r="R159" s="225">
        <f>Q159*H159</f>
        <v>0.018078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401</v>
      </c>
      <c r="AT159" s="227" t="s">
        <v>266</v>
      </c>
      <c r="AU159" s="227" t="s">
        <v>14</v>
      </c>
      <c r="AY159" s="21" t="s">
        <v>179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1" t="s">
        <v>81</v>
      </c>
      <c r="BK159" s="228">
        <f>ROUND(I159*H159,2)</f>
        <v>0</v>
      </c>
      <c r="BL159" s="21" t="s">
        <v>229</v>
      </c>
      <c r="BM159" s="227" t="s">
        <v>188</v>
      </c>
    </row>
    <row r="160" s="14" customFormat="1">
      <c r="A160" s="14"/>
      <c r="B160" s="245"/>
      <c r="C160" s="246"/>
      <c r="D160" s="236" t="s">
        <v>192</v>
      </c>
      <c r="E160" s="247" t="s">
        <v>19</v>
      </c>
      <c r="F160" s="248" t="s">
        <v>2189</v>
      </c>
      <c r="G160" s="246"/>
      <c r="H160" s="249">
        <v>131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192</v>
      </c>
      <c r="AU160" s="255" t="s">
        <v>14</v>
      </c>
      <c r="AV160" s="14" t="s">
        <v>14</v>
      </c>
      <c r="AW160" s="14" t="s">
        <v>35</v>
      </c>
      <c r="AX160" s="14" t="s">
        <v>74</v>
      </c>
      <c r="AY160" s="255" t="s">
        <v>179</v>
      </c>
    </row>
    <row r="161" s="15" customFormat="1">
      <c r="A161" s="15"/>
      <c r="B161" s="256"/>
      <c r="C161" s="257"/>
      <c r="D161" s="236" t="s">
        <v>192</v>
      </c>
      <c r="E161" s="258" t="s">
        <v>19</v>
      </c>
      <c r="F161" s="259" t="s">
        <v>201</v>
      </c>
      <c r="G161" s="257"/>
      <c r="H161" s="260">
        <v>131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192</v>
      </c>
      <c r="AU161" s="266" t="s">
        <v>14</v>
      </c>
      <c r="AV161" s="15" t="s">
        <v>188</v>
      </c>
      <c r="AW161" s="15" t="s">
        <v>35</v>
      </c>
      <c r="AX161" s="15" t="s">
        <v>74</v>
      </c>
      <c r="AY161" s="266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2192</v>
      </c>
      <c r="G162" s="246"/>
      <c r="H162" s="249">
        <v>150.65000000000001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14</v>
      </c>
      <c r="AV162" s="14" t="s">
        <v>14</v>
      </c>
      <c r="AW162" s="14" t="s">
        <v>35</v>
      </c>
      <c r="AX162" s="14" t="s">
        <v>81</v>
      </c>
      <c r="AY162" s="255" t="s">
        <v>179</v>
      </c>
    </row>
    <row r="163" s="2" customFormat="1" ht="24.15" customHeight="1">
      <c r="A163" s="42"/>
      <c r="B163" s="43"/>
      <c r="C163" s="216" t="s">
        <v>181</v>
      </c>
      <c r="D163" s="216" t="s">
        <v>183</v>
      </c>
      <c r="E163" s="217" t="s">
        <v>2193</v>
      </c>
      <c r="F163" s="218" t="s">
        <v>2194</v>
      </c>
      <c r="G163" s="219" t="s">
        <v>204</v>
      </c>
      <c r="H163" s="220">
        <v>17</v>
      </c>
      <c r="I163" s="221"/>
      <c r="J163" s="222">
        <f>ROUND(I163*H163,2)</f>
        <v>0</v>
      </c>
      <c r="K163" s="218" t="s">
        <v>187</v>
      </c>
      <c r="L163" s="48"/>
      <c r="M163" s="223" t="s">
        <v>19</v>
      </c>
      <c r="N163" s="224" t="s">
        <v>45</v>
      </c>
      <c r="O163" s="8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7" t="s">
        <v>229</v>
      </c>
      <c r="AT163" s="227" t="s">
        <v>183</v>
      </c>
      <c r="AU163" s="227" t="s">
        <v>14</v>
      </c>
      <c r="AY163" s="21" t="s">
        <v>179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1" t="s">
        <v>81</v>
      </c>
      <c r="BK163" s="228">
        <f>ROUND(I163*H163,2)</f>
        <v>0</v>
      </c>
      <c r="BL163" s="21" t="s">
        <v>229</v>
      </c>
      <c r="BM163" s="227" t="s">
        <v>211</v>
      </c>
    </row>
    <row r="164" s="2" customFormat="1">
      <c r="A164" s="42"/>
      <c r="B164" s="43"/>
      <c r="C164" s="44"/>
      <c r="D164" s="229" t="s">
        <v>190</v>
      </c>
      <c r="E164" s="44"/>
      <c r="F164" s="230" t="s">
        <v>2195</v>
      </c>
      <c r="G164" s="44"/>
      <c r="H164" s="44"/>
      <c r="I164" s="231"/>
      <c r="J164" s="44"/>
      <c r="K164" s="44"/>
      <c r="L164" s="48"/>
      <c r="M164" s="232"/>
      <c r="N164" s="233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190</v>
      </c>
      <c r="AU164" s="21" t="s">
        <v>14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2188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14</v>
      </c>
      <c r="AV165" s="13" t="s">
        <v>81</v>
      </c>
      <c r="AW165" s="13" t="s">
        <v>35</v>
      </c>
      <c r="AX165" s="13" t="s">
        <v>74</v>
      </c>
      <c r="AY165" s="244" t="s">
        <v>179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198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14</v>
      </c>
      <c r="AV166" s="13" t="s">
        <v>81</v>
      </c>
      <c r="AW166" s="13" t="s">
        <v>35</v>
      </c>
      <c r="AX166" s="13" t="s">
        <v>74</v>
      </c>
      <c r="AY166" s="244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199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14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2196</v>
      </c>
      <c r="G168" s="246"/>
      <c r="H168" s="249">
        <v>17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14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5" customFormat="1">
      <c r="A169" s="15"/>
      <c r="B169" s="256"/>
      <c r="C169" s="257"/>
      <c r="D169" s="236" t="s">
        <v>192</v>
      </c>
      <c r="E169" s="258" t="s">
        <v>19</v>
      </c>
      <c r="F169" s="259" t="s">
        <v>201</v>
      </c>
      <c r="G169" s="257"/>
      <c r="H169" s="260">
        <v>17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192</v>
      </c>
      <c r="AU169" s="266" t="s">
        <v>14</v>
      </c>
      <c r="AV169" s="15" t="s">
        <v>188</v>
      </c>
      <c r="AW169" s="15" t="s">
        <v>35</v>
      </c>
      <c r="AX169" s="15" t="s">
        <v>81</v>
      </c>
      <c r="AY169" s="266" t="s">
        <v>179</v>
      </c>
    </row>
    <row r="170" s="2" customFormat="1" ht="16.5" customHeight="1">
      <c r="A170" s="42"/>
      <c r="B170" s="43"/>
      <c r="C170" s="267" t="s">
        <v>207</v>
      </c>
      <c r="D170" s="267" t="s">
        <v>266</v>
      </c>
      <c r="E170" s="268" t="s">
        <v>2197</v>
      </c>
      <c r="F170" s="269" t="s">
        <v>2198</v>
      </c>
      <c r="G170" s="270" t="s">
        <v>204</v>
      </c>
      <c r="H170" s="271">
        <v>19.550000000000001</v>
      </c>
      <c r="I170" s="272"/>
      <c r="J170" s="273">
        <f>ROUND(I170*H170,2)</f>
        <v>0</v>
      </c>
      <c r="K170" s="269" t="s">
        <v>187</v>
      </c>
      <c r="L170" s="274"/>
      <c r="M170" s="275" t="s">
        <v>19</v>
      </c>
      <c r="N170" s="276" t="s">
        <v>45</v>
      </c>
      <c r="O170" s="88"/>
      <c r="P170" s="225">
        <f>O170*H170</f>
        <v>0</v>
      </c>
      <c r="Q170" s="225">
        <v>0.00064000000000000005</v>
      </c>
      <c r="R170" s="225">
        <f>Q170*H170</f>
        <v>0.012512000000000002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401</v>
      </c>
      <c r="AT170" s="227" t="s">
        <v>266</v>
      </c>
      <c r="AU170" s="227" t="s">
        <v>14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229</v>
      </c>
      <c r="BM170" s="227" t="s">
        <v>217</v>
      </c>
    </row>
    <row r="171" s="14" customFormat="1">
      <c r="A171" s="14"/>
      <c r="B171" s="245"/>
      <c r="C171" s="246"/>
      <c r="D171" s="236" t="s">
        <v>192</v>
      </c>
      <c r="E171" s="247" t="s">
        <v>19</v>
      </c>
      <c r="F171" s="248" t="s">
        <v>2196</v>
      </c>
      <c r="G171" s="246"/>
      <c r="H171" s="249">
        <v>17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192</v>
      </c>
      <c r="AU171" s="255" t="s">
        <v>14</v>
      </c>
      <c r="AV171" s="14" t="s">
        <v>14</v>
      </c>
      <c r="AW171" s="14" t="s">
        <v>35</v>
      </c>
      <c r="AX171" s="14" t="s">
        <v>74</v>
      </c>
      <c r="AY171" s="255" t="s">
        <v>179</v>
      </c>
    </row>
    <row r="172" s="15" customFormat="1">
      <c r="A172" s="15"/>
      <c r="B172" s="256"/>
      <c r="C172" s="257"/>
      <c r="D172" s="236" t="s">
        <v>192</v>
      </c>
      <c r="E172" s="258" t="s">
        <v>19</v>
      </c>
      <c r="F172" s="259" t="s">
        <v>201</v>
      </c>
      <c r="G172" s="257"/>
      <c r="H172" s="260">
        <v>17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192</v>
      </c>
      <c r="AU172" s="266" t="s">
        <v>14</v>
      </c>
      <c r="AV172" s="15" t="s">
        <v>188</v>
      </c>
      <c r="AW172" s="15" t="s">
        <v>35</v>
      </c>
      <c r="AX172" s="15" t="s">
        <v>74</v>
      </c>
      <c r="AY172" s="266" t="s">
        <v>179</v>
      </c>
    </row>
    <row r="173" s="14" customFormat="1">
      <c r="A173" s="14"/>
      <c r="B173" s="245"/>
      <c r="C173" s="246"/>
      <c r="D173" s="236" t="s">
        <v>192</v>
      </c>
      <c r="E173" s="247" t="s">
        <v>19</v>
      </c>
      <c r="F173" s="248" t="s">
        <v>2199</v>
      </c>
      <c r="G173" s="246"/>
      <c r="H173" s="249">
        <v>19.550000000000001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192</v>
      </c>
      <c r="AU173" s="255" t="s">
        <v>14</v>
      </c>
      <c r="AV173" s="14" t="s">
        <v>14</v>
      </c>
      <c r="AW173" s="14" t="s">
        <v>35</v>
      </c>
      <c r="AX173" s="14" t="s">
        <v>81</v>
      </c>
      <c r="AY173" s="255" t="s">
        <v>179</v>
      </c>
    </row>
    <row r="174" s="2" customFormat="1" ht="24.15" customHeight="1">
      <c r="A174" s="42"/>
      <c r="B174" s="43"/>
      <c r="C174" s="216" t="s">
        <v>220</v>
      </c>
      <c r="D174" s="216" t="s">
        <v>183</v>
      </c>
      <c r="E174" s="217" t="s">
        <v>2200</v>
      </c>
      <c r="F174" s="218" t="s">
        <v>2201</v>
      </c>
      <c r="G174" s="219" t="s">
        <v>204</v>
      </c>
      <c r="H174" s="220">
        <v>356.5</v>
      </c>
      <c r="I174" s="221"/>
      <c r="J174" s="222">
        <f>ROUND(I174*H174,2)</f>
        <v>0</v>
      </c>
      <c r="K174" s="218" t="s">
        <v>187</v>
      </c>
      <c r="L174" s="48"/>
      <c r="M174" s="223" t="s">
        <v>19</v>
      </c>
      <c r="N174" s="224" t="s">
        <v>45</v>
      </c>
      <c r="O174" s="8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7" t="s">
        <v>229</v>
      </c>
      <c r="AT174" s="227" t="s">
        <v>183</v>
      </c>
      <c r="AU174" s="227" t="s">
        <v>14</v>
      </c>
      <c r="AY174" s="21" t="s">
        <v>179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1" t="s">
        <v>81</v>
      </c>
      <c r="BK174" s="228">
        <f>ROUND(I174*H174,2)</f>
        <v>0</v>
      </c>
      <c r="BL174" s="21" t="s">
        <v>229</v>
      </c>
      <c r="BM174" s="227" t="s">
        <v>225</v>
      </c>
    </row>
    <row r="175" s="2" customFormat="1">
      <c r="A175" s="42"/>
      <c r="B175" s="43"/>
      <c r="C175" s="44"/>
      <c r="D175" s="229" t="s">
        <v>190</v>
      </c>
      <c r="E175" s="44"/>
      <c r="F175" s="230" t="s">
        <v>2202</v>
      </c>
      <c r="G175" s="44"/>
      <c r="H175" s="44"/>
      <c r="I175" s="231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190</v>
      </c>
      <c r="AU175" s="21" t="s">
        <v>14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2188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14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198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14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199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14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2203</v>
      </c>
      <c r="G179" s="246"/>
      <c r="H179" s="249">
        <v>356.5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14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5" customFormat="1">
      <c r="A180" s="15"/>
      <c r="B180" s="256"/>
      <c r="C180" s="257"/>
      <c r="D180" s="236" t="s">
        <v>192</v>
      </c>
      <c r="E180" s="258" t="s">
        <v>19</v>
      </c>
      <c r="F180" s="259" t="s">
        <v>201</v>
      </c>
      <c r="G180" s="257"/>
      <c r="H180" s="260">
        <v>356.5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192</v>
      </c>
      <c r="AU180" s="266" t="s">
        <v>14</v>
      </c>
      <c r="AV180" s="15" t="s">
        <v>188</v>
      </c>
      <c r="AW180" s="15" t="s">
        <v>35</v>
      </c>
      <c r="AX180" s="15" t="s">
        <v>81</v>
      </c>
      <c r="AY180" s="266" t="s">
        <v>179</v>
      </c>
    </row>
    <row r="181" s="2" customFormat="1" ht="16.5" customHeight="1">
      <c r="A181" s="42"/>
      <c r="B181" s="43"/>
      <c r="C181" s="267" t="s">
        <v>297</v>
      </c>
      <c r="D181" s="267" t="s">
        <v>266</v>
      </c>
      <c r="E181" s="268" t="s">
        <v>2204</v>
      </c>
      <c r="F181" s="269" t="s">
        <v>2205</v>
      </c>
      <c r="G181" s="270" t="s">
        <v>204</v>
      </c>
      <c r="H181" s="271">
        <v>409.97500000000002</v>
      </c>
      <c r="I181" s="272"/>
      <c r="J181" s="273">
        <f>ROUND(I181*H181,2)</f>
        <v>0</v>
      </c>
      <c r="K181" s="269" t="s">
        <v>187</v>
      </c>
      <c r="L181" s="274"/>
      <c r="M181" s="275" t="s">
        <v>19</v>
      </c>
      <c r="N181" s="276" t="s">
        <v>45</v>
      </c>
      <c r="O181" s="88"/>
      <c r="P181" s="225">
        <f>O181*H181</f>
        <v>0</v>
      </c>
      <c r="Q181" s="225">
        <v>0.00089999999999999998</v>
      </c>
      <c r="R181" s="225">
        <f>Q181*H181</f>
        <v>0.36897750000000001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401</v>
      </c>
      <c r="AT181" s="227" t="s">
        <v>266</v>
      </c>
      <c r="AU181" s="227" t="s">
        <v>14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229</v>
      </c>
      <c r="BM181" s="227" t="s">
        <v>207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2203</v>
      </c>
      <c r="G182" s="246"/>
      <c r="H182" s="249">
        <v>356.5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14</v>
      </c>
      <c r="AV182" s="14" t="s">
        <v>14</v>
      </c>
      <c r="AW182" s="14" t="s">
        <v>35</v>
      </c>
      <c r="AX182" s="14" t="s">
        <v>74</v>
      </c>
      <c r="AY182" s="255" t="s">
        <v>179</v>
      </c>
    </row>
    <row r="183" s="15" customFormat="1">
      <c r="A183" s="15"/>
      <c r="B183" s="256"/>
      <c r="C183" s="257"/>
      <c r="D183" s="236" t="s">
        <v>192</v>
      </c>
      <c r="E183" s="258" t="s">
        <v>19</v>
      </c>
      <c r="F183" s="259" t="s">
        <v>201</v>
      </c>
      <c r="G183" s="257"/>
      <c r="H183" s="260">
        <v>356.5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192</v>
      </c>
      <c r="AU183" s="266" t="s">
        <v>14</v>
      </c>
      <c r="AV183" s="15" t="s">
        <v>188</v>
      </c>
      <c r="AW183" s="15" t="s">
        <v>35</v>
      </c>
      <c r="AX183" s="15" t="s">
        <v>74</v>
      </c>
      <c r="AY183" s="266" t="s">
        <v>179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2206</v>
      </c>
      <c r="G184" s="246"/>
      <c r="H184" s="249">
        <v>409.97500000000002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14</v>
      </c>
      <c r="AV184" s="14" t="s">
        <v>14</v>
      </c>
      <c r="AW184" s="14" t="s">
        <v>35</v>
      </c>
      <c r="AX184" s="14" t="s">
        <v>81</v>
      </c>
      <c r="AY184" s="255" t="s">
        <v>179</v>
      </c>
    </row>
    <row r="185" s="2" customFormat="1" ht="24.15" customHeight="1">
      <c r="A185" s="42"/>
      <c r="B185" s="43"/>
      <c r="C185" s="216" t="s">
        <v>8</v>
      </c>
      <c r="D185" s="216" t="s">
        <v>183</v>
      </c>
      <c r="E185" s="217" t="s">
        <v>2207</v>
      </c>
      <c r="F185" s="218" t="s">
        <v>2208</v>
      </c>
      <c r="G185" s="219" t="s">
        <v>325</v>
      </c>
      <c r="H185" s="220">
        <v>60</v>
      </c>
      <c r="I185" s="221"/>
      <c r="J185" s="222">
        <f>ROUND(I185*H185,2)</f>
        <v>0</v>
      </c>
      <c r="K185" s="218" t="s">
        <v>187</v>
      </c>
      <c r="L185" s="48"/>
      <c r="M185" s="223" t="s">
        <v>19</v>
      </c>
      <c r="N185" s="224" t="s">
        <v>45</v>
      </c>
      <c r="O185" s="8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7" t="s">
        <v>229</v>
      </c>
      <c r="AT185" s="227" t="s">
        <v>183</v>
      </c>
      <c r="AU185" s="227" t="s">
        <v>14</v>
      </c>
      <c r="AY185" s="21" t="s">
        <v>179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1" t="s">
        <v>81</v>
      </c>
      <c r="BK185" s="228">
        <f>ROUND(I185*H185,2)</f>
        <v>0</v>
      </c>
      <c r="BL185" s="21" t="s">
        <v>229</v>
      </c>
      <c r="BM185" s="227" t="s">
        <v>297</v>
      </c>
    </row>
    <row r="186" s="2" customFormat="1">
      <c r="A186" s="42"/>
      <c r="B186" s="43"/>
      <c r="C186" s="44"/>
      <c r="D186" s="229" t="s">
        <v>190</v>
      </c>
      <c r="E186" s="44"/>
      <c r="F186" s="230" t="s">
        <v>2209</v>
      </c>
      <c r="G186" s="44"/>
      <c r="H186" s="44"/>
      <c r="I186" s="231"/>
      <c r="J186" s="44"/>
      <c r="K186" s="44"/>
      <c r="L186" s="48"/>
      <c r="M186" s="232"/>
      <c r="N186" s="233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190</v>
      </c>
      <c r="AU186" s="21" t="s">
        <v>14</v>
      </c>
    </row>
    <row r="187" s="2" customFormat="1" ht="24.15" customHeight="1">
      <c r="A187" s="42"/>
      <c r="B187" s="43"/>
      <c r="C187" s="216" t="s">
        <v>229</v>
      </c>
      <c r="D187" s="216" t="s">
        <v>183</v>
      </c>
      <c r="E187" s="217" t="s">
        <v>2210</v>
      </c>
      <c r="F187" s="218" t="s">
        <v>2211</v>
      </c>
      <c r="G187" s="219" t="s">
        <v>325</v>
      </c>
      <c r="H187" s="220">
        <v>8</v>
      </c>
      <c r="I187" s="221"/>
      <c r="J187" s="222">
        <f>ROUND(I187*H187,2)</f>
        <v>0</v>
      </c>
      <c r="K187" s="218" t="s">
        <v>187</v>
      </c>
      <c r="L187" s="48"/>
      <c r="M187" s="223" t="s">
        <v>19</v>
      </c>
      <c r="N187" s="224" t="s">
        <v>45</v>
      </c>
      <c r="O187" s="8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229</v>
      </c>
      <c r="AT187" s="227" t="s">
        <v>183</v>
      </c>
      <c r="AU187" s="227" t="s">
        <v>14</v>
      </c>
      <c r="AY187" s="21" t="s">
        <v>179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1" t="s">
        <v>81</v>
      </c>
      <c r="BK187" s="228">
        <f>ROUND(I187*H187,2)</f>
        <v>0</v>
      </c>
      <c r="BL187" s="21" t="s">
        <v>229</v>
      </c>
      <c r="BM187" s="227" t="s">
        <v>229</v>
      </c>
    </row>
    <row r="188" s="2" customFormat="1">
      <c r="A188" s="42"/>
      <c r="B188" s="43"/>
      <c r="C188" s="44"/>
      <c r="D188" s="229" t="s">
        <v>190</v>
      </c>
      <c r="E188" s="44"/>
      <c r="F188" s="230" t="s">
        <v>2212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190</v>
      </c>
      <c r="AU188" s="21" t="s">
        <v>14</v>
      </c>
    </row>
    <row r="189" s="2" customFormat="1" ht="24.15" customHeight="1">
      <c r="A189" s="42"/>
      <c r="B189" s="43"/>
      <c r="C189" s="216" t="s">
        <v>254</v>
      </c>
      <c r="D189" s="216" t="s">
        <v>183</v>
      </c>
      <c r="E189" s="217" t="s">
        <v>2213</v>
      </c>
      <c r="F189" s="218" t="s">
        <v>2214</v>
      </c>
      <c r="G189" s="219" t="s">
        <v>325</v>
      </c>
      <c r="H189" s="220">
        <v>88</v>
      </c>
      <c r="I189" s="221"/>
      <c r="J189" s="222">
        <f>ROUND(I189*H189,2)</f>
        <v>0</v>
      </c>
      <c r="K189" s="218" t="s">
        <v>187</v>
      </c>
      <c r="L189" s="48"/>
      <c r="M189" s="223" t="s">
        <v>19</v>
      </c>
      <c r="N189" s="224" t="s">
        <v>45</v>
      </c>
      <c r="O189" s="8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7" t="s">
        <v>229</v>
      </c>
      <c r="AT189" s="227" t="s">
        <v>183</v>
      </c>
      <c r="AU189" s="227" t="s">
        <v>14</v>
      </c>
      <c r="AY189" s="21" t="s">
        <v>179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1" t="s">
        <v>81</v>
      </c>
      <c r="BK189" s="228">
        <f>ROUND(I189*H189,2)</f>
        <v>0</v>
      </c>
      <c r="BL189" s="21" t="s">
        <v>229</v>
      </c>
      <c r="BM189" s="227" t="s">
        <v>288</v>
      </c>
    </row>
    <row r="190" s="2" customFormat="1">
      <c r="A190" s="42"/>
      <c r="B190" s="43"/>
      <c r="C190" s="44"/>
      <c r="D190" s="229" t="s">
        <v>190</v>
      </c>
      <c r="E190" s="44"/>
      <c r="F190" s="230" t="s">
        <v>2215</v>
      </c>
      <c r="G190" s="44"/>
      <c r="H190" s="44"/>
      <c r="I190" s="231"/>
      <c r="J190" s="44"/>
      <c r="K190" s="44"/>
      <c r="L190" s="48"/>
      <c r="M190" s="232"/>
      <c r="N190" s="233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190</v>
      </c>
      <c r="AU190" s="21" t="s">
        <v>14</v>
      </c>
    </row>
    <row r="191" s="2" customFormat="1" ht="24.15" customHeight="1">
      <c r="A191" s="42"/>
      <c r="B191" s="43"/>
      <c r="C191" s="216" t="s">
        <v>288</v>
      </c>
      <c r="D191" s="216" t="s">
        <v>183</v>
      </c>
      <c r="E191" s="217" t="s">
        <v>2216</v>
      </c>
      <c r="F191" s="218" t="s">
        <v>2217</v>
      </c>
      <c r="G191" s="219" t="s">
        <v>204</v>
      </c>
      <c r="H191" s="220">
        <v>292</v>
      </c>
      <c r="I191" s="221"/>
      <c r="J191" s="222">
        <f>ROUND(I191*H191,2)</f>
        <v>0</v>
      </c>
      <c r="K191" s="218" t="s">
        <v>187</v>
      </c>
      <c r="L191" s="48"/>
      <c r="M191" s="223" t="s">
        <v>19</v>
      </c>
      <c r="N191" s="224" t="s">
        <v>45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229</v>
      </c>
      <c r="AT191" s="227" t="s">
        <v>183</v>
      </c>
      <c r="AU191" s="227" t="s">
        <v>14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229</v>
      </c>
      <c r="BM191" s="227" t="s">
        <v>294</v>
      </c>
    </row>
    <row r="192" s="2" customFormat="1">
      <c r="A192" s="42"/>
      <c r="B192" s="43"/>
      <c r="C192" s="44"/>
      <c r="D192" s="229" t="s">
        <v>190</v>
      </c>
      <c r="E192" s="44"/>
      <c r="F192" s="230" t="s">
        <v>2218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190</v>
      </c>
      <c r="AU192" s="21" t="s">
        <v>14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2188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14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198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14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199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14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2219</v>
      </c>
      <c r="G196" s="246"/>
      <c r="H196" s="249">
        <v>292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14</v>
      </c>
      <c r="AV196" s="14" t="s">
        <v>14</v>
      </c>
      <c r="AW196" s="14" t="s">
        <v>35</v>
      </c>
      <c r="AX196" s="14" t="s">
        <v>74</v>
      </c>
      <c r="AY196" s="255" t="s">
        <v>179</v>
      </c>
    </row>
    <row r="197" s="15" customFormat="1">
      <c r="A197" s="15"/>
      <c r="B197" s="256"/>
      <c r="C197" s="257"/>
      <c r="D197" s="236" t="s">
        <v>192</v>
      </c>
      <c r="E197" s="258" t="s">
        <v>19</v>
      </c>
      <c r="F197" s="259" t="s">
        <v>201</v>
      </c>
      <c r="G197" s="257"/>
      <c r="H197" s="260">
        <v>292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192</v>
      </c>
      <c r="AU197" s="266" t="s">
        <v>14</v>
      </c>
      <c r="AV197" s="15" t="s">
        <v>188</v>
      </c>
      <c r="AW197" s="15" t="s">
        <v>35</v>
      </c>
      <c r="AX197" s="15" t="s">
        <v>81</v>
      </c>
      <c r="AY197" s="266" t="s">
        <v>179</v>
      </c>
    </row>
    <row r="198" s="2" customFormat="1" ht="16.5" customHeight="1">
      <c r="A198" s="42"/>
      <c r="B198" s="43"/>
      <c r="C198" s="267" t="s">
        <v>328</v>
      </c>
      <c r="D198" s="267" t="s">
        <v>266</v>
      </c>
      <c r="E198" s="268" t="s">
        <v>2220</v>
      </c>
      <c r="F198" s="269" t="s">
        <v>2221</v>
      </c>
      <c r="G198" s="270" t="s">
        <v>309</v>
      </c>
      <c r="H198" s="271">
        <v>181.03999999999999</v>
      </c>
      <c r="I198" s="272"/>
      <c r="J198" s="273">
        <f>ROUND(I198*H198,2)</f>
        <v>0</v>
      </c>
      <c r="K198" s="269" t="s">
        <v>187</v>
      </c>
      <c r="L198" s="274"/>
      <c r="M198" s="275" t="s">
        <v>19</v>
      </c>
      <c r="N198" s="276" t="s">
        <v>45</v>
      </c>
      <c r="O198" s="88"/>
      <c r="P198" s="225">
        <f>O198*H198</f>
        <v>0</v>
      </c>
      <c r="Q198" s="225">
        <v>0.001</v>
      </c>
      <c r="R198" s="225">
        <f>Q198*H198</f>
        <v>0.18104000000000001</v>
      </c>
      <c r="S198" s="225">
        <v>0</v>
      </c>
      <c r="T198" s="226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7" t="s">
        <v>401</v>
      </c>
      <c r="AT198" s="227" t="s">
        <v>266</v>
      </c>
      <c r="AU198" s="227" t="s">
        <v>14</v>
      </c>
      <c r="AY198" s="21" t="s">
        <v>179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1" t="s">
        <v>81</v>
      </c>
      <c r="BK198" s="228">
        <f>ROUND(I198*H198,2)</f>
        <v>0</v>
      </c>
      <c r="BL198" s="21" t="s">
        <v>229</v>
      </c>
      <c r="BM198" s="227" t="s">
        <v>300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2222</v>
      </c>
      <c r="G199" s="246"/>
      <c r="H199" s="249">
        <v>181.03999999999999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14</v>
      </c>
      <c r="AV199" s="14" t="s">
        <v>14</v>
      </c>
      <c r="AW199" s="14" t="s">
        <v>35</v>
      </c>
      <c r="AX199" s="14" t="s">
        <v>74</v>
      </c>
      <c r="AY199" s="255" t="s">
        <v>179</v>
      </c>
    </row>
    <row r="200" s="15" customFormat="1">
      <c r="A200" s="15"/>
      <c r="B200" s="256"/>
      <c r="C200" s="257"/>
      <c r="D200" s="236" t="s">
        <v>192</v>
      </c>
      <c r="E200" s="258" t="s">
        <v>19</v>
      </c>
      <c r="F200" s="259" t="s">
        <v>201</v>
      </c>
      <c r="G200" s="257"/>
      <c r="H200" s="260">
        <v>181.03999999999999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192</v>
      </c>
      <c r="AU200" s="266" t="s">
        <v>14</v>
      </c>
      <c r="AV200" s="15" t="s">
        <v>188</v>
      </c>
      <c r="AW200" s="15" t="s">
        <v>35</v>
      </c>
      <c r="AX200" s="15" t="s">
        <v>81</v>
      </c>
      <c r="AY200" s="266" t="s">
        <v>179</v>
      </c>
    </row>
    <row r="201" s="2" customFormat="1" ht="16.5" customHeight="1">
      <c r="A201" s="42"/>
      <c r="B201" s="43"/>
      <c r="C201" s="216" t="s">
        <v>294</v>
      </c>
      <c r="D201" s="216" t="s">
        <v>183</v>
      </c>
      <c r="E201" s="217" t="s">
        <v>2223</v>
      </c>
      <c r="F201" s="218" t="s">
        <v>2224</v>
      </c>
      <c r="G201" s="219" t="s">
        <v>325</v>
      </c>
      <c r="H201" s="220">
        <v>36</v>
      </c>
      <c r="I201" s="221"/>
      <c r="J201" s="222">
        <f>ROUND(I201*H201,2)</f>
        <v>0</v>
      </c>
      <c r="K201" s="218" t="s">
        <v>187</v>
      </c>
      <c r="L201" s="48"/>
      <c r="M201" s="223" t="s">
        <v>19</v>
      </c>
      <c r="N201" s="224" t="s">
        <v>45</v>
      </c>
      <c r="O201" s="8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7" t="s">
        <v>229</v>
      </c>
      <c r="AT201" s="227" t="s">
        <v>183</v>
      </c>
      <c r="AU201" s="227" t="s">
        <v>14</v>
      </c>
      <c r="AY201" s="21" t="s">
        <v>179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1" t="s">
        <v>81</v>
      </c>
      <c r="BK201" s="228">
        <f>ROUND(I201*H201,2)</f>
        <v>0</v>
      </c>
      <c r="BL201" s="21" t="s">
        <v>229</v>
      </c>
      <c r="BM201" s="227" t="s">
        <v>305</v>
      </c>
    </row>
    <row r="202" s="2" customFormat="1">
      <c r="A202" s="42"/>
      <c r="B202" s="43"/>
      <c r="C202" s="44"/>
      <c r="D202" s="229" t="s">
        <v>190</v>
      </c>
      <c r="E202" s="44"/>
      <c r="F202" s="230" t="s">
        <v>2225</v>
      </c>
      <c r="G202" s="44"/>
      <c r="H202" s="44"/>
      <c r="I202" s="231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190</v>
      </c>
      <c r="AU202" s="21" t="s">
        <v>14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2226</v>
      </c>
      <c r="G203" s="246"/>
      <c r="H203" s="249">
        <v>36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14</v>
      </c>
      <c r="AV203" s="14" t="s">
        <v>14</v>
      </c>
      <c r="AW203" s="14" t="s">
        <v>35</v>
      </c>
      <c r="AX203" s="14" t="s">
        <v>74</v>
      </c>
      <c r="AY203" s="255" t="s">
        <v>179</v>
      </c>
    </row>
    <row r="204" s="15" customFormat="1">
      <c r="A204" s="15"/>
      <c r="B204" s="256"/>
      <c r="C204" s="257"/>
      <c r="D204" s="236" t="s">
        <v>192</v>
      </c>
      <c r="E204" s="258" t="s">
        <v>19</v>
      </c>
      <c r="F204" s="259" t="s">
        <v>201</v>
      </c>
      <c r="G204" s="257"/>
      <c r="H204" s="260">
        <v>36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192</v>
      </c>
      <c r="AU204" s="266" t="s">
        <v>14</v>
      </c>
      <c r="AV204" s="15" t="s">
        <v>188</v>
      </c>
      <c r="AW204" s="15" t="s">
        <v>35</v>
      </c>
      <c r="AX204" s="15" t="s">
        <v>81</v>
      </c>
      <c r="AY204" s="266" t="s">
        <v>179</v>
      </c>
    </row>
    <row r="205" s="2" customFormat="1" ht="16.5" customHeight="1">
      <c r="A205" s="42"/>
      <c r="B205" s="43"/>
      <c r="C205" s="267" t="s">
        <v>7</v>
      </c>
      <c r="D205" s="267" t="s">
        <v>266</v>
      </c>
      <c r="E205" s="268" t="s">
        <v>2227</v>
      </c>
      <c r="F205" s="269" t="s">
        <v>2228</v>
      </c>
      <c r="G205" s="270" t="s">
        <v>325</v>
      </c>
      <c r="H205" s="271">
        <v>24</v>
      </c>
      <c r="I205" s="272"/>
      <c r="J205" s="273">
        <f>ROUND(I205*H205,2)</f>
        <v>0</v>
      </c>
      <c r="K205" s="269" t="s">
        <v>187</v>
      </c>
      <c r="L205" s="274"/>
      <c r="M205" s="275" t="s">
        <v>19</v>
      </c>
      <c r="N205" s="276" t="s">
        <v>45</v>
      </c>
      <c r="O205" s="88"/>
      <c r="P205" s="225">
        <f>O205*H205</f>
        <v>0</v>
      </c>
      <c r="Q205" s="225">
        <v>0.00014999999999999999</v>
      </c>
      <c r="R205" s="225">
        <f>Q205*H205</f>
        <v>0.0035999999999999999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401</v>
      </c>
      <c r="AT205" s="227" t="s">
        <v>266</v>
      </c>
      <c r="AU205" s="227" t="s">
        <v>14</v>
      </c>
      <c r="AY205" s="21" t="s">
        <v>179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1" t="s">
        <v>81</v>
      </c>
      <c r="BK205" s="228">
        <f>ROUND(I205*H205,2)</f>
        <v>0</v>
      </c>
      <c r="BL205" s="21" t="s">
        <v>229</v>
      </c>
      <c r="BM205" s="227" t="s">
        <v>310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2229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14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2230</v>
      </c>
      <c r="G207" s="246"/>
      <c r="H207" s="249">
        <v>24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14</v>
      </c>
      <c r="AV207" s="14" t="s">
        <v>14</v>
      </c>
      <c r="AW207" s="14" t="s">
        <v>35</v>
      </c>
      <c r="AX207" s="14" t="s">
        <v>74</v>
      </c>
      <c r="AY207" s="255" t="s">
        <v>179</v>
      </c>
    </row>
    <row r="208" s="15" customFormat="1">
      <c r="A208" s="15"/>
      <c r="B208" s="256"/>
      <c r="C208" s="257"/>
      <c r="D208" s="236" t="s">
        <v>192</v>
      </c>
      <c r="E208" s="258" t="s">
        <v>19</v>
      </c>
      <c r="F208" s="259" t="s">
        <v>201</v>
      </c>
      <c r="G208" s="257"/>
      <c r="H208" s="260">
        <v>24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192</v>
      </c>
      <c r="AU208" s="266" t="s">
        <v>14</v>
      </c>
      <c r="AV208" s="15" t="s">
        <v>188</v>
      </c>
      <c r="AW208" s="15" t="s">
        <v>35</v>
      </c>
      <c r="AX208" s="15" t="s">
        <v>81</v>
      </c>
      <c r="AY208" s="266" t="s">
        <v>179</v>
      </c>
    </row>
    <row r="209" s="2" customFormat="1" ht="16.5" customHeight="1">
      <c r="A209" s="42"/>
      <c r="B209" s="43"/>
      <c r="C209" s="267" t="s">
        <v>300</v>
      </c>
      <c r="D209" s="267" t="s">
        <v>266</v>
      </c>
      <c r="E209" s="268" t="s">
        <v>2231</v>
      </c>
      <c r="F209" s="269" t="s">
        <v>2232</v>
      </c>
      <c r="G209" s="270" t="s">
        <v>325</v>
      </c>
      <c r="H209" s="271">
        <v>12</v>
      </c>
      <c r="I209" s="272"/>
      <c r="J209" s="273">
        <f>ROUND(I209*H209,2)</f>
        <v>0</v>
      </c>
      <c r="K209" s="269" t="s">
        <v>187</v>
      </c>
      <c r="L209" s="274"/>
      <c r="M209" s="275" t="s">
        <v>19</v>
      </c>
      <c r="N209" s="276" t="s">
        <v>45</v>
      </c>
      <c r="O209" s="88"/>
      <c r="P209" s="225">
        <f>O209*H209</f>
        <v>0</v>
      </c>
      <c r="Q209" s="225">
        <v>0.00023000000000000001</v>
      </c>
      <c r="R209" s="225">
        <f>Q209*H209</f>
        <v>0.0027600000000000003</v>
      </c>
      <c r="S209" s="225">
        <v>0</v>
      </c>
      <c r="T209" s="226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7" t="s">
        <v>401</v>
      </c>
      <c r="AT209" s="227" t="s">
        <v>266</v>
      </c>
      <c r="AU209" s="227" t="s">
        <v>14</v>
      </c>
      <c r="AY209" s="21" t="s">
        <v>179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1" t="s">
        <v>81</v>
      </c>
      <c r="BK209" s="228">
        <f>ROUND(I209*H209,2)</f>
        <v>0</v>
      </c>
      <c r="BL209" s="21" t="s">
        <v>229</v>
      </c>
      <c r="BM209" s="227" t="s">
        <v>389</v>
      </c>
    </row>
    <row r="210" s="14" customFormat="1">
      <c r="A210" s="14"/>
      <c r="B210" s="245"/>
      <c r="C210" s="246"/>
      <c r="D210" s="236" t="s">
        <v>192</v>
      </c>
      <c r="E210" s="247" t="s">
        <v>19</v>
      </c>
      <c r="F210" s="248" t="s">
        <v>2233</v>
      </c>
      <c r="G210" s="246"/>
      <c r="H210" s="249">
        <v>12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192</v>
      </c>
      <c r="AU210" s="255" t="s">
        <v>14</v>
      </c>
      <c r="AV210" s="14" t="s">
        <v>14</v>
      </c>
      <c r="AW210" s="14" t="s">
        <v>35</v>
      </c>
      <c r="AX210" s="14" t="s">
        <v>74</v>
      </c>
      <c r="AY210" s="255" t="s">
        <v>179</v>
      </c>
    </row>
    <row r="211" s="15" customFormat="1">
      <c r="A211" s="15"/>
      <c r="B211" s="256"/>
      <c r="C211" s="257"/>
      <c r="D211" s="236" t="s">
        <v>192</v>
      </c>
      <c r="E211" s="258" t="s">
        <v>19</v>
      </c>
      <c r="F211" s="259" t="s">
        <v>201</v>
      </c>
      <c r="G211" s="257"/>
      <c r="H211" s="260">
        <v>12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192</v>
      </c>
      <c r="AU211" s="266" t="s">
        <v>14</v>
      </c>
      <c r="AV211" s="15" t="s">
        <v>188</v>
      </c>
      <c r="AW211" s="15" t="s">
        <v>35</v>
      </c>
      <c r="AX211" s="15" t="s">
        <v>81</v>
      </c>
      <c r="AY211" s="266" t="s">
        <v>179</v>
      </c>
    </row>
    <row r="212" s="2" customFormat="1" ht="24.15" customHeight="1">
      <c r="A212" s="42"/>
      <c r="B212" s="43"/>
      <c r="C212" s="216" t="s">
        <v>351</v>
      </c>
      <c r="D212" s="216" t="s">
        <v>183</v>
      </c>
      <c r="E212" s="217" t="s">
        <v>2234</v>
      </c>
      <c r="F212" s="218" t="s">
        <v>2235</v>
      </c>
      <c r="G212" s="219" t="s">
        <v>269</v>
      </c>
      <c r="H212" s="220">
        <v>0.58699999999999997</v>
      </c>
      <c r="I212" s="221"/>
      <c r="J212" s="222">
        <f>ROUND(I212*H212,2)</f>
        <v>0</v>
      </c>
      <c r="K212" s="218" t="s">
        <v>187</v>
      </c>
      <c r="L212" s="48"/>
      <c r="M212" s="223" t="s">
        <v>19</v>
      </c>
      <c r="N212" s="224" t="s">
        <v>45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229</v>
      </c>
      <c r="AT212" s="227" t="s">
        <v>183</v>
      </c>
      <c r="AU212" s="227" t="s">
        <v>14</v>
      </c>
      <c r="AY212" s="21" t="s">
        <v>179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1" t="s">
        <v>81</v>
      </c>
      <c r="BK212" s="228">
        <f>ROUND(I212*H212,2)</f>
        <v>0</v>
      </c>
      <c r="BL212" s="21" t="s">
        <v>229</v>
      </c>
      <c r="BM212" s="227" t="s">
        <v>2236</v>
      </c>
    </row>
    <row r="213" s="2" customFormat="1">
      <c r="A213" s="42"/>
      <c r="B213" s="43"/>
      <c r="C213" s="44"/>
      <c r="D213" s="229" t="s">
        <v>190</v>
      </c>
      <c r="E213" s="44"/>
      <c r="F213" s="230" t="s">
        <v>2237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190</v>
      </c>
      <c r="AU213" s="21" t="s">
        <v>14</v>
      </c>
    </row>
    <row r="214" s="12" customFormat="1" ht="25.92" customHeight="1">
      <c r="A214" s="12"/>
      <c r="B214" s="200"/>
      <c r="C214" s="201"/>
      <c r="D214" s="202" t="s">
        <v>73</v>
      </c>
      <c r="E214" s="203" t="s">
        <v>266</v>
      </c>
      <c r="F214" s="203" t="s">
        <v>2238</v>
      </c>
      <c r="G214" s="201"/>
      <c r="H214" s="201"/>
      <c r="I214" s="204"/>
      <c r="J214" s="205">
        <f>BK214</f>
        <v>0</v>
      </c>
      <c r="K214" s="201"/>
      <c r="L214" s="206"/>
      <c r="M214" s="207"/>
      <c r="N214" s="208"/>
      <c r="O214" s="208"/>
      <c r="P214" s="209">
        <f>P215+P361</f>
        <v>0</v>
      </c>
      <c r="Q214" s="208"/>
      <c r="R214" s="209">
        <f>R215+R361</f>
        <v>27.585062999999998</v>
      </c>
      <c r="S214" s="208"/>
      <c r="T214" s="210">
        <f>T215+T361</f>
        <v>2.2469999999999999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189</v>
      </c>
      <c r="AT214" s="212" t="s">
        <v>73</v>
      </c>
      <c r="AU214" s="212" t="s">
        <v>74</v>
      </c>
      <c r="AY214" s="211" t="s">
        <v>179</v>
      </c>
      <c r="BK214" s="213">
        <f>BK215+BK361</f>
        <v>0</v>
      </c>
    </row>
    <row r="215" s="12" customFormat="1" ht="22.8" customHeight="1">
      <c r="A215" s="12"/>
      <c r="B215" s="200"/>
      <c r="C215" s="201"/>
      <c r="D215" s="202" t="s">
        <v>73</v>
      </c>
      <c r="E215" s="214" t="s">
        <v>2239</v>
      </c>
      <c r="F215" s="214" t="s">
        <v>2240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SUM(P216:P360)</f>
        <v>0</v>
      </c>
      <c r="Q215" s="208"/>
      <c r="R215" s="209">
        <f>SUM(R216:R360)</f>
        <v>1.8906000000000001</v>
      </c>
      <c r="S215" s="208"/>
      <c r="T215" s="210">
        <f>SUM(T216:T360)</f>
        <v>2.2469999999999999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189</v>
      </c>
      <c r="AT215" s="212" t="s">
        <v>73</v>
      </c>
      <c r="AU215" s="212" t="s">
        <v>81</v>
      </c>
      <c r="AY215" s="211" t="s">
        <v>179</v>
      </c>
      <c r="BK215" s="213">
        <f>SUM(BK216:BK360)</f>
        <v>0</v>
      </c>
    </row>
    <row r="216" s="2" customFormat="1" ht="16.5" customHeight="1">
      <c r="A216" s="42"/>
      <c r="B216" s="43"/>
      <c r="C216" s="216" t="s">
        <v>305</v>
      </c>
      <c r="D216" s="216" t="s">
        <v>183</v>
      </c>
      <c r="E216" s="217" t="s">
        <v>2241</v>
      </c>
      <c r="F216" s="218" t="s">
        <v>2242</v>
      </c>
      <c r="G216" s="219" t="s">
        <v>325</v>
      </c>
      <c r="H216" s="220">
        <v>10</v>
      </c>
      <c r="I216" s="221"/>
      <c r="J216" s="222">
        <f>ROUND(I216*H216,2)</f>
        <v>0</v>
      </c>
      <c r="K216" s="218" t="s">
        <v>187</v>
      </c>
      <c r="L216" s="48"/>
      <c r="M216" s="223" t="s">
        <v>19</v>
      </c>
      <c r="N216" s="224" t="s">
        <v>45</v>
      </c>
      <c r="O216" s="8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398</v>
      </c>
      <c r="AT216" s="227" t="s">
        <v>183</v>
      </c>
      <c r="AU216" s="227" t="s">
        <v>14</v>
      </c>
      <c r="AY216" s="21" t="s">
        <v>179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1" t="s">
        <v>81</v>
      </c>
      <c r="BK216" s="228">
        <f>ROUND(I216*H216,2)</f>
        <v>0</v>
      </c>
      <c r="BL216" s="21" t="s">
        <v>398</v>
      </c>
      <c r="BM216" s="227" t="s">
        <v>401</v>
      </c>
    </row>
    <row r="217" s="2" customFormat="1">
      <c r="A217" s="42"/>
      <c r="B217" s="43"/>
      <c r="C217" s="44"/>
      <c r="D217" s="229" t="s">
        <v>190</v>
      </c>
      <c r="E217" s="44"/>
      <c r="F217" s="230" t="s">
        <v>2243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190</v>
      </c>
      <c r="AU217" s="21" t="s">
        <v>14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2188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14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3" customFormat="1">
      <c r="A219" s="13"/>
      <c r="B219" s="234"/>
      <c r="C219" s="235"/>
      <c r="D219" s="236" t="s">
        <v>192</v>
      </c>
      <c r="E219" s="237" t="s">
        <v>19</v>
      </c>
      <c r="F219" s="238" t="s">
        <v>198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192</v>
      </c>
      <c r="AU219" s="244" t="s">
        <v>14</v>
      </c>
      <c r="AV219" s="13" t="s">
        <v>81</v>
      </c>
      <c r="AW219" s="13" t="s">
        <v>35</v>
      </c>
      <c r="AX219" s="13" t="s">
        <v>74</v>
      </c>
      <c r="AY219" s="244" t="s">
        <v>179</v>
      </c>
    </row>
    <row r="220" s="13" customFormat="1">
      <c r="A220" s="13"/>
      <c r="B220" s="234"/>
      <c r="C220" s="235"/>
      <c r="D220" s="236" t="s">
        <v>192</v>
      </c>
      <c r="E220" s="237" t="s">
        <v>19</v>
      </c>
      <c r="F220" s="238" t="s">
        <v>2244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192</v>
      </c>
      <c r="AU220" s="244" t="s">
        <v>14</v>
      </c>
      <c r="AV220" s="13" t="s">
        <v>81</v>
      </c>
      <c r="AW220" s="13" t="s">
        <v>35</v>
      </c>
      <c r="AX220" s="13" t="s">
        <v>74</v>
      </c>
      <c r="AY220" s="244" t="s">
        <v>179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2245</v>
      </c>
      <c r="G221" s="246"/>
      <c r="H221" s="249">
        <v>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14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2246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14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4" customFormat="1">
      <c r="A223" s="14"/>
      <c r="B223" s="245"/>
      <c r="C223" s="246"/>
      <c r="D223" s="236" t="s">
        <v>192</v>
      </c>
      <c r="E223" s="247" t="s">
        <v>19</v>
      </c>
      <c r="F223" s="248" t="s">
        <v>1674</v>
      </c>
      <c r="G223" s="246"/>
      <c r="H223" s="249">
        <v>2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14</v>
      </c>
      <c r="AV223" s="14" t="s">
        <v>14</v>
      </c>
      <c r="AW223" s="14" t="s">
        <v>35</v>
      </c>
      <c r="AX223" s="14" t="s">
        <v>74</v>
      </c>
      <c r="AY223" s="255" t="s">
        <v>179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2247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14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4" customFormat="1">
      <c r="A225" s="14"/>
      <c r="B225" s="245"/>
      <c r="C225" s="246"/>
      <c r="D225" s="236" t="s">
        <v>192</v>
      </c>
      <c r="E225" s="247" t="s">
        <v>19</v>
      </c>
      <c r="F225" s="248" t="s">
        <v>457</v>
      </c>
      <c r="G225" s="246"/>
      <c r="H225" s="249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14</v>
      </c>
      <c r="AV225" s="14" t="s">
        <v>14</v>
      </c>
      <c r="AW225" s="14" t="s">
        <v>35</v>
      </c>
      <c r="AX225" s="14" t="s">
        <v>74</v>
      </c>
      <c r="AY225" s="255" t="s">
        <v>179</v>
      </c>
    </row>
    <row r="226" s="15" customFormat="1">
      <c r="A226" s="15"/>
      <c r="B226" s="256"/>
      <c r="C226" s="257"/>
      <c r="D226" s="236" t="s">
        <v>192</v>
      </c>
      <c r="E226" s="258" t="s">
        <v>19</v>
      </c>
      <c r="F226" s="259" t="s">
        <v>201</v>
      </c>
      <c r="G226" s="257"/>
      <c r="H226" s="260">
        <v>10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192</v>
      </c>
      <c r="AU226" s="266" t="s">
        <v>14</v>
      </c>
      <c r="AV226" s="15" t="s">
        <v>188</v>
      </c>
      <c r="AW226" s="15" t="s">
        <v>35</v>
      </c>
      <c r="AX226" s="15" t="s">
        <v>81</v>
      </c>
      <c r="AY226" s="266" t="s">
        <v>179</v>
      </c>
    </row>
    <row r="227" s="2" customFormat="1" ht="16.5" customHeight="1">
      <c r="A227" s="42"/>
      <c r="B227" s="43"/>
      <c r="C227" s="267" t="s">
        <v>360</v>
      </c>
      <c r="D227" s="267" t="s">
        <v>266</v>
      </c>
      <c r="E227" s="268" t="s">
        <v>2248</v>
      </c>
      <c r="F227" s="269" t="s">
        <v>2249</v>
      </c>
      <c r="G227" s="270" t="s">
        <v>325</v>
      </c>
      <c r="H227" s="271">
        <v>10</v>
      </c>
      <c r="I227" s="272"/>
      <c r="J227" s="273">
        <f>ROUND(I227*H227,2)</f>
        <v>0</v>
      </c>
      <c r="K227" s="269" t="s">
        <v>187</v>
      </c>
      <c r="L227" s="274"/>
      <c r="M227" s="275" t="s">
        <v>19</v>
      </c>
      <c r="N227" s="276" t="s">
        <v>45</v>
      </c>
      <c r="O227" s="88"/>
      <c r="P227" s="225">
        <f>O227*H227</f>
        <v>0</v>
      </c>
      <c r="Q227" s="225">
        <v>0.0033</v>
      </c>
      <c r="R227" s="225">
        <f>Q227*H227</f>
        <v>0.033000000000000002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2178</v>
      </c>
      <c r="AT227" s="227" t="s">
        <v>266</v>
      </c>
      <c r="AU227" s="227" t="s">
        <v>14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398</v>
      </c>
      <c r="BM227" s="227" t="s">
        <v>2250</v>
      </c>
    </row>
    <row r="228" s="2" customFormat="1">
      <c r="A228" s="42"/>
      <c r="B228" s="43"/>
      <c r="C228" s="44"/>
      <c r="D228" s="236" t="s">
        <v>272</v>
      </c>
      <c r="E228" s="44"/>
      <c r="F228" s="277" t="s">
        <v>2251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272</v>
      </c>
      <c r="AU228" s="21" t="s">
        <v>14</v>
      </c>
    </row>
    <row r="229" s="13" customFormat="1">
      <c r="A229" s="13"/>
      <c r="B229" s="234"/>
      <c r="C229" s="235"/>
      <c r="D229" s="236" t="s">
        <v>192</v>
      </c>
      <c r="E229" s="237" t="s">
        <v>19</v>
      </c>
      <c r="F229" s="238" t="s">
        <v>2188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192</v>
      </c>
      <c r="AU229" s="244" t="s">
        <v>14</v>
      </c>
      <c r="AV229" s="13" t="s">
        <v>81</v>
      </c>
      <c r="AW229" s="13" t="s">
        <v>35</v>
      </c>
      <c r="AX229" s="13" t="s">
        <v>74</v>
      </c>
      <c r="AY229" s="244" t="s">
        <v>179</v>
      </c>
    </row>
    <row r="230" s="13" customFormat="1">
      <c r="A230" s="13"/>
      <c r="B230" s="234"/>
      <c r="C230" s="235"/>
      <c r="D230" s="236" t="s">
        <v>192</v>
      </c>
      <c r="E230" s="237" t="s">
        <v>19</v>
      </c>
      <c r="F230" s="238" t="s">
        <v>198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192</v>
      </c>
      <c r="AU230" s="244" t="s">
        <v>14</v>
      </c>
      <c r="AV230" s="13" t="s">
        <v>81</v>
      </c>
      <c r="AW230" s="13" t="s">
        <v>35</v>
      </c>
      <c r="AX230" s="13" t="s">
        <v>74</v>
      </c>
      <c r="AY230" s="244" t="s">
        <v>179</v>
      </c>
    </row>
    <row r="231" s="13" customFormat="1">
      <c r="A231" s="13"/>
      <c r="B231" s="234"/>
      <c r="C231" s="235"/>
      <c r="D231" s="236" t="s">
        <v>192</v>
      </c>
      <c r="E231" s="237" t="s">
        <v>19</v>
      </c>
      <c r="F231" s="238" t="s">
        <v>2244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192</v>
      </c>
      <c r="AU231" s="244" t="s">
        <v>14</v>
      </c>
      <c r="AV231" s="13" t="s">
        <v>81</v>
      </c>
      <c r="AW231" s="13" t="s">
        <v>35</v>
      </c>
      <c r="AX231" s="13" t="s">
        <v>74</v>
      </c>
      <c r="AY231" s="244" t="s">
        <v>179</v>
      </c>
    </row>
    <row r="232" s="14" customFormat="1">
      <c r="A232" s="14"/>
      <c r="B232" s="245"/>
      <c r="C232" s="246"/>
      <c r="D232" s="236" t="s">
        <v>192</v>
      </c>
      <c r="E232" s="247" t="s">
        <v>19</v>
      </c>
      <c r="F232" s="248" t="s">
        <v>2245</v>
      </c>
      <c r="G232" s="246"/>
      <c r="H232" s="249">
        <v>7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192</v>
      </c>
      <c r="AU232" s="255" t="s">
        <v>14</v>
      </c>
      <c r="AV232" s="14" t="s">
        <v>14</v>
      </c>
      <c r="AW232" s="14" t="s">
        <v>35</v>
      </c>
      <c r="AX232" s="14" t="s">
        <v>74</v>
      </c>
      <c r="AY232" s="255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2246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14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1674</v>
      </c>
      <c r="G234" s="246"/>
      <c r="H234" s="249">
        <v>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14</v>
      </c>
      <c r="AV234" s="14" t="s">
        <v>14</v>
      </c>
      <c r="AW234" s="14" t="s">
        <v>35</v>
      </c>
      <c r="AX234" s="14" t="s">
        <v>74</v>
      </c>
      <c r="AY234" s="255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2247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14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457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14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5" customFormat="1">
      <c r="A237" s="15"/>
      <c r="B237" s="256"/>
      <c r="C237" s="257"/>
      <c r="D237" s="236" t="s">
        <v>192</v>
      </c>
      <c r="E237" s="258" t="s">
        <v>19</v>
      </c>
      <c r="F237" s="259" t="s">
        <v>201</v>
      </c>
      <c r="G237" s="257"/>
      <c r="H237" s="260">
        <v>10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192</v>
      </c>
      <c r="AU237" s="266" t="s">
        <v>14</v>
      </c>
      <c r="AV237" s="15" t="s">
        <v>188</v>
      </c>
      <c r="AW237" s="15" t="s">
        <v>35</v>
      </c>
      <c r="AX237" s="15" t="s">
        <v>81</v>
      </c>
      <c r="AY237" s="266" t="s">
        <v>179</v>
      </c>
    </row>
    <row r="238" s="2" customFormat="1" ht="16.5" customHeight="1">
      <c r="A238" s="42"/>
      <c r="B238" s="43"/>
      <c r="C238" s="216" t="s">
        <v>310</v>
      </c>
      <c r="D238" s="216" t="s">
        <v>183</v>
      </c>
      <c r="E238" s="217" t="s">
        <v>2252</v>
      </c>
      <c r="F238" s="218" t="s">
        <v>2253</v>
      </c>
      <c r="G238" s="219" t="s">
        <v>325</v>
      </c>
      <c r="H238" s="220">
        <v>1</v>
      </c>
      <c r="I238" s="221"/>
      <c r="J238" s="222">
        <f>ROUND(I238*H238,2)</f>
        <v>0</v>
      </c>
      <c r="K238" s="218" t="s">
        <v>187</v>
      </c>
      <c r="L238" s="48"/>
      <c r="M238" s="223" t="s">
        <v>19</v>
      </c>
      <c r="N238" s="224" t="s">
        <v>45</v>
      </c>
      <c r="O238" s="88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7" t="s">
        <v>398</v>
      </c>
      <c r="AT238" s="227" t="s">
        <v>183</v>
      </c>
      <c r="AU238" s="227" t="s">
        <v>14</v>
      </c>
      <c r="AY238" s="21" t="s">
        <v>179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1" t="s">
        <v>81</v>
      </c>
      <c r="BK238" s="228">
        <f>ROUND(I238*H238,2)</f>
        <v>0</v>
      </c>
      <c r="BL238" s="21" t="s">
        <v>398</v>
      </c>
      <c r="BM238" s="227" t="s">
        <v>2254</v>
      </c>
    </row>
    <row r="239" s="2" customFormat="1">
      <c r="A239" s="42"/>
      <c r="B239" s="43"/>
      <c r="C239" s="44"/>
      <c r="D239" s="229" t="s">
        <v>190</v>
      </c>
      <c r="E239" s="44"/>
      <c r="F239" s="230" t="s">
        <v>2255</v>
      </c>
      <c r="G239" s="44"/>
      <c r="H239" s="44"/>
      <c r="I239" s="231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190</v>
      </c>
      <c r="AU239" s="21" t="s">
        <v>14</v>
      </c>
    </row>
    <row r="240" s="2" customFormat="1">
      <c r="A240" s="42"/>
      <c r="B240" s="43"/>
      <c r="C240" s="44"/>
      <c r="D240" s="236" t="s">
        <v>272</v>
      </c>
      <c r="E240" s="44"/>
      <c r="F240" s="277" t="s">
        <v>2256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272</v>
      </c>
      <c r="AU240" s="21" t="s">
        <v>14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2188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14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198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14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2247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14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4" customFormat="1">
      <c r="A244" s="14"/>
      <c r="B244" s="245"/>
      <c r="C244" s="246"/>
      <c r="D244" s="236" t="s">
        <v>192</v>
      </c>
      <c r="E244" s="247" t="s">
        <v>19</v>
      </c>
      <c r="F244" s="248" t="s">
        <v>457</v>
      </c>
      <c r="G244" s="246"/>
      <c r="H244" s="249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192</v>
      </c>
      <c r="AU244" s="255" t="s">
        <v>14</v>
      </c>
      <c r="AV244" s="14" t="s">
        <v>14</v>
      </c>
      <c r="AW244" s="14" t="s">
        <v>35</v>
      </c>
      <c r="AX244" s="14" t="s">
        <v>74</v>
      </c>
      <c r="AY244" s="255" t="s">
        <v>179</v>
      </c>
    </row>
    <row r="245" s="15" customFormat="1">
      <c r="A245" s="15"/>
      <c r="B245" s="256"/>
      <c r="C245" s="257"/>
      <c r="D245" s="236" t="s">
        <v>192</v>
      </c>
      <c r="E245" s="258" t="s">
        <v>19</v>
      </c>
      <c r="F245" s="259" t="s">
        <v>201</v>
      </c>
      <c r="G245" s="257"/>
      <c r="H245" s="260">
        <v>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192</v>
      </c>
      <c r="AU245" s="266" t="s">
        <v>14</v>
      </c>
      <c r="AV245" s="15" t="s">
        <v>188</v>
      </c>
      <c r="AW245" s="15" t="s">
        <v>35</v>
      </c>
      <c r="AX245" s="15" t="s">
        <v>81</v>
      </c>
      <c r="AY245" s="266" t="s">
        <v>179</v>
      </c>
    </row>
    <row r="246" s="2" customFormat="1" ht="16.5" customHeight="1">
      <c r="A246" s="42"/>
      <c r="B246" s="43"/>
      <c r="C246" s="267" t="s">
        <v>313</v>
      </c>
      <c r="D246" s="267" t="s">
        <v>266</v>
      </c>
      <c r="E246" s="268" t="s">
        <v>2257</v>
      </c>
      <c r="F246" s="269" t="s">
        <v>2258</v>
      </c>
      <c r="G246" s="270" t="s">
        <v>325</v>
      </c>
      <c r="H246" s="271">
        <v>1</v>
      </c>
      <c r="I246" s="272"/>
      <c r="J246" s="273">
        <f>ROUND(I246*H246,2)</f>
        <v>0</v>
      </c>
      <c r="K246" s="269" t="s">
        <v>187</v>
      </c>
      <c r="L246" s="274"/>
      <c r="M246" s="275" t="s">
        <v>19</v>
      </c>
      <c r="N246" s="276" t="s">
        <v>45</v>
      </c>
      <c r="O246" s="88"/>
      <c r="P246" s="225">
        <f>O246*H246</f>
        <v>0</v>
      </c>
      <c r="Q246" s="225">
        <v>0.079000000000000001</v>
      </c>
      <c r="R246" s="225">
        <f>Q246*H246</f>
        <v>0.079000000000000001</v>
      </c>
      <c r="S246" s="225">
        <v>0</v>
      </c>
      <c r="T246" s="226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7" t="s">
        <v>2178</v>
      </c>
      <c r="AT246" s="227" t="s">
        <v>266</v>
      </c>
      <c r="AU246" s="227" t="s">
        <v>14</v>
      </c>
      <c r="AY246" s="21" t="s">
        <v>179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1" t="s">
        <v>81</v>
      </c>
      <c r="BK246" s="228">
        <f>ROUND(I246*H246,2)</f>
        <v>0</v>
      </c>
      <c r="BL246" s="21" t="s">
        <v>398</v>
      </c>
      <c r="BM246" s="227" t="s">
        <v>2259</v>
      </c>
    </row>
    <row r="247" s="2" customFormat="1">
      <c r="A247" s="42"/>
      <c r="B247" s="43"/>
      <c r="C247" s="44"/>
      <c r="D247" s="236" t="s">
        <v>272</v>
      </c>
      <c r="E247" s="44"/>
      <c r="F247" s="277" t="s">
        <v>2260</v>
      </c>
      <c r="G247" s="44"/>
      <c r="H247" s="44"/>
      <c r="I247" s="231"/>
      <c r="J247" s="44"/>
      <c r="K247" s="44"/>
      <c r="L247" s="48"/>
      <c r="M247" s="232"/>
      <c r="N247" s="233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272</v>
      </c>
      <c r="AU247" s="21" t="s">
        <v>14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2188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14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198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14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2247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14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457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14</v>
      </c>
      <c r="AV251" s="14" t="s">
        <v>14</v>
      </c>
      <c r="AW251" s="14" t="s">
        <v>35</v>
      </c>
      <c r="AX251" s="14" t="s">
        <v>74</v>
      </c>
      <c r="AY251" s="255" t="s">
        <v>179</v>
      </c>
    </row>
    <row r="252" s="15" customFormat="1">
      <c r="A252" s="15"/>
      <c r="B252" s="256"/>
      <c r="C252" s="257"/>
      <c r="D252" s="236" t="s">
        <v>192</v>
      </c>
      <c r="E252" s="258" t="s">
        <v>19</v>
      </c>
      <c r="F252" s="259" t="s">
        <v>201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192</v>
      </c>
      <c r="AU252" s="266" t="s">
        <v>14</v>
      </c>
      <c r="AV252" s="15" t="s">
        <v>188</v>
      </c>
      <c r="AW252" s="15" t="s">
        <v>35</v>
      </c>
      <c r="AX252" s="15" t="s">
        <v>81</v>
      </c>
      <c r="AY252" s="266" t="s">
        <v>179</v>
      </c>
    </row>
    <row r="253" s="2" customFormat="1" ht="16.5" customHeight="1">
      <c r="A253" s="42"/>
      <c r="B253" s="43"/>
      <c r="C253" s="216" t="s">
        <v>377</v>
      </c>
      <c r="D253" s="216" t="s">
        <v>183</v>
      </c>
      <c r="E253" s="217" t="s">
        <v>2261</v>
      </c>
      <c r="F253" s="218" t="s">
        <v>2262</v>
      </c>
      <c r="G253" s="219" t="s">
        <v>325</v>
      </c>
      <c r="H253" s="220">
        <v>9</v>
      </c>
      <c r="I253" s="221"/>
      <c r="J253" s="222">
        <f>ROUND(I253*H253,2)</f>
        <v>0</v>
      </c>
      <c r="K253" s="218" t="s">
        <v>187</v>
      </c>
      <c r="L253" s="48"/>
      <c r="M253" s="223" t="s">
        <v>19</v>
      </c>
      <c r="N253" s="224" t="s">
        <v>45</v>
      </c>
      <c r="O253" s="8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398</v>
      </c>
      <c r="AT253" s="227" t="s">
        <v>183</v>
      </c>
      <c r="AU253" s="227" t="s">
        <v>14</v>
      </c>
      <c r="AY253" s="21" t="s">
        <v>179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1" t="s">
        <v>81</v>
      </c>
      <c r="BK253" s="228">
        <f>ROUND(I253*H253,2)</f>
        <v>0</v>
      </c>
      <c r="BL253" s="21" t="s">
        <v>398</v>
      </c>
      <c r="BM253" s="227" t="s">
        <v>2263</v>
      </c>
    </row>
    <row r="254" s="2" customFormat="1">
      <c r="A254" s="42"/>
      <c r="B254" s="43"/>
      <c r="C254" s="44"/>
      <c r="D254" s="229" t="s">
        <v>190</v>
      </c>
      <c r="E254" s="44"/>
      <c r="F254" s="230" t="s">
        <v>2264</v>
      </c>
      <c r="G254" s="44"/>
      <c r="H254" s="44"/>
      <c r="I254" s="231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190</v>
      </c>
      <c r="AU254" s="21" t="s">
        <v>14</v>
      </c>
    </row>
    <row r="255" s="13" customFormat="1">
      <c r="A255" s="13"/>
      <c r="B255" s="234"/>
      <c r="C255" s="235"/>
      <c r="D255" s="236" t="s">
        <v>192</v>
      </c>
      <c r="E255" s="237" t="s">
        <v>19</v>
      </c>
      <c r="F255" s="238" t="s">
        <v>2188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192</v>
      </c>
      <c r="AU255" s="244" t="s">
        <v>14</v>
      </c>
      <c r="AV255" s="13" t="s">
        <v>81</v>
      </c>
      <c r="AW255" s="13" t="s">
        <v>35</v>
      </c>
      <c r="AX255" s="13" t="s">
        <v>74</v>
      </c>
      <c r="AY255" s="244" t="s">
        <v>179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198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14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2244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14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4" customFormat="1">
      <c r="A258" s="14"/>
      <c r="B258" s="245"/>
      <c r="C258" s="246"/>
      <c r="D258" s="236" t="s">
        <v>192</v>
      </c>
      <c r="E258" s="247" t="s">
        <v>19</v>
      </c>
      <c r="F258" s="248" t="s">
        <v>2245</v>
      </c>
      <c r="G258" s="246"/>
      <c r="H258" s="249">
        <v>7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192</v>
      </c>
      <c r="AU258" s="255" t="s">
        <v>14</v>
      </c>
      <c r="AV258" s="14" t="s">
        <v>14</v>
      </c>
      <c r="AW258" s="14" t="s">
        <v>35</v>
      </c>
      <c r="AX258" s="14" t="s">
        <v>74</v>
      </c>
      <c r="AY258" s="255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2246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14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4" customFormat="1">
      <c r="A260" s="14"/>
      <c r="B260" s="245"/>
      <c r="C260" s="246"/>
      <c r="D260" s="236" t="s">
        <v>192</v>
      </c>
      <c r="E260" s="247" t="s">
        <v>19</v>
      </c>
      <c r="F260" s="248" t="s">
        <v>1674</v>
      </c>
      <c r="G260" s="246"/>
      <c r="H260" s="249">
        <v>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192</v>
      </c>
      <c r="AU260" s="255" t="s">
        <v>14</v>
      </c>
      <c r="AV260" s="14" t="s">
        <v>14</v>
      </c>
      <c r="AW260" s="14" t="s">
        <v>35</v>
      </c>
      <c r="AX260" s="14" t="s">
        <v>74</v>
      </c>
      <c r="AY260" s="255" t="s">
        <v>179</v>
      </c>
    </row>
    <row r="261" s="15" customFormat="1">
      <c r="A261" s="15"/>
      <c r="B261" s="256"/>
      <c r="C261" s="257"/>
      <c r="D261" s="236" t="s">
        <v>192</v>
      </c>
      <c r="E261" s="258" t="s">
        <v>19</v>
      </c>
      <c r="F261" s="259" t="s">
        <v>201</v>
      </c>
      <c r="G261" s="257"/>
      <c r="H261" s="260">
        <v>9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192</v>
      </c>
      <c r="AU261" s="266" t="s">
        <v>14</v>
      </c>
      <c r="AV261" s="15" t="s">
        <v>188</v>
      </c>
      <c r="AW261" s="15" t="s">
        <v>35</v>
      </c>
      <c r="AX261" s="15" t="s">
        <v>81</v>
      </c>
      <c r="AY261" s="266" t="s">
        <v>179</v>
      </c>
    </row>
    <row r="262" s="2" customFormat="1" ht="16.5" customHeight="1">
      <c r="A262" s="42"/>
      <c r="B262" s="43"/>
      <c r="C262" s="267" t="s">
        <v>383</v>
      </c>
      <c r="D262" s="267" t="s">
        <v>266</v>
      </c>
      <c r="E262" s="268" t="s">
        <v>2265</v>
      </c>
      <c r="F262" s="269" t="s">
        <v>2266</v>
      </c>
      <c r="G262" s="270" t="s">
        <v>325</v>
      </c>
      <c r="H262" s="271">
        <v>9</v>
      </c>
      <c r="I262" s="272"/>
      <c r="J262" s="273">
        <f>ROUND(I262*H262,2)</f>
        <v>0</v>
      </c>
      <c r="K262" s="269" t="s">
        <v>187</v>
      </c>
      <c r="L262" s="274"/>
      <c r="M262" s="275" t="s">
        <v>19</v>
      </c>
      <c r="N262" s="276" t="s">
        <v>45</v>
      </c>
      <c r="O262" s="88"/>
      <c r="P262" s="225">
        <f>O262*H262</f>
        <v>0</v>
      </c>
      <c r="Q262" s="225">
        <v>0.17699999999999999</v>
      </c>
      <c r="R262" s="225">
        <f>Q262*H262</f>
        <v>1.593</v>
      </c>
      <c r="S262" s="225">
        <v>0</v>
      </c>
      <c r="T262" s="226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7" t="s">
        <v>2178</v>
      </c>
      <c r="AT262" s="227" t="s">
        <v>266</v>
      </c>
      <c r="AU262" s="227" t="s">
        <v>14</v>
      </c>
      <c r="AY262" s="21" t="s">
        <v>179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1" t="s">
        <v>81</v>
      </c>
      <c r="BK262" s="228">
        <f>ROUND(I262*H262,2)</f>
        <v>0</v>
      </c>
      <c r="BL262" s="21" t="s">
        <v>398</v>
      </c>
      <c r="BM262" s="227" t="s">
        <v>2267</v>
      </c>
    </row>
    <row r="263" s="2" customFormat="1">
      <c r="A263" s="42"/>
      <c r="B263" s="43"/>
      <c r="C263" s="44"/>
      <c r="D263" s="236" t="s">
        <v>272</v>
      </c>
      <c r="E263" s="44"/>
      <c r="F263" s="277" t="s">
        <v>2268</v>
      </c>
      <c r="G263" s="44"/>
      <c r="H263" s="44"/>
      <c r="I263" s="231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272</v>
      </c>
      <c r="AU263" s="21" t="s">
        <v>14</v>
      </c>
    </row>
    <row r="264" s="13" customFormat="1">
      <c r="A264" s="13"/>
      <c r="B264" s="234"/>
      <c r="C264" s="235"/>
      <c r="D264" s="236" t="s">
        <v>192</v>
      </c>
      <c r="E264" s="237" t="s">
        <v>19</v>
      </c>
      <c r="F264" s="238" t="s">
        <v>2188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192</v>
      </c>
      <c r="AU264" s="244" t="s">
        <v>14</v>
      </c>
      <c r="AV264" s="13" t="s">
        <v>81</v>
      </c>
      <c r="AW264" s="13" t="s">
        <v>35</v>
      </c>
      <c r="AX264" s="13" t="s">
        <v>74</v>
      </c>
      <c r="AY264" s="244" t="s">
        <v>179</v>
      </c>
    </row>
    <row r="265" s="13" customFormat="1">
      <c r="A265" s="13"/>
      <c r="B265" s="234"/>
      <c r="C265" s="235"/>
      <c r="D265" s="236" t="s">
        <v>192</v>
      </c>
      <c r="E265" s="237" t="s">
        <v>19</v>
      </c>
      <c r="F265" s="238" t="s">
        <v>198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192</v>
      </c>
      <c r="AU265" s="244" t="s">
        <v>14</v>
      </c>
      <c r="AV265" s="13" t="s">
        <v>81</v>
      </c>
      <c r="AW265" s="13" t="s">
        <v>35</v>
      </c>
      <c r="AX265" s="13" t="s">
        <v>74</v>
      </c>
      <c r="AY265" s="244" t="s">
        <v>179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2244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14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4" customFormat="1">
      <c r="A267" s="14"/>
      <c r="B267" s="245"/>
      <c r="C267" s="246"/>
      <c r="D267" s="236" t="s">
        <v>192</v>
      </c>
      <c r="E267" s="247" t="s">
        <v>19</v>
      </c>
      <c r="F267" s="248" t="s">
        <v>2245</v>
      </c>
      <c r="G267" s="246"/>
      <c r="H267" s="249">
        <v>7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192</v>
      </c>
      <c r="AU267" s="255" t="s">
        <v>14</v>
      </c>
      <c r="AV267" s="14" t="s">
        <v>14</v>
      </c>
      <c r="AW267" s="14" t="s">
        <v>35</v>
      </c>
      <c r="AX267" s="14" t="s">
        <v>74</v>
      </c>
      <c r="AY267" s="255" t="s">
        <v>179</v>
      </c>
    </row>
    <row r="268" s="13" customFormat="1">
      <c r="A268" s="13"/>
      <c r="B268" s="234"/>
      <c r="C268" s="235"/>
      <c r="D268" s="236" t="s">
        <v>192</v>
      </c>
      <c r="E268" s="237" t="s">
        <v>19</v>
      </c>
      <c r="F268" s="238" t="s">
        <v>2246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192</v>
      </c>
      <c r="AU268" s="244" t="s">
        <v>14</v>
      </c>
      <c r="AV268" s="13" t="s">
        <v>81</v>
      </c>
      <c r="AW268" s="13" t="s">
        <v>35</v>
      </c>
      <c r="AX268" s="13" t="s">
        <v>74</v>
      </c>
      <c r="AY268" s="244" t="s">
        <v>179</v>
      </c>
    </row>
    <row r="269" s="14" customFormat="1">
      <c r="A269" s="14"/>
      <c r="B269" s="245"/>
      <c r="C269" s="246"/>
      <c r="D269" s="236" t="s">
        <v>192</v>
      </c>
      <c r="E269" s="247" t="s">
        <v>19</v>
      </c>
      <c r="F269" s="248" t="s">
        <v>1674</v>
      </c>
      <c r="G269" s="246"/>
      <c r="H269" s="249">
        <v>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192</v>
      </c>
      <c r="AU269" s="255" t="s">
        <v>14</v>
      </c>
      <c r="AV269" s="14" t="s">
        <v>14</v>
      </c>
      <c r="AW269" s="14" t="s">
        <v>35</v>
      </c>
      <c r="AX269" s="14" t="s">
        <v>74</v>
      </c>
      <c r="AY269" s="255" t="s">
        <v>179</v>
      </c>
    </row>
    <row r="270" s="15" customFormat="1">
      <c r="A270" s="15"/>
      <c r="B270" s="256"/>
      <c r="C270" s="257"/>
      <c r="D270" s="236" t="s">
        <v>192</v>
      </c>
      <c r="E270" s="258" t="s">
        <v>19</v>
      </c>
      <c r="F270" s="259" t="s">
        <v>201</v>
      </c>
      <c r="G270" s="257"/>
      <c r="H270" s="260">
        <v>9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192</v>
      </c>
      <c r="AU270" s="266" t="s">
        <v>14</v>
      </c>
      <c r="AV270" s="15" t="s">
        <v>188</v>
      </c>
      <c r="AW270" s="15" t="s">
        <v>35</v>
      </c>
      <c r="AX270" s="15" t="s">
        <v>81</v>
      </c>
      <c r="AY270" s="266" t="s">
        <v>179</v>
      </c>
    </row>
    <row r="271" s="2" customFormat="1" ht="16.5" customHeight="1">
      <c r="A271" s="42"/>
      <c r="B271" s="43"/>
      <c r="C271" s="216" t="s">
        <v>389</v>
      </c>
      <c r="D271" s="216" t="s">
        <v>183</v>
      </c>
      <c r="E271" s="217" t="s">
        <v>2269</v>
      </c>
      <c r="F271" s="218" t="s">
        <v>2270</v>
      </c>
      <c r="G271" s="219" t="s">
        <v>325</v>
      </c>
      <c r="H271" s="220">
        <v>1</v>
      </c>
      <c r="I271" s="221"/>
      <c r="J271" s="222">
        <f>ROUND(I271*H271,2)</f>
        <v>0</v>
      </c>
      <c r="K271" s="218" t="s">
        <v>187</v>
      </c>
      <c r="L271" s="48"/>
      <c r="M271" s="223" t="s">
        <v>19</v>
      </c>
      <c r="N271" s="224" t="s">
        <v>45</v>
      </c>
      <c r="O271" s="88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7" t="s">
        <v>398</v>
      </c>
      <c r="AT271" s="227" t="s">
        <v>183</v>
      </c>
      <c r="AU271" s="227" t="s">
        <v>14</v>
      </c>
      <c r="AY271" s="21" t="s">
        <v>179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1" t="s">
        <v>81</v>
      </c>
      <c r="BK271" s="228">
        <f>ROUND(I271*H271,2)</f>
        <v>0</v>
      </c>
      <c r="BL271" s="21" t="s">
        <v>398</v>
      </c>
      <c r="BM271" s="227" t="s">
        <v>347</v>
      </c>
    </row>
    <row r="272" s="2" customFormat="1">
      <c r="A272" s="42"/>
      <c r="B272" s="43"/>
      <c r="C272" s="44"/>
      <c r="D272" s="229" t="s">
        <v>190</v>
      </c>
      <c r="E272" s="44"/>
      <c r="F272" s="230" t="s">
        <v>2271</v>
      </c>
      <c r="G272" s="44"/>
      <c r="H272" s="44"/>
      <c r="I272" s="231"/>
      <c r="J272" s="44"/>
      <c r="K272" s="44"/>
      <c r="L272" s="48"/>
      <c r="M272" s="232"/>
      <c r="N272" s="233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1" t="s">
        <v>190</v>
      </c>
      <c r="AU272" s="21" t="s">
        <v>14</v>
      </c>
    </row>
    <row r="273" s="13" customFormat="1">
      <c r="A273" s="13"/>
      <c r="B273" s="234"/>
      <c r="C273" s="235"/>
      <c r="D273" s="236" t="s">
        <v>192</v>
      </c>
      <c r="E273" s="237" t="s">
        <v>19</v>
      </c>
      <c r="F273" s="238" t="s">
        <v>2188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192</v>
      </c>
      <c r="AU273" s="244" t="s">
        <v>14</v>
      </c>
      <c r="AV273" s="13" t="s">
        <v>81</v>
      </c>
      <c r="AW273" s="13" t="s">
        <v>35</v>
      </c>
      <c r="AX273" s="13" t="s">
        <v>74</v>
      </c>
      <c r="AY273" s="244" t="s">
        <v>179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198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14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2247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14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4" customFormat="1">
      <c r="A276" s="14"/>
      <c r="B276" s="245"/>
      <c r="C276" s="246"/>
      <c r="D276" s="236" t="s">
        <v>192</v>
      </c>
      <c r="E276" s="247" t="s">
        <v>19</v>
      </c>
      <c r="F276" s="248" t="s">
        <v>457</v>
      </c>
      <c r="G276" s="246"/>
      <c r="H276" s="249">
        <v>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192</v>
      </c>
      <c r="AU276" s="255" t="s">
        <v>14</v>
      </c>
      <c r="AV276" s="14" t="s">
        <v>14</v>
      </c>
      <c r="AW276" s="14" t="s">
        <v>35</v>
      </c>
      <c r="AX276" s="14" t="s">
        <v>74</v>
      </c>
      <c r="AY276" s="255" t="s">
        <v>179</v>
      </c>
    </row>
    <row r="277" s="15" customFormat="1">
      <c r="A277" s="15"/>
      <c r="B277" s="256"/>
      <c r="C277" s="257"/>
      <c r="D277" s="236" t="s">
        <v>192</v>
      </c>
      <c r="E277" s="258" t="s">
        <v>19</v>
      </c>
      <c r="F277" s="259" t="s">
        <v>201</v>
      </c>
      <c r="G277" s="257"/>
      <c r="H277" s="260">
        <v>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192</v>
      </c>
      <c r="AU277" s="266" t="s">
        <v>14</v>
      </c>
      <c r="AV277" s="15" t="s">
        <v>188</v>
      </c>
      <c r="AW277" s="15" t="s">
        <v>35</v>
      </c>
      <c r="AX277" s="15" t="s">
        <v>81</v>
      </c>
      <c r="AY277" s="266" t="s">
        <v>179</v>
      </c>
    </row>
    <row r="278" s="2" customFormat="1" ht="16.5" customHeight="1">
      <c r="A278" s="42"/>
      <c r="B278" s="43"/>
      <c r="C278" s="267" t="s">
        <v>395</v>
      </c>
      <c r="D278" s="267" t="s">
        <v>266</v>
      </c>
      <c r="E278" s="268" t="s">
        <v>2272</v>
      </c>
      <c r="F278" s="269" t="s">
        <v>2273</v>
      </c>
      <c r="G278" s="270" t="s">
        <v>325</v>
      </c>
      <c r="H278" s="271">
        <v>1</v>
      </c>
      <c r="I278" s="272"/>
      <c r="J278" s="273">
        <f>ROUND(I278*H278,2)</f>
        <v>0</v>
      </c>
      <c r="K278" s="269" t="s">
        <v>187</v>
      </c>
      <c r="L278" s="274"/>
      <c r="M278" s="275" t="s">
        <v>19</v>
      </c>
      <c r="N278" s="276" t="s">
        <v>45</v>
      </c>
      <c r="O278" s="88"/>
      <c r="P278" s="225">
        <f>O278*H278</f>
        <v>0</v>
      </c>
      <c r="Q278" s="225">
        <v>0.0012999999999999999</v>
      </c>
      <c r="R278" s="225">
        <f>Q278*H278</f>
        <v>0.0012999999999999999</v>
      </c>
      <c r="S278" s="225">
        <v>0</v>
      </c>
      <c r="T278" s="226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7" t="s">
        <v>2178</v>
      </c>
      <c r="AT278" s="227" t="s">
        <v>266</v>
      </c>
      <c r="AU278" s="227" t="s">
        <v>14</v>
      </c>
      <c r="AY278" s="21" t="s">
        <v>179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1" t="s">
        <v>81</v>
      </c>
      <c r="BK278" s="228">
        <f>ROUND(I278*H278,2)</f>
        <v>0</v>
      </c>
      <c r="BL278" s="21" t="s">
        <v>398</v>
      </c>
      <c r="BM278" s="227" t="s">
        <v>354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2188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14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198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14</v>
      </c>
      <c r="AV280" s="13" t="s">
        <v>81</v>
      </c>
      <c r="AW280" s="13" t="s">
        <v>35</v>
      </c>
      <c r="AX280" s="13" t="s">
        <v>74</v>
      </c>
      <c r="AY280" s="244" t="s">
        <v>179</v>
      </c>
    </row>
    <row r="281" s="13" customFormat="1">
      <c r="A281" s="13"/>
      <c r="B281" s="234"/>
      <c r="C281" s="235"/>
      <c r="D281" s="236" t="s">
        <v>192</v>
      </c>
      <c r="E281" s="237" t="s">
        <v>19</v>
      </c>
      <c r="F281" s="238" t="s">
        <v>2247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192</v>
      </c>
      <c r="AU281" s="244" t="s">
        <v>14</v>
      </c>
      <c r="AV281" s="13" t="s">
        <v>81</v>
      </c>
      <c r="AW281" s="13" t="s">
        <v>35</v>
      </c>
      <c r="AX281" s="13" t="s">
        <v>74</v>
      </c>
      <c r="AY281" s="244" t="s">
        <v>179</v>
      </c>
    </row>
    <row r="282" s="14" customFormat="1">
      <c r="A282" s="14"/>
      <c r="B282" s="245"/>
      <c r="C282" s="246"/>
      <c r="D282" s="236" t="s">
        <v>192</v>
      </c>
      <c r="E282" s="247" t="s">
        <v>19</v>
      </c>
      <c r="F282" s="248" t="s">
        <v>457</v>
      </c>
      <c r="G282" s="246"/>
      <c r="H282" s="249">
        <v>1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192</v>
      </c>
      <c r="AU282" s="255" t="s">
        <v>14</v>
      </c>
      <c r="AV282" s="14" t="s">
        <v>14</v>
      </c>
      <c r="AW282" s="14" t="s">
        <v>35</v>
      </c>
      <c r="AX282" s="14" t="s">
        <v>74</v>
      </c>
      <c r="AY282" s="255" t="s">
        <v>179</v>
      </c>
    </row>
    <row r="283" s="15" customFormat="1">
      <c r="A283" s="15"/>
      <c r="B283" s="256"/>
      <c r="C283" s="257"/>
      <c r="D283" s="236" t="s">
        <v>192</v>
      </c>
      <c r="E283" s="258" t="s">
        <v>19</v>
      </c>
      <c r="F283" s="259" t="s">
        <v>201</v>
      </c>
      <c r="G283" s="257"/>
      <c r="H283" s="260">
        <v>1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192</v>
      </c>
      <c r="AU283" s="266" t="s">
        <v>14</v>
      </c>
      <c r="AV283" s="15" t="s">
        <v>188</v>
      </c>
      <c r="AW283" s="15" t="s">
        <v>35</v>
      </c>
      <c r="AX283" s="15" t="s">
        <v>81</v>
      </c>
      <c r="AY283" s="266" t="s">
        <v>179</v>
      </c>
    </row>
    <row r="284" s="2" customFormat="1" ht="16.5" customHeight="1">
      <c r="A284" s="42"/>
      <c r="B284" s="43"/>
      <c r="C284" s="216" t="s">
        <v>401</v>
      </c>
      <c r="D284" s="216" t="s">
        <v>183</v>
      </c>
      <c r="E284" s="217" t="s">
        <v>2274</v>
      </c>
      <c r="F284" s="218" t="s">
        <v>2275</v>
      </c>
      <c r="G284" s="219" t="s">
        <v>325</v>
      </c>
      <c r="H284" s="220">
        <v>9</v>
      </c>
      <c r="I284" s="221"/>
      <c r="J284" s="222">
        <f>ROUND(I284*H284,2)</f>
        <v>0</v>
      </c>
      <c r="K284" s="218" t="s">
        <v>187</v>
      </c>
      <c r="L284" s="48"/>
      <c r="M284" s="223" t="s">
        <v>19</v>
      </c>
      <c r="N284" s="224" t="s">
        <v>45</v>
      </c>
      <c r="O284" s="88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398</v>
      </c>
      <c r="AT284" s="227" t="s">
        <v>183</v>
      </c>
      <c r="AU284" s="227" t="s">
        <v>14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398</v>
      </c>
      <c r="BM284" s="227" t="s">
        <v>358</v>
      </c>
    </row>
    <row r="285" s="2" customFormat="1">
      <c r="A285" s="42"/>
      <c r="B285" s="43"/>
      <c r="C285" s="44"/>
      <c r="D285" s="229" t="s">
        <v>190</v>
      </c>
      <c r="E285" s="44"/>
      <c r="F285" s="230" t="s">
        <v>2276</v>
      </c>
      <c r="G285" s="44"/>
      <c r="H285" s="44"/>
      <c r="I285" s="231"/>
      <c r="J285" s="44"/>
      <c r="K285" s="44"/>
      <c r="L285" s="48"/>
      <c r="M285" s="232"/>
      <c r="N285" s="233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190</v>
      </c>
      <c r="AU285" s="21" t="s">
        <v>14</v>
      </c>
    </row>
    <row r="286" s="13" customFormat="1">
      <c r="A286" s="13"/>
      <c r="B286" s="234"/>
      <c r="C286" s="235"/>
      <c r="D286" s="236" t="s">
        <v>192</v>
      </c>
      <c r="E286" s="237" t="s">
        <v>19</v>
      </c>
      <c r="F286" s="238" t="s">
        <v>2188</v>
      </c>
      <c r="G286" s="235"/>
      <c r="H286" s="237" t="s">
        <v>19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192</v>
      </c>
      <c r="AU286" s="244" t="s">
        <v>14</v>
      </c>
      <c r="AV286" s="13" t="s">
        <v>81</v>
      </c>
      <c r="AW286" s="13" t="s">
        <v>35</v>
      </c>
      <c r="AX286" s="13" t="s">
        <v>74</v>
      </c>
      <c r="AY286" s="244" t="s">
        <v>179</v>
      </c>
    </row>
    <row r="287" s="13" customFormat="1">
      <c r="A287" s="13"/>
      <c r="B287" s="234"/>
      <c r="C287" s="235"/>
      <c r="D287" s="236" t="s">
        <v>192</v>
      </c>
      <c r="E287" s="237" t="s">
        <v>19</v>
      </c>
      <c r="F287" s="238" t="s">
        <v>198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192</v>
      </c>
      <c r="AU287" s="244" t="s">
        <v>14</v>
      </c>
      <c r="AV287" s="13" t="s">
        <v>81</v>
      </c>
      <c r="AW287" s="13" t="s">
        <v>35</v>
      </c>
      <c r="AX287" s="13" t="s">
        <v>74</v>
      </c>
      <c r="AY287" s="244" t="s">
        <v>179</v>
      </c>
    </row>
    <row r="288" s="13" customFormat="1">
      <c r="A288" s="13"/>
      <c r="B288" s="234"/>
      <c r="C288" s="235"/>
      <c r="D288" s="236" t="s">
        <v>192</v>
      </c>
      <c r="E288" s="237" t="s">
        <v>19</v>
      </c>
      <c r="F288" s="238" t="s">
        <v>2244</v>
      </c>
      <c r="G288" s="235"/>
      <c r="H288" s="237" t="s">
        <v>19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192</v>
      </c>
      <c r="AU288" s="244" t="s">
        <v>14</v>
      </c>
      <c r="AV288" s="13" t="s">
        <v>81</v>
      </c>
      <c r="AW288" s="13" t="s">
        <v>35</v>
      </c>
      <c r="AX288" s="13" t="s">
        <v>74</v>
      </c>
      <c r="AY288" s="244" t="s">
        <v>179</v>
      </c>
    </row>
    <row r="289" s="14" customFormat="1">
      <c r="A289" s="14"/>
      <c r="B289" s="245"/>
      <c r="C289" s="246"/>
      <c r="D289" s="236" t="s">
        <v>192</v>
      </c>
      <c r="E289" s="247" t="s">
        <v>19</v>
      </c>
      <c r="F289" s="248" t="s">
        <v>2245</v>
      </c>
      <c r="G289" s="246"/>
      <c r="H289" s="249">
        <v>7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192</v>
      </c>
      <c r="AU289" s="255" t="s">
        <v>14</v>
      </c>
      <c r="AV289" s="14" t="s">
        <v>14</v>
      </c>
      <c r="AW289" s="14" t="s">
        <v>35</v>
      </c>
      <c r="AX289" s="14" t="s">
        <v>74</v>
      </c>
      <c r="AY289" s="255" t="s">
        <v>179</v>
      </c>
    </row>
    <row r="290" s="13" customFormat="1">
      <c r="A290" s="13"/>
      <c r="B290" s="234"/>
      <c r="C290" s="235"/>
      <c r="D290" s="236" t="s">
        <v>192</v>
      </c>
      <c r="E290" s="237" t="s">
        <v>19</v>
      </c>
      <c r="F290" s="238" t="s">
        <v>2246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192</v>
      </c>
      <c r="AU290" s="244" t="s">
        <v>14</v>
      </c>
      <c r="AV290" s="13" t="s">
        <v>81</v>
      </c>
      <c r="AW290" s="13" t="s">
        <v>35</v>
      </c>
      <c r="AX290" s="13" t="s">
        <v>74</v>
      </c>
      <c r="AY290" s="244" t="s">
        <v>179</v>
      </c>
    </row>
    <row r="291" s="14" customFormat="1">
      <c r="A291" s="14"/>
      <c r="B291" s="245"/>
      <c r="C291" s="246"/>
      <c r="D291" s="236" t="s">
        <v>192</v>
      </c>
      <c r="E291" s="247" t="s">
        <v>19</v>
      </c>
      <c r="F291" s="248" t="s">
        <v>1674</v>
      </c>
      <c r="G291" s="246"/>
      <c r="H291" s="249">
        <v>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192</v>
      </c>
      <c r="AU291" s="255" t="s">
        <v>14</v>
      </c>
      <c r="AV291" s="14" t="s">
        <v>14</v>
      </c>
      <c r="AW291" s="14" t="s">
        <v>35</v>
      </c>
      <c r="AX291" s="14" t="s">
        <v>74</v>
      </c>
      <c r="AY291" s="255" t="s">
        <v>179</v>
      </c>
    </row>
    <row r="292" s="15" customFormat="1">
      <c r="A292" s="15"/>
      <c r="B292" s="256"/>
      <c r="C292" s="257"/>
      <c r="D292" s="236" t="s">
        <v>192</v>
      </c>
      <c r="E292" s="258" t="s">
        <v>19</v>
      </c>
      <c r="F292" s="259" t="s">
        <v>201</v>
      </c>
      <c r="G292" s="257"/>
      <c r="H292" s="260">
        <v>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192</v>
      </c>
      <c r="AU292" s="266" t="s">
        <v>14</v>
      </c>
      <c r="AV292" s="15" t="s">
        <v>188</v>
      </c>
      <c r="AW292" s="15" t="s">
        <v>35</v>
      </c>
      <c r="AX292" s="15" t="s">
        <v>81</v>
      </c>
      <c r="AY292" s="266" t="s">
        <v>179</v>
      </c>
    </row>
    <row r="293" s="2" customFormat="1" ht="16.5" customHeight="1">
      <c r="A293" s="42"/>
      <c r="B293" s="43"/>
      <c r="C293" s="267" t="s">
        <v>408</v>
      </c>
      <c r="D293" s="267" t="s">
        <v>266</v>
      </c>
      <c r="E293" s="268" t="s">
        <v>2277</v>
      </c>
      <c r="F293" s="269" t="s">
        <v>2278</v>
      </c>
      <c r="G293" s="270" t="s">
        <v>325</v>
      </c>
      <c r="H293" s="271">
        <v>9</v>
      </c>
      <c r="I293" s="272"/>
      <c r="J293" s="273">
        <f>ROUND(I293*H293,2)</f>
        <v>0</v>
      </c>
      <c r="K293" s="269" t="s">
        <v>187</v>
      </c>
      <c r="L293" s="274"/>
      <c r="M293" s="275" t="s">
        <v>19</v>
      </c>
      <c r="N293" s="276" t="s">
        <v>45</v>
      </c>
      <c r="O293" s="88"/>
      <c r="P293" s="225">
        <f>O293*H293</f>
        <v>0</v>
      </c>
      <c r="Q293" s="225">
        <v>0.0023999999999999998</v>
      </c>
      <c r="R293" s="225">
        <f>Q293*H293</f>
        <v>0.021599999999999998</v>
      </c>
      <c r="S293" s="225">
        <v>0</v>
      </c>
      <c r="T293" s="226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7" t="s">
        <v>2178</v>
      </c>
      <c r="AT293" s="227" t="s">
        <v>266</v>
      </c>
      <c r="AU293" s="227" t="s">
        <v>14</v>
      </c>
      <c r="AY293" s="21" t="s">
        <v>179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1" t="s">
        <v>81</v>
      </c>
      <c r="BK293" s="228">
        <f>ROUND(I293*H293,2)</f>
        <v>0</v>
      </c>
      <c r="BL293" s="21" t="s">
        <v>398</v>
      </c>
      <c r="BM293" s="227" t="s">
        <v>363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2188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14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198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14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2244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14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2245</v>
      </c>
      <c r="G297" s="246"/>
      <c r="H297" s="249">
        <v>7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14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3" customFormat="1">
      <c r="A298" s="13"/>
      <c r="B298" s="234"/>
      <c r="C298" s="235"/>
      <c r="D298" s="236" t="s">
        <v>192</v>
      </c>
      <c r="E298" s="237" t="s">
        <v>19</v>
      </c>
      <c r="F298" s="238" t="s">
        <v>2246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192</v>
      </c>
      <c r="AU298" s="244" t="s">
        <v>14</v>
      </c>
      <c r="AV298" s="13" t="s">
        <v>81</v>
      </c>
      <c r="AW298" s="13" t="s">
        <v>35</v>
      </c>
      <c r="AX298" s="13" t="s">
        <v>74</v>
      </c>
      <c r="AY298" s="244" t="s">
        <v>179</v>
      </c>
    </row>
    <row r="299" s="14" customFormat="1">
      <c r="A299" s="14"/>
      <c r="B299" s="245"/>
      <c r="C299" s="246"/>
      <c r="D299" s="236" t="s">
        <v>192</v>
      </c>
      <c r="E299" s="247" t="s">
        <v>19</v>
      </c>
      <c r="F299" s="248" t="s">
        <v>1674</v>
      </c>
      <c r="G299" s="246"/>
      <c r="H299" s="249">
        <v>2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192</v>
      </c>
      <c r="AU299" s="255" t="s">
        <v>14</v>
      </c>
      <c r="AV299" s="14" t="s">
        <v>14</v>
      </c>
      <c r="AW299" s="14" t="s">
        <v>35</v>
      </c>
      <c r="AX299" s="14" t="s">
        <v>74</v>
      </c>
      <c r="AY299" s="255" t="s">
        <v>179</v>
      </c>
    </row>
    <row r="300" s="15" customFormat="1">
      <c r="A300" s="15"/>
      <c r="B300" s="256"/>
      <c r="C300" s="257"/>
      <c r="D300" s="236" t="s">
        <v>192</v>
      </c>
      <c r="E300" s="258" t="s">
        <v>19</v>
      </c>
      <c r="F300" s="259" t="s">
        <v>201</v>
      </c>
      <c r="G300" s="257"/>
      <c r="H300" s="260">
        <v>9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192</v>
      </c>
      <c r="AU300" s="266" t="s">
        <v>14</v>
      </c>
      <c r="AV300" s="15" t="s">
        <v>188</v>
      </c>
      <c r="AW300" s="15" t="s">
        <v>35</v>
      </c>
      <c r="AX300" s="15" t="s">
        <v>81</v>
      </c>
      <c r="AY300" s="266" t="s">
        <v>179</v>
      </c>
    </row>
    <row r="301" s="2" customFormat="1" ht="16.5" customHeight="1">
      <c r="A301" s="42"/>
      <c r="B301" s="43"/>
      <c r="C301" s="216" t="s">
        <v>417</v>
      </c>
      <c r="D301" s="216" t="s">
        <v>183</v>
      </c>
      <c r="E301" s="217" t="s">
        <v>2279</v>
      </c>
      <c r="F301" s="218" t="s">
        <v>2280</v>
      </c>
      <c r="G301" s="219" t="s">
        <v>325</v>
      </c>
      <c r="H301" s="220">
        <v>1</v>
      </c>
      <c r="I301" s="221"/>
      <c r="J301" s="222">
        <f>ROUND(I301*H301,2)</f>
        <v>0</v>
      </c>
      <c r="K301" s="218" t="s">
        <v>187</v>
      </c>
      <c r="L301" s="48"/>
      <c r="M301" s="223" t="s">
        <v>19</v>
      </c>
      <c r="N301" s="224" t="s">
        <v>45</v>
      </c>
      <c r="O301" s="88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7" t="s">
        <v>398</v>
      </c>
      <c r="AT301" s="227" t="s">
        <v>183</v>
      </c>
      <c r="AU301" s="227" t="s">
        <v>14</v>
      </c>
      <c r="AY301" s="21" t="s">
        <v>179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1" t="s">
        <v>81</v>
      </c>
      <c r="BK301" s="228">
        <f>ROUND(I301*H301,2)</f>
        <v>0</v>
      </c>
      <c r="BL301" s="21" t="s">
        <v>398</v>
      </c>
      <c r="BM301" s="227" t="s">
        <v>333</v>
      </c>
    </row>
    <row r="302" s="2" customFormat="1">
      <c r="A302" s="42"/>
      <c r="B302" s="43"/>
      <c r="C302" s="44"/>
      <c r="D302" s="229" t="s">
        <v>190</v>
      </c>
      <c r="E302" s="44"/>
      <c r="F302" s="230" t="s">
        <v>2281</v>
      </c>
      <c r="G302" s="44"/>
      <c r="H302" s="44"/>
      <c r="I302" s="231"/>
      <c r="J302" s="44"/>
      <c r="K302" s="44"/>
      <c r="L302" s="48"/>
      <c r="M302" s="232"/>
      <c r="N302" s="233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190</v>
      </c>
      <c r="AU302" s="21" t="s">
        <v>14</v>
      </c>
    </row>
    <row r="303" s="13" customFormat="1">
      <c r="A303" s="13"/>
      <c r="B303" s="234"/>
      <c r="C303" s="235"/>
      <c r="D303" s="236" t="s">
        <v>192</v>
      </c>
      <c r="E303" s="237" t="s">
        <v>19</v>
      </c>
      <c r="F303" s="238" t="s">
        <v>2188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192</v>
      </c>
      <c r="AU303" s="244" t="s">
        <v>14</v>
      </c>
      <c r="AV303" s="13" t="s">
        <v>81</v>
      </c>
      <c r="AW303" s="13" t="s">
        <v>35</v>
      </c>
      <c r="AX303" s="13" t="s">
        <v>74</v>
      </c>
      <c r="AY303" s="244" t="s">
        <v>179</v>
      </c>
    </row>
    <row r="304" s="13" customFormat="1">
      <c r="A304" s="13"/>
      <c r="B304" s="234"/>
      <c r="C304" s="235"/>
      <c r="D304" s="236" t="s">
        <v>192</v>
      </c>
      <c r="E304" s="237" t="s">
        <v>19</v>
      </c>
      <c r="F304" s="238" t="s">
        <v>198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192</v>
      </c>
      <c r="AU304" s="244" t="s">
        <v>14</v>
      </c>
      <c r="AV304" s="13" t="s">
        <v>81</v>
      </c>
      <c r="AW304" s="13" t="s">
        <v>35</v>
      </c>
      <c r="AX304" s="13" t="s">
        <v>74</v>
      </c>
      <c r="AY304" s="244" t="s">
        <v>179</v>
      </c>
    </row>
    <row r="305" s="13" customFormat="1">
      <c r="A305" s="13"/>
      <c r="B305" s="234"/>
      <c r="C305" s="235"/>
      <c r="D305" s="236" t="s">
        <v>192</v>
      </c>
      <c r="E305" s="237" t="s">
        <v>19</v>
      </c>
      <c r="F305" s="238" t="s">
        <v>2247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192</v>
      </c>
      <c r="AU305" s="244" t="s">
        <v>14</v>
      </c>
      <c r="AV305" s="13" t="s">
        <v>81</v>
      </c>
      <c r="AW305" s="13" t="s">
        <v>35</v>
      </c>
      <c r="AX305" s="13" t="s">
        <v>74</v>
      </c>
      <c r="AY305" s="244" t="s">
        <v>179</v>
      </c>
    </row>
    <row r="306" s="14" customFormat="1">
      <c r="A306" s="14"/>
      <c r="B306" s="245"/>
      <c r="C306" s="246"/>
      <c r="D306" s="236" t="s">
        <v>192</v>
      </c>
      <c r="E306" s="247" t="s">
        <v>19</v>
      </c>
      <c r="F306" s="248" t="s">
        <v>2282</v>
      </c>
      <c r="G306" s="246"/>
      <c r="H306" s="249">
        <v>1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192</v>
      </c>
      <c r="AU306" s="255" t="s">
        <v>14</v>
      </c>
      <c r="AV306" s="14" t="s">
        <v>14</v>
      </c>
      <c r="AW306" s="14" t="s">
        <v>35</v>
      </c>
      <c r="AX306" s="14" t="s">
        <v>74</v>
      </c>
      <c r="AY306" s="255" t="s">
        <v>179</v>
      </c>
    </row>
    <row r="307" s="15" customFormat="1">
      <c r="A307" s="15"/>
      <c r="B307" s="256"/>
      <c r="C307" s="257"/>
      <c r="D307" s="236" t="s">
        <v>192</v>
      </c>
      <c r="E307" s="258" t="s">
        <v>19</v>
      </c>
      <c r="F307" s="259" t="s">
        <v>201</v>
      </c>
      <c r="G307" s="257"/>
      <c r="H307" s="260">
        <v>1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192</v>
      </c>
      <c r="AU307" s="266" t="s">
        <v>14</v>
      </c>
      <c r="AV307" s="15" t="s">
        <v>188</v>
      </c>
      <c r="AW307" s="15" t="s">
        <v>35</v>
      </c>
      <c r="AX307" s="15" t="s">
        <v>81</v>
      </c>
      <c r="AY307" s="266" t="s">
        <v>179</v>
      </c>
    </row>
    <row r="308" s="2" customFormat="1" ht="16.5" customHeight="1">
      <c r="A308" s="42"/>
      <c r="B308" s="43"/>
      <c r="C308" s="267" t="s">
        <v>424</v>
      </c>
      <c r="D308" s="267" t="s">
        <v>266</v>
      </c>
      <c r="E308" s="268" t="s">
        <v>2283</v>
      </c>
      <c r="F308" s="269" t="s">
        <v>2284</v>
      </c>
      <c r="G308" s="270" t="s">
        <v>325</v>
      </c>
      <c r="H308" s="271">
        <v>1</v>
      </c>
      <c r="I308" s="272"/>
      <c r="J308" s="273">
        <f>ROUND(I308*H308,2)</f>
        <v>0</v>
      </c>
      <c r="K308" s="269" t="s">
        <v>187</v>
      </c>
      <c r="L308" s="274"/>
      <c r="M308" s="275" t="s">
        <v>19</v>
      </c>
      <c r="N308" s="276" t="s">
        <v>45</v>
      </c>
      <c r="O308" s="88"/>
      <c r="P308" s="225">
        <f>O308*H308</f>
        <v>0</v>
      </c>
      <c r="Q308" s="225">
        <v>0.0030000000000000001</v>
      </c>
      <c r="R308" s="225">
        <f>Q308*H308</f>
        <v>0.0030000000000000001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2178</v>
      </c>
      <c r="AT308" s="227" t="s">
        <v>266</v>
      </c>
      <c r="AU308" s="227" t="s">
        <v>14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398</v>
      </c>
      <c r="BM308" s="227" t="s">
        <v>2285</v>
      </c>
    </row>
    <row r="309" s="2" customFormat="1">
      <c r="A309" s="42"/>
      <c r="B309" s="43"/>
      <c r="C309" s="44"/>
      <c r="D309" s="236" t="s">
        <v>272</v>
      </c>
      <c r="E309" s="44"/>
      <c r="F309" s="277" t="s">
        <v>2286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272</v>
      </c>
      <c r="AU309" s="21" t="s">
        <v>14</v>
      </c>
    </row>
    <row r="310" s="13" customFormat="1">
      <c r="A310" s="13"/>
      <c r="B310" s="234"/>
      <c r="C310" s="235"/>
      <c r="D310" s="236" t="s">
        <v>192</v>
      </c>
      <c r="E310" s="237" t="s">
        <v>19</v>
      </c>
      <c r="F310" s="238" t="s">
        <v>2188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192</v>
      </c>
      <c r="AU310" s="244" t="s">
        <v>14</v>
      </c>
      <c r="AV310" s="13" t="s">
        <v>81</v>
      </c>
      <c r="AW310" s="13" t="s">
        <v>35</v>
      </c>
      <c r="AX310" s="13" t="s">
        <v>74</v>
      </c>
      <c r="AY310" s="244" t="s">
        <v>179</v>
      </c>
    </row>
    <row r="311" s="13" customFormat="1">
      <c r="A311" s="13"/>
      <c r="B311" s="234"/>
      <c r="C311" s="235"/>
      <c r="D311" s="236" t="s">
        <v>192</v>
      </c>
      <c r="E311" s="237" t="s">
        <v>19</v>
      </c>
      <c r="F311" s="238" t="s">
        <v>198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192</v>
      </c>
      <c r="AU311" s="244" t="s">
        <v>14</v>
      </c>
      <c r="AV311" s="13" t="s">
        <v>81</v>
      </c>
      <c r="AW311" s="13" t="s">
        <v>35</v>
      </c>
      <c r="AX311" s="13" t="s">
        <v>74</v>
      </c>
      <c r="AY311" s="244" t="s">
        <v>179</v>
      </c>
    </row>
    <row r="312" s="13" customFormat="1">
      <c r="A312" s="13"/>
      <c r="B312" s="234"/>
      <c r="C312" s="235"/>
      <c r="D312" s="236" t="s">
        <v>192</v>
      </c>
      <c r="E312" s="237" t="s">
        <v>19</v>
      </c>
      <c r="F312" s="238" t="s">
        <v>2247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192</v>
      </c>
      <c r="AU312" s="244" t="s">
        <v>14</v>
      </c>
      <c r="AV312" s="13" t="s">
        <v>81</v>
      </c>
      <c r="AW312" s="13" t="s">
        <v>35</v>
      </c>
      <c r="AX312" s="13" t="s">
        <v>74</v>
      </c>
      <c r="AY312" s="244" t="s">
        <v>179</v>
      </c>
    </row>
    <row r="313" s="14" customFormat="1">
      <c r="A313" s="14"/>
      <c r="B313" s="245"/>
      <c r="C313" s="246"/>
      <c r="D313" s="236" t="s">
        <v>192</v>
      </c>
      <c r="E313" s="247" t="s">
        <v>19</v>
      </c>
      <c r="F313" s="248" t="s">
        <v>457</v>
      </c>
      <c r="G313" s="246"/>
      <c r="H313" s="249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192</v>
      </c>
      <c r="AU313" s="255" t="s">
        <v>14</v>
      </c>
      <c r="AV313" s="14" t="s">
        <v>14</v>
      </c>
      <c r="AW313" s="14" t="s">
        <v>35</v>
      </c>
      <c r="AX313" s="14" t="s">
        <v>74</v>
      </c>
      <c r="AY313" s="255" t="s">
        <v>179</v>
      </c>
    </row>
    <row r="314" s="15" customFormat="1">
      <c r="A314" s="15"/>
      <c r="B314" s="256"/>
      <c r="C314" s="257"/>
      <c r="D314" s="236" t="s">
        <v>192</v>
      </c>
      <c r="E314" s="258" t="s">
        <v>19</v>
      </c>
      <c r="F314" s="259" t="s">
        <v>201</v>
      </c>
      <c r="G314" s="257"/>
      <c r="H314" s="260">
        <v>1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192</v>
      </c>
      <c r="AU314" s="266" t="s">
        <v>14</v>
      </c>
      <c r="AV314" s="15" t="s">
        <v>188</v>
      </c>
      <c r="AW314" s="15" t="s">
        <v>35</v>
      </c>
      <c r="AX314" s="15" t="s">
        <v>81</v>
      </c>
      <c r="AY314" s="266" t="s">
        <v>179</v>
      </c>
    </row>
    <row r="315" s="2" customFormat="1" ht="16.5" customHeight="1">
      <c r="A315" s="42"/>
      <c r="B315" s="43"/>
      <c r="C315" s="216" t="s">
        <v>429</v>
      </c>
      <c r="D315" s="216" t="s">
        <v>183</v>
      </c>
      <c r="E315" s="217" t="s">
        <v>2287</v>
      </c>
      <c r="F315" s="218" t="s">
        <v>2288</v>
      </c>
      <c r="G315" s="219" t="s">
        <v>325</v>
      </c>
      <c r="H315" s="220">
        <v>9</v>
      </c>
      <c r="I315" s="221"/>
      <c r="J315" s="222">
        <f>ROUND(I315*H315,2)</f>
        <v>0</v>
      </c>
      <c r="K315" s="218" t="s">
        <v>187</v>
      </c>
      <c r="L315" s="48"/>
      <c r="M315" s="223" t="s">
        <v>19</v>
      </c>
      <c r="N315" s="224" t="s">
        <v>45</v>
      </c>
      <c r="O315" s="88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7" t="s">
        <v>398</v>
      </c>
      <c r="AT315" s="227" t="s">
        <v>183</v>
      </c>
      <c r="AU315" s="227" t="s">
        <v>14</v>
      </c>
      <c r="AY315" s="21" t="s">
        <v>179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1" t="s">
        <v>81</v>
      </c>
      <c r="BK315" s="228">
        <f>ROUND(I315*H315,2)</f>
        <v>0</v>
      </c>
      <c r="BL315" s="21" t="s">
        <v>398</v>
      </c>
      <c r="BM315" s="227" t="s">
        <v>386</v>
      </c>
    </row>
    <row r="316" s="2" customFormat="1">
      <c r="A316" s="42"/>
      <c r="B316" s="43"/>
      <c r="C316" s="44"/>
      <c r="D316" s="229" t="s">
        <v>190</v>
      </c>
      <c r="E316" s="44"/>
      <c r="F316" s="230" t="s">
        <v>2289</v>
      </c>
      <c r="G316" s="44"/>
      <c r="H316" s="44"/>
      <c r="I316" s="231"/>
      <c r="J316" s="44"/>
      <c r="K316" s="44"/>
      <c r="L316" s="48"/>
      <c r="M316" s="232"/>
      <c r="N316" s="233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1" t="s">
        <v>190</v>
      </c>
      <c r="AU316" s="21" t="s">
        <v>14</v>
      </c>
    </row>
    <row r="317" s="13" customFormat="1">
      <c r="A317" s="13"/>
      <c r="B317" s="234"/>
      <c r="C317" s="235"/>
      <c r="D317" s="236" t="s">
        <v>192</v>
      </c>
      <c r="E317" s="237" t="s">
        <v>19</v>
      </c>
      <c r="F317" s="238" t="s">
        <v>2188</v>
      </c>
      <c r="G317" s="235"/>
      <c r="H317" s="237" t="s">
        <v>19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192</v>
      </c>
      <c r="AU317" s="244" t="s">
        <v>14</v>
      </c>
      <c r="AV317" s="13" t="s">
        <v>81</v>
      </c>
      <c r="AW317" s="13" t="s">
        <v>35</v>
      </c>
      <c r="AX317" s="13" t="s">
        <v>74</v>
      </c>
      <c r="AY317" s="244" t="s">
        <v>179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198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14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3" customFormat="1">
      <c r="A319" s="13"/>
      <c r="B319" s="234"/>
      <c r="C319" s="235"/>
      <c r="D319" s="236" t="s">
        <v>192</v>
      </c>
      <c r="E319" s="237" t="s">
        <v>19</v>
      </c>
      <c r="F319" s="238" t="s">
        <v>2244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192</v>
      </c>
      <c r="AU319" s="244" t="s">
        <v>14</v>
      </c>
      <c r="AV319" s="13" t="s">
        <v>81</v>
      </c>
      <c r="AW319" s="13" t="s">
        <v>35</v>
      </c>
      <c r="AX319" s="13" t="s">
        <v>74</v>
      </c>
      <c r="AY319" s="244" t="s">
        <v>179</v>
      </c>
    </row>
    <row r="320" s="13" customFormat="1">
      <c r="A320" s="13"/>
      <c r="B320" s="234"/>
      <c r="C320" s="235"/>
      <c r="D320" s="236" t="s">
        <v>192</v>
      </c>
      <c r="E320" s="237" t="s">
        <v>19</v>
      </c>
      <c r="F320" s="238" t="s">
        <v>2290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192</v>
      </c>
      <c r="AU320" s="244" t="s">
        <v>14</v>
      </c>
      <c r="AV320" s="13" t="s">
        <v>81</v>
      </c>
      <c r="AW320" s="13" t="s">
        <v>35</v>
      </c>
      <c r="AX320" s="13" t="s">
        <v>74</v>
      </c>
      <c r="AY320" s="244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2245</v>
      </c>
      <c r="G321" s="246"/>
      <c r="H321" s="249">
        <v>7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14</v>
      </c>
      <c r="AV321" s="14" t="s">
        <v>14</v>
      </c>
      <c r="AW321" s="14" t="s">
        <v>35</v>
      </c>
      <c r="AX321" s="14" t="s">
        <v>74</v>
      </c>
      <c r="AY321" s="255" t="s">
        <v>179</v>
      </c>
    </row>
    <row r="322" s="13" customFormat="1">
      <c r="A322" s="13"/>
      <c r="B322" s="234"/>
      <c r="C322" s="235"/>
      <c r="D322" s="236" t="s">
        <v>192</v>
      </c>
      <c r="E322" s="237" t="s">
        <v>19</v>
      </c>
      <c r="F322" s="238" t="s">
        <v>2246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192</v>
      </c>
      <c r="AU322" s="244" t="s">
        <v>14</v>
      </c>
      <c r="AV322" s="13" t="s">
        <v>81</v>
      </c>
      <c r="AW322" s="13" t="s">
        <v>35</v>
      </c>
      <c r="AX322" s="13" t="s">
        <v>74</v>
      </c>
      <c r="AY322" s="244" t="s">
        <v>179</v>
      </c>
    </row>
    <row r="323" s="13" customFormat="1">
      <c r="A323" s="13"/>
      <c r="B323" s="234"/>
      <c r="C323" s="235"/>
      <c r="D323" s="236" t="s">
        <v>192</v>
      </c>
      <c r="E323" s="237" t="s">
        <v>19</v>
      </c>
      <c r="F323" s="238" t="s">
        <v>2291</v>
      </c>
      <c r="G323" s="235"/>
      <c r="H323" s="237" t="s">
        <v>19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192</v>
      </c>
      <c r="AU323" s="244" t="s">
        <v>14</v>
      </c>
      <c r="AV323" s="13" t="s">
        <v>81</v>
      </c>
      <c r="AW323" s="13" t="s">
        <v>35</v>
      </c>
      <c r="AX323" s="13" t="s">
        <v>74</v>
      </c>
      <c r="AY323" s="244" t="s">
        <v>179</v>
      </c>
    </row>
    <row r="324" s="14" customFormat="1">
      <c r="A324" s="14"/>
      <c r="B324" s="245"/>
      <c r="C324" s="246"/>
      <c r="D324" s="236" t="s">
        <v>192</v>
      </c>
      <c r="E324" s="247" t="s">
        <v>19</v>
      </c>
      <c r="F324" s="248" t="s">
        <v>1674</v>
      </c>
      <c r="G324" s="246"/>
      <c r="H324" s="249">
        <v>2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192</v>
      </c>
      <c r="AU324" s="255" t="s">
        <v>14</v>
      </c>
      <c r="AV324" s="14" t="s">
        <v>14</v>
      </c>
      <c r="AW324" s="14" t="s">
        <v>35</v>
      </c>
      <c r="AX324" s="14" t="s">
        <v>74</v>
      </c>
      <c r="AY324" s="255" t="s">
        <v>179</v>
      </c>
    </row>
    <row r="325" s="15" customFormat="1">
      <c r="A325" s="15"/>
      <c r="B325" s="256"/>
      <c r="C325" s="257"/>
      <c r="D325" s="236" t="s">
        <v>192</v>
      </c>
      <c r="E325" s="258" t="s">
        <v>19</v>
      </c>
      <c r="F325" s="259" t="s">
        <v>201</v>
      </c>
      <c r="G325" s="257"/>
      <c r="H325" s="260">
        <v>9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192</v>
      </c>
      <c r="AU325" s="266" t="s">
        <v>14</v>
      </c>
      <c r="AV325" s="15" t="s">
        <v>188</v>
      </c>
      <c r="AW325" s="15" t="s">
        <v>35</v>
      </c>
      <c r="AX325" s="15" t="s">
        <v>81</v>
      </c>
      <c r="AY325" s="266" t="s">
        <v>179</v>
      </c>
    </row>
    <row r="326" s="2" customFormat="1" ht="16.5" customHeight="1">
      <c r="A326" s="42"/>
      <c r="B326" s="43"/>
      <c r="C326" s="267" t="s">
        <v>434</v>
      </c>
      <c r="D326" s="267" t="s">
        <v>266</v>
      </c>
      <c r="E326" s="268" t="s">
        <v>2292</v>
      </c>
      <c r="F326" s="269" t="s">
        <v>2293</v>
      </c>
      <c r="G326" s="270" t="s">
        <v>325</v>
      </c>
      <c r="H326" s="271">
        <v>9</v>
      </c>
      <c r="I326" s="272"/>
      <c r="J326" s="273">
        <f>ROUND(I326*H326,2)</f>
        <v>0</v>
      </c>
      <c r="K326" s="269" t="s">
        <v>187</v>
      </c>
      <c r="L326" s="274"/>
      <c r="M326" s="275" t="s">
        <v>19</v>
      </c>
      <c r="N326" s="276" t="s">
        <v>45</v>
      </c>
      <c r="O326" s="88"/>
      <c r="P326" s="225">
        <f>O326*H326</f>
        <v>0</v>
      </c>
      <c r="Q326" s="225">
        <v>0.017299999999999999</v>
      </c>
      <c r="R326" s="225">
        <f>Q326*H326</f>
        <v>0.15570000000000001</v>
      </c>
      <c r="S326" s="225">
        <v>0</v>
      </c>
      <c r="T326" s="226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7" t="s">
        <v>2178</v>
      </c>
      <c r="AT326" s="227" t="s">
        <v>266</v>
      </c>
      <c r="AU326" s="227" t="s">
        <v>14</v>
      </c>
      <c r="AY326" s="21" t="s">
        <v>179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1" t="s">
        <v>81</v>
      </c>
      <c r="BK326" s="228">
        <f>ROUND(I326*H326,2)</f>
        <v>0</v>
      </c>
      <c r="BL326" s="21" t="s">
        <v>398</v>
      </c>
      <c r="BM326" s="227" t="s">
        <v>392</v>
      </c>
    </row>
    <row r="327" s="2" customFormat="1">
      <c r="A327" s="42"/>
      <c r="B327" s="43"/>
      <c r="C327" s="44"/>
      <c r="D327" s="236" t="s">
        <v>272</v>
      </c>
      <c r="E327" s="44"/>
      <c r="F327" s="277" t="s">
        <v>2294</v>
      </c>
      <c r="G327" s="44"/>
      <c r="H327" s="44"/>
      <c r="I327" s="231"/>
      <c r="J327" s="44"/>
      <c r="K327" s="44"/>
      <c r="L327" s="48"/>
      <c r="M327" s="232"/>
      <c r="N327" s="233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1" t="s">
        <v>272</v>
      </c>
      <c r="AU327" s="21" t="s">
        <v>14</v>
      </c>
    </row>
    <row r="328" s="13" customFormat="1">
      <c r="A328" s="13"/>
      <c r="B328" s="234"/>
      <c r="C328" s="235"/>
      <c r="D328" s="236" t="s">
        <v>192</v>
      </c>
      <c r="E328" s="237" t="s">
        <v>19</v>
      </c>
      <c r="F328" s="238" t="s">
        <v>2188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192</v>
      </c>
      <c r="AU328" s="244" t="s">
        <v>14</v>
      </c>
      <c r="AV328" s="13" t="s">
        <v>81</v>
      </c>
      <c r="AW328" s="13" t="s">
        <v>35</v>
      </c>
      <c r="AX328" s="13" t="s">
        <v>74</v>
      </c>
      <c r="AY328" s="244" t="s">
        <v>179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198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14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3" customFormat="1">
      <c r="A330" s="13"/>
      <c r="B330" s="234"/>
      <c r="C330" s="235"/>
      <c r="D330" s="236" t="s">
        <v>192</v>
      </c>
      <c r="E330" s="237" t="s">
        <v>19</v>
      </c>
      <c r="F330" s="238" t="s">
        <v>2244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192</v>
      </c>
      <c r="AU330" s="244" t="s">
        <v>14</v>
      </c>
      <c r="AV330" s="13" t="s">
        <v>81</v>
      </c>
      <c r="AW330" s="13" t="s">
        <v>35</v>
      </c>
      <c r="AX330" s="13" t="s">
        <v>74</v>
      </c>
      <c r="AY330" s="244" t="s">
        <v>179</v>
      </c>
    </row>
    <row r="331" s="13" customFormat="1">
      <c r="A331" s="13"/>
      <c r="B331" s="234"/>
      <c r="C331" s="235"/>
      <c r="D331" s="236" t="s">
        <v>192</v>
      </c>
      <c r="E331" s="237" t="s">
        <v>19</v>
      </c>
      <c r="F331" s="238" t="s">
        <v>2290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192</v>
      </c>
      <c r="AU331" s="244" t="s">
        <v>14</v>
      </c>
      <c r="AV331" s="13" t="s">
        <v>81</v>
      </c>
      <c r="AW331" s="13" t="s">
        <v>35</v>
      </c>
      <c r="AX331" s="13" t="s">
        <v>74</v>
      </c>
      <c r="AY331" s="244" t="s">
        <v>179</v>
      </c>
    </row>
    <row r="332" s="14" customFormat="1">
      <c r="A332" s="14"/>
      <c r="B332" s="245"/>
      <c r="C332" s="246"/>
      <c r="D332" s="236" t="s">
        <v>192</v>
      </c>
      <c r="E332" s="247" t="s">
        <v>19</v>
      </c>
      <c r="F332" s="248" t="s">
        <v>2245</v>
      </c>
      <c r="G332" s="246"/>
      <c r="H332" s="249">
        <v>7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192</v>
      </c>
      <c r="AU332" s="255" t="s">
        <v>14</v>
      </c>
      <c r="AV332" s="14" t="s">
        <v>14</v>
      </c>
      <c r="AW332" s="14" t="s">
        <v>35</v>
      </c>
      <c r="AX332" s="14" t="s">
        <v>74</v>
      </c>
      <c r="AY332" s="255" t="s">
        <v>179</v>
      </c>
    </row>
    <row r="333" s="13" customFormat="1">
      <c r="A333" s="13"/>
      <c r="B333" s="234"/>
      <c r="C333" s="235"/>
      <c r="D333" s="236" t="s">
        <v>192</v>
      </c>
      <c r="E333" s="237" t="s">
        <v>19</v>
      </c>
      <c r="F333" s="238" t="s">
        <v>2246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192</v>
      </c>
      <c r="AU333" s="244" t="s">
        <v>14</v>
      </c>
      <c r="AV333" s="13" t="s">
        <v>81</v>
      </c>
      <c r="AW333" s="13" t="s">
        <v>35</v>
      </c>
      <c r="AX333" s="13" t="s">
        <v>74</v>
      </c>
      <c r="AY333" s="244" t="s">
        <v>179</v>
      </c>
    </row>
    <row r="334" s="13" customFormat="1">
      <c r="A334" s="13"/>
      <c r="B334" s="234"/>
      <c r="C334" s="235"/>
      <c r="D334" s="236" t="s">
        <v>192</v>
      </c>
      <c r="E334" s="237" t="s">
        <v>19</v>
      </c>
      <c r="F334" s="238" t="s">
        <v>2291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192</v>
      </c>
      <c r="AU334" s="244" t="s">
        <v>14</v>
      </c>
      <c r="AV334" s="13" t="s">
        <v>81</v>
      </c>
      <c r="AW334" s="13" t="s">
        <v>35</v>
      </c>
      <c r="AX334" s="13" t="s">
        <v>74</v>
      </c>
      <c r="AY334" s="244" t="s">
        <v>179</v>
      </c>
    </row>
    <row r="335" s="14" customFormat="1">
      <c r="A335" s="14"/>
      <c r="B335" s="245"/>
      <c r="C335" s="246"/>
      <c r="D335" s="236" t="s">
        <v>192</v>
      </c>
      <c r="E335" s="247" t="s">
        <v>19</v>
      </c>
      <c r="F335" s="248" t="s">
        <v>1674</v>
      </c>
      <c r="G335" s="246"/>
      <c r="H335" s="249">
        <v>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192</v>
      </c>
      <c r="AU335" s="255" t="s">
        <v>14</v>
      </c>
      <c r="AV335" s="14" t="s">
        <v>14</v>
      </c>
      <c r="AW335" s="14" t="s">
        <v>35</v>
      </c>
      <c r="AX335" s="14" t="s">
        <v>74</v>
      </c>
      <c r="AY335" s="255" t="s">
        <v>179</v>
      </c>
    </row>
    <row r="336" s="15" customFormat="1">
      <c r="A336" s="15"/>
      <c r="B336" s="256"/>
      <c r="C336" s="257"/>
      <c r="D336" s="236" t="s">
        <v>192</v>
      </c>
      <c r="E336" s="258" t="s">
        <v>19</v>
      </c>
      <c r="F336" s="259" t="s">
        <v>201</v>
      </c>
      <c r="G336" s="257"/>
      <c r="H336" s="260">
        <v>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192</v>
      </c>
      <c r="AU336" s="266" t="s">
        <v>14</v>
      </c>
      <c r="AV336" s="15" t="s">
        <v>188</v>
      </c>
      <c r="AW336" s="15" t="s">
        <v>35</v>
      </c>
      <c r="AX336" s="15" t="s">
        <v>81</v>
      </c>
      <c r="AY336" s="266" t="s">
        <v>179</v>
      </c>
    </row>
    <row r="337" s="2" customFormat="1" ht="16.5" customHeight="1">
      <c r="A337" s="42"/>
      <c r="B337" s="43"/>
      <c r="C337" s="216" t="s">
        <v>317</v>
      </c>
      <c r="D337" s="216" t="s">
        <v>183</v>
      </c>
      <c r="E337" s="217" t="s">
        <v>2295</v>
      </c>
      <c r="F337" s="218" t="s">
        <v>2296</v>
      </c>
      <c r="G337" s="219" t="s">
        <v>325</v>
      </c>
      <c r="H337" s="220">
        <v>12</v>
      </c>
      <c r="I337" s="221"/>
      <c r="J337" s="222">
        <f>ROUND(I337*H337,2)</f>
        <v>0</v>
      </c>
      <c r="K337" s="218" t="s">
        <v>187</v>
      </c>
      <c r="L337" s="48"/>
      <c r="M337" s="223" t="s">
        <v>19</v>
      </c>
      <c r="N337" s="224" t="s">
        <v>45</v>
      </c>
      <c r="O337" s="88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7" t="s">
        <v>398</v>
      </c>
      <c r="AT337" s="227" t="s">
        <v>183</v>
      </c>
      <c r="AU337" s="227" t="s">
        <v>14</v>
      </c>
      <c r="AY337" s="21" t="s">
        <v>179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1" t="s">
        <v>81</v>
      </c>
      <c r="BK337" s="228">
        <f>ROUND(I337*H337,2)</f>
        <v>0</v>
      </c>
      <c r="BL337" s="21" t="s">
        <v>398</v>
      </c>
      <c r="BM337" s="227" t="s">
        <v>380</v>
      </c>
    </row>
    <row r="338" s="2" customFormat="1">
      <c r="A338" s="42"/>
      <c r="B338" s="43"/>
      <c r="C338" s="44"/>
      <c r="D338" s="229" t="s">
        <v>190</v>
      </c>
      <c r="E338" s="44"/>
      <c r="F338" s="230" t="s">
        <v>2297</v>
      </c>
      <c r="G338" s="44"/>
      <c r="H338" s="44"/>
      <c r="I338" s="231"/>
      <c r="J338" s="44"/>
      <c r="K338" s="44"/>
      <c r="L338" s="48"/>
      <c r="M338" s="232"/>
      <c r="N338" s="233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1" t="s">
        <v>190</v>
      </c>
      <c r="AU338" s="21" t="s">
        <v>14</v>
      </c>
    </row>
    <row r="339" s="2" customFormat="1">
      <c r="A339" s="42"/>
      <c r="B339" s="43"/>
      <c r="C339" s="44"/>
      <c r="D339" s="236" t="s">
        <v>272</v>
      </c>
      <c r="E339" s="44"/>
      <c r="F339" s="277" t="s">
        <v>2298</v>
      </c>
      <c r="G339" s="44"/>
      <c r="H339" s="44"/>
      <c r="I339" s="231"/>
      <c r="J339" s="44"/>
      <c r="K339" s="44"/>
      <c r="L339" s="48"/>
      <c r="M339" s="232"/>
      <c r="N339" s="233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1" t="s">
        <v>272</v>
      </c>
      <c r="AU339" s="21" t="s">
        <v>14</v>
      </c>
    </row>
    <row r="340" s="2" customFormat="1" ht="16.5" customHeight="1">
      <c r="A340" s="42"/>
      <c r="B340" s="43"/>
      <c r="C340" s="267" t="s">
        <v>444</v>
      </c>
      <c r="D340" s="267" t="s">
        <v>266</v>
      </c>
      <c r="E340" s="268" t="s">
        <v>2299</v>
      </c>
      <c r="F340" s="269" t="s">
        <v>2300</v>
      </c>
      <c r="G340" s="270" t="s">
        <v>325</v>
      </c>
      <c r="H340" s="271">
        <v>2</v>
      </c>
      <c r="I340" s="272"/>
      <c r="J340" s="273">
        <f>ROUND(I340*H340,2)</f>
        <v>0</v>
      </c>
      <c r="K340" s="269" t="s">
        <v>187</v>
      </c>
      <c r="L340" s="274"/>
      <c r="M340" s="275" t="s">
        <v>19</v>
      </c>
      <c r="N340" s="276" t="s">
        <v>45</v>
      </c>
      <c r="O340" s="88"/>
      <c r="P340" s="225">
        <f>O340*H340</f>
        <v>0</v>
      </c>
      <c r="Q340" s="225">
        <v>0.00050000000000000001</v>
      </c>
      <c r="R340" s="225">
        <f>Q340*H340</f>
        <v>0.001</v>
      </c>
      <c r="S340" s="225">
        <v>0</v>
      </c>
      <c r="T340" s="226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7" t="s">
        <v>2178</v>
      </c>
      <c r="AT340" s="227" t="s">
        <v>266</v>
      </c>
      <c r="AU340" s="227" t="s">
        <v>14</v>
      </c>
      <c r="AY340" s="21" t="s">
        <v>179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1" t="s">
        <v>81</v>
      </c>
      <c r="BK340" s="228">
        <f>ROUND(I340*H340,2)</f>
        <v>0</v>
      </c>
      <c r="BL340" s="21" t="s">
        <v>398</v>
      </c>
      <c r="BM340" s="227" t="s">
        <v>404</v>
      </c>
    </row>
    <row r="341" s="2" customFormat="1">
      <c r="A341" s="42"/>
      <c r="B341" s="43"/>
      <c r="C341" s="44"/>
      <c r="D341" s="236" t="s">
        <v>272</v>
      </c>
      <c r="E341" s="44"/>
      <c r="F341" s="277" t="s">
        <v>2301</v>
      </c>
      <c r="G341" s="44"/>
      <c r="H341" s="44"/>
      <c r="I341" s="231"/>
      <c r="J341" s="44"/>
      <c r="K341" s="44"/>
      <c r="L341" s="48"/>
      <c r="M341" s="232"/>
      <c r="N341" s="233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1" t="s">
        <v>272</v>
      </c>
      <c r="AU341" s="21" t="s">
        <v>14</v>
      </c>
    </row>
    <row r="342" s="2" customFormat="1" ht="16.5" customHeight="1">
      <c r="A342" s="42"/>
      <c r="B342" s="43"/>
      <c r="C342" s="267" t="s">
        <v>326</v>
      </c>
      <c r="D342" s="267" t="s">
        <v>266</v>
      </c>
      <c r="E342" s="268" t="s">
        <v>2302</v>
      </c>
      <c r="F342" s="269" t="s">
        <v>2303</v>
      </c>
      <c r="G342" s="270" t="s">
        <v>325</v>
      </c>
      <c r="H342" s="271">
        <v>10</v>
      </c>
      <c r="I342" s="272"/>
      <c r="J342" s="273">
        <f>ROUND(I342*H342,2)</f>
        <v>0</v>
      </c>
      <c r="K342" s="269" t="s">
        <v>187</v>
      </c>
      <c r="L342" s="274"/>
      <c r="M342" s="275" t="s">
        <v>19</v>
      </c>
      <c r="N342" s="276" t="s">
        <v>45</v>
      </c>
      <c r="O342" s="88"/>
      <c r="P342" s="225">
        <f>O342*H342</f>
        <v>0</v>
      </c>
      <c r="Q342" s="225">
        <v>0.00029999999999999997</v>
      </c>
      <c r="R342" s="225">
        <f>Q342*H342</f>
        <v>0.0029999999999999996</v>
      </c>
      <c r="S342" s="225">
        <v>0</v>
      </c>
      <c r="T342" s="226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7" t="s">
        <v>2178</v>
      </c>
      <c r="AT342" s="227" t="s">
        <v>266</v>
      </c>
      <c r="AU342" s="227" t="s">
        <v>14</v>
      </c>
      <c r="AY342" s="21" t="s">
        <v>179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1" t="s">
        <v>81</v>
      </c>
      <c r="BK342" s="228">
        <f>ROUND(I342*H342,2)</f>
        <v>0</v>
      </c>
      <c r="BL342" s="21" t="s">
        <v>398</v>
      </c>
      <c r="BM342" s="227" t="s">
        <v>411</v>
      </c>
    </row>
    <row r="343" s="2" customFormat="1">
      <c r="A343" s="42"/>
      <c r="B343" s="43"/>
      <c r="C343" s="44"/>
      <c r="D343" s="236" t="s">
        <v>272</v>
      </c>
      <c r="E343" s="44"/>
      <c r="F343" s="277" t="s">
        <v>2301</v>
      </c>
      <c r="G343" s="44"/>
      <c r="H343" s="44"/>
      <c r="I343" s="231"/>
      <c r="J343" s="44"/>
      <c r="K343" s="44"/>
      <c r="L343" s="48"/>
      <c r="M343" s="232"/>
      <c r="N343" s="233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1" t="s">
        <v>272</v>
      </c>
      <c r="AU343" s="21" t="s">
        <v>14</v>
      </c>
    </row>
    <row r="344" s="2" customFormat="1" ht="16.5" customHeight="1">
      <c r="A344" s="42"/>
      <c r="B344" s="43"/>
      <c r="C344" s="216" t="s">
        <v>458</v>
      </c>
      <c r="D344" s="216" t="s">
        <v>183</v>
      </c>
      <c r="E344" s="217" t="s">
        <v>2304</v>
      </c>
      <c r="F344" s="218" t="s">
        <v>2305</v>
      </c>
      <c r="G344" s="219" t="s">
        <v>325</v>
      </c>
      <c r="H344" s="220">
        <v>11</v>
      </c>
      <c r="I344" s="221"/>
      <c r="J344" s="222">
        <f>ROUND(I344*H344,2)</f>
        <v>0</v>
      </c>
      <c r="K344" s="218" t="s">
        <v>187</v>
      </c>
      <c r="L344" s="48"/>
      <c r="M344" s="223" t="s">
        <v>19</v>
      </c>
      <c r="N344" s="224" t="s">
        <v>45</v>
      </c>
      <c r="O344" s="88"/>
      <c r="P344" s="225">
        <f>O344*H344</f>
        <v>0</v>
      </c>
      <c r="Q344" s="225">
        <v>0</v>
      </c>
      <c r="R344" s="225">
        <f>Q344*H344</f>
        <v>0</v>
      </c>
      <c r="S344" s="225">
        <v>0.01</v>
      </c>
      <c r="T344" s="226">
        <f>S344*H344</f>
        <v>0.11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7" t="s">
        <v>398</v>
      </c>
      <c r="AT344" s="227" t="s">
        <v>183</v>
      </c>
      <c r="AU344" s="227" t="s">
        <v>14</v>
      </c>
      <c r="AY344" s="21" t="s">
        <v>179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1" t="s">
        <v>81</v>
      </c>
      <c r="BK344" s="228">
        <f>ROUND(I344*H344,2)</f>
        <v>0</v>
      </c>
      <c r="BL344" s="21" t="s">
        <v>398</v>
      </c>
      <c r="BM344" s="227" t="s">
        <v>442</v>
      </c>
    </row>
    <row r="345" s="2" customFormat="1">
      <c r="A345" s="42"/>
      <c r="B345" s="43"/>
      <c r="C345" s="44"/>
      <c r="D345" s="229" t="s">
        <v>190</v>
      </c>
      <c r="E345" s="44"/>
      <c r="F345" s="230" t="s">
        <v>2306</v>
      </c>
      <c r="G345" s="44"/>
      <c r="H345" s="44"/>
      <c r="I345" s="231"/>
      <c r="J345" s="44"/>
      <c r="K345" s="44"/>
      <c r="L345" s="48"/>
      <c r="M345" s="232"/>
      <c r="N345" s="233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1" t="s">
        <v>190</v>
      </c>
      <c r="AU345" s="21" t="s">
        <v>14</v>
      </c>
    </row>
    <row r="346" s="2" customFormat="1" ht="16.5" customHeight="1">
      <c r="A346" s="42"/>
      <c r="B346" s="43"/>
      <c r="C346" s="216" t="s">
        <v>331</v>
      </c>
      <c r="D346" s="216" t="s">
        <v>183</v>
      </c>
      <c r="E346" s="217" t="s">
        <v>2307</v>
      </c>
      <c r="F346" s="218" t="s">
        <v>2308</v>
      </c>
      <c r="G346" s="219" t="s">
        <v>325</v>
      </c>
      <c r="H346" s="220">
        <v>11</v>
      </c>
      <c r="I346" s="221"/>
      <c r="J346" s="222">
        <f>ROUND(I346*H346,2)</f>
        <v>0</v>
      </c>
      <c r="K346" s="218" t="s">
        <v>187</v>
      </c>
      <c r="L346" s="48"/>
      <c r="M346" s="223" t="s">
        <v>19</v>
      </c>
      <c r="N346" s="224" t="s">
        <v>45</v>
      </c>
      <c r="O346" s="88"/>
      <c r="P346" s="225">
        <f>O346*H346</f>
        <v>0</v>
      </c>
      <c r="Q346" s="225">
        <v>0</v>
      </c>
      <c r="R346" s="225">
        <f>Q346*H346</f>
        <v>0</v>
      </c>
      <c r="S346" s="225">
        <v>0.12</v>
      </c>
      <c r="T346" s="226">
        <f>S346*H346</f>
        <v>1.3199999999999998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7" t="s">
        <v>398</v>
      </c>
      <c r="AT346" s="227" t="s">
        <v>183</v>
      </c>
      <c r="AU346" s="227" t="s">
        <v>14</v>
      </c>
      <c r="AY346" s="21" t="s">
        <v>179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1" t="s">
        <v>81</v>
      </c>
      <c r="BK346" s="228">
        <f>ROUND(I346*H346,2)</f>
        <v>0</v>
      </c>
      <c r="BL346" s="21" t="s">
        <v>398</v>
      </c>
      <c r="BM346" s="227" t="s">
        <v>447</v>
      </c>
    </row>
    <row r="347" s="2" customFormat="1">
      <c r="A347" s="42"/>
      <c r="B347" s="43"/>
      <c r="C347" s="44"/>
      <c r="D347" s="229" t="s">
        <v>190</v>
      </c>
      <c r="E347" s="44"/>
      <c r="F347" s="230" t="s">
        <v>2309</v>
      </c>
      <c r="G347" s="44"/>
      <c r="H347" s="44"/>
      <c r="I347" s="231"/>
      <c r="J347" s="44"/>
      <c r="K347" s="44"/>
      <c r="L347" s="48"/>
      <c r="M347" s="232"/>
      <c r="N347" s="233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1" t="s">
        <v>190</v>
      </c>
      <c r="AU347" s="21" t="s">
        <v>14</v>
      </c>
    </row>
    <row r="348" s="2" customFormat="1" ht="16.5" customHeight="1">
      <c r="A348" s="42"/>
      <c r="B348" s="43"/>
      <c r="C348" s="216" t="s">
        <v>470</v>
      </c>
      <c r="D348" s="216" t="s">
        <v>183</v>
      </c>
      <c r="E348" s="217" t="s">
        <v>2310</v>
      </c>
      <c r="F348" s="218" t="s">
        <v>2311</v>
      </c>
      <c r="G348" s="219" t="s">
        <v>325</v>
      </c>
      <c r="H348" s="220">
        <v>11</v>
      </c>
      <c r="I348" s="221"/>
      <c r="J348" s="222">
        <f>ROUND(I348*H348,2)</f>
        <v>0</v>
      </c>
      <c r="K348" s="218" t="s">
        <v>187</v>
      </c>
      <c r="L348" s="48"/>
      <c r="M348" s="223" t="s">
        <v>19</v>
      </c>
      <c r="N348" s="224" t="s">
        <v>45</v>
      </c>
      <c r="O348" s="88"/>
      <c r="P348" s="225">
        <f>O348*H348</f>
        <v>0</v>
      </c>
      <c r="Q348" s="225">
        <v>0</v>
      </c>
      <c r="R348" s="225">
        <f>Q348*H348</f>
        <v>0</v>
      </c>
      <c r="S348" s="225">
        <v>0.035000000000000003</v>
      </c>
      <c r="T348" s="226">
        <f>S348*H348</f>
        <v>0.38500000000000001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7" t="s">
        <v>398</v>
      </c>
      <c r="AT348" s="227" t="s">
        <v>183</v>
      </c>
      <c r="AU348" s="227" t="s">
        <v>14</v>
      </c>
      <c r="AY348" s="21" t="s">
        <v>179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1" t="s">
        <v>81</v>
      </c>
      <c r="BK348" s="228">
        <f>ROUND(I348*H348,2)</f>
        <v>0</v>
      </c>
      <c r="BL348" s="21" t="s">
        <v>398</v>
      </c>
      <c r="BM348" s="227" t="s">
        <v>453</v>
      </c>
    </row>
    <row r="349" s="2" customFormat="1">
      <c r="A349" s="42"/>
      <c r="B349" s="43"/>
      <c r="C349" s="44"/>
      <c r="D349" s="229" t="s">
        <v>190</v>
      </c>
      <c r="E349" s="44"/>
      <c r="F349" s="230" t="s">
        <v>2312</v>
      </c>
      <c r="G349" s="44"/>
      <c r="H349" s="44"/>
      <c r="I349" s="231"/>
      <c r="J349" s="44"/>
      <c r="K349" s="44"/>
      <c r="L349" s="48"/>
      <c r="M349" s="232"/>
      <c r="N349" s="233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1" t="s">
        <v>190</v>
      </c>
      <c r="AU349" s="21" t="s">
        <v>14</v>
      </c>
    </row>
    <row r="350" s="2" customFormat="1" ht="16.5" customHeight="1">
      <c r="A350" s="42"/>
      <c r="B350" s="43"/>
      <c r="C350" s="216" t="s">
        <v>479</v>
      </c>
      <c r="D350" s="216" t="s">
        <v>183</v>
      </c>
      <c r="E350" s="217" t="s">
        <v>2313</v>
      </c>
      <c r="F350" s="218" t="s">
        <v>2314</v>
      </c>
      <c r="G350" s="219" t="s">
        <v>325</v>
      </c>
      <c r="H350" s="220">
        <v>11</v>
      </c>
      <c r="I350" s="221"/>
      <c r="J350" s="222">
        <f>ROUND(I350*H350,2)</f>
        <v>0</v>
      </c>
      <c r="K350" s="218" t="s">
        <v>187</v>
      </c>
      <c r="L350" s="48"/>
      <c r="M350" s="223" t="s">
        <v>19</v>
      </c>
      <c r="N350" s="224" t="s">
        <v>45</v>
      </c>
      <c r="O350" s="88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7" t="s">
        <v>398</v>
      </c>
      <c r="AT350" s="227" t="s">
        <v>183</v>
      </c>
      <c r="AU350" s="227" t="s">
        <v>14</v>
      </c>
      <c r="AY350" s="21" t="s">
        <v>179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1" t="s">
        <v>81</v>
      </c>
      <c r="BK350" s="228">
        <f>ROUND(I350*H350,2)</f>
        <v>0</v>
      </c>
      <c r="BL350" s="21" t="s">
        <v>398</v>
      </c>
      <c r="BM350" s="227" t="s">
        <v>465</v>
      </c>
    </row>
    <row r="351" s="2" customFormat="1">
      <c r="A351" s="42"/>
      <c r="B351" s="43"/>
      <c r="C351" s="44"/>
      <c r="D351" s="229" t="s">
        <v>190</v>
      </c>
      <c r="E351" s="44"/>
      <c r="F351" s="230" t="s">
        <v>2315</v>
      </c>
      <c r="G351" s="44"/>
      <c r="H351" s="44"/>
      <c r="I351" s="231"/>
      <c r="J351" s="44"/>
      <c r="K351" s="44"/>
      <c r="L351" s="48"/>
      <c r="M351" s="232"/>
      <c r="N351" s="233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1" t="s">
        <v>190</v>
      </c>
      <c r="AU351" s="21" t="s">
        <v>14</v>
      </c>
    </row>
    <row r="352" s="2" customFormat="1" ht="24.15" customHeight="1">
      <c r="A352" s="42"/>
      <c r="B352" s="43"/>
      <c r="C352" s="216" t="s">
        <v>321</v>
      </c>
      <c r="D352" s="216" t="s">
        <v>183</v>
      </c>
      <c r="E352" s="217" t="s">
        <v>2316</v>
      </c>
      <c r="F352" s="218" t="s">
        <v>2317</v>
      </c>
      <c r="G352" s="219" t="s">
        <v>204</v>
      </c>
      <c r="H352" s="220">
        <v>11</v>
      </c>
      <c r="I352" s="221"/>
      <c r="J352" s="222">
        <f>ROUND(I352*H352,2)</f>
        <v>0</v>
      </c>
      <c r="K352" s="218" t="s">
        <v>187</v>
      </c>
      <c r="L352" s="48"/>
      <c r="M352" s="223" t="s">
        <v>19</v>
      </c>
      <c r="N352" s="224" t="s">
        <v>45</v>
      </c>
      <c r="O352" s="88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7" t="s">
        <v>398</v>
      </c>
      <c r="AT352" s="227" t="s">
        <v>183</v>
      </c>
      <c r="AU352" s="227" t="s">
        <v>14</v>
      </c>
      <c r="AY352" s="21" t="s">
        <v>179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1" t="s">
        <v>81</v>
      </c>
      <c r="BK352" s="228">
        <f>ROUND(I352*H352,2)</f>
        <v>0</v>
      </c>
      <c r="BL352" s="21" t="s">
        <v>398</v>
      </c>
      <c r="BM352" s="227" t="s">
        <v>473</v>
      </c>
    </row>
    <row r="353" s="2" customFormat="1">
      <c r="A353" s="42"/>
      <c r="B353" s="43"/>
      <c r="C353" s="44"/>
      <c r="D353" s="229" t="s">
        <v>190</v>
      </c>
      <c r="E353" s="44"/>
      <c r="F353" s="230" t="s">
        <v>2318</v>
      </c>
      <c r="G353" s="44"/>
      <c r="H353" s="44"/>
      <c r="I353" s="231"/>
      <c r="J353" s="44"/>
      <c r="K353" s="44"/>
      <c r="L353" s="48"/>
      <c r="M353" s="232"/>
      <c r="N353" s="233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1" t="s">
        <v>190</v>
      </c>
      <c r="AU353" s="21" t="s">
        <v>14</v>
      </c>
    </row>
    <row r="354" s="14" customFormat="1">
      <c r="A354" s="14"/>
      <c r="B354" s="245"/>
      <c r="C354" s="246"/>
      <c r="D354" s="236" t="s">
        <v>192</v>
      </c>
      <c r="E354" s="247" t="s">
        <v>19</v>
      </c>
      <c r="F354" s="248" t="s">
        <v>2319</v>
      </c>
      <c r="G354" s="246"/>
      <c r="H354" s="249">
        <v>11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192</v>
      </c>
      <c r="AU354" s="255" t="s">
        <v>14</v>
      </c>
      <c r="AV354" s="14" t="s">
        <v>14</v>
      </c>
      <c r="AW354" s="14" t="s">
        <v>35</v>
      </c>
      <c r="AX354" s="14" t="s">
        <v>74</v>
      </c>
      <c r="AY354" s="255" t="s">
        <v>179</v>
      </c>
    </row>
    <row r="355" s="15" customFormat="1">
      <c r="A355" s="15"/>
      <c r="B355" s="256"/>
      <c r="C355" s="257"/>
      <c r="D355" s="236" t="s">
        <v>192</v>
      </c>
      <c r="E355" s="258" t="s">
        <v>19</v>
      </c>
      <c r="F355" s="259" t="s">
        <v>201</v>
      </c>
      <c r="G355" s="257"/>
      <c r="H355" s="260">
        <v>11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192</v>
      </c>
      <c r="AU355" s="266" t="s">
        <v>14</v>
      </c>
      <c r="AV355" s="15" t="s">
        <v>188</v>
      </c>
      <c r="AW355" s="15" t="s">
        <v>35</v>
      </c>
      <c r="AX355" s="15" t="s">
        <v>81</v>
      </c>
      <c r="AY355" s="266" t="s">
        <v>179</v>
      </c>
    </row>
    <row r="356" s="2" customFormat="1" ht="24.15" customHeight="1">
      <c r="A356" s="42"/>
      <c r="B356" s="43"/>
      <c r="C356" s="216" t="s">
        <v>497</v>
      </c>
      <c r="D356" s="216" t="s">
        <v>183</v>
      </c>
      <c r="E356" s="217" t="s">
        <v>2320</v>
      </c>
      <c r="F356" s="218" t="s">
        <v>2321</v>
      </c>
      <c r="G356" s="219" t="s">
        <v>204</v>
      </c>
      <c r="H356" s="220">
        <v>540</v>
      </c>
      <c r="I356" s="221"/>
      <c r="J356" s="222">
        <f>ROUND(I356*H356,2)</f>
        <v>0</v>
      </c>
      <c r="K356" s="218" t="s">
        <v>187</v>
      </c>
      <c r="L356" s="48"/>
      <c r="M356" s="223" t="s">
        <v>19</v>
      </c>
      <c r="N356" s="224" t="s">
        <v>45</v>
      </c>
      <c r="O356" s="88"/>
      <c r="P356" s="225">
        <f>O356*H356</f>
        <v>0</v>
      </c>
      <c r="Q356" s="225">
        <v>0</v>
      </c>
      <c r="R356" s="225">
        <f>Q356*H356</f>
        <v>0</v>
      </c>
      <c r="S356" s="225">
        <v>0.00080000000000000004</v>
      </c>
      <c r="T356" s="226">
        <f>S356*H356</f>
        <v>0.432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7" t="s">
        <v>398</v>
      </c>
      <c r="AT356" s="227" t="s">
        <v>183</v>
      </c>
      <c r="AU356" s="227" t="s">
        <v>14</v>
      </c>
      <c r="AY356" s="21" t="s">
        <v>179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1" t="s">
        <v>81</v>
      </c>
      <c r="BK356" s="228">
        <f>ROUND(I356*H356,2)</f>
        <v>0</v>
      </c>
      <c r="BL356" s="21" t="s">
        <v>398</v>
      </c>
      <c r="BM356" s="227" t="s">
        <v>482</v>
      </c>
    </row>
    <row r="357" s="2" customFormat="1">
      <c r="A357" s="42"/>
      <c r="B357" s="43"/>
      <c r="C357" s="44"/>
      <c r="D357" s="229" t="s">
        <v>190</v>
      </c>
      <c r="E357" s="44"/>
      <c r="F357" s="230" t="s">
        <v>2322</v>
      </c>
      <c r="G357" s="44"/>
      <c r="H357" s="44"/>
      <c r="I357" s="231"/>
      <c r="J357" s="44"/>
      <c r="K357" s="44"/>
      <c r="L357" s="48"/>
      <c r="M357" s="232"/>
      <c r="N357" s="233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1" t="s">
        <v>190</v>
      </c>
      <c r="AU357" s="21" t="s">
        <v>14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2323</v>
      </c>
      <c r="G358" s="246"/>
      <c r="H358" s="249">
        <v>110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14</v>
      </c>
      <c r="AV358" s="14" t="s">
        <v>14</v>
      </c>
      <c r="AW358" s="14" t="s">
        <v>35</v>
      </c>
      <c r="AX358" s="14" t="s">
        <v>74</v>
      </c>
      <c r="AY358" s="255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2324</v>
      </c>
      <c r="G359" s="246"/>
      <c r="H359" s="249">
        <v>430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14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5" customFormat="1">
      <c r="A360" s="15"/>
      <c r="B360" s="256"/>
      <c r="C360" s="257"/>
      <c r="D360" s="236" t="s">
        <v>192</v>
      </c>
      <c r="E360" s="258" t="s">
        <v>19</v>
      </c>
      <c r="F360" s="259" t="s">
        <v>201</v>
      </c>
      <c r="G360" s="257"/>
      <c r="H360" s="260">
        <v>540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192</v>
      </c>
      <c r="AU360" s="266" t="s">
        <v>14</v>
      </c>
      <c r="AV360" s="15" t="s">
        <v>188</v>
      </c>
      <c r="AW360" s="15" t="s">
        <v>35</v>
      </c>
      <c r="AX360" s="15" t="s">
        <v>81</v>
      </c>
      <c r="AY360" s="266" t="s">
        <v>179</v>
      </c>
    </row>
    <row r="361" s="12" customFormat="1" ht="22.8" customHeight="1">
      <c r="A361" s="12"/>
      <c r="B361" s="200"/>
      <c r="C361" s="201"/>
      <c r="D361" s="202" t="s">
        <v>73</v>
      </c>
      <c r="E361" s="214" t="s">
        <v>2325</v>
      </c>
      <c r="F361" s="214" t="s">
        <v>2326</v>
      </c>
      <c r="G361" s="201"/>
      <c r="H361" s="201"/>
      <c r="I361" s="204"/>
      <c r="J361" s="215">
        <f>BK361</f>
        <v>0</v>
      </c>
      <c r="K361" s="201"/>
      <c r="L361" s="206"/>
      <c r="M361" s="207"/>
      <c r="N361" s="208"/>
      <c r="O361" s="208"/>
      <c r="P361" s="209">
        <f>SUM(P362:P476)</f>
        <v>0</v>
      </c>
      <c r="Q361" s="208"/>
      <c r="R361" s="209">
        <f>SUM(R362:R476)</f>
        <v>25.694462999999999</v>
      </c>
      <c r="S361" s="208"/>
      <c r="T361" s="210">
        <f>SUM(T362:T476)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1" t="s">
        <v>189</v>
      </c>
      <c r="AT361" s="212" t="s">
        <v>73</v>
      </c>
      <c r="AU361" s="212" t="s">
        <v>81</v>
      </c>
      <c r="AY361" s="211" t="s">
        <v>179</v>
      </c>
      <c r="BK361" s="213">
        <f>SUM(BK362:BK476)</f>
        <v>0</v>
      </c>
    </row>
    <row r="362" s="2" customFormat="1" ht="33" customHeight="1">
      <c r="A362" s="42"/>
      <c r="B362" s="43"/>
      <c r="C362" s="216" t="s">
        <v>689</v>
      </c>
      <c r="D362" s="216" t="s">
        <v>183</v>
      </c>
      <c r="E362" s="217" t="s">
        <v>2327</v>
      </c>
      <c r="F362" s="218" t="s">
        <v>2328</v>
      </c>
      <c r="G362" s="219" t="s">
        <v>216</v>
      </c>
      <c r="H362" s="220">
        <v>5</v>
      </c>
      <c r="I362" s="221"/>
      <c r="J362" s="222">
        <f>ROUND(I362*H362,2)</f>
        <v>0</v>
      </c>
      <c r="K362" s="218" t="s">
        <v>187</v>
      </c>
      <c r="L362" s="48"/>
      <c r="M362" s="223" t="s">
        <v>19</v>
      </c>
      <c r="N362" s="224" t="s">
        <v>45</v>
      </c>
      <c r="O362" s="88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27" t="s">
        <v>398</v>
      </c>
      <c r="AT362" s="227" t="s">
        <v>183</v>
      </c>
      <c r="AU362" s="227" t="s">
        <v>14</v>
      </c>
      <c r="AY362" s="21" t="s">
        <v>179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1" t="s">
        <v>81</v>
      </c>
      <c r="BK362" s="228">
        <f>ROUND(I362*H362,2)</f>
        <v>0</v>
      </c>
      <c r="BL362" s="21" t="s">
        <v>398</v>
      </c>
      <c r="BM362" s="227" t="s">
        <v>500</v>
      </c>
    </row>
    <row r="363" s="2" customFormat="1">
      <c r="A363" s="42"/>
      <c r="B363" s="43"/>
      <c r="C363" s="44"/>
      <c r="D363" s="229" t="s">
        <v>190</v>
      </c>
      <c r="E363" s="44"/>
      <c r="F363" s="230" t="s">
        <v>2329</v>
      </c>
      <c r="G363" s="44"/>
      <c r="H363" s="44"/>
      <c r="I363" s="231"/>
      <c r="J363" s="44"/>
      <c r="K363" s="44"/>
      <c r="L363" s="48"/>
      <c r="M363" s="232"/>
      <c r="N363" s="233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1" t="s">
        <v>190</v>
      </c>
      <c r="AU363" s="21" t="s">
        <v>14</v>
      </c>
    </row>
    <row r="364" s="13" customFormat="1">
      <c r="A364" s="13"/>
      <c r="B364" s="234"/>
      <c r="C364" s="235"/>
      <c r="D364" s="236" t="s">
        <v>192</v>
      </c>
      <c r="E364" s="237" t="s">
        <v>19</v>
      </c>
      <c r="F364" s="238" t="s">
        <v>2188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192</v>
      </c>
      <c r="AU364" s="244" t="s">
        <v>14</v>
      </c>
      <c r="AV364" s="13" t="s">
        <v>81</v>
      </c>
      <c r="AW364" s="13" t="s">
        <v>35</v>
      </c>
      <c r="AX364" s="13" t="s">
        <v>74</v>
      </c>
      <c r="AY364" s="244" t="s">
        <v>179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198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14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3" customFormat="1">
      <c r="A366" s="13"/>
      <c r="B366" s="234"/>
      <c r="C366" s="235"/>
      <c r="D366" s="236" t="s">
        <v>192</v>
      </c>
      <c r="E366" s="237" t="s">
        <v>19</v>
      </c>
      <c r="F366" s="238" t="s">
        <v>199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192</v>
      </c>
      <c r="AU366" s="244" t="s">
        <v>14</v>
      </c>
      <c r="AV366" s="13" t="s">
        <v>81</v>
      </c>
      <c r="AW366" s="13" t="s">
        <v>35</v>
      </c>
      <c r="AX366" s="13" t="s">
        <v>74</v>
      </c>
      <c r="AY366" s="244" t="s">
        <v>179</v>
      </c>
    </row>
    <row r="367" s="14" customFormat="1">
      <c r="A367" s="14"/>
      <c r="B367" s="245"/>
      <c r="C367" s="246"/>
      <c r="D367" s="236" t="s">
        <v>192</v>
      </c>
      <c r="E367" s="247" t="s">
        <v>19</v>
      </c>
      <c r="F367" s="248" t="s">
        <v>2330</v>
      </c>
      <c r="G367" s="246"/>
      <c r="H367" s="249">
        <v>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192</v>
      </c>
      <c r="AU367" s="255" t="s">
        <v>14</v>
      </c>
      <c r="AV367" s="14" t="s">
        <v>14</v>
      </c>
      <c r="AW367" s="14" t="s">
        <v>35</v>
      </c>
      <c r="AX367" s="14" t="s">
        <v>74</v>
      </c>
      <c r="AY367" s="255" t="s">
        <v>179</v>
      </c>
    </row>
    <row r="368" s="15" customFormat="1">
      <c r="A368" s="15"/>
      <c r="B368" s="256"/>
      <c r="C368" s="257"/>
      <c r="D368" s="236" t="s">
        <v>192</v>
      </c>
      <c r="E368" s="258" t="s">
        <v>19</v>
      </c>
      <c r="F368" s="259" t="s">
        <v>201</v>
      </c>
      <c r="G368" s="257"/>
      <c r="H368" s="260">
        <v>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192</v>
      </c>
      <c r="AU368" s="266" t="s">
        <v>14</v>
      </c>
      <c r="AV368" s="15" t="s">
        <v>188</v>
      </c>
      <c r="AW368" s="15" t="s">
        <v>35</v>
      </c>
      <c r="AX368" s="15" t="s">
        <v>81</v>
      </c>
      <c r="AY368" s="266" t="s">
        <v>179</v>
      </c>
    </row>
    <row r="369" s="2" customFormat="1" ht="37.8" customHeight="1">
      <c r="A369" s="42"/>
      <c r="B369" s="43"/>
      <c r="C369" s="216" t="s">
        <v>347</v>
      </c>
      <c r="D369" s="216" t="s">
        <v>183</v>
      </c>
      <c r="E369" s="217" t="s">
        <v>2331</v>
      </c>
      <c r="F369" s="218" t="s">
        <v>2332</v>
      </c>
      <c r="G369" s="219" t="s">
        <v>204</v>
      </c>
      <c r="H369" s="220">
        <v>210</v>
      </c>
      <c r="I369" s="221"/>
      <c r="J369" s="222">
        <f>ROUND(I369*H369,2)</f>
        <v>0</v>
      </c>
      <c r="K369" s="218" t="s">
        <v>187</v>
      </c>
      <c r="L369" s="48"/>
      <c r="M369" s="223" t="s">
        <v>19</v>
      </c>
      <c r="N369" s="224" t="s">
        <v>45</v>
      </c>
      <c r="O369" s="88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7" t="s">
        <v>398</v>
      </c>
      <c r="AT369" s="227" t="s">
        <v>183</v>
      </c>
      <c r="AU369" s="227" t="s">
        <v>14</v>
      </c>
      <c r="AY369" s="21" t="s">
        <v>179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1" t="s">
        <v>81</v>
      </c>
      <c r="BK369" s="228">
        <f>ROUND(I369*H369,2)</f>
        <v>0</v>
      </c>
      <c r="BL369" s="21" t="s">
        <v>398</v>
      </c>
      <c r="BM369" s="227" t="s">
        <v>738</v>
      </c>
    </row>
    <row r="370" s="2" customFormat="1">
      <c r="A370" s="42"/>
      <c r="B370" s="43"/>
      <c r="C370" s="44"/>
      <c r="D370" s="229" t="s">
        <v>190</v>
      </c>
      <c r="E370" s="44"/>
      <c r="F370" s="230" t="s">
        <v>2333</v>
      </c>
      <c r="G370" s="44"/>
      <c r="H370" s="44"/>
      <c r="I370" s="231"/>
      <c r="J370" s="44"/>
      <c r="K370" s="44"/>
      <c r="L370" s="48"/>
      <c r="M370" s="232"/>
      <c r="N370" s="233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1" t="s">
        <v>190</v>
      </c>
      <c r="AU370" s="21" t="s">
        <v>14</v>
      </c>
    </row>
    <row r="371" s="13" customFormat="1">
      <c r="A371" s="13"/>
      <c r="B371" s="234"/>
      <c r="C371" s="235"/>
      <c r="D371" s="236" t="s">
        <v>192</v>
      </c>
      <c r="E371" s="237" t="s">
        <v>19</v>
      </c>
      <c r="F371" s="238" t="s">
        <v>2188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192</v>
      </c>
      <c r="AU371" s="244" t="s">
        <v>14</v>
      </c>
      <c r="AV371" s="13" t="s">
        <v>81</v>
      </c>
      <c r="AW371" s="13" t="s">
        <v>35</v>
      </c>
      <c r="AX371" s="13" t="s">
        <v>74</v>
      </c>
      <c r="AY371" s="244" t="s">
        <v>179</v>
      </c>
    </row>
    <row r="372" s="13" customFormat="1">
      <c r="A372" s="13"/>
      <c r="B372" s="234"/>
      <c r="C372" s="235"/>
      <c r="D372" s="236" t="s">
        <v>192</v>
      </c>
      <c r="E372" s="237" t="s">
        <v>19</v>
      </c>
      <c r="F372" s="238" t="s">
        <v>198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192</v>
      </c>
      <c r="AU372" s="244" t="s">
        <v>14</v>
      </c>
      <c r="AV372" s="13" t="s">
        <v>81</v>
      </c>
      <c r="AW372" s="13" t="s">
        <v>35</v>
      </c>
      <c r="AX372" s="13" t="s">
        <v>74</v>
      </c>
      <c r="AY372" s="244" t="s">
        <v>179</v>
      </c>
    </row>
    <row r="373" s="13" customFormat="1">
      <c r="A373" s="13"/>
      <c r="B373" s="234"/>
      <c r="C373" s="235"/>
      <c r="D373" s="236" t="s">
        <v>192</v>
      </c>
      <c r="E373" s="237" t="s">
        <v>19</v>
      </c>
      <c r="F373" s="238" t="s">
        <v>199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192</v>
      </c>
      <c r="AU373" s="244" t="s">
        <v>14</v>
      </c>
      <c r="AV373" s="13" t="s">
        <v>81</v>
      </c>
      <c r="AW373" s="13" t="s">
        <v>35</v>
      </c>
      <c r="AX373" s="13" t="s">
        <v>74</v>
      </c>
      <c r="AY373" s="244" t="s">
        <v>179</v>
      </c>
    </row>
    <row r="374" s="13" customFormat="1">
      <c r="A374" s="13"/>
      <c r="B374" s="234"/>
      <c r="C374" s="235"/>
      <c r="D374" s="236" t="s">
        <v>192</v>
      </c>
      <c r="E374" s="237" t="s">
        <v>19</v>
      </c>
      <c r="F374" s="238" t="s">
        <v>2334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192</v>
      </c>
      <c r="AU374" s="244" t="s">
        <v>14</v>
      </c>
      <c r="AV374" s="13" t="s">
        <v>81</v>
      </c>
      <c r="AW374" s="13" t="s">
        <v>35</v>
      </c>
      <c r="AX374" s="13" t="s">
        <v>74</v>
      </c>
      <c r="AY374" s="244" t="s">
        <v>179</v>
      </c>
    </row>
    <row r="375" s="14" customFormat="1">
      <c r="A375" s="14"/>
      <c r="B375" s="245"/>
      <c r="C375" s="246"/>
      <c r="D375" s="236" t="s">
        <v>192</v>
      </c>
      <c r="E375" s="247" t="s">
        <v>19</v>
      </c>
      <c r="F375" s="248" t="s">
        <v>438</v>
      </c>
      <c r="G375" s="246"/>
      <c r="H375" s="249">
        <v>150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192</v>
      </c>
      <c r="AU375" s="255" t="s">
        <v>14</v>
      </c>
      <c r="AV375" s="14" t="s">
        <v>14</v>
      </c>
      <c r="AW375" s="14" t="s">
        <v>35</v>
      </c>
      <c r="AX375" s="14" t="s">
        <v>74</v>
      </c>
      <c r="AY375" s="255" t="s">
        <v>179</v>
      </c>
    </row>
    <row r="376" s="13" customFormat="1">
      <c r="A376" s="13"/>
      <c r="B376" s="234"/>
      <c r="C376" s="235"/>
      <c r="D376" s="236" t="s">
        <v>192</v>
      </c>
      <c r="E376" s="237" t="s">
        <v>19</v>
      </c>
      <c r="F376" s="238" t="s">
        <v>2335</v>
      </c>
      <c r="G376" s="235"/>
      <c r="H376" s="237" t="s">
        <v>19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192</v>
      </c>
      <c r="AU376" s="244" t="s">
        <v>14</v>
      </c>
      <c r="AV376" s="13" t="s">
        <v>81</v>
      </c>
      <c r="AW376" s="13" t="s">
        <v>35</v>
      </c>
      <c r="AX376" s="13" t="s">
        <v>74</v>
      </c>
      <c r="AY376" s="244" t="s">
        <v>179</v>
      </c>
    </row>
    <row r="377" s="14" customFormat="1">
      <c r="A377" s="14"/>
      <c r="B377" s="245"/>
      <c r="C377" s="246"/>
      <c r="D377" s="236" t="s">
        <v>192</v>
      </c>
      <c r="E377" s="247" t="s">
        <v>19</v>
      </c>
      <c r="F377" s="248" t="s">
        <v>2336</v>
      </c>
      <c r="G377" s="246"/>
      <c r="H377" s="249">
        <v>60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192</v>
      </c>
      <c r="AU377" s="255" t="s">
        <v>14</v>
      </c>
      <c r="AV377" s="14" t="s">
        <v>14</v>
      </c>
      <c r="AW377" s="14" t="s">
        <v>35</v>
      </c>
      <c r="AX377" s="14" t="s">
        <v>74</v>
      </c>
      <c r="AY377" s="255" t="s">
        <v>179</v>
      </c>
    </row>
    <row r="378" s="15" customFormat="1">
      <c r="A378" s="15"/>
      <c r="B378" s="256"/>
      <c r="C378" s="257"/>
      <c r="D378" s="236" t="s">
        <v>192</v>
      </c>
      <c r="E378" s="258" t="s">
        <v>19</v>
      </c>
      <c r="F378" s="259" t="s">
        <v>201</v>
      </c>
      <c r="G378" s="257"/>
      <c r="H378" s="260">
        <v>210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192</v>
      </c>
      <c r="AU378" s="266" t="s">
        <v>14</v>
      </c>
      <c r="AV378" s="15" t="s">
        <v>188</v>
      </c>
      <c r="AW378" s="15" t="s">
        <v>35</v>
      </c>
      <c r="AX378" s="15" t="s">
        <v>81</v>
      </c>
      <c r="AY378" s="266" t="s">
        <v>179</v>
      </c>
    </row>
    <row r="379" s="2" customFormat="1" ht="37.8" customHeight="1">
      <c r="A379" s="42"/>
      <c r="B379" s="43"/>
      <c r="C379" s="216" t="s">
        <v>700</v>
      </c>
      <c r="D379" s="216" t="s">
        <v>183</v>
      </c>
      <c r="E379" s="217" t="s">
        <v>2337</v>
      </c>
      <c r="F379" s="218" t="s">
        <v>2338</v>
      </c>
      <c r="G379" s="219" t="s">
        <v>204</v>
      </c>
      <c r="H379" s="220">
        <v>51</v>
      </c>
      <c r="I379" s="221"/>
      <c r="J379" s="222">
        <f>ROUND(I379*H379,2)</f>
        <v>0</v>
      </c>
      <c r="K379" s="218" t="s">
        <v>187</v>
      </c>
      <c r="L379" s="48"/>
      <c r="M379" s="223" t="s">
        <v>19</v>
      </c>
      <c r="N379" s="224" t="s">
        <v>45</v>
      </c>
      <c r="O379" s="88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7" t="s">
        <v>398</v>
      </c>
      <c r="AT379" s="227" t="s">
        <v>183</v>
      </c>
      <c r="AU379" s="227" t="s">
        <v>14</v>
      </c>
      <c r="AY379" s="21" t="s">
        <v>179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1" t="s">
        <v>81</v>
      </c>
      <c r="BK379" s="228">
        <f>ROUND(I379*H379,2)</f>
        <v>0</v>
      </c>
      <c r="BL379" s="21" t="s">
        <v>398</v>
      </c>
      <c r="BM379" s="227" t="s">
        <v>965</v>
      </c>
    </row>
    <row r="380" s="2" customFormat="1">
      <c r="A380" s="42"/>
      <c r="B380" s="43"/>
      <c r="C380" s="44"/>
      <c r="D380" s="229" t="s">
        <v>190</v>
      </c>
      <c r="E380" s="44"/>
      <c r="F380" s="230" t="s">
        <v>2339</v>
      </c>
      <c r="G380" s="44"/>
      <c r="H380" s="44"/>
      <c r="I380" s="231"/>
      <c r="J380" s="44"/>
      <c r="K380" s="44"/>
      <c r="L380" s="48"/>
      <c r="M380" s="232"/>
      <c r="N380" s="233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190</v>
      </c>
      <c r="AU380" s="21" t="s">
        <v>14</v>
      </c>
    </row>
    <row r="381" s="13" customFormat="1">
      <c r="A381" s="13"/>
      <c r="B381" s="234"/>
      <c r="C381" s="235"/>
      <c r="D381" s="236" t="s">
        <v>192</v>
      </c>
      <c r="E381" s="237" t="s">
        <v>19</v>
      </c>
      <c r="F381" s="238" t="s">
        <v>2188</v>
      </c>
      <c r="G381" s="235"/>
      <c r="H381" s="237" t="s">
        <v>19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192</v>
      </c>
      <c r="AU381" s="244" t="s">
        <v>14</v>
      </c>
      <c r="AV381" s="13" t="s">
        <v>81</v>
      </c>
      <c r="AW381" s="13" t="s">
        <v>35</v>
      </c>
      <c r="AX381" s="13" t="s">
        <v>74</v>
      </c>
      <c r="AY381" s="244" t="s">
        <v>179</v>
      </c>
    </row>
    <row r="382" s="13" customFormat="1">
      <c r="A382" s="13"/>
      <c r="B382" s="234"/>
      <c r="C382" s="235"/>
      <c r="D382" s="236" t="s">
        <v>192</v>
      </c>
      <c r="E382" s="237" t="s">
        <v>19</v>
      </c>
      <c r="F382" s="238" t="s">
        <v>198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192</v>
      </c>
      <c r="AU382" s="244" t="s">
        <v>14</v>
      </c>
      <c r="AV382" s="13" t="s">
        <v>81</v>
      </c>
      <c r="AW382" s="13" t="s">
        <v>35</v>
      </c>
      <c r="AX382" s="13" t="s">
        <v>74</v>
      </c>
      <c r="AY382" s="244" t="s">
        <v>179</v>
      </c>
    </row>
    <row r="383" s="13" customFormat="1">
      <c r="A383" s="13"/>
      <c r="B383" s="234"/>
      <c r="C383" s="235"/>
      <c r="D383" s="236" t="s">
        <v>192</v>
      </c>
      <c r="E383" s="237" t="s">
        <v>19</v>
      </c>
      <c r="F383" s="238" t="s">
        <v>199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192</v>
      </c>
      <c r="AU383" s="244" t="s">
        <v>14</v>
      </c>
      <c r="AV383" s="13" t="s">
        <v>81</v>
      </c>
      <c r="AW383" s="13" t="s">
        <v>35</v>
      </c>
      <c r="AX383" s="13" t="s">
        <v>74</v>
      </c>
      <c r="AY383" s="244" t="s">
        <v>179</v>
      </c>
    </row>
    <row r="384" s="13" customFormat="1">
      <c r="A384" s="13"/>
      <c r="B384" s="234"/>
      <c r="C384" s="235"/>
      <c r="D384" s="236" t="s">
        <v>192</v>
      </c>
      <c r="E384" s="237" t="s">
        <v>19</v>
      </c>
      <c r="F384" s="238" t="s">
        <v>2340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192</v>
      </c>
      <c r="AU384" s="244" t="s">
        <v>14</v>
      </c>
      <c r="AV384" s="13" t="s">
        <v>81</v>
      </c>
      <c r="AW384" s="13" t="s">
        <v>35</v>
      </c>
      <c r="AX384" s="13" t="s">
        <v>74</v>
      </c>
      <c r="AY384" s="244" t="s">
        <v>179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2341</v>
      </c>
      <c r="G385" s="246"/>
      <c r="H385" s="249">
        <v>51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14</v>
      </c>
      <c r="AV385" s="14" t="s">
        <v>14</v>
      </c>
      <c r="AW385" s="14" t="s">
        <v>35</v>
      </c>
      <c r="AX385" s="14" t="s">
        <v>74</v>
      </c>
      <c r="AY385" s="255" t="s">
        <v>179</v>
      </c>
    </row>
    <row r="386" s="15" customFormat="1">
      <c r="A386" s="15"/>
      <c r="B386" s="256"/>
      <c r="C386" s="257"/>
      <c r="D386" s="236" t="s">
        <v>192</v>
      </c>
      <c r="E386" s="258" t="s">
        <v>19</v>
      </c>
      <c r="F386" s="259" t="s">
        <v>201</v>
      </c>
      <c r="G386" s="257"/>
      <c r="H386" s="260">
        <v>51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192</v>
      </c>
      <c r="AU386" s="266" t="s">
        <v>14</v>
      </c>
      <c r="AV386" s="15" t="s">
        <v>188</v>
      </c>
      <c r="AW386" s="15" t="s">
        <v>35</v>
      </c>
      <c r="AX386" s="15" t="s">
        <v>81</v>
      </c>
      <c r="AY386" s="266" t="s">
        <v>179</v>
      </c>
    </row>
    <row r="387" s="2" customFormat="1" ht="37.8" customHeight="1">
      <c r="A387" s="42"/>
      <c r="B387" s="43"/>
      <c r="C387" s="216" t="s">
        <v>354</v>
      </c>
      <c r="D387" s="216" t="s">
        <v>183</v>
      </c>
      <c r="E387" s="217" t="s">
        <v>2342</v>
      </c>
      <c r="F387" s="218" t="s">
        <v>2343</v>
      </c>
      <c r="G387" s="219" t="s">
        <v>204</v>
      </c>
      <c r="H387" s="220">
        <v>120</v>
      </c>
      <c r="I387" s="221"/>
      <c r="J387" s="222">
        <f>ROUND(I387*H387,2)</f>
        <v>0</v>
      </c>
      <c r="K387" s="218" t="s">
        <v>187</v>
      </c>
      <c r="L387" s="48"/>
      <c r="M387" s="223" t="s">
        <v>19</v>
      </c>
      <c r="N387" s="224" t="s">
        <v>45</v>
      </c>
      <c r="O387" s="88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7" t="s">
        <v>398</v>
      </c>
      <c r="AT387" s="227" t="s">
        <v>183</v>
      </c>
      <c r="AU387" s="227" t="s">
        <v>14</v>
      </c>
      <c r="AY387" s="21" t="s">
        <v>179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1" t="s">
        <v>81</v>
      </c>
      <c r="BK387" s="228">
        <f>ROUND(I387*H387,2)</f>
        <v>0</v>
      </c>
      <c r="BL387" s="21" t="s">
        <v>398</v>
      </c>
      <c r="BM387" s="227" t="s">
        <v>968</v>
      </c>
    </row>
    <row r="388" s="2" customFormat="1">
      <c r="A388" s="42"/>
      <c r="B388" s="43"/>
      <c r="C388" s="44"/>
      <c r="D388" s="229" t="s">
        <v>190</v>
      </c>
      <c r="E388" s="44"/>
      <c r="F388" s="230" t="s">
        <v>2344</v>
      </c>
      <c r="G388" s="44"/>
      <c r="H388" s="44"/>
      <c r="I388" s="231"/>
      <c r="J388" s="44"/>
      <c r="K388" s="44"/>
      <c r="L388" s="48"/>
      <c r="M388" s="232"/>
      <c r="N388" s="233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1" t="s">
        <v>190</v>
      </c>
      <c r="AU388" s="21" t="s">
        <v>14</v>
      </c>
    </row>
    <row r="389" s="13" customFormat="1">
      <c r="A389" s="13"/>
      <c r="B389" s="234"/>
      <c r="C389" s="235"/>
      <c r="D389" s="236" t="s">
        <v>192</v>
      </c>
      <c r="E389" s="237" t="s">
        <v>19</v>
      </c>
      <c r="F389" s="238" t="s">
        <v>2188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192</v>
      </c>
      <c r="AU389" s="244" t="s">
        <v>14</v>
      </c>
      <c r="AV389" s="13" t="s">
        <v>81</v>
      </c>
      <c r="AW389" s="13" t="s">
        <v>35</v>
      </c>
      <c r="AX389" s="13" t="s">
        <v>74</v>
      </c>
      <c r="AY389" s="244" t="s">
        <v>179</v>
      </c>
    </row>
    <row r="390" s="13" customFormat="1">
      <c r="A390" s="13"/>
      <c r="B390" s="234"/>
      <c r="C390" s="235"/>
      <c r="D390" s="236" t="s">
        <v>192</v>
      </c>
      <c r="E390" s="237" t="s">
        <v>19</v>
      </c>
      <c r="F390" s="238" t="s">
        <v>198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192</v>
      </c>
      <c r="AU390" s="244" t="s">
        <v>14</v>
      </c>
      <c r="AV390" s="13" t="s">
        <v>81</v>
      </c>
      <c r="AW390" s="13" t="s">
        <v>35</v>
      </c>
      <c r="AX390" s="13" t="s">
        <v>74</v>
      </c>
      <c r="AY390" s="244" t="s">
        <v>179</v>
      </c>
    </row>
    <row r="391" s="13" customFormat="1">
      <c r="A391" s="13"/>
      <c r="B391" s="234"/>
      <c r="C391" s="235"/>
      <c r="D391" s="236" t="s">
        <v>192</v>
      </c>
      <c r="E391" s="237" t="s">
        <v>19</v>
      </c>
      <c r="F391" s="238" t="s">
        <v>199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192</v>
      </c>
      <c r="AU391" s="244" t="s">
        <v>14</v>
      </c>
      <c r="AV391" s="13" t="s">
        <v>81</v>
      </c>
      <c r="AW391" s="13" t="s">
        <v>35</v>
      </c>
      <c r="AX391" s="13" t="s">
        <v>74</v>
      </c>
      <c r="AY391" s="244" t="s">
        <v>179</v>
      </c>
    </row>
    <row r="392" s="13" customFormat="1">
      <c r="A392" s="13"/>
      <c r="B392" s="234"/>
      <c r="C392" s="235"/>
      <c r="D392" s="236" t="s">
        <v>192</v>
      </c>
      <c r="E392" s="237" t="s">
        <v>19</v>
      </c>
      <c r="F392" s="238" t="s">
        <v>2345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192</v>
      </c>
      <c r="AU392" s="244" t="s">
        <v>14</v>
      </c>
      <c r="AV392" s="13" t="s">
        <v>81</v>
      </c>
      <c r="AW392" s="13" t="s">
        <v>35</v>
      </c>
      <c r="AX392" s="13" t="s">
        <v>74</v>
      </c>
      <c r="AY392" s="244" t="s">
        <v>179</v>
      </c>
    </row>
    <row r="393" s="14" customFormat="1">
      <c r="A393" s="14"/>
      <c r="B393" s="245"/>
      <c r="C393" s="246"/>
      <c r="D393" s="236" t="s">
        <v>192</v>
      </c>
      <c r="E393" s="247" t="s">
        <v>19</v>
      </c>
      <c r="F393" s="248" t="s">
        <v>2346</v>
      </c>
      <c r="G393" s="246"/>
      <c r="H393" s="249">
        <v>120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192</v>
      </c>
      <c r="AU393" s="255" t="s">
        <v>14</v>
      </c>
      <c r="AV393" s="14" t="s">
        <v>14</v>
      </c>
      <c r="AW393" s="14" t="s">
        <v>35</v>
      </c>
      <c r="AX393" s="14" t="s">
        <v>74</v>
      </c>
      <c r="AY393" s="255" t="s">
        <v>179</v>
      </c>
    </row>
    <row r="394" s="15" customFormat="1">
      <c r="A394" s="15"/>
      <c r="B394" s="256"/>
      <c r="C394" s="257"/>
      <c r="D394" s="236" t="s">
        <v>192</v>
      </c>
      <c r="E394" s="258" t="s">
        <v>19</v>
      </c>
      <c r="F394" s="259" t="s">
        <v>201</v>
      </c>
      <c r="G394" s="257"/>
      <c r="H394" s="260">
        <v>120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192</v>
      </c>
      <c r="AU394" s="266" t="s">
        <v>14</v>
      </c>
      <c r="AV394" s="15" t="s">
        <v>188</v>
      </c>
      <c r="AW394" s="15" t="s">
        <v>35</v>
      </c>
      <c r="AX394" s="15" t="s">
        <v>81</v>
      </c>
      <c r="AY394" s="266" t="s">
        <v>179</v>
      </c>
    </row>
    <row r="395" s="2" customFormat="1" ht="24.15" customHeight="1">
      <c r="A395" s="42"/>
      <c r="B395" s="43"/>
      <c r="C395" s="216" t="s">
        <v>709</v>
      </c>
      <c r="D395" s="216" t="s">
        <v>183</v>
      </c>
      <c r="E395" s="217" t="s">
        <v>2347</v>
      </c>
      <c r="F395" s="218" t="s">
        <v>2348</v>
      </c>
      <c r="G395" s="219" t="s">
        <v>216</v>
      </c>
      <c r="H395" s="220">
        <v>11</v>
      </c>
      <c r="I395" s="221"/>
      <c r="J395" s="222">
        <f>ROUND(I395*H395,2)</f>
        <v>0</v>
      </c>
      <c r="K395" s="218" t="s">
        <v>187</v>
      </c>
      <c r="L395" s="48"/>
      <c r="M395" s="223" t="s">
        <v>19</v>
      </c>
      <c r="N395" s="224" t="s">
        <v>45</v>
      </c>
      <c r="O395" s="88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7" t="s">
        <v>398</v>
      </c>
      <c r="AT395" s="227" t="s">
        <v>183</v>
      </c>
      <c r="AU395" s="227" t="s">
        <v>14</v>
      </c>
      <c r="AY395" s="21" t="s">
        <v>179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1" t="s">
        <v>81</v>
      </c>
      <c r="BK395" s="228">
        <f>ROUND(I395*H395,2)</f>
        <v>0</v>
      </c>
      <c r="BL395" s="21" t="s">
        <v>398</v>
      </c>
      <c r="BM395" s="227" t="s">
        <v>2349</v>
      </c>
    </row>
    <row r="396" s="2" customFormat="1">
      <c r="A396" s="42"/>
      <c r="B396" s="43"/>
      <c r="C396" s="44"/>
      <c r="D396" s="229" t="s">
        <v>190</v>
      </c>
      <c r="E396" s="44"/>
      <c r="F396" s="230" t="s">
        <v>2350</v>
      </c>
      <c r="G396" s="44"/>
      <c r="H396" s="44"/>
      <c r="I396" s="231"/>
      <c r="J396" s="44"/>
      <c r="K396" s="44"/>
      <c r="L396" s="48"/>
      <c r="M396" s="232"/>
      <c r="N396" s="233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1" t="s">
        <v>190</v>
      </c>
      <c r="AU396" s="21" t="s">
        <v>14</v>
      </c>
    </row>
    <row r="397" s="13" customFormat="1">
      <c r="A397" s="13"/>
      <c r="B397" s="234"/>
      <c r="C397" s="235"/>
      <c r="D397" s="236" t="s">
        <v>192</v>
      </c>
      <c r="E397" s="237" t="s">
        <v>19</v>
      </c>
      <c r="F397" s="238" t="s">
        <v>2351</v>
      </c>
      <c r="G397" s="235"/>
      <c r="H397" s="237" t="s">
        <v>19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192</v>
      </c>
      <c r="AU397" s="244" t="s">
        <v>14</v>
      </c>
      <c r="AV397" s="13" t="s">
        <v>81</v>
      </c>
      <c r="AW397" s="13" t="s">
        <v>35</v>
      </c>
      <c r="AX397" s="13" t="s">
        <v>74</v>
      </c>
      <c r="AY397" s="244" t="s">
        <v>179</v>
      </c>
    </row>
    <row r="398" s="14" customFormat="1">
      <c r="A398" s="14"/>
      <c r="B398" s="245"/>
      <c r="C398" s="246"/>
      <c r="D398" s="236" t="s">
        <v>192</v>
      </c>
      <c r="E398" s="247" t="s">
        <v>19</v>
      </c>
      <c r="F398" s="248" t="s">
        <v>2352</v>
      </c>
      <c r="G398" s="246"/>
      <c r="H398" s="249">
        <v>11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192</v>
      </c>
      <c r="AU398" s="255" t="s">
        <v>14</v>
      </c>
      <c r="AV398" s="14" t="s">
        <v>14</v>
      </c>
      <c r="AW398" s="14" t="s">
        <v>35</v>
      </c>
      <c r="AX398" s="14" t="s">
        <v>74</v>
      </c>
      <c r="AY398" s="255" t="s">
        <v>179</v>
      </c>
    </row>
    <row r="399" s="15" customFormat="1">
      <c r="A399" s="15"/>
      <c r="B399" s="256"/>
      <c r="C399" s="257"/>
      <c r="D399" s="236" t="s">
        <v>192</v>
      </c>
      <c r="E399" s="258" t="s">
        <v>19</v>
      </c>
      <c r="F399" s="259" t="s">
        <v>201</v>
      </c>
      <c r="G399" s="257"/>
      <c r="H399" s="260">
        <v>11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192</v>
      </c>
      <c r="AU399" s="266" t="s">
        <v>14</v>
      </c>
      <c r="AV399" s="15" t="s">
        <v>188</v>
      </c>
      <c r="AW399" s="15" t="s">
        <v>35</v>
      </c>
      <c r="AX399" s="15" t="s">
        <v>81</v>
      </c>
      <c r="AY399" s="266" t="s">
        <v>179</v>
      </c>
    </row>
    <row r="400" s="2" customFormat="1" ht="24.15" customHeight="1">
      <c r="A400" s="42"/>
      <c r="B400" s="43"/>
      <c r="C400" s="216" t="s">
        <v>358</v>
      </c>
      <c r="D400" s="216" t="s">
        <v>183</v>
      </c>
      <c r="E400" s="217" t="s">
        <v>2353</v>
      </c>
      <c r="F400" s="218" t="s">
        <v>2354</v>
      </c>
      <c r="G400" s="219" t="s">
        <v>216</v>
      </c>
      <c r="H400" s="220">
        <v>2</v>
      </c>
      <c r="I400" s="221"/>
      <c r="J400" s="222">
        <f>ROUND(I400*H400,2)</f>
        <v>0</v>
      </c>
      <c r="K400" s="218" t="s">
        <v>187</v>
      </c>
      <c r="L400" s="48"/>
      <c r="M400" s="223" t="s">
        <v>19</v>
      </c>
      <c r="N400" s="224" t="s">
        <v>45</v>
      </c>
      <c r="O400" s="88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7" t="s">
        <v>398</v>
      </c>
      <c r="AT400" s="227" t="s">
        <v>183</v>
      </c>
      <c r="AU400" s="227" t="s">
        <v>14</v>
      </c>
      <c r="AY400" s="21" t="s">
        <v>179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1" t="s">
        <v>81</v>
      </c>
      <c r="BK400" s="228">
        <f>ROUND(I400*H400,2)</f>
        <v>0</v>
      </c>
      <c r="BL400" s="21" t="s">
        <v>398</v>
      </c>
      <c r="BM400" s="227" t="s">
        <v>729</v>
      </c>
    </row>
    <row r="401" s="2" customFormat="1">
      <c r="A401" s="42"/>
      <c r="B401" s="43"/>
      <c r="C401" s="44"/>
      <c r="D401" s="229" t="s">
        <v>190</v>
      </c>
      <c r="E401" s="44"/>
      <c r="F401" s="230" t="s">
        <v>2355</v>
      </c>
      <c r="G401" s="44"/>
      <c r="H401" s="44"/>
      <c r="I401" s="231"/>
      <c r="J401" s="44"/>
      <c r="K401" s="44"/>
      <c r="L401" s="48"/>
      <c r="M401" s="232"/>
      <c r="N401" s="233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1" t="s">
        <v>190</v>
      </c>
      <c r="AU401" s="21" t="s">
        <v>14</v>
      </c>
    </row>
    <row r="402" s="14" customFormat="1">
      <c r="A402" s="14"/>
      <c r="B402" s="245"/>
      <c r="C402" s="246"/>
      <c r="D402" s="236" t="s">
        <v>192</v>
      </c>
      <c r="E402" s="247" t="s">
        <v>19</v>
      </c>
      <c r="F402" s="248" t="s">
        <v>2356</v>
      </c>
      <c r="G402" s="246"/>
      <c r="H402" s="249">
        <v>2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192</v>
      </c>
      <c r="AU402" s="255" t="s">
        <v>14</v>
      </c>
      <c r="AV402" s="14" t="s">
        <v>14</v>
      </c>
      <c r="AW402" s="14" t="s">
        <v>35</v>
      </c>
      <c r="AX402" s="14" t="s">
        <v>74</v>
      </c>
      <c r="AY402" s="255" t="s">
        <v>179</v>
      </c>
    </row>
    <row r="403" s="15" customFormat="1">
      <c r="A403" s="15"/>
      <c r="B403" s="256"/>
      <c r="C403" s="257"/>
      <c r="D403" s="236" t="s">
        <v>192</v>
      </c>
      <c r="E403" s="258" t="s">
        <v>19</v>
      </c>
      <c r="F403" s="259" t="s">
        <v>201</v>
      </c>
      <c r="G403" s="257"/>
      <c r="H403" s="260">
        <v>2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192</v>
      </c>
      <c r="AU403" s="266" t="s">
        <v>14</v>
      </c>
      <c r="AV403" s="15" t="s">
        <v>188</v>
      </c>
      <c r="AW403" s="15" t="s">
        <v>35</v>
      </c>
      <c r="AX403" s="15" t="s">
        <v>81</v>
      </c>
      <c r="AY403" s="266" t="s">
        <v>179</v>
      </c>
    </row>
    <row r="404" s="2" customFormat="1" ht="33" customHeight="1">
      <c r="A404" s="42"/>
      <c r="B404" s="43"/>
      <c r="C404" s="216" t="s">
        <v>716</v>
      </c>
      <c r="D404" s="216" t="s">
        <v>183</v>
      </c>
      <c r="E404" s="217" t="s">
        <v>2357</v>
      </c>
      <c r="F404" s="218" t="s">
        <v>2358</v>
      </c>
      <c r="G404" s="219" t="s">
        <v>204</v>
      </c>
      <c r="H404" s="220">
        <v>210</v>
      </c>
      <c r="I404" s="221"/>
      <c r="J404" s="222">
        <f>ROUND(I404*H404,2)</f>
        <v>0</v>
      </c>
      <c r="K404" s="218" t="s">
        <v>187</v>
      </c>
      <c r="L404" s="48"/>
      <c r="M404" s="223" t="s">
        <v>19</v>
      </c>
      <c r="N404" s="224" t="s">
        <v>45</v>
      </c>
      <c r="O404" s="88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27" t="s">
        <v>398</v>
      </c>
      <c r="AT404" s="227" t="s">
        <v>183</v>
      </c>
      <c r="AU404" s="227" t="s">
        <v>14</v>
      </c>
      <c r="AY404" s="21" t="s">
        <v>179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1" t="s">
        <v>81</v>
      </c>
      <c r="BK404" s="228">
        <f>ROUND(I404*H404,2)</f>
        <v>0</v>
      </c>
      <c r="BL404" s="21" t="s">
        <v>398</v>
      </c>
      <c r="BM404" s="227" t="s">
        <v>743</v>
      </c>
    </row>
    <row r="405" s="2" customFormat="1">
      <c r="A405" s="42"/>
      <c r="B405" s="43"/>
      <c r="C405" s="44"/>
      <c r="D405" s="229" t="s">
        <v>190</v>
      </c>
      <c r="E405" s="44"/>
      <c r="F405" s="230" t="s">
        <v>2359</v>
      </c>
      <c r="G405" s="44"/>
      <c r="H405" s="44"/>
      <c r="I405" s="231"/>
      <c r="J405" s="44"/>
      <c r="K405" s="44"/>
      <c r="L405" s="48"/>
      <c r="M405" s="232"/>
      <c r="N405" s="233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1" t="s">
        <v>190</v>
      </c>
      <c r="AU405" s="21" t="s">
        <v>14</v>
      </c>
    </row>
    <row r="406" s="13" customFormat="1">
      <c r="A406" s="13"/>
      <c r="B406" s="234"/>
      <c r="C406" s="235"/>
      <c r="D406" s="236" t="s">
        <v>192</v>
      </c>
      <c r="E406" s="237" t="s">
        <v>19</v>
      </c>
      <c r="F406" s="238" t="s">
        <v>2334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192</v>
      </c>
      <c r="AU406" s="244" t="s">
        <v>14</v>
      </c>
      <c r="AV406" s="13" t="s">
        <v>81</v>
      </c>
      <c r="AW406" s="13" t="s">
        <v>35</v>
      </c>
      <c r="AX406" s="13" t="s">
        <v>74</v>
      </c>
      <c r="AY406" s="244" t="s">
        <v>179</v>
      </c>
    </row>
    <row r="407" s="14" customFormat="1">
      <c r="A407" s="14"/>
      <c r="B407" s="245"/>
      <c r="C407" s="246"/>
      <c r="D407" s="236" t="s">
        <v>192</v>
      </c>
      <c r="E407" s="247" t="s">
        <v>19</v>
      </c>
      <c r="F407" s="248" t="s">
        <v>438</v>
      </c>
      <c r="G407" s="246"/>
      <c r="H407" s="249">
        <v>150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192</v>
      </c>
      <c r="AU407" s="255" t="s">
        <v>14</v>
      </c>
      <c r="AV407" s="14" t="s">
        <v>14</v>
      </c>
      <c r="AW407" s="14" t="s">
        <v>35</v>
      </c>
      <c r="AX407" s="14" t="s">
        <v>74</v>
      </c>
      <c r="AY407" s="255" t="s">
        <v>179</v>
      </c>
    </row>
    <row r="408" s="13" customFormat="1">
      <c r="A408" s="13"/>
      <c r="B408" s="234"/>
      <c r="C408" s="235"/>
      <c r="D408" s="236" t="s">
        <v>192</v>
      </c>
      <c r="E408" s="237" t="s">
        <v>19</v>
      </c>
      <c r="F408" s="238" t="s">
        <v>2335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192</v>
      </c>
      <c r="AU408" s="244" t="s">
        <v>14</v>
      </c>
      <c r="AV408" s="13" t="s">
        <v>81</v>
      </c>
      <c r="AW408" s="13" t="s">
        <v>35</v>
      </c>
      <c r="AX408" s="13" t="s">
        <v>74</v>
      </c>
      <c r="AY408" s="244" t="s">
        <v>179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2336</v>
      </c>
      <c r="G409" s="246"/>
      <c r="H409" s="249">
        <v>60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14</v>
      </c>
      <c r="AV409" s="14" t="s">
        <v>14</v>
      </c>
      <c r="AW409" s="14" t="s">
        <v>35</v>
      </c>
      <c r="AX409" s="14" t="s">
        <v>74</v>
      </c>
      <c r="AY409" s="255" t="s">
        <v>179</v>
      </c>
    </row>
    <row r="410" s="15" customFormat="1">
      <c r="A410" s="15"/>
      <c r="B410" s="256"/>
      <c r="C410" s="257"/>
      <c r="D410" s="236" t="s">
        <v>192</v>
      </c>
      <c r="E410" s="258" t="s">
        <v>19</v>
      </c>
      <c r="F410" s="259" t="s">
        <v>201</v>
      </c>
      <c r="G410" s="257"/>
      <c r="H410" s="260">
        <v>210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192</v>
      </c>
      <c r="AU410" s="266" t="s">
        <v>14</v>
      </c>
      <c r="AV410" s="15" t="s">
        <v>188</v>
      </c>
      <c r="AW410" s="15" t="s">
        <v>35</v>
      </c>
      <c r="AX410" s="15" t="s">
        <v>81</v>
      </c>
      <c r="AY410" s="266" t="s">
        <v>179</v>
      </c>
    </row>
    <row r="411" s="2" customFormat="1" ht="33" customHeight="1">
      <c r="A411" s="42"/>
      <c r="B411" s="43"/>
      <c r="C411" s="216" t="s">
        <v>363</v>
      </c>
      <c r="D411" s="216" t="s">
        <v>183</v>
      </c>
      <c r="E411" s="217" t="s">
        <v>2360</v>
      </c>
      <c r="F411" s="218" t="s">
        <v>2361</v>
      </c>
      <c r="G411" s="219" t="s">
        <v>204</v>
      </c>
      <c r="H411" s="220">
        <v>51</v>
      </c>
      <c r="I411" s="221"/>
      <c r="J411" s="222">
        <f>ROUND(I411*H411,2)</f>
        <v>0</v>
      </c>
      <c r="K411" s="218" t="s">
        <v>187</v>
      </c>
      <c r="L411" s="48"/>
      <c r="M411" s="223" t="s">
        <v>19</v>
      </c>
      <c r="N411" s="224" t="s">
        <v>45</v>
      </c>
      <c r="O411" s="88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7" t="s">
        <v>398</v>
      </c>
      <c r="AT411" s="227" t="s">
        <v>183</v>
      </c>
      <c r="AU411" s="227" t="s">
        <v>14</v>
      </c>
      <c r="AY411" s="21" t="s">
        <v>179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1" t="s">
        <v>81</v>
      </c>
      <c r="BK411" s="228">
        <f>ROUND(I411*H411,2)</f>
        <v>0</v>
      </c>
      <c r="BL411" s="21" t="s">
        <v>398</v>
      </c>
      <c r="BM411" s="227" t="s">
        <v>967</v>
      </c>
    </row>
    <row r="412" s="2" customFormat="1">
      <c r="A412" s="42"/>
      <c r="B412" s="43"/>
      <c r="C412" s="44"/>
      <c r="D412" s="229" t="s">
        <v>190</v>
      </c>
      <c r="E412" s="44"/>
      <c r="F412" s="230" t="s">
        <v>2362</v>
      </c>
      <c r="G412" s="44"/>
      <c r="H412" s="44"/>
      <c r="I412" s="231"/>
      <c r="J412" s="44"/>
      <c r="K412" s="44"/>
      <c r="L412" s="48"/>
      <c r="M412" s="232"/>
      <c r="N412" s="233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190</v>
      </c>
      <c r="AU412" s="21" t="s">
        <v>14</v>
      </c>
    </row>
    <row r="413" s="13" customFormat="1">
      <c r="A413" s="13"/>
      <c r="B413" s="234"/>
      <c r="C413" s="235"/>
      <c r="D413" s="236" t="s">
        <v>192</v>
      </c>
      <c r="E413" s="237" t="s">
        <v>19</v>
      </c>
      <c r="F413" s="238" t="s">
        <v>2340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192</v>
      </c>
      <c r="AU413" s="244" t="s">
        <v>14</v>
      </c>
      <c r="AV413" s="13" t="s">
        <v>81</v>
      </c>
      <c r="AW413" s="13" t="s">
        <v>35</v>
      </c>
      <c r="AX413" s="13" t="s">
        <v>74</v>
      </c>
      <c r="AY413" s="244" t="s">
        <v>179</v>
      </c>
    </row>
    <row r="414" s="14" customFormat="1">
      <c r="A414" s="14"/>
      <c r="B414" s="245"/>
      <c r="C414" s="246"/>
      <c r="D414" s="236" t="s">
        <v>192</v>
      </c>
      <c r="E414" s="247" t="s">
        <v>19</v>
      </c>
      <c r="F414" s="248" t="s">
        <v>2341</v>
      </c>
      <c r="G414" s="246"/>
      <c r="H414" s="249">
        <v>51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192</v>
      </c>
      <c r="AU414" s="255" t="s">
        <v>14</v>
      </c>
      <c r="AV414" s="14" t="s">
        <v>14</v>
      </c>
      <c r="AW414" s="14" t="s">
        <v>35</v>
      </c>
      <c r="AX414" s="14" t="s">
        <v>74</v>
      </c>
      <c r="AY414" s="255" t="s">
        <v>179</v>
      </c>
    </row>
    <row r="415" s="15" customFormat="1">
      <c r="A415" s="15"/>
      <c r="B415" s="256"/>
      <c r="C415" s="257"/>
      <c r="D415" s="236" t="s">
        <v>192</v>
      </c>
      <c r="E415" s="258" t="s">
        <v>19</v>
      </c>
      <c r="F415" s="259" t="s">
        <v>201</v>
      </c>
      <c r="G415" s="257"/>
      <c r="H415" s="260">
        <v>51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192</v>
      </c>
      <c r="AU415" s="266" t="s">
        <v>14</v>
      </c>
      <c r="AV415" s="15" t="s">
        <v>188</v>
      </c>
      <c r="AW415" s="15" t="s">
        <v>35</v>
      </c>
      <c r="AX415" s="15" t="s">
        <v>81</v>
      </c>
      <c r="AY415" s="266" t="s">
        <v>179</v>
      </c>
    </row>
    <row r="416" s="2" customFormat="1" ht="33" customHeight="1">
      <c r="A416" s="42"/>
      <c r="B416" s="43"/>
      <c r="C416" s="216" t="s">
        <v>726</v>
      </c>
      <c r="D416" s="216" t="s">
        <v>183</v>
      </c>
      <c r="E416" s="217" t="s">
        <v>2363</v>
      </c>
      <c r="F416" s="218" t="s">
        <v>2364</v>
      </c>
      <c r="G416" s="219" t="s">
        <v>204</v>
      </c>
      <c r="H416" s="220">
        <v>120</v>
      </c>
      <c r="I416" s="221"/>
      <c r="J416" s="222">
        <f>ROUND(I416*H416,2)</f>
        <v>0</v>
      </c>
      <c r="K416" s="218" t="s">
        <v>187</v>
      </c>
      <c r="L416" s="48"/>
      <c r="M416" s="223" t="s">
        <v>19</v>
      </c>
      <c r="N416" s="224" t="s">
        <v>45</v>
      </c>
      <c r="O416" s="88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7" t="s">
        <v>398</v>
      </c>
      <c r="AT416" s="227" t="s">
        <v>183</v>
      </c>
      <c r="AU416" s="227" t="s">
        <v>14</v>
      </c>
      <c r="AY416" s="21" t="s">
        <v>179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1" t="s">
        <v>81</v>
      </c>
      <c r="BK416" s="228">
        <f>ROUND(I416*H416,2)</f>
        <v>0</v>
      </c>
      <c r="BL416" s="21" t="s">
        <v>398</v>
      </c>
      <c r="BM416" s="227" t="s">
        <v>972</v>
      </c>
    </row>
    <row r="417" s="2" customFormat="1">
      <c r="A417" s="42"/>
      <c r="B417" s="43"/>
      <c r="C417" s="44"/>
      <c r="D417" s="229" t="s">
        <v>190</v>
      </c>
      <c r="E417" s="44"/>
      <c r="F417" s="230" t="s">
        <v>2365</v>
      </c>
      <c r="G417" s="44"/>
      <c r="H417" s="44"/>
      <c r="I417" s="231"/>
      <c r="J417" s="44"/>
      <c r="K417" s="44"/>
      <c r="L417" s="48"/>
      <c r="M417" s="232"/>
      <c r="N417" s="233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1" t="s">
        <v>190</v>
      </c>
      <c r="AU417" s="21" t="s">
        <v>14</v>
      </c>
    </row>
    <row r="418" s="13" customFormat="1">
      <c r="A418" s="13"/>
      <c r="B418" s="234"/>
      <c r="C418" s="235"/>
      <c r="D418" s="236" t="s">
        <v>192</v>
      </c>
      <c r="E418" s="237" t="s">
        <v>19</v>
      </c>
      <c r="F418" s="238" t="s">
        <v>2345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192</v>
      </c>
      <c r="AU418" s="244" t="s">
        <v>14</v>
      </c>
      <c r="AV418" s="13" t="s">
        <v>81</v>
      </c>
      <c r="AW418" s="13" t="s">
        <v>35</v>
      </c>
      <c r="AX418" s="13" t="s">
        <v>74</v>
      </c>
      <c r="AY418" s="244" t="s">
        <v>179</v>
      </c>
    </row>
    <row r="419" s="14" customFormat="1">
      <c r="A419" s="14"/>
      <c r="B419" s="245"/>
      <c r="C419" s="246"/>
      <c r="D419" s="236" t="s">
        <v>192</v>
      </c>
      <c r="E419" s="247" t="s">
        <v>19</v>
      </c>
      <c r="F419" s="248" t="s">
        <v>2346</v>
      </c>
      <c r="G419" s="246"/>
      <c r="H419" s="249">
        <v>120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192</v>
      </c>
      <c r="AU419" s="255" t="s">
        <v>14</v>
      </c>
      <c r="AV419" s="14" t="s">
        <v>14</v>
      </c>
      <c r="AW419" s="14" t="s">
        <v>35</v>
      </c>
      <c r="AX419" s="14" t="s">
        <v>74</v>
      </c>
      <c r="AY419" s="255" t="s">
        <v>179</v>
      </c>
    </row>
    <row r="420" s="15" customFormat="1">
      <c r="A420" s="15"/>
      <c r="B420" s="256"/>
      <c r="C420" s="257"/>
      <c r="D420" s="236" t="s">
        <v>192</v>
      </c>
      <c r="E420" s="258" t="s">
        <v>19</v>
      </c>
      <c r="F420" s="259" t="s">
        <v>201</v>
      </c>
      <c r="G420" s="257"/>
      <c r="H420" s="260">
        <v>120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192</v>
      </c>
      <c r="AU420" s="266" t="s">
        <v>14</v>
      </c>
      <c r="AV420" s="15" t="s">
        <v>188</v>
      </c>
      <c r="AW420" s="15" t="s">
        <v>35</v>
      </c>
      <c r="AX420" s="15" t="s">
        <v>81</v>
      </c>
      <c r="AY420" s="266" t="s">
        <v>179</v>
      </c>
    </row>
    <row r="421" s="2" customFormat="1" ht="16.5" customHeight="1">
      <c r="A421" s="42"/>
      <c r="B421" s="43"/>
      <c r="C421" s="216" t="s">
        <v>333</v>
      </c>
      <c r="D421" s="216" t="s">
        <v>183</v>
      </c>
      <c r="E421" s="217" t="s">
        <v>2366</v>
      </c>
      <c r="F421" s="218" t="s">
        <v>2367</v>
      </c>
      <c r="G421" s="219" t="s">
        <v>216</v>
      </c>
      <c r="H421" s="220">
        <v>8</v>
      </c>
      <c r="I421" s="221"/>
      <c r="J421" s="222">
        <f>ROUND(I421*H421,2)</f>
        <v>0</v>
      </c>
      <c r="K421" s="218" t="s">
        <v>187</v>
      </c>
      <c r="L421" s="48"/>
      <c r="M421" s="223" t="s">
        <v>19</v>
      </c>
      <c r="N421" s="224" t="s">
        <v>45</v>
      </c>
      <c r="O421" s="88"/>
      <c r="P421" s="225">
        <f>O421*H421</f>
        <v>0</v>
      </c>
      <c r="Q421" s="225">
        <v>2.3010199999999998</v>
      </c>
      <c r="R421" s="225">
        <f>Q421*H421</f>
        <v>18.408159999999999</v>
      </c>
      <c r="S421" s="225">
        <v>0</v>
      </c>
      <c r="T421" s="226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27" t="s">
        <v>398</v>
      </c>
      <c r="AT421" s="227" t="s">
        <v>183</v>
      </c>
      <c r="AU421" s="227" t="s">
        <v>14</v>
      </c>
      <c r="AY421" s="21" t="s">
        <v>179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1" t="s">
        <v>81</v>
      </c>
      <c r="BK421" s="228">
        <f>ROUND(I421*H421,2)</f>
        <v>0</v>
      </c>
      <c r="BL421" s="21" t="s">
        <v>398</v>
      </c>
      <c r="BM421" s="227" t="s">
        <v>1402</v>
      </c>
    </row>
    <row r="422" s="2" customFormat="1">
      <c r="A422" s="42"/>
      <c r="B422" s="43"/>
      <c r="C422" s="44"/>
      <c r="D422" s="229" t="s">
        <v>190</v>
      </c>
      <c r="E422" s="44"/>
      <c r="F422" s="230" t="s">
        <v>2368</v>
      </c>
      <c r="G422" s="44"/>
      <c r="H422" s="44"/>
      <c r="I422" s="231"/>
      <c r="J422" s="44"/>
      <c r="K422" s="44"/>
      <c r="L422" s="48"/>
      <c r="M422" s="232"/>
      <c r="N422" s="233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1" t="s">
        <v>190</v>
      </c>
      <c r="AU422" s="21" t="s">
        <v>14</v>
      </c>
    </row>
    <row r="423" s="14" customFormat="1">
      <c r="A423" s="14"/>
      <c r="B423" s="245"/>
      <c r="C423" s="246"/>
      <c r="D423" s="236" t="s">
        <v>192</v>
      </c>
      <c r="E423" s="247" t="s">
        <v>19</v>
      </c>
      <c r="F423" s="248" t="s">
        <v>2369</v>
      </c>
      <c r="G423" s="246"/>
      <c r="H423" s="249">
        <v>8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192</v>
      </c>
      <c r="AU423" s="255" t="s">
        <v>14</v>
      </c>
      <c r="AV423" s="14" t="s">
        <v>14</v>
      </c>
      <c r="AW423" s="14" t="s">
        <v>35</v>
      </c>
      <c r="AX423" s="14" t="s">
        <v>74</v>
      </c>
      <c r="AY423" s="255" t="s">
        <v>179</v>
      </c>
    </row>
    <row r="424" s="15" customFormat="1">
      <c r="A424" s="15"/>
      <c r="B424" s="256"/>
      <c r="C424" s="257"/>
      <c r="D424" s="236" t="s">
        <v>192</v>
      </c>
      <c r="E424" s="258" t="s">
        <v>19</v>
      </c>
      <c r="F424" s="259" t="s">
        <v>201</v>
      </c>
      <c r="G424" s="257"/>
      <c r="H424" s="260">
        <v>8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192</v>
      </c>
      <c r="AU424" s="266" t="s">
        <v>14</v>
      </c>
      <c r="AV424" s="15" t="s">
        <v>188</v>
      </c>
      <c r="AW424" s="15" t="s">
        <v>35</v>
      </c>
      <c r="AX424" s="15" t="s">
        <v>81</v>
      </c>
      <c r="AY424" s="266" t="s">
        <v>179</v>
      </c>
    </row>
    <row r="425" s="2" customFormat="1" ht="16.5" customHeight="1">
      <c r="A425" s="42"/>
      <c r="B425" s="43"/>
      <c r="C425" s="216" t="s">
        <v>349</v>
      </c>
      <c r="D425" s="216" t="s">
        <v>183</v>
      </c>
      <c r="E425" s="217" t="s">
        <v>2370</v>
      </c>
      <c r="F425" s="218" t="s">
        <v>2371</v>
      </c>
      <c r="G425" s="219" t="s">
        <v>216</v>
      </c>
      <c r="H425" s="220">
        <v>3</v>
      </c>
      <c r="I425" s="221"/>
      <c r="J425" s="222">
        <f>ROUND(I425*H425,2)</f>
        <v>0</v>
      </c>
      <c r="K425" s="218" t="s">
        <v>187</v>
      </c>
      <c r="L425" s="48"/>
      <c r="M425" s="223" t="s">
        <v>19</v>
      </c>
      <c r="N425" s="224" t="s">
        <v>45</v>
      </c>
      <c r="O425" s="88"/>
      <c r="P425" s="225">
        <f>O425*H425</f>
        <v>0</v>
      </c>
      <c r="Q425" s="225">
        <v>2.3010199999999998</v>
      </c>
      <c r="R425" s="225">
        <f>Q425*H425</f>
        <v>6.90306</v>
      </c>
      <c r="S425" s="225">
        <v>0</v>
      </c>
      <c r="T425" s="226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27" t="s">
        <v>398</v>
      </c>
      <c r="AT425" s="227" t="s">
        <v>183</v>
      </c>
      <c r="AU425" s="227" t="s">
        <v>14</v>
      </c>
      <c r="AY425" s="21" t="s">
        <v>179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1" t="s">
        <v>81</v>
      </c>
      <c r="BK425" s="228">
        <f>ROUND(I425*H425,2)</f>
        <v>0</v>
      </c>
      <c r="BL425" s="21" t="s">
        <v>398</v>
      </c>
      <c r="BM425" s="227" t="s">
        <v>998</v>
      </c>
    </row>
    <row r="426" s="2" customFormat="1">
      <c r="A426" s="42"/>
      <c r="B426" s="43"/>
      <c r="C426" s="44"/>
      <c r="D426" s="229" t="s">
        <v>190</v>
      </c>
      <c r="E426" s="44"/>
      <c r="F426" s="230" t="s">
        <v>2372</v>
      </c>
      <c r="G426" s="44"/>
      <c r="H426" s="44"/>
      <c r="I426" s="231"/>
      <c r="J426" s="44"/>
      <c r="K426" s="44"/>
      <c r="L426" s="48"/>
      <c r="M426" s="232"/>
      <c r="N426" s="233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1" t="s">
        <v>190</v>
      </c>
      <c r="AU426" s="21" t="s">
        <v>14</v>
      </c>
    </row>
    <row r="427" s="14" customFormat="1">
      <c r="A427" s="14"/>
      <c r="B427" s="245"/>
      <c r="C427" s="246"/>
      <c r="D427" s="236" t="s">
        <v>192</v>
      </c>
      <c r="E427" s="247" t="s">
        <v>19</v>
      </c>
      <c r="F427" s="248" t="s">
        <v>2373</v>
      </c>
      <c r="G427" s="246"/>
      <c r="H427" s="249">
        <v>3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192</v>
      </c>
      <c r="AU427" s="255" t="s">
        <v>14</v>
      </c>
      <c r="AV427" s="14" t="s">
        <v>14</v>
      </c>
      <c r="AW427" s="14" t="s">
        <v>35</v>
      </c>
      <c r="AX427" s="14" t="s">
        <v>74</v>
      </c>
      <c r="AY427" s="255" t="s">
        <v>179</v>
      </c>
    </row>
    <row r="428" s="15" customFormat="1">
      <c r="A428" s="15"/>
      <c r="B428" s="256"/>
      <c r="C428" s="257"/>
      <c r="D428" s="236" t="s">
        <v>192</v>
      </c>
      <c r="E428" s="258" t="s">
        <v>19</v>
      </c>
      <c r="F428" s="259" t="s">
        <v>201</v>
      </c>
      <c r="G428" s="257"/>
      <c r="H428" s="260">
        <v>3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6" t="s">
        <v>192</v>
      </c>
      <c r="AU428" s="266" t="s">
        <v>14</v>
      </c>
      <c r="AV428" s="15" t="s">
        <v>188</v>
      </c>
      <c r="AW428" s="15" t="s">
        <v>35</v>
      </c>
      <c r="AX428" s="15" t="s">
        <v>81</v>
      </c>
      <c r="AY428" s="266" t="s">
        <v>179</v>
      </c>
    </row>
    <row r="429" s="2" customFormat="1" ht="21.75" customHeight="1">
      <c r="A429" s="42"/>
      <c r="B429" s="43"/>
      <c r="C429" s="216" t="s">
        <v>966</v>
      </c>
      <c r="D429" s="216" t="s">
        <v>183</v>
      </c>
      <c r="E429" s="217" t="s">
        <v>2374</v>
      </c>
      <c r="F429" s="218" t="s">
        <v>2375</v>
      </c>
      <c r="G429" s="219" t="s">
        <v>204</v>
      </c>
      <c r="H429" s="220">
        <v>261</v>
      </c>
      <c r="I429" s="221"/>
      <c r="J429" s="222">
        <f>ROUND(I429*H429,2)</f>
        <v>0</v>
      </c>
      <c r="K429" s="218" t="s">
        <v>187</v>
      </c>
      <c r="L429" s="48"/>
      <c r="M429" s="223" t="s">
        <v>19</v>
      </c>
      <c r="N429" s="224" t="s">
        <v>45</v>
      </c>
      <c r="O429" s="88"/>
      <c r="P429" s="225">
        <f>O429*H429</f>
        <v>0</v>
      </c>
      <c r="Q429" s="225">
        <v>9.0000000000000006E-05</v>
      </c>
      <c r="R429" s="225">
        <f>Q429*H429</f>
        <v>0.02349</v>
      </c>
      <c r="S429" s="225">
        <v>0</v>
      </c>
      <c r="T429" s="226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7" t="s">
        <v>398</v>
      </c>
      <c r="AT429" s="227" t="s">
        <v>183</v>
      </c>
      <c r="AU429" s="227" t="s">
        <v>14</v>
      </c>
      <c r="AY429" s="21" t="s">
        <v>179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1" t="s">
        <v>81</v>
      </c>
      <c r="BK429" s="228">
        <f>ROUND(I429*H429,2)</f>
        <v>0</v>
      </c>
      <c r="BL429" s="21" t="s">
        <v>398</v>
      </c>
      <c r="BM429" s="227" t="s">
        <v>2376</v>
      </c>
    </row>
    <row r="430" s="2" customFormat="1">
      <c r="A430" s="42"/>
      <c r="B430" s="43"/>
      <c r="C430" s="44"/>
      <c r="D430" s="229" t="s">
        <v>190</v>
      </c>
      <c r="E430" s="44"/>
      <c r="F430" s="230" t="s">
        <v>2377</v>
      </c>
      <c r="G430" s="44"/>
      <c r="H430" s="44"/>
      <c r="I430" s="231"/>
      <c r="J430" s="44"/>
      <c r="K430" s="44"/>
      <c r="L430" s="48"/>
      <c r="M430" s="232"/>
      <c r="N430" s="233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1" t="s">
        <v>190</v>
      </c>
      <c r="AU430" s="21" t="s">
        <v>14</v>
      </c>
    </row>
    <row r="431" s="2" customFormat="1" ht="24.15" customHeight="1">
      <c r="A431" s="42"/>
      <c r="B431" s="43"/>
      <c r="C431" s="216" t="s">
        <v>386</v>
      </c>
      <c r="D431" s="216" t="s">
        <v>183</v>
      </c>
      <c r="E431" s="217" t="s">
        <v>2378</v>
      </c>
      <c r="F431" s="218" t="s">
        <v>2379</v>
      </c>
      <c r="G431" s="219" t="s">
        <v>204</v>
      </c>
      <c r="H431" s="220">
        <v>4</v>
      </c>
      <c r="I431" s="221"/>
      <c r="J431" s="222">
        <f>ROUND(I431*H431,2)</f>
        <v>0</v>
      </c>
      <c r="K431" s="218" t="s">
        <v>187</v>
      </c>
      <c r="L431" s="48"/>
      <c r="M431" s="223" t="s">
        <v>19</v>
      </c>
      <c r="N431" s="224" t="s">
        <v>45</v>
      </c>
      <c r="O431" s="88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7" t="s">
        <v>398</v>
      </c>
      <c r="AT431" s="227" t="s">
        <v>183</v>
      </c>
      <c r="AU431" s="227" t="s">
        <v>14</v>
      </c>
      <c r="AY431" s="21" t="s">
        <v>179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1" t="s">
        <v>81</v>
      </c>
      <c r="BK431" s="228">
        <f>ROUND(I431*H431,2)</f>
        <v>0</v>
      </c>
      <c r="BL431" s="21" t="s">
        <v>398</v>
      </c>
      <c r="BM431" s="227" t="s">
        <v>1018</v>
      </c>
    </row>
    <row r="432" s="2" customFormat="1">
      <c r="A432" s="42"/>
      <c r="B432" s="43"/>
      <c r="C432" s="44"/>
      <c r="D432" s="229" t="s">
        <v>190</v>
      </c>
      <c r="E432" s="44"/>
      <c r="F432" s="230" t="s">
        <v>2380</v>
      </c>
      <c r="G432" s="44"/>
      <c r="H432" s="44"/>
      <c r="I432" s="231"/>
      <c r="J432" s="44"/>
      <c r="K432" s="44"/>
      <c r="L432" s="48"/>
      <c r="M432" s="232"/>
      <c r="N432" s="233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190</v>
      </c>
      <c r="AU432" s="21" t="s">
        <v>14</v>
      </c>
    </row>
    <row r="433" s="14" customFormat="1">
      <c r="A433" s="14"/>
      <c r="B433" s="245"/>
      <c r="C433" s="246"/>
      <c r="D433" s="236" t="s">
        <v>192</v>
      </c>
      <c r="E433" s="247" t="s">
        <v>19</v>
      </c>
      <c r="F433" s="248" t="s">
        <v>455</v>
      </c>
      <c r="G433" s="246"/>
      <c r="H433" s="249">
        <v>4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192</v>
      </c>
      <c r="AU433" s="255" t="s">
        <v>14</v>
      </c>
      <c r="AV433" s="14" t="s">
        <v>14</v>
      </c>
      <c r="AW433" s="14" t="s">
        <v>35</v>
      </c>
      <c r="AX433" s="14" t="s">
        <v>74</v>
      </c>
      <c r="AY433" s="255" t="s">
        <v>179</v>
      </c>
    </row>
    <row r="434" s="15" customFormat="1">
      <c r="A434" s="15"/>
      <c r="B434" s="256"/>
      <c r="C434" s="257"/>
      <c r="D434" s="236" t="s">
        <v>192</v>
      </c>
      <c r="E434" s="258" t="s">
        <v>19</v>
      </c>
      <c r="F434" s="259" t="s">
        <v>201</v>
      </c>
      <c r="G434" s="257"/>
      <c r="H434" s="260">
        <v>4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192</v>
      </c>
      <c r="AU434" s="266" t="s">
        <v>14</v>
      </c>
      <c r="AV434" s="15" t="s">
        <v>188</v>
      </c>
      <c r="AW434" s="15" t="s">
        <v>35</v>
      </c>
      <c r="AX434" s="15" t="s">
        <v>81</v>
      </c>
      <c r="AY434" s="266" t="s">
        <v>179</v>
      </c>
    </row>
    <row r="435" s="2" customFormat="1" ht="16.5" customHeight="1">
      <c r="A435" s="42"/>
      <c r="B435" s="43"/>
      <c r="C435" s="267" t="s">
        <v>933</v>
      </c>
      <c r="D435" s="267" t="s">
        <v>266</v>
      </c>
      <c r="E435" s="268" t="s">
        <v>2381</v>
      </c>
      <c r="F435" s="269" t="s">
        <v>2382</v>
      </c>
      <c r="G435" s="270" t="s">
        <v>204</v>
      </c>
      <c r="H435" s="271">
        <v>4</v>
      </c>
      <c r="I435" s="272"/>
      <c r="J435" s="273">
        <f>ROUND(I435*H435,2)</f>
        <v>0</v>
      </c>
      <c r="K435" s="269" t="s">
        <v>187</v>
      </c>
      <c r="L435" s="274"/>
      <c r="M435" s="275" t="s">
        <v>19</v>
      </c>
      <c r="N435" s="276" t="s">
        <v>45</v>
      </c>
      <c r="O435" s="88"/>
      <c r="P435" s="225">
        <f>O435*H435</f>
        <v>0</v>
      </c>
      <c r="Q435" s="225">
        <v>0.032000000000000001</v>
      </c>
      <c r="R435" s="225">
        <f>Q435*H435</f>
        <v>0.128</v>
      </c>
      <c r="S435" s="225">
        <v>0</v>
      </c>
      <c r="T435" s="226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7" t="s">
        <v>2178</v>
      </c>
      <c r="AT435" s="227" t="s">
        <v>266</v>
      </c>
      <c r="AU435" s="227" t="s">
        <v>14</v>
      </c>
      <c r="AY435" s="21" t="s">
        <v>179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1" t="s">
        <v>81</v>
      </c>
      <c r="BK435" s="228">
        <f>ROUND(I435*H435,2)</f>
        <v>0</v>
      </c>
      <c r="BL435" s="21" t="s">
        <v>398</v>
      </c>
      <c r="BM435" s="227" t="s">
        <v>1024</v>
      </c>
    </row>
    <row r="436" s="14" customFormat="1">
      <c r="A436" s="14"/>
      <c r="B436" s="245"/>
      <c r="C436" s="246"/>
      <c r="D436" s="236" t="s">
        <v>192</v>
      </c>
      <c r="E436" s="247" t="s">
        <v>19</v>
      </c>
      <c r="F436" s="248" t="s">
        <v>455</v>
      </c>
      <c r="G436" s="246"/>
      <c r="H436" s="249">
        <v>4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192</v>
      </c>
      <c r="AU436" s="255" t="s">
        <v>14</v>
      </c>
      <c r="AV436" s="14" t="s">
        <v>14</v>
      </c>
      <c r="AW436" s="14" t="s">
        <v>35</v>
      </c>
      <c r="AX436" s="14" t="s">
        <v>74</v>
      </c>
      <c r="AY436" s="255" t="s">
        <v>179</v>
      </c>
    </row>
    <row r="437" s="15" customFormat="1">
      <c r="A437" s="15"/>
      <c r="B437" s="256"/>
      <c r="C437" s="257"/>
      <c r="D437" s="236" t="s">
        <v>192</v>
      </c>
      <c r="E437" s="258" t="s">
        <v>19</v>
      </c>
      <c r="F437" s="259" t="s">
        <v>201</v>
      </c>
      <c r="G437" s="257"/>
      <c r="H437" s="260">
        <v>4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192</v>
      </c>
      <c r="AU437" s="266" t="s">
        <v>14</v>
      </c>
      <c r="AV437" s="15" t="s">
        <v>188</v>
      </c>
      <c r="AW437" s="15" t="s">
        <v>35</v>
      </c>
      <c r="AX437" s="15" t="s">
        <v>81</v>
      </c>
      <c r="AY437" s="266" t="s">
        <v>179</v>
      </c>
    </row>
    <row r="438" s="2" customFormat="1" ht="16.5" customHeight="1">
      <c r="A438" s="42"/>
      <c r="B438" s="43"/>
      <c r="C438" s="267" t="s">
        <v>392</v>
      </c>
      <c r="D438" s="267" t="s">
        <v>266</v>
      </c>
      <c r="E438" s="268" t="s">
        <v>2383</v>
      </c>
      <c r="F438" s="269" t="s">
        <v>2384</v>
      </c>
      <c r="G438" s="270" t="s">
        <v>325</v>
      </c>
      <c r="H438" s="271">
        <v>3</v>
      </c>
      <c r="I438" s="272"/>
      <c r="J438" s="273">
        <f>ROUND(I438*H438,2)</f>
        <v>0</v>
      </c>
      <c r="K438" s="269" t="s">
        <v>187</v>
      </c>
      <c r="L438" s="274"/>
      <c r="M438" s="275" t="s">
        <v>19</v>
      </c>
      <c r="N438" s="276" t="s">
        <v>45</v>
      </c>
      <c r="O438" s="88"/>
      <c r="P438" s="225">
        <f>O438*H438</f>
        <v>0</v>
      </c>
      <c r="Q438" s="225">
        <v>0.00029999999999999997</v>
      </c>
      <c r="R438" s="225">
        <f>Q438*H438</f>
        <v>0.00089999999999999998</v>
      </c>
      <c r="S438" s="225">
        <v>0</v>
      </c>
      <c r="T438" s="226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27" t="s">
        <v>2178</v>
      </c>
      <c r="AT438" s="227" t="s">
        <v>266</v>
      </c>
      <c r="AU438" s="227" t="s">
        <v>14</v>
      </c>
      <c r="AY438" s="21" t="s">
        <v>179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21" t="s">
        <v>81</v>
      </c>
      <c r="BK438" s="228">
        <f>ROUND(I438*H438,2)</f>
        <v>0</v>
      </c>
      <c r="BL438" s="21" t="s">
        <v>398</v>
      </c>
      <c r="BM438" s="227" t="s">
        <v>1026</v>
      </c>
    </row>
    <row r="439" s="14" customFormat="1">
      <c r="A439" s="14"/>
      <c r="B439" s="245"/>
      <c r="C439" s="246"/>
      <c r="D439" s="236" t="s">
        <v>192</v>
      </c>
      <c r="E439" s="247" t="s">
        <v>19</v>
      </c>
      <c r="F439" s="248" t="s">
        <v>449</v>
      </c>
      <c r="G439" s="246"/>
      <c r="H439" s="249">
        <v>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192</v>
      </c>
      <c r="AU439" s="255" t="s">
        <v>14</v>
      </c>
      <c r="AV439" s="14" t="s">
        <v>14</v>
      </c>
      <c r="AW439" s="14" t="s">
        <v>35</v>
      </c>
      <c r="AX439" s="14" t="s">
        <v>74</v>
      </c>
      <c r="AY439" s="255" t="s">
        <v>179</v>
      </c>
    </row>
    <row r="440" s="15" customFormat="1">
      <c r="A440" s="15"/>
      <c r="B440" s="256"/>
      <c r="C440" s="257"/>
      <c r="D440" s="236" t="s">
        <v>192</v>
      </c>
      <c r="E440" s="258" t="s">
        <v>19</v>
      </c>
      <c r="F440" s="259" t="s">
        <v>201</v>
      </c>
      <c r="G440" s="257"/>
      <c r="H440" s="260">
        <v>3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6" t="s">
        <v>192</v>
      </c>
      <c r="AU440" s="266" t="s">
        <v>14</v>
      </c>
      <c r="AV440" s="15" t="s">
        <v>188</v>
      </c>
      <c r="AW440" s="15" t="s">
        <v>35</v>
      </c>
      <c r="AX440" s="15" t="s">
        <v>81</v>
      </c>
      <c r="AY440" s="266" t="s">
        <v>179</v>
      </c>
    </row>
    <row r="441" s="2" customFormat="1" ht="21.75" customHeight="1">
      <c r="A441" s="42"/>
      <c r="B441" s="43"/>
      <c r="C441" s="216" t="s">
        <v>939</v>
      </c>
      <c r="D441" s="216" t="s">
        <v>183</v>
      </c>
      <c r="E441" s="217" t="s">
        <v>2385</v>
      </c>
      <c r="F441" s="218" t="s">
        <v>2386</v>
      </c>
      <c r="G441" s="219" t="s">
        <v>204</v>
      </c>
      <c r="H441" s="220">
        <v>10</v>
      </c>
      <c r="I441" s="221"/>
      <c r="J441" s="222">
        <f>ROUND(I441*H441,2)</f>
        <v>0</v>
      </c>
      <c r="K441" s="218" t="s">
        <v>187</v>
      </c>
      <c r="L441" s="48"/>
      <c r="M441" s="223" t="s">
        <v>19</v>
      </c>
      <c r="N441" s="224" t="s">
        <v>45</v>
      </c>
      <c r="O441" s="88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7" t="s">
        <v>398</v>
      </c>
      <c r="AT441" s="227" t="s">
        <v>183</v>
      </c>
      <c r="AU441" s="227" t="s">
        <v>14</v>
      </c>
      <c r="AY441" s="21" t="s">
        <v>179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1" t="s">
        <v>81</v>
      </c>
      <c r="BK441" s="228">
        <f>ROUND(I441*H441,2)</f>
        <v>0</v>
      </c>
      <c r="BL441" s="21" t="s">
        <v>398</v>
      </c>
      <c r="BM441" s="227" t="s">
        <v>2387</v>
      </c>
    </row>
    <row r="442" s="2" customFormat="1">
      <c r="A442" s="42"/>
      <c r="B442" s="43"/>
      <c r="C442" s="44"/>
      <c r="D442" s="229" t="s">
        <v>190</v>
      </c>
      <c r="E442" s="44"/>
      <c r="F442" s="230" t="s">
        <v>2388</v>
      </c>
      <c r="G442" s="44"/>
      <c r="H442" s="44"/>
      <c r="I442" s="231"/>
      <c r="J442" s="44"/>
      <c r="K442" s="44"/>
      <c r="L442" s="48"/>
      <c r="M442" s="232"/>
      <c r="N442" s="233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1" t="s">
        <v>190</v>
      </c>
      <c r="AU442" s="21" t="s">
        <v>14</v>
      </c>
    </row>
    <row r="443" s="2" customFormat="1">
      <c r="A443" s="42"/>
      <c r="B443" s="43"/>
      <c r="C443" s="44"/>
      <c r="D443" s="236" t="s">
        <v>272</v>
      </c>
      <c r="E443" s="44"/>
      <c r="F443" s="277" t="s">
        <v>2389</v>
      </c>
      <c r="G443" s="44"/>
      <c r="H443" s="44"/>
      <c r="I443" s="231"/>
      <c r="J443" s="44"/>
      <c r="K443" s="44"/>
      <c r="L443" s="48"/>
      <c r="M443" s="232"/>
      <c r="N443" s="233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1" t="s">
        <v>272</v>
      </c>
      <c r="AU443" s="21" t="s">
        <v>14</v>
      </c>
    </row>
    <row r="444" s="13" customFormat="1">
      <c r="A444" s="13"/>
      <c r="B444" s="234"/>
      <c r="C444" s="235"/>
      <c r="D444" s="236" t="s">
        <v>192</v>
      </c>
      <c r="E444" s="237" t="s">
        <v>19</v>
      </c>
      <c r="F444" s="238" t="s">
        <v>2188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192</v>
      </c>
      <c r="AU444" s="244" t="s">
        <v>14</v>
      </c>
      <c r="AV444" s="13" t="s">
        <v>81</v>
      </c>
      <c r="AW444" s="13" t="s">
        <v>35</v>
      </c>
      <c r="AX444" s="13" t="s">
        <v>74</v>
      </c>
      <c r="AY444" s="244" t="s">
        <v>179</v>
      </c>
    </row>
    <row r="445" s="13" customFormat="1">
      <c r="A445" s="13"/>
      <c r="B445" s="234"/>
      <c r="C445" s="235"/>
      <c r="D445" s="236" t="s">
        <v>192</v>
      </c>
      <c r="E445" s="237" t="s">
        <v>19</v>
      </c>
      <c r="F445" s="238" t="s">
        <v>198</v>
      </c>
      <c r="G445" s="235"/>
      <c r="H445" s="237" t="s">
        <v>19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192</v>
      </c>
      <c r="AU445" s="244" t="s">
        <v>14</v>
      </c>
      <c r="AV445" s="13" t="s">
        <v>81</v>
      </c>
      <c r="AW445" s="13" t="s">
        <v>35</v>
      </c>
      <c r="AX445" s="13" t="s">
        <v>74</v>
      </c>
      <c r="AY445" s="244" t="s">
        <v>179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2244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14</v>
      </c>
      <c r="AV446" s="13" t="s">
        <v>81</v>
      </c>
      <c r="AW446" s="13" t="s">
        <v>35</v>
      </c>
      <c r="AX446" s="13" t="s">
        <v>74</v>
      </c>
      <c r="AY446" s="244" t="s">
        <v>179</v>
      </c>
    </row>
    <row r="447" s="14" customFormat="1">
      <c r="A447" s="14"/>
      <c r="B447" s="245"/>
      <c r="C447" s="246"/>
      <c r="D447" s="236" t="s">
        <v>192</v>
      </c>
      <c r="E447" s="247" t="s">
        <v>19</v>
      </c>
      <c r="F447" s="248" t="s">
        <v>2245</v>
      </c>
      <c r="G447" s="246"/>
      <c r="H447" s="249">
        <v>7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192</v>
      </c>
      <c r="AU447" s="255" t="s">
        <v>14</v>
      </c>
      <c r="AV447" s="14" t="s">
        <v>14</v>
      </c>
      <c r="AW447" s="14" t="s">
        <v>35</v>
      </c>
      <c r="AX447" s="14" t="s">
        <v>74</v>
      </c>
      <c r="AY447" s="255" t="s">
        <v>179</v>
      </c>
    </row>
    <row r="448" s="13" customFormat="1">
      <c r="A448" s="13"/>
      <c r="B448" s="234"/>
      <c r="C448" s="235"/>
      <c r="D448" s="236" t="s">
        <v>192</v>
      </c>
      <c r="E448" s="237" t="s">
        <v>19</v>
      </c>
      <c r="F448" s="238" t="s">
        <v>2246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192</v>
      </c>
      <c r="AU448" s="244" t="s">
        <v>14</v>
      </c>
      <c r="AV448" s="13" t="s">
        <v>81</v>
      </c>
      <c r="AW448" s="13" t="s">
        <v>35</v>
      </c>
      <c r="AX448" s="13" t="s">
        <v>74</v>
      </c>
      <c r="AY448" s="244" t="s">
        <v>179</v>
      </c>
    </row>
    <row r="449" s="14" customFormat="1">
      <c r="A449" s="14"/>
      <c r="B449" s="245"/>
      <c r="C449" s="246"/>
      <c r="D449" s="236" t="s">
        <v>192</v>
      </c>
      <c r="E449" s="247" t="s">
        <v>19</v>
      </c>
      <c r="F449" s="248" t="s">
        <v>1674</v>
      </c>
      <c r="G449" s="246"/>
      <c r="H449" s="249">
        <v>2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192</v>
      </c>
      <c r="AU449" s="255" t="s">
        <v>14</v>
      </c>
      <c r="AV449" s="14" t="s">
        <v>14</v>
      </c>
      <c r="AW449" s="14" t="s">
        <v>35</v>
      </c>
      <c r="AX449" s="14" t="s">
        <v>74</v>
      </c>
      <c r="AY449" s="255" t="s">
        <v>179</v>
      </c>
    </row>
    <row r="450" s="13" customFormat="1">
      <c r="A450" s="13"/>
      <c r="B450" s="234"/>
      <c r="C450" s="235"/>
      <c r="D450" s="236" t="s">
        <v>192</v>
      </c>
      <c r="E450" s="237" t="s">
        <v>19</v>
      </c>
      <c r="F450" s="238" t="s">
        <v>2247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192</v>
      </c>
      <c r="AU450" s="244" t="s">
        <v>14</v>
      </c>
      <c r="AV450" s="13" t="s">
        <v>81</v>
      </c>
      <c r="AW450" s="13" t="s">
        <v>35</v>
      </c>
      <c r="AX450" s="13" t="s">
        <v>74</v>
      </c>
      <c r="AY450" s="244" t="s">
        <v>179</v>
      </c>
    </row>
    <row r="451" s="14" customFormat="1">
      <c r="A451" s="14"/>
      <c r="B451" s="245"/>
      <c r="C451" s="246"/>
      <c r="D451" s="236" t="s">
        <v>192</v>
      </c>
      <c r="E451" s="247" t="s">
        <v>19</v>
      </c>
      <c r="F451" s="248" t="s">
        <v>457</v>
      </c>
      <c r="G451" s="246"/>
      <c r="H451" s="249">
        <v>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192</v>
      </c>
      <c r="AU451" s="255" t="s">
        <v>14</v>
      </c>
      <c r="AV451" s="14" t="s">
        <v>14</v>
      </c>
      <c r="AW451" s="14" t="s">
        <v>35</v>
      </c>
      <c r="AX451" s="14" t="s">
        <v>74</v>
      </c>
      <c r="AY451" s="255" t="s">
        <v>179</v>
      </c>
    </row>
    <row r="452" s="15" customFormat="1">
      <c r="A452" s="15"/>
      <c r="B452" s="256"/>
      <c r="C452" s="257"/>
      <c r="D452" s="236" t="s">
        <v>192</v>
      </c>
      <c r="E452" s="258" t="s">
        <v>19</v>
      </c>
      <c r="F452" s="259" t="s">
        <v>201</v>
      </c>
      <c r="G452" s="257"/>
      <c r="H452" s="260">
        <v>10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192</v>
      </c>
      <c r="AU452" s="266" t="s">
        <v>14</v>
      </c>
      <c r="AV452" s="15" t="s">
        <v>188</v>
      </c>
      <c r="AW452" s="15" t="s">
        <v>35</v>
      </c>
      <c r="AX452" s="15" t="s">
        <v>81</v>
      </c>
      <c r="AY452" s="266" t="s">
        <v>179</v>
      </c>
    </row>
    <row r="453" s="2" customFormat="1" ht="16.5" customHeight="1">
      <c r="A453" s="42"/>
      <c r="B453" s="43"/>
      <c r="C453" s="267" t="s">
        <v>398</v>
      </c>
      <c r="D453" s="267" t="s">
        <v>266</v>
      </c>
      <c r="E453" s="268" t="s">
        <v>2390</v>
      </c>
      <c r="F453" s="269" t="s">
        <v>2391</v>
      </c>
      <c r="G453" s="270" t="s">
        <v>204</v>
      </c>
      <c r="H453" s="271">
        <v>10</v>
      </c>
      <c r="I453" s="272"/>
      <c r="J453" s="273">
        <f>ROUND(I453*H453,2)</f>
        <v>0</v>
      </c>
      <c r="K453" s="269" t="s">
        <v>187</v>
      </c>
      <c r="L453" s="274"/>
      <c r="M453" s="275" t="s">
        <v>19</v>
      </c>
      <c r="N453" s="276" t="s">
        <v>45</v>
      </c>
      <c r="O453" s="88"/>
      <c r="P453" s="225">
        <f>O453*H453</f>
        <v>0</v>
      </c>
      <c r="Q453" s="225">
        <v>0.015959999999999998</v>
      </c>
      <c r="R453" s="225">
        <f>Q453*H453</f>
        <v>0.15959999999999999</v>
      </c>
      <c r="S453" s="225">
        <v>0</v>
      </c>
      <c r="T453" s="226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7" t="s">
        <v>2178</v>
      </c>
      <c r="AT453" s="227" t="s">
        <v>266</v>
      </c>
      <c r="AU453" s="227" t="s">
        <v>14</v>
      </c>
      <c r="AY453" s="21" t="s">
        <v>179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1" t="s">
        <v>81</v>
      </c>
      <c r="BK453" s="228">
        <f>ROUND(I453*H453,2)</f>
        <v>0</v>
      </c>
      <c r="BL453" s="21" t="s">
        <v>398</v>
      </c>
      <c r="BM453" s="227" t="s">
        <v>497</v>
      </c>
    </row>
    <row r="454" s="2" customFormat="1">
      <c r="A454" s="42"/>
      <c r="B454" s="43"/>
      <c r="C454" s="44"/>
      <c r="D454" s="236" t="s">
        <v>272</v>
      </c>
      <c r="E454" s="44"/>
      <c r="F454" s="277" t="s">
        <v>2392</v>
      </c>
      <c r="G454" s="44"/>
      <c r="H454" s="44"/>
      <c r="I454" s="231"/>
      <c r="J454" s="44"/>
      <c r="K454" s="44"/>
      <c r="L454" s="48"/>
      <c r="M454" s="232"/>
      <c r="N454" s="233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1" t="s">
        <v>272</v>
      </c>
      <c r="AU454" s="21" t="s">
        <v>14</v>
      </c>
    </row>
    <row r="455" s="13" customFormat="1">
      <c r="A455" s="13"/>
      <c r="B455" s="234"/>
      <c r="C455" s="235"/>
      <c r="D455" s="236" t="s">
        <v>192</v>
      </c>
      <c r="E455" s="237" t="s">
        <v>19</v>
      </c>
      <c r="F455" s="238" t="s">
        <v>2188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192</v>
      </c>
      <c r="AU455" s="244" t="s">
        <v>14</v>
      </c>
      <c r="AV455" s="13" t="s">
        <v>81</v>
      </c>
      <c r="AW455" s="13" t="s">
        <v>35</v>
      </c>
      <c r="AX455" s="13" t="s">
        <v>74</v>
      </c>
      <c r="AY455" s="244" t="s">
        <v>179</v>
      </c>
    </row>
    <row r="456" s="13" customFormat="1">
      <c r="A456" s="13"/>
      <c r="B456" s="234"/>
      <c r="C456" s="235"/>
      <c r="D456" s="236" t="s">
        <v>192</v>
      </c>
      <c r="E456" s="237" t="s">
        <v>19</v>
      </c>
      <c r="F456" s="238" t="s">
        <v>198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192</v>
      </c>
      <c r="AU456" s="244" t="s">
        <v>14</v>
      </c>
      <c r="AV456" s="13" t="s">
        <v>81</v>
      </c>
      <c r="AW456" s="13" t="s">
        <v>35</v>
      </c>
      <c r="AX456" s="13" t="s">
        <v>74</v>
      </c>
      <c r="AY456" s="244" t="s">
        <v>179</v>
      </c>
    </row>
    <row r="457" s="13" customFormat="1">
      <c r="A457" s="13"/>
      <c r="B457" s="234"/>
      <c r="C457" s="235"/>
      <c r="D457" s="236" t="s">
        <v>192</v>
      </c>
      <c r="E457" s="237" t="s">
        <v>19</v>
      </c>
      <c r="F457" s="238" t="s">
        <v>2244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192</v>
      </c>
      <c r="AU457" s="244" t="s">
        <v>14</v>
      </c>
      <c r="AV457" s="13" t="s">
        <v>81</v>
      </c>
      <c r="AW457" s="13" t="s">
        <v>35</v>
      </c>
      <c r="AX457" s="13" t="s">
        <v>74</v>
      </c>
      <c r="AY457" s="244" t="s">
        <v>179</v>
      </c>
    </row>
    <row r="458" s="14" customFormat="1">
      <c r="A458" s="14"/>
      <c r="B458" s="245"/>
      <c r="C458" s="246"/>
      <c r="D458" s="236" t="s">
        <v>192</v>
      </c>
      <c r="E458" s="247" t="s">
        <v>19</v>
      </c>
      <c r="F458" s="248" t="s">
        <v>2245</v>
      </c>
      <c r="G458" s="246"/>
      <c r="H458" s="249">
        <v>7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192</v>
      </c>
      <c r="AU458" s="255" t="s">
        <v>14</v>
      </c>
      <c r="AV458" s="14" t="s">
        <v>14</v>
      </c>
      <c r="AW458" s="14" t="s">
        <v>35</v>
      </c>
      <c r="AX458" s="14" t="s">
        <v>74</v>
      </c>
      <c r="AY458" s="255" t="s">
        <v>179</v>
      </c>
    </row>
    <row r="459" s="13" customFormat="1">
      <c r="A459" s="13"/>
      <c r="B459" s="234"/>
      <c r="C459" s="235"/>
      <c r="D459" s="236" t="s">
        <v>192</v>
      </c>
      <c r="E459" s="237" t="s">
        <v>19</v>
      </c>
      <c r="F459" s="238" t="s">
        <v>2246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192</v>
      </c>
      <c r="AU459" s="244" t="s">
        <v>14</v>
      </c>
      <c r="AV459" s="13" t="s">
        <v>81</v>
      </c>
      <c r="AW459" s="13" t="s">
        <v>35</v>
      </c>
      <c r="AX459" s="13" t="s">
        <v>74</v>
      </c>
      <c r="AY459" s="244" t="s">
        <v>179</v>
      </c>
    </row>
    <row r="460" s="14" customFormat="1">
      <c r="A460" s="14"/>
      <c r="B460" s="245"/>
      <c r="C460" s="246"/>
      <c r="D460" s="236" t="s">
        <v>192</v>
      </c>
      <c r="E460" s="247" t="s">
        <v>19</v>
      </c>
      <c r="F460" s="248" t="s">
        <v>1674</v>
      </c>
      <c r="G460" s="246"/>
      <c r="H460" s="249">
        <v>2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192</v>
      </c>
      <c r="AU460" s="255" t="s">
        <v>14</v>
      </c>
      <c r="AV460" s="14" t="s">
        <v>14</v>
      </c>
      <c r="AW460" s="14" t="s">
        <v>35</v>
      </c>
      <c r="AX460" s="14" t="s">
        <v>74</v>
      </c>
      <c r="AY460" s="255" t="s">
        <v>179</v>
      </c>
    </row>
    <row r="461" s="13" customFormat="1">
      <c r="A461" s="13"/>
      <c r="B461" s="234"/>
      <c r="C461" s="235"/>
      <c r="D461" s="236" t="s">
        <v>192</v>
      </c>
      <c r="E461" s="237" t="s">
        <v>19</v>
      </c>
      <c r="F461" s="238" t="s">
        <v>2247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192</v>
      </c>
      <c r="AU461" s="244" t="s">
        <v>14</v>
      </c>
      <c r="AV461" s="13" t="s">
        <v>81</v>
      </c>
      <c r="AW461" s="13" t="s">
        <v>35</v>
      </c>
      <c r="AX461" s="13" t="s">
        <v>74</v>
      </c>
      <c r="AY461" s="244" t="s">
        <v>179</v>
      </c>
    </row>
    <row r="462" s="14" customFormat="1">
      <c r="A462" s="14"/>
      <c r="B462" s="245"/>
      <c r="C462" s="246"/>
      <c r="D462" s="236" t="s">
        <v>192</v>
      </c>
      <c r="E462" s="247" t="s">
        <v>19</v>
      </c>
      <c r="F462" s="248" t="s">
        <v>457</v>
      </c>
      <c r="G462" s="246"/>
      <c r="H462" s="249">
        <v>1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192</v>
      </c>
      <c r="AU462" s="255" t="s">
        <v>14</v>
      </c>
      <c r="AV462" s="14" t="s">
        <v>14</v>
      </c>
      <c r="AW462" s="14" t="s">
        <v>35</v>
      </c>
      <c r="AX462" s="14" t="s">
        <v>74</v>
      </c>
      <c r="AY462" s="255" t="s">
        <v>179</v>
      </c>
    </row>
    <row r="463" s="15" customFormat="1">
      <c r="A463" s="15"/>
      <c r="B463" s="256"/>
      <c r="C463" s="257"/>
      <c r="D463" s="236" t="s">
        <v>192</v>
      </c>
      <c r="E463" s="258" t="s">
        <v>19</v>
      </c>
      <c r="F463" s="259" t="s">
        <v>201</v>
      </c>
      <c r="G463" s="257"/>
      <c r="H463" s="260">
        <v>10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192</v>
      </c>
      <c r="AU463" s="266" t="s">
        <v>14</v>
      </c>
      <c r="AV463" s="15" t="s">
        <v>188</v>
      </c>
      <c r="AW463" s="15" t="s">
        <v>35</v>
      </c>
      <c r="AX463" s="15" t="s">
        <v>81</v>
      </c>
      <c r="AY463" s="266" t="s">
        <v>179</v>
      </c>
    </row>
    <row r="464" s="2" customFormat="1" ht="21.75" customHeight="1">
      <c r="A464" s="42"/>
      <c r="B464" s="43"/>
      <c r="C464" s="216" t="s">
        <v>947</v>
      </c>
      <c r="D464" s="216" t="s">
        <v>183</v>
      </c>
      <c r="E464" s="217" t="s">
        <v>2393</v>
      </c>
      <c r="F464" s="218" t="s">
        <v>2394</v>
      </c>
      <c r="G464" s="219" t="s">
        <v>204</v>
      </c>
      <c r="H464" s="220">
        <v>261</v>
      </c>
      <c r="I464" s="221"/>
      <c r="J464" s="222">
        <f>ROUND(I464*H464,2)</f>
        <v>0</v>
      </c>
      <c r="K464" s="218" t="s">
        <v>187</v>
      </c>
      <c r="L464" s="48"/>
      <c r="M464" s="223" t="s">
        <v>19</v>
      </c>
      <c r="N464" s="224" t="s">
        <v>45</v>
      </c>
      <c r="O464" s="88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27" t="s">
        <v>398</v>
      </c>
      <c r="AT464" s="227" t="s">
        <v>183</v>
      </c>
      <c r="AU464" s="227" t="s">
        <v>14</v>
      </c>
      <c r="AY464" s="21" t="s">
        <v>179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1" t="s">
        <v>81</v>
      </c>
      <c r="BK464" s="228">
        <f>ROUND(I464*H464,2)</f>
        <v>0</v>
      </c>
      <c r="BL464" s="21" t="s">
        <v>398</v>
      </c>
      <c r="BM464" s="227" t="s">
        <v>1743</v>
      </c>
    </row>
    <row r="465" s="2" customFormat="1">
      <c r="A465" s="42"/>
      <c r="B465" s="43"/>
      <c r="C465" s="44"/>
      <c r="D465" s="229" t="s">
        <v>190</v>
      </c>
      <c r="E465" s="44"/>
      <c r="F465" s="230" t="s">
        <v>2395</v>
      </c>
      <c r="G465" s="44"/>
      <c r="H465" s="44"/>
      <c r="I465" s="231"/>
      <c r="J465" s="44"/>
      <c r="K465" s="44"/>
      <c r="L465" s="48"/>
      <c r="M465" s="232"/>
      <c r="N465" s="233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1" t="s">
        <v>190</v>
      </c>
      <c r="AU465" s="21" t="s">
        <v>14</v>
      </c>
    </row>
    <row r="466" s="13" customFormat="1">
      <c r="A466" s="13"/>
      <c r="B466" s="234"/>
      <c r="C466" s="235"/>
      <c r="D466" s="236" t="s">
        <v>192</v>
      </c>
      <c r="E466" s="237" t="s">
        <v>19</v>
      </c>
      <c r="F466" s="238" t="s">
        <v>2188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192</v>
      </c>
      <c r="AU466" s="244" t="s">
        <v>14</v>
      </c>
      <c r="AV466" s="13" t="s">
        <v>81</v>
      </c>
      <c r="AW466" s="13" t="s">
        <v>35</v>
      </c>
      <c r="AX466" s="13" t="s">
        <v>74</v>
      </c>
      <c r="AY466" s="244" t="s">
        <v>179</v>
      </c>
    </row>
    <row r="467" s="13" customFormat="1">
      <c r="A467" s="13"/>
      <c r="B467" s="234"/>
      <c r="C467" s="235"/>
      <c r="D467" s="236" t="s">
        <v>192</v>
      </c>
      <c r="E467" s="237" t="s">
        <v>19</v>
      </c>
      <c r="F467" s="238" t="s">
        <v>198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192</v>
      </c>
      <c r="AU467" s="244" t="s">
        <v>14</v>
      </c>
      <c r="AV467" s="13" t="s">
        <v>81</v>
      </c>
      <c r="AW467" s="13" t="s">
        <v>35</v>
      </c>
      <c r="AX467" s="13" t="s">
        <v>74</v>
      </c>
      <c r="AY467" s="244" t="s">
        <v>179</v>
      </c>
    </row>
    <row r="468" s="13" customFormat="1">
      <c r="A468" s="13"/>
      <c r="B468" s="234"/>
      <c r="C468" s="235"/>
      <c r="D468" s="236" t="s">
        <v>192</v>
      </c>
      <c r="E468" s="237" t="s">
        <v>19</v>
      </c>
      <c r="F468" s="238" t="s">
        <v>199</v>
      </c>
      <c r="G468" s="235"/>
      <c r="H468" s="237" t="s">
        <v>19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192</v>
      </c>
      <c r="AU468" s="244" t="s">
        <v>14</v>
      </c>
      <c r="AV468" s="13" t="s">
        <v>81</v>
      </c>
      <c r="AW468" s="13" t="s">
        <v>35</v>
      </c>
      <c r="AX468" s="13" t="s">
        <v>74</v>
      </c>
      <c r="AY468" s="244" t="s">
        <v>179</v>
      </c>
    </row>
    <row r="469" s="14" customFormat="1">
      <c r="A469" s="14"/>
      <c r="B469" s="245"/>
      <c r="C469" s="246"/>
      <c r="D469" s="236" t="s">
        <v>192</v>
      </c>
      <c r="E469" s="247" t="s">
        <v>19</v>
      </c>
      <c r="F469" s="248" t="s">
        <v>2396</v>
      </c>
      <c r="G469" s="246"/>
      <c r="H469" s="249">
        <v>261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192</v>
      </c>
      <c r="AU469" s="255" t="s">
        <v>14</v>
      </c>
      <c r="AV469" s="14" t="s">
        <v>14</v>
      </c>
      <c r="AW469" s="14" t="s">
        <v>35</v>
      </c>
      <c r="AX469" s="14" t="s">
        <v>74</v>
      </c>
      <c r="AY469" s="255" t="s">
        <v>179</v>
      </c>
    </row>
    <row r="470" s="15" customFormat="1">
      <c r="A470" s="15"/>
      <c r="B470" s="256"/>
      <c r="C470" s="257"/>
      <c r="D470" s="236" t="s">
        <v>192</v>
      </c>
      <c r="E470" s="258" t="s">
        <v>19</v>
      </c>
      <c r="F470" s="259" t="s">
        <v>201</v>
      </c>
      <c r="G470" s="257"/>
      <c r="H470" s="260">
        <v>261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192</v>
      </c>
      <c r="AU470" s="266" t="s">
        <v>14</v>
      </c>
      <c r="AV470" s="15" t="s">
        <v>188</v>
      </c>
      <c r="AW470" s="15" t="s">
        <v>35</v>
      </c>
      <c r="AX470" s="15" t="s">
        <v>81</v>
      </c>
      <c r="AY470" s="266" t="s">
        <v>179</v>
      </c>
    </row>
    <row r="471" s="2" customFormat="1" ht="16.5" customHeight="1">
      <c r="A471" s="42"/>
      <c r="B471" s="43"/>
      <c r="C471" s="267" t="s">
        <v>380</v>
      </c>
      <c r="D471" s="267" t="s">
        <v>266</v>
      </c>
      <c r="E471" s="268" t="s">
        <v>2397</v>
      </c>
      <c r="F471" s="269" t="s">
        <v>2398</v>
      </c>
      <c r="G471" s="270" t="s">
        <v>204</v>
      </c>
      <c r="H471" s="271">
        <v>274.05000000000001</v>
      </c>
      <c r="I471" s="272"/>
      <c r="J471" s="273">
        <f>ROUND(I471*H471,2)</f>
        <v>0</v>
      </c>
      <c r="K471" s="269" t="s">
        <v>187</v>
      </c>
      <c r="L471" s="274"/>
      <c r="M471" s="275" t="s">
        <v>19</v>
      </c>
      <c r="N471" s="276" t="s">
        <v>45</v>
      </c>
      <c r="O471" s="88"/>
      <c r="P471" s="225">
        <f>O471*H471</f>
        <v>0</v>
      </c>
      <c r="Q471" s="225">
        <v>0.00025999999999999998</v>
      </c>
      <c r="R471" s="225">
        <f>Q471*H471</f>
        <v>0.071252999999999997</v>
      </c>
      <c r="S471" s="225">
        <v>0</v>
      </c>
      <c r="T471" s="226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7" t="s">
        <v>2178</v>
      </c>
      <c r="AT471" s="227" t="s">
        <v>266</v>
      </c>
      <c r="AU471" s="227" t="s">
        <v>14</v>
      </c>
      <c r="AY471" s="21" t="s">
        <v>179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21" t="s">
        <v>81</v>
      </c>
      <c r="BK471" s="228">
        <f>ROUND(I471*H471,2)</f>
        <v>0</v>
      </c>
      <c r="BL471" s="21" t="s">
        <v>398</v>
      </c>
      <c r="BM471" s="227" t="s">
        <v>1040</v>
      </c>
    </row>
    <row r="472" s="14" customFormat="1">
      <c r="A472" s="14"/>
      <c r="B472" s="245"/>
      <c r="C472" s="246"/>
      <c r="D472" s="236" t="s">
        <v>192</v>
      </c>
      <c r="E472" s="247" t="s">
        <v>19</v>
      </c>
      <c r="F472" s="248" t="s">
        <v>2396</v>
      </c>
      <c r="G472" s="246"/>
      <c r="H472" s="249">
        <v>261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192</v>
      </c>
      <c r="AU472" s="255" t="s">
        <v>14</v>
      </c>
      <c r="AV472" s="14" t="s">
        <v>14</v>
      </c>
      <c r="AW472" s="14" t="s">
        <v>35</v>
      </c>
      <c r="AX472" s="14" t="s">
        <v>74</v>
      </c>
      <c r="AY472" s="255" t="s">
        <v>179</v>
      </c>
    </row>
    <row r="473" s="15" customFormat="1">
      <c r="A473" s="15"/>
      <c r="B473" s="256"/>
      <c r="C473" s="257"/>
      <c r="D473" s="236" t="s">
        <v>192</v>
      </c>
      <c r="E473" s="258" t="s">
        <v>19</v>
      </c>
      <c r="F473" s="259" t="s">
        <v>201</v>
      </c>
      <c r="G473" s="257"/>
      <c r="H473" s="260">
        <v>261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192</v>
      </c>
      <c r="AU473" s="266" t="s">
        <v>14</v>
      </c>
      <c r="AV473" s="15" t="s">
        <v>188</v>
      </c>
      <c r="AW473" s="15" t="s">
        <v>35</v>
      </c>
      <c r="AX473" s="15" t="s">
        <v>74</v>
      </c>
      <c r="AY473" s="266" t="s">
        <v>179</v>
      </c>
    </row>
    <row r="474" s="14" customFormat="1">
      <c r="A474" s="14"/>
      <c r="B474" s="245"/>
      <c r="C474" s="246"/>
      <c r="D474" s="236" t="s">
        <v>192</v>
      </c>
      <c r="E474" s="247" t="s">
        <v>19</v>
      </c>
      <c r="F474" s="248" t="s">
        <v>2399</v>
      </c>
      <c r="G474" s="246"/>
      <c r="H474" s="249">
        <v>274.05000000000001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192</v>
      </c>
      <c r="AU474" s="255" t="s">
        <v>14</v>
      </c>
      <c r="AV474" s="14" t="s">
        <v>14</v>
      </c>
      <c r="AW474" s="14" t="s">
        <v>35</v>
      </c>
      <c r="AX474" s="14" t="s">
        <v>81</v>
      </c>
      <c r="AY474" s="255" t="s">
        <v>179</v>
      </c>
    </row>
    <row r="475" s="2" customFormat="1" ht="16.5" customHeight="1">
      <c r="A475" s="42"/>
      <c r="B475" s="43"/>
      <c r="C475" s="216" t="s">
        <v>961</v>
      </c>
      <c r="D475" s="216" t="s">
        <v>183</v>
      </c>
      <c r="E475" s="217" t="s">
        <v>2400</v>
      </c>
      <c r="F475" s="218" t="s">
        <v>2401</v>
      </c>
      <c r="G475" s="219" t="s">
        <v>269</v>
      </c>
      <c r="H475" s="220">
        <v>27.587</v>
      </c>
      <c r="I475" s="221"/>
      <c r="J475" s="222">
        <f>ROUND(I475*H475,2)</f>
        <v>0</v>
      </c>
      <c r="K475" s="218" t="s">
        <v>187</v>
      </c>
      <c r="L475" s="48"/>
      <c r="M475" s="223" t="s">
        <v>19</v>
      </c>
      <c r="N475" s="224" t="s">
        <v>45</v>
      </c>
      <c r="O475" s="88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7" t="s">
        <v>398</v>
      </c>
      <c r="AT475" s="227" t="s">
        <v>183</v>
      </c>
      <c r="AU475" s="227" t="s">
        <v>14</v>
      </c>
      <c r="AY475" s="21" t="s">
        <v>179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1" t="s">
        <v>81</v>
      </c>
      <c r="BK475" s="228">
        <f>ROUND(I475*H475,2)</f>
        <v>0</v>
      </c>
      <c r="BL475" s="21" t="s">
        <v>398</v>
      </c>
      <c r="BM475" s="227" t="s">
        <v>1043</v>
      </c>
    </row>
    <row r="476" s="2" customFormat="1">
      <c r="A476" s="42"/>
      <c r="B476" s="43"/>
      <c r="C476" s="44"/>
      <c r="D476" s="229" t="s">
        <v>190</v>
      </c>
      <c r="E476" s="44"/>
      <c r="F476" s="230" t="s">
        <v>2402</v>
      </c>
      <c r="G476" s="44"/>
      <c r="H476" s="44"/>
      <c r="I476" s="231"/>
      <c r="J476" s="44"/>
      <c r="K476" s="44"/>
      <c r="L476" s="48"/>
      <c r="M476" s="232"/>
      <c r="N476" s="233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1" t="s">
        <v>190</v>
      </c>
      <c r="AU476" s="21" t="s">
        <v>14</v>
      </c>
    </row>
    <row r="477" s="12" customFormat="1" ht="25.92" customHeight="1">
      <c r="A477" s="12"/>
      <c r="B477" s="200"/>
      <c r="C477" s="201"/>
      <c r="D477" s="202" t="s">
        <v>73</v>
      </c>
      <c r="E477" s="203" t="s">
        <v>2403</v>
      </c>
      <c r="F477" s="203" t="s">
        <v>2404</v>
      </c>
      <c r="G477" s="201"/>
      <c r="H477" s="201"/>
      <c r="I477" s="204"/>
      <c r="J477" s="205">
        <f>BK477</f>
        <v>0</v>
      </c>
      <c r="K477" s="201"/>
      <c r="L477" s="206"/>
      <c r="M477" s="207"/>
      <c r="N477" s="208"/>
      <c r="O477" s="208"/>
      <c r="P477" s="209">
        <f>SUM(P478:P481)</f>
        <v>0</v>
      </c>
      <c r="Q477" s="208"/>
      <c r="R477" s="209">
        <f>SUM(R478:R481)</f>
        <v>0</v>
      </c>
      <c r="S477" s="208"/>
      <c r="T477" s="210">
        <f>SUM(T478:T481)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11" t="s">
        <v>188</v>
      </c>
      <c r="AT477" s="212" t="s">
        <v>73</v>
      </c>
      <c r="AU477" s="212" t="s">
        <v>74</v>
      </c>
      <c r="AY477" s="211" t="s">
        <v>179</v>
      </c>
      <c r="BK477" s="213">
        <f>SUM(BK478:BK481)</f>
        <v>0</v>
      </c>
    </row>
    <row r="478" s="2" customFormat="1" ht="16.5" customHeight="1">
      <c r="A478" s="42"/>
      <c r="B478" s="43"/>
      <c r="C478" s="216" t="s">
        <v>411</v>
      </c>
      <c r="D478" s="216" t="s">
        <v>183</v>
      </c>
      <c r="E478" s="217" t="s">
        <v>2405</v>
      </c>
      <c r="F478" s="218" t="s">
        <v>2406</v>
      </c>
      <c r="G478" s="219" t="s">
        <v>1061</v>
      </c>
      <c r="H478" s="220">
        <v>15</v>
      </c>
      <c r="I478" s="221"/>
      <c r="J478" s="222">
        <f>ROUND(I478*H478,2)</f>
        <v>0</v>
      </c>
      <c r="K478" s="218" t="s">
        <v>187</v>
      </c>
      <c r="L478" s="48"/>
      <c r="M478" s="223" t="s">
        <v>19</v>
      </c>
      <c r="N478" s="224" t="s">
        <v>45</v>
      </c>
      <c r="O478" s="88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7" t="s">
        <v>2407</v>
      </c>
      <c r="AT478" s="227" t="s">
        <v>183</v>
      </c>
      <c r="AU478" s="227" t="s">
        <v>81</v>
      </c>
      <c r="AY478" s="21" t="s">
        <v>179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1" t="s">
        <v>81</v>
      </c>
      <c r="BK478" s="228">
        <f>ROUND(I478*H478,2)</f>
        <v>0</v>
      </c>
      <c r="BL478" s="21" t="s">
        <v>2407</v>
      </c>
      <c r="BM478" s="227" t="s">
        <v>1048</v>
      </c>
    </row>
    <row r="479" s="2" customFormat="1">
      <c r="A479" s="42"/>
      <c r="B479" s="43"/>
      <c r="C479" s="44"/>
      <c r="D479" s="229" t="s">
        <v>190</v>
      </c>
      <c r="E479" s="44"/>
      <c r="F479" s="230" t="s">
        <v>2408</v>
      </c>
      <c r="G479" s="44"/>
      <c r="H479" s="44"/>
      <c r="I479" s="231"/>
      <c r="J479" s="44"/>
      <c r="K479" s="44"/>
      <c r="L479" s="48"/>
      <c r="M479" s="232"/>
      <c r="N479" s="233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1" t="s">
        <v>190</v>
      </c>
      <c r="AU479" s="21" t="s">
        <v>81</v>
      </c>
    </row>
    <row r="480" s="14" customFormat="1">
      <c r="A480" s="14"/>
      <c r="B480" s="245"/>
      <c r="C480" s="246"/>
      <c r="D480" s="236" t="s">
        <v>192</v>
      </c>
      <c r="E480" s="247" t="s">
        <v>19</v>
      </c>
      <c r="F480" s="248" t="s">
        <v>2409</v>
      </c>
      <c r="G480" s="246"/>
      <c r="H480" s="249">
        <v>15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192</v>
      </c>
      <c r="AU480" s="255" t="s">
        <v>81</v>
      </c>
      <c r="AV480" s="14" t="s">
        <v>14</v>
      </c>
      <c r="AW480" s="14" t="s">
        <v>35</v>
      </c>
      <c r="AX480" s="14" t="s">
        <v>74</v>
      </c>
      <c r="AY480" s="255" t="s">
        <v>179</v>
      </c>
    </row>
    <row r="481" s="15" customFormat="1">
      <c r="A481" s="15"/>
      <c r="B481" s="256"/>
      <c r="C481" s="257"/>
      <c r="D481" s="236" t="s">
        <v>192</v>
      </c>
      <c r="E481" s="258" t="s">
        <v>19</v>
      </c>
      <c r="F481" s="259" t="s">
        <v>201</v>
      </c>
      <c r="G481" s="257"/>
      <c r="H481" s="260">
        <v>15</v>
      </c>
      <c r="I481" s="261"/>
      <c r="J481" s="257"/>
      <c r="K481" s="257"/>
      <c r="L481" s="262"/>
      <c r="M481" s="302"/>
      <c r="N481" s="303"/>
      <c r="O481" s="303"/>
      <c r="P481" s="303"/>
      <c r="Q481" s="303"/>
      <c r="R481" s="303"/>
      <c r="S481" s="303"/>
      <c r="T481" s="30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192</v>
      </c>
      <c r="AU481" s="266" t="s">
        <v>81</v>
      </c>
      <c r="AV481" s="15" t="s">
        <v>188</v>
      </c>
      <c r="AW481" s="15" t="s">
        <v>35</v>
      </c>
      <c r="AX481" s="15" t="s">
        <v>81</v>
      </c>
      <c r="AY481" s="266" t="s">
        <v>179</v>
      </c>
    </row>
    <row r="482" s="2" customFormat="1" ht="6.96" customHeight="1">
      <c r="A482" s="42"/>
      <c r="B482" s="63"/>
      <c r="C482" s="64"/>
      <c r="D482" s="64"/>
      <c r="E482" s="64"/>
      <c r="F482" s="64"/>
      <c r="G482" s="64"/>
      <c r="H482" s="64"/>
      <c r="I482" s="64"/>
      <c r="J482" s="64"/>
      <c r="K482" s="64"/>
      <c r="L482" s="48"/>
      <c r="M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</row>
  </sheetData>
  <sheetProtection sheet="1" autoFilter="0" formatColumns="0" formatRows="0" objects="1" scenarios="1" spinCount="100000" saltValue="f4Od8H/14DcxwP6zGIOa1zc/QBEsmtZMLgoUSUUOCL2Jy987NUFrd+iiUaH1Q6v0FAHvWg2AVVB8q0OyQYF7xQ==" hashValue="i2XPDMEe0O2eO4XJOT+dDUdYWuIOVg8VH09xJTSTtLI3KLmvPdAFSfFOVaDgB94MoyW5sBmBBsR1SEbKqMXCxQ==" algorithmName="SHA-512" password="CC35"/>
  <autoFilter ref="C99:K4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3_02/113106123"/>
    <hyperlink ref="F114" r:id="rId2" display="https://podminky.urs.cz/item/CS_URS_2023_02/596211110"/>
    <hyperlink ref="F124" r:id="rId3" display="https://podminky.urs.cz/item/CS_URS_2023_02/997006512"/>
    <hyperlink ref="F129" r:id="rId4" display="https://podminky.urs.cz/item/CS_URS_2023_02/997006519"/>
    <hyperlink ref="F135" r:id="rId5" display="https://podminky.urs.cz/item/CS_URS_2023_02/998223011"/>
    <hyperlink ref="F139" r:id="rId6" display="https://podminky.urs.cz/item/CS_URS_2023_02/741110333"/>
    <hyperlink ref="F153" r:id="rId7" display="https://podminky.urs.cz/item/CS_URS_2023_02/741122611"/>
    <hyperlink ref="F164" r:id="rId8" display="https://podminky.urs.cz/item/CS_URS_2023_02/741122623"/>
    <hyperlink ref="F175" r:id="rId9" display="https://podminky.urs.cz/item/CS_URS_2023_02/741122624"/>
    <hyperlink ref="F186" r:id="rId10" display="https://podminky.urs.cz/item/CS_URS_2023_02/741130001"/>
    <hyperlink ref="F188" r:id="rId11" display="https://podminky.urs.cz/item/CS_URS_2023_02/741130005"/>
    <hyperlink ref="F190" r:id="rId12" display="https://podminky.urs.cz/item/CS_URS_2023_02/741130006"/>
    <hyperlink ref="F192" r:id="rId13" display="https://podminky.urs.cz/item/CS_URS_2023_02/741410041"/>
    <hyperlink ref="F202" r:id="rId14" display="https://podminky.urs.cz/item/CS_URS_2023_02/741420021"/>
    <hyperlink ref="F213" r:id="rId15" display="https://podminky.urs.cz/item/CS_URS_2023_02/998741101"/>
    <hyperlink ref="F217" r:id="rId16" display="https://podminky.urs.cz/item/CS_URS_2023_02/210203901"/>
    <hyperlink ref="F239" r:id="rId17" display="https://podminky.urs.cz/item/CS_URS_2023_02/210204002"/>
    <hyperlink ref="F254" r:id="rId18" display="https://podminky.urs.cz/item/CS_URS_2023_02/210204011"/>
    <hyperlink ref="F272" r:id="rId19" display="https://podminky.urs.cz/item/CS_URS_2023_02/210204221"/>
    <hyperlink ref="F285" r:id="rId20" display="https://podminky.urs.cz/item/CS_URS_2023_02/210204222"/>
    <hyperlink ref="F302" r:id="rId21" display="https://podminky.urs.cz/item/CS_URS_2023_02/210204103"/>
    <hyperlink ref="F316" r:id="rId22" display="https://podminky.urs.cz/item/CS_URS_2023_02/210204104"/>
    <hyperlink ref="F338" r:id="rId23" display="https://podminky.urs.cz/item/CS_URS_2023_02/210204201"/>
    <hyperlink ref="F345" r:id="rId24" display="https://podminky.urs.cz/item/CS_URS_2023_02/218202013"/>
    <hyperlink ref="F347" r:id="rId25" display="https://podminky.urs.cz/item/CS_URS_2023_02/218204011"/>
    <hyperlink ref="F349" r:id="rId26" display="https://podminky.urs.cz/item/CS_URS_2023_02/218204104"/>
    <hyperlink ref="F351" r:id="rId27" display="https://podminky.urs.cz/item/CS_URS_2023_02/218204201"/>
    <hyperlink ref="F353" r:id="rId28" display="https://podminky.urs.cz/item/CS_URS_2023_02/218220002"/>
    <hyperlink ref="F357" r:id="rId29" display="https://podminky.urs.cz/item/CS_URS_2023_02/741120831"/>
    <hyperlink ref="F363" r:id="rId30" display="https://podminky.urs.cz/item/CS_URS_2023_02/460131113"/>
    <hyperlink ref="F370" r:id="rId31" display="https://podminky.urs.cz/item/CS_URS_2023_02/460171142"/>
    <hyperlink ref="F380" r:id="rId32" display="https://podminky.urs.cz/item/CS_URS_2023_02/460171172"/>
    <hyperlink ref="F388" r:id="rId33" display="https://podminky.urs.cz/item/CS_URS_2023_02/460171322"/>
    <hyperlink ref="F396" r:id="rId34" display="https://podminky.urs.cz/item/CS_URS_2023_02/460341112"/>
    <hyperlink ref="F401" r:id="rId35" display="https://podminky.urs.cz/item/CS_URS_2023_02/460411122"/>
    <hyperlink ref="F405" r:id="rId36" display="https://podminky.urs.cz/item/CS_URS_2023_02/460451152"/>
    <hyperlink ref="F412" r:id="rId37" display="https://podminky.urs.cz/item/CS_URS_2023_02/460451182"/>
    <hyperlink ref="F417" r:id="rId38" display="https://podminky.urs.cz/item/CS_URS_2023_02/460451332"/>
    <hyperlink ref="F422" r:id="rId39" display="https://podminky.urs.cz/item/CS_URS_2023_02/460641112"/>
    <hyperlink ref="F426" r:id="rId40" display="https://podminky.urs.cz/item/CS_URS_2023_02/460641113"/>
    <hyperlink ref="F430" r:id="rId41" display="https://podminky.urs.cz/item/CS_URS_2023_02/460671113"/>
    <hyperlink ref="F432" r:id="rId42" display="https://podminky.urs.cz/item/CS_URS_2023_02/460751111"/>
    <hyperlink ref="F442" r:id="rId43" display="https://podminky.urs.cz/item/CS_URS_2023_02/460791111"/>
    <hyperlink ref="F465" r:id="rId44" display="https://podminky.urs.cz/item/CS_URS_2023_02/460791212"/>
    <hyperlink ref="F476" r:id="rId45" display="https://podminky.urs.cz/item/CS_URS_2023_02/469981111"/>
    <hyperlink ref="F479" r:id="rId46" display="https://podminky.urs.cz/item/CS_URS_2023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2140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2410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ROUND(J90,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ROUND((SUM(BE90:BE311)),  2)</f>
        <v>0</v>
      </c>
      <c r="G35" s="42"/>
      <c r="H35" s="42"/>
      <c r="I35" s="161">
        <v>0.20999999999999999</v>
      </c>
      <c r="J35" s="160">
        <f>ROUND(((SUM(BE90:BE311))*I35),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ROUND((SUM(BF90:BF311)),  2)</f>
        <v>0</v>
      </c>
      <c r="G36" s="42"/>
      <c r="H36" s="42"/>
      <c r="I36" s="161">
        <v>0.14999999999999999</v>
      </c>
      <c r="J36" s="160">
        <f>ROUND(((SUM(BF90:BF311))*I36),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ROUND((SUM(BG90:BG311)),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ROUND((SUM(BH90:BH311)),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ROUND((SUM(BI90:BI311)),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2140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401.2 - Veřejné osvětlení_úsek č. 2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J90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161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2142</v>
      </c>
      <c r="E65" s="186"/>
      <c r="F65" s="186"/>
      <c r="G65" s="186"/>
      <c r="H65" s="186"/>
      <c r="I65" s="186"/>
      <c r="J65" s="187">
        <f>J92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2143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9"/>
      <c r="D67" s="185" t="s">
        <v>2144</v>
      </c>
      <c r="E67" s="186"/>
      <c r="F67" s="186"/>
      <c r="G67" s="186"/>
      <c r="H67" s="186"/>
      <c r="I67" s="186"/>
      <c r="J67" s="187">
        <f>J150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2145</v>
      </c>
      <c r="E68" s="186"/>
      <c r="F68" s="186"/>
      <c r="G68" s="186"/>
      <c r="H68" s="186"/>
      <c r="I68" s="186"/>
      <c r="J68" s="187">
        <f>J228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7" t="s">
        <v>164</v>
      </c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16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173" t="str">
        <f>E7</f>
        <v>Cyklostezka Ohře – Dalovice-Všeborovice</v>
      </c>
      <c r="F78" s="36"/>
      <c r="G78" s="36"/>
      <c r="H78" s="36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5"/>
      <c r="C79" s="36" t="s">
        <v>130</v>
      </c>
      <c r="D79" s="26"/>
      <c r="E79" s="26"/>
      <c r="F79" s="26"/>
      <c r="G79" s="26"/>
      <c r="H79" s="26"/>
      <c r="I79" s="26"/>
      <c r="J79" s="26"/>
      <c r="K79" s="26"/>
      <c r="L79" s="24"/>
    </row>
    <row r="80" s="2" customFormat="1" ht="16.5" customHeight="1">
      <c r="A80" s="42"/>
      <c r="B80" s="43"/>
      <c r="C80" s="44"/>
      <c r="D80" s="44"/>
      <c r="E80" s="173" t="s">
        <v>2140</v>
      </c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132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E11</f>
        <v>SO 401.2 - Veřejné osvětlení_úsek č. 2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F14</f>
        <v>Dalovice - Všeborovice</v>
      </c>
      <c r="G84" s="44"/>
      <c r="H84" s="44"/>
      <c r="I84" s="36" t="s">
        <v>23</v>
      </c>
      <c r="J84" s="76" t="str">
        <f>IF(J14="","",J14)</f>
        <v>15. 1. 2024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6" t="s">
        <v>25</v>
      </c>
      <c r="D86" s="44"/>
      <c r="E86" s="44"/>
      <c r="F86" s="31" t="str">
        <f>E17</f>
        <v>Karlovarský kraj</v>
      </c>
      <c r="G86" s="44"/>
      <c r="H86" s="44"/>
      <c r="I86" s="36" t="s">
        <v>32</v>
      </c>
      <c r="J86" s="40" t="str">
        <f>E23</f>
        <v>PONTIKA s.r.o.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30</v>
      </c>
      <c r="D87" s="44"/>
      <c r="E87" s="44"/>
      <c r="F87" s="31" t="str">
        <f>IF(E20="","",E20)</f>
        <v>Vyplň údaj</v>
      </c>
      <c r="G87" s="44"/>
      <c r="H87" s="44"/>
      <c r="I87" s="36" t="s">
        <v>36</v>
      </c>
      <c r="J87" s="40" t="str">
        <f>E26</f>
        <v xml:space="preserve">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9"/>
      <c r="B89" s="190"/>
      <c r="C89" s="191" t="s">
        <v>165</v>
      </c>
      <c r="D89" s="192" t="s">
        <v>59</v>
      </c>
      <c r="E89" s="192" t="s">
        <v>55</v>
      </c>
      <c r="F89" s="192" t="s">
        <v>56</v>
      </c>
      <c r="G89" s="192" t="s">
        <v>166</v>
      </c>
      <c r="H89" s="192" t="s">
        <v>167</v>
      </c>
      <c r="I89" s="192" t="s">
        <v>168</v>
      </c>
      <c r="J89" s="192" t="s">
        <v>137</v>
      </c>
      <c r="K89" s="193" t="s">
        <v>169</v>
      </c>
      <c r="L89" s="194"/>
      <c r="M89" s="96" t="s">
        <v>19</v>
      </c>
      <c r="N89" s="97" t="s">
        <v>44</v>
      </c>
      <c r="O89" s="97" t="s">
        <v>170</v>
      </c>
      <c r="P89" s="97" t="s">
        <v>171</v>
      </c>
      <c r="Q89" s="97" t="s">
        <v>172</v>
      </c>
      <c r="R89" s="97" t="s">
        <v>173</v>
      </c>
      <c r="S89" s="97" t="s">
        <v>174</v>
      </c>
      <c r="T89" s="98" t="s">
        <v>175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2"/>
      <c r="B90" s="43"/>
      <c r="C90" s="103" t="s">
        <v>176</v>
      </c>
      <c r="D90" s="44"/>
      <c r="E90" s="44"/>
      <c r="F90" s="44"/>
      <c r="G90" s="44"/>
      <c r="H90" s="44"/>
      <c r="I90" s="44"/>
      <c r="J90" s="195">
        <f>BK90</f>
        <v>0</v>
      </c>
      <c r="K90" s="44"/>
      <c r="L90" s="48"/>
      <c r="M90" s="99"/>
      <c r="N90" s="196"/>
      <c r="O90" s="100"/>
      <c r="P90" s="197">
        <f>P91+P149</f>
        <v>0</v>
      </c>
      <c r="Q90" s="100"/>
      <c r="R90" s="197">
        <f>R91+R149</f>
        <v>53.498524459999992</v>
      </c>
      <c r="S90" s="100"/>
      <c r="T90" s="198">
        <f>T91+T149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73</v>
      </c>
      <c r="AU90" s="21" t="s">
        <v>138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484</v>
      </c>
      <c r="F91" s="203" t="s">
        <v>485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</f>
        <v>0</v>
      </c>
      <c r="Q91" s="208"/>
      <c r="R91" s="209">
        <f>R92</f>
        <v>0.46443546000000008</v>
      </c>
      <c r="S91" s="208"/>
      <c r="T91" s="21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14</v>
      </c>
      <c r="AT91" s="212" t="s">
        <v>73</v>
      </c>
      <c r="AU91" s="212" t="s">
        <v>74</v>
      </c>
      <c r="AY91" s="211" t="s">
        <v>179</v>
      </c>
      <c r="BK91" s="213">
        <f>BK92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2168</v>
      </c>
      <c r="F92" s="214" t="s">
        <v>2169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SUM(P93:P148)</f>
        <v>0</v>
      </c>
      <c r="Q92" s="208"/>
      <c r="R92" s="209">
        <f>SUM(R93:R148)</f>
        <v>0.46443546000000008</v>
      </c>
      <c r="S92" s="208"/>
      <c r="T92" s="210">
        <f>SUM(T93:T148)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14</v>
      </c>
      <c r="AT92" s="212" t="s">
        <v>73</v>
      </c>
      <c r="AU92" s="212" t="s">
        <v>81</v>
      </c>
      <c r="AY92" s="211" t="s">
        <v>179</v>
      </c>
      <c r="BK92" s="213">
        <f>SUM(BK93:BK148)</f>
        <v>0</v>
      </c>
    </row>
    <row r="93" s="2" customFormat="1" ht="24.15" customHeight="1">
      <c r="A93" s="42"/>
      <c r="B93" s="43"/>
      <c r="C93" s="216" t="s">
        <v>81</v>
      </c>
      <c r="D93" s="216" t="s">
        <v>183</v>
      </c>
      <c r="E93" s="217" t="s">
        <v>2170</v>
      </c>
      <c r="F93" s="218" t="s">
        <v>2171</v>
      </c>
      <c r="G93" s="219" t="s">
        <v>204</v>
      </c>
      <c r="H93" s="220">
        <v>41</v>
      </c>
      <c r="I93" s="221"/>
      <c r="J93" s="222">
        <f>ROUND(I93*H93,2)</f>
        <v>0</v>
      </c>
      <c r="K93" s="218" t="s">
        <v>187</v>
      </c>
      <c r="L93" s="48"/>
      <c r="M93" s="223" t="s">
        <v>19</v>
      </c>
      <c r="N93" s="224" t="s">
        <v>45</v>
      </c>
      <c r="O93" s="88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7" t="s">
        <v>229</v>
      </c>
      <c r="AT93" s="227" t="s">
        <v>183</v>
      </c>
      <c r="AU93" s="227" t="s">
        <v>14</v>
      </c>
      <c r="AY93" s="21" t="s">
        <v>179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1" t="s">
        <v>81</v>
      </c>
      <c r="BK93" s="228">
        <f>ROUND(I93*H93,2)</f>
        <v>0</v>
      </c>
      <c r="BL93" s="21" t="s">
        <v>229</v>
      </c>
      <c r="BM93" s="227" t="s">
        <v>2411</v>
      </c>
    </row>
    <row r="94" s="2" customFormat="1">
      <c r="A94" s="42"/>
      <c r="B94" s="43"/>
      <c r="C94" s="44"/>
      <c r="D94" s="229" t="s">
        <v>190</v>
      </c>
      <c r="E94" s="44"/>
      <c r="F94" s="230" t="s">
        <v>2173</v>
      </c>
      <c r="G94" s="44"/>
      <c r="H94" s="44"/>
      <c r="I94" s="231"/>
      <c r="J94" s="44"/>
      <c r="K94" s="44"/>
      <c r="L94" s="48"/>
      <c r="M94" s="232"/>
      <c r="N94" s="233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190</v>
      </c>
      <c r="AU94" s="21" t="s">
        <v>14</v>
      </c>
    </row>
    <row r="95" s="13" customFormat="1">
      <c r="A95" s="13"/>
      <c r="B95" s="234"/>
      <c r="C95" s="235"/>
      <c r="D95" s="236" t="s">
        <v>192</v>
      </c>
      <c r="E95" s="237" t="s">
        <v>19</v>
      </c>
      <c r="F95" s="238" t="s">
        <v>2412</v>
      </c>
      <c r="G95" s="235"/>
      <c r="H95" s="237" t="s">
        <v>19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192</v>
      </c>
      <c r="AU95" s="244" t="s">
        <v>14</v>
      </c>
      <c r="AV95" s="13" t="s">
        <v>81</v>
      </c>
      <c r="AW95" s="13" t="s">
        <v>35</v>
      </c>
      <c r="AX95" s="13" t="s">
        <v>74</v>
      </c>
      <c r="AY95" s="244" t="s">
        <v>179</v>
      </c>
    </row>
    <row r="96" s="14" customFormat="1">
      <c r="A96" s="14"/>
      <c r="B96" s="245"/>
      <c r="C96" s="246"/>
      <c r="D96" s="236" t="s">
        <v>192</v>
      </c>
      <c r="E96" s="247" t="s">
        <v>19</v>
      </c>
      <c r="F96" s="248" t="s">
        <v>1274</v>
      </c>
      <c r="G96" s="246"/>
      <c r="H96" s="249">
        <v>41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192</v>
      </c>
      <c r="AU96" s="255" t="s">
        <v>14</v>
      </c>
      <c r="AV96" s="14" t="s">
        <v>14</v>
      </c>
      <c r="AW96" s="14" t="s">
        <v>35</v>
      </c>
      <c r="AX96" s="14" t="s">
        <v>74</v>
      </c>
      <c r="AY96" s="255" t="s">
        <v>179</v>
      </c>
    </row>
    <row r="97" s="15" customFormat="1">
      <c r="A97" s="15"/>
      <c r="B97" s="256"/>
      <c r="C97" s="257"/>
      <c r="D97" s="236" t="s">
        <v>192</v>
      </c>
      <c r="E97" s="258" t="s">
        <v>19</v>
      </c>
      <c r="F97" s="259" t="s">
        <v>201</v>
      </c>
      <c r="G97" s="257"/>
      <c r="H97" s="260">
        <v>41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6" t="s">
        <v>192</v>
      </c>
      <c r="AU97" s="266" t="s">
        <v>14</v>
      </c>
      <c r="AV97" s="15" t="s">
        <v>188</v>
      </c>
      <c r="AW97" s="15" t="s">
        <v>35</v>
      </c>
      <c r="AX97" s="15" t="s">
        <v>81</v>
      </c>
      <c r="AY97" s="266" t="s">
        <v>179</v>
      </c>
    </row>
    <row r="98" s="2" customFormat="1" ht="16.5" customHeight="1">
      <c r="A98" s="42"/>
      <c r="B98" s="43"/>
      <c r="C98" s="267" t="s">
        <v>14</v>
      </c>
      <c r="D98" s="267" t="s">
        <v>266</v>
      </c>
      <c r="E98" s="268" t="s">
        <v>2176</v>
      </c>
      <c r="F98" s="269" t="s">
        <v>2177</v>
      </c>
      <c r="G98" s="270" t="s">
        <v>204</v>
      </c>
      <c r="H98" s="271">
        <v>43.049999999999997</v>
      </c>
      <c r="I98" s="272"/>
      <c r="J98" s="273">
        <f>ROUND(I98*H98,2)</f>
        <v>0</v>
      </c>
      <c r="K98" s="269" t="s">
        <v>187</v>
      </c>
      <c r="L98" s="274"/>
      <c r="M98" s="275" t="s">
        <v>19</v>
      </c>
      <c r="N98" s="276" t="s">
        <v>45</v>
      </c>
      <c r="O98" s="88"/>
      <c r="P98" s="225">
        <f>O98*H98</f>
        <v>0</v>
      </c>
      <c r="Q98" s="225">
        <v>0.00123</v>
      </c>
      <c r="R98" s="225">
        <f>Q98*H98</f>
        <v>0.052951499999999999</v>
      </c>
      <c r="S98" s="225">
        <v>0</v>
      </c>
      <c r="T98" s="226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7" t="s">
        <v>2178</v>
      </c>
      <c r="AT98" s="227" t="s">
        <v>266</v>
      </c>
      <c r="AU98" s="227" t="s">
        <v>14</v>
      </c>
      <c r="AY98" s="21" t="s">
        <v>179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1" t="s">
        <v>81</v>
      </c>
      <c r="BK98" s="228">
        <f>ROUND(I98*H98,2)</f>
        <v>0</v>
      </c>
      <c r="BL98" s="21" t="s">
        <v>398</v>
      </c>
      <c r="BM98" s="227" t="s">
        <v>2413</v>
      </c>
    </row>
    <row r="99" s="2" customFormat="1">
      <c r="A99" s="42"/>
      <c r="B99" s="43"/>
      <c r="C99" s="44"/>
      <c r="D99" s="236" t="s">
        <v>272</v>
      </c>
      <c r="E99" s="44"/>
      <c r="F99" s="277" t="s">
        <v>2180</v>
      </c>
      <c r="G99" s="44"/>
      <c r="H99" s="44"/>
      <c r="I99" s="231"/>
      <c r="J99" s="44"/>
      <c r="K99" s="44"/>
      <c r="L99" s="48"/>
      <c r="M99" s="232"/>
      <c r="N99" s="233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1" t="s">
        <v>272</v>
      </c>
      <c r="AU99" s="21" t="s">
        <v>14</v>
      </c>
    </row>
    <row r="100" s="13" customFormat="1">
      <c r="A100" s="13"/>
      <c r="B100" s="234"/>
      <c r="C100" s="235"/>
      <c r="D100" s="236" t="s">
        <v>192</v>
      </c>
      <c r="E100" s="237" t="s">
        <v>19</v>
      </c>
      <c r="F100" s="238" t="s">
        <v>2412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192</v>
      </c>
      <c r="AU100" s="244" t="s">
        <v>14</v>
      </c>
      <c r="AV100" s="13" t="s">
        <v>81</v>
      </c>
      <c r="AW100" s="13" t="s">
        <v>35</v>
      </c>
      <c r="AX100" s="13" t="s">
        <v>74</v>
      </c>
      <c r="AY100" s="244" t="s">
        <v>179</v>
      </c>
    </row>
    <row r="101" s="14" customFormat="1">
      <c r="A101" s="14"/>
      <c r="B101" s="245"/>
      <c r="C101" s="246"/>
      <c r="D101" s="236" t="s">
        <v>192</v>
      </c>
      <c r="E101" s="247" t="s">
        <v>19</v>
      </c>
      <c r="F101" s="248" t="s">
        <v>1274</v>
      </c>
      <c r="G101" s="246"/>
      <c r="H101" s="249">
        <v>41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192</v>
      </c>
      <c r="AU101" s="255" t="s">
        <v>14</v>
      </c>
      <c r="AV101" s="14" t="s">
        <v>14</v>
      </c>
      <c r="AW101" s="14" t="s">
        <v>35</v>
      </c>
      <c r="AX101" s="14" t="s">
        <v>74</v>
      </c>
      <c r="AY101" s="255" t="s">
        <v>179</v>
      </c>
    </row>
    <row r="102" s="15" customFormat="1">
      <c r="A102" s="15"/>
      <c r="B102" s="256"/>
      <c r="C102" s="257"/>
      <c r="D102" s="236" t="s">
        <v>192</v>
      </c>
      <c r="E102" s="258" t="s">
        <v>19</v>
      </c>
      <c r="F102" s="259" t="s">
        <v>201</v>
      </c>
      <c r="G102" s="257"/>
      <c r="H102" s="260">
        <v>41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192</v>
      </c>
      <c r="AU102" s="266" t="s">
        <v>14</v>
      </c>
      <c r="AV102" s="15" t="s">
        <v>188</v>
      </c>
      <c r="AW102" s="15" t="s">
        <v>35</v>
      </c>
      <c r="AX102" s="15" t="s">
        <v>74</v>
      </c>
      <c r="AY102" s="266" t="s">
        <v>179</v>
      </c>
    </row>
    <row r="103" s="14" customFormat="1">
      <c r="A103" s="14"/>
      <c r="B103" s="245"/>
      <c r="C103" s="246"/>
      <c r="D103" s="236" t="s">
        <v>192</v>
      </c>
      <c r="E103" s="247" t="s">
        <v>19</v>
      </c>
      <c r="F103" s="248" t="s">
        <v>2414</v>
      </c>
      <c r="G103" s="246"/>
      <c r="H103" s="249">
        <v>43.049999999999997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192</v>
      </c>
      <c r="AU103" s="255" t="s">
        <v>14</v>
      </c>
      <c r="AV103" s="14" t="s">
        <v>14</v>
      </c>
      <c r="AW103" s="14" t="s">
        <v>35</v>
      </c>
      <c r="AX103" s="14" t="s">
        <v>81</v>
      </c>
      <c r="AY103" s="255" t="s">
        <v>179</v>
      </c>
    </row>
    <row r="104" s="2" customFormat="1" ht="16.5" customHeight="1">
      <c r="A104" s="42"/>
      <c r="B104" s="43"/>
      <c r="C104" s="267" t="s">
        <v>189</v>
      </c>
      <c r="D104" s="267" t="s">
        <v>266</v>
      </c>
      <c r="E104" s="268" t="s">
        <v>2182</v>
      </c>
      <c r="F104" s="269" t="s">
        <v>2183</v>
      </c>
      <c r="G104" s="270" t="s">
        <v>325</v>
      </c>
      <c r="H104" s="271">
        <v>2</v>
      </c>
      <c r="I104" s="272"/>
      <c r="J104" s="273">
        <f>ROUND(I104*H104,2)</f>
        <v>0</v>
      </c>
      <c r="K104" s="269" t="s">
        <v>187</v>
      </c>
      <c r="L104" s="274"/>
      <c r="M104" s="275" t="s">
        <v>19</v>
      </c>
      <c r="N104" s="276" t="s">
        <v>45</v>
      </c>
      <c r="O104" s="88"/>
      <c r="P104" s="225">
        <f>O104*H104</f>
        <v>0</v>
      </c>
      <c r="Q104" s="225">
        <v>0.00055000000000000003</v>
      </c>
      <c r="R104" s="225">
        <f>Q104*H104</f>
        <v>0.0011000000000000001</v>
      </c>
      <c r="S104" s="225">
        <v>0</v>
      </c>
      <c r="T104" s="226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2178</v>
      </c>
      <c r="AT104" s="227" t="s">
        <v>266</v>
      </c>
      <c r="AU104" s="227" t="s">
        <v>14</v>
      </c>
      <c r="AY104" s="21" t="s">
        <v>179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1" t="s">
        <v>81</v>
      </c>
      <c r="BK104" s="228">
        <f>ROUND(I104*H104,2)</f>
        <v>0</v>
      </c>
      <c r="BL104" s="21" t="s">
        <v>398</v>
      </c>
      <c r="BM104" s="227" t="s">
        <v>2415</v>
      </c>
    </row>
    <row r="105" s="14" customFormat="1">
      <c r="A105" s="14"/>
      <c r="B105" s="245"/>
      <c r="C105" s="246"/>
      <c r="D105" s="236" t="s">
        <v>192</v>
      </c>
      <c r="E105" s="247" t="s">
        <v>19</v>
      </c>
      <c r="F105" s="248" t="s">
        <v>1674</v>
      </c>
      <c r="G105" s="246"/>
      <c r="H105" s="249">
        <v>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192</v>
      </c>
      <c r="AU105" s="255" t="s">
        <v>14</v>
      </c>
      <c r="AV105" s="14" t="s">
        <v>14</v>
      </c>
      <c r="AW105" s="14" t="s">
        <v>35</v>
      </c>
      <c r="AX105" s="14" t="s">
        <v>74</v>
      </c>
      <c r="AY105" s="255" t="s">
        <v>179</v>
      </c>
    </row>
    <row r="106" s="15" customFormat="1">
      <c r="A106" s="15"/>
      <c r="B106" s="256"/>
      <c r="C106" s="257"/>
      <c r="D106" s="236" t="s">
        <v>192</v>
      </c>
      <c r="E106" s="258" t="s">
        <v>19</v>
      </c>
      <c r="F106" s="259" t="s">
        <v>201</v>
      </c>
      <c r="G106" s="257"/>
      <c r="H106" s="260">
        <v>2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192</v>
      </c>
      <c r="AU106" s="266" t="s">
        <v>14</v>
      </c>
      <c r="AV106" s="15" t="s">
        <v>188</v>
      </c>
      <c r="AW106" s="15" t="s">
        <v>35</v>
      </c>
      <c r="AX106" s="15" t="s">
        <v>81</v>
      </c>
      <c r="AY106" s="266" t="s">
        <v>179</v>
      </c>
    </row>
    <row r="107" s="2" customFormat="1" ht="24.15" customHeight="1">
      <c r="A107" s="42"/>
      <c r="B107" s="43"/>
      <c r="C107" s="216" t="s">
        <v>188</v>
      </c>
      <c r="D107" s="216" t="s">
        <v>183</v>
      </c>
      <c r="E107" s="217" t="s">
        <v>2185</v>
      </c>
      <c r="F107" s="218" t="s">
        <v>2186</v>
      </c>
      <c r="G107" s="219" t="s">
        <v>204</v>
      </c>
      <c r="H107" s="220">
        <v>69.579999999999998</v>
      </c>
      <c r="I107" s="221"/>
      <c r="J107" s="222">
        <f>ROUND(I107*H107,2)</f>
        <v>0</v>
      </c>
      <c r="K107" s="218" t="s">
        <v>187</v>
      </c>
      <c r="L107" s="48"/>
      <c r="M107" s="223" t="s">
        <v>19</v>
      </c>
      <c r="N107" s="224" t="s">
        <v>45</v>
      </c>
      <c r="O107" s="8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7" t="s">
        <v>229</v>
      </c>
      <c r="AT107" s="227" t="s">
        <v>183</v>
      </c>
      <c r="AU107" s="227" t="s">
        <v>14</v>
      </c>
      <c r="AY107" s="21" t="s">
        <v>179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1" t="s">
        <v>81</v>
      </c>
      <c r="BK107" s="228">
        <f>ROUND(I107*H107,2)</f>
        <v>0</v>
      </c>
      <c r="BL107" s="21" t="s">
        <v>229</v>
      </c>
      <c r="BM107" s="227" t="s">
        <v>14</v>
      </c>
    </row>
    <row r="108" s="2" customFormat="1">
      <c r="A108" s="42"/>
      <c r="B108" s="43"/>
      <c r="C108" s="44"/>
      <c r="D108" s="229" t="s">
        <v>190</v>
      </c>
      <c r="E108" s="44"/>
      <c r="F108" s="230" t="s">
        <v>2187</v>
      </c>
      <c r="G108" s="44"/>
      <c r="H108" s="44"/>
      <c r="I108" s="231"/>
      <c r="J108" s="44"/>
      <c r="K108" s="44"/>
      <c r="L108" s="48"/>
      <c r="M108" s="232"/>
      <c r="N108" s="233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190</v>
      </c>
      <c r="AU108" s="21" t="s">
        <v>14</v>
      </c>
    </row>
    <row r="109" s="13" customFormat="1">
      <c r="A109" s="13"/>
      <c r="B109" s="234"/>
      <c r="C109" s="235"/>
      <c r="D109" s="236" t="s">
        <v>192</v>
      </c>
      <c r="E109" s="237" t="s">
        <v>19</v>
      </c>
      <c r="F109" s="238" t="s">
        <v>2188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192</v>
      </c>
      <c r="AU109" s="244" t="s">
        <v>14</v>
      </c>
      <c r="AV109" s="13" t="s">
        <v>81</v>
      </c>
      <c r="AW109" s="13" t="s">
        <v>35</v>
      </c>
      <c r="AX109" s="13" t="s">
        <v>74</v>
      </c>
      <c r="AY109" s="244" t="s">
        <v>179</v>
      </c>
    </row>
    <row r="110" s="13" customFormat="1">
      <c r="A110" s="13"/>
      <c r="B110" s="234"/>
      <c r="C110" s="235"/>
      <c r="D110" s="236" t="s">
        <v>192</v>
      </c>
      <c r="E110" s="237" t="s">
        <v>19</v>
      </c>
      <c r="F110" s="238" t="s">
        <v>198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192</v>
      </c>
      <c r="AU110" s="244" t="s">
        <v>14</v>
      </c>
      <c r="AV110" s="13" t="s">
        <v>81</v>
      </c>
      <c r="AW110" s="13" t="s">
        <v>35</v>
      </c>
      <c r="AX110" s="13" t="s">
        <v>74</v>
      </c>
      <c r="AY110" s="244" t="s">
        <v>179</v>
      </c>
    </row>
    <row r="111" s="13" customFormat="1">
      <c r="A111" s="13"/>
      <c r="B111" s="234"/>
      <c r="C111" s="235"/>
      <c r="D111" s="236" t="s">
        <v>192</v>
      </c>
      <c r="E111" s="237" t="s">
        <v>19</v>
      </c>
      <c r="F111" s="238" t="s">
        <v>199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192</v>
      </c>
      <c r="AU111" s="244" t="s">
        <v>14</v>
      </c>
      <c r="AV111" s="13" t="s">
        <v>81</v>
      </c>
      <c r="AW111" s="13" t="s">
        <v>35</v>
      </c>
      <c r="AX111" s="13" t="s">
        <v>74</v>
      </c>
      <c r="AY111" s="244" t="s">
        <v>179</v>
      </c>
    </row>
    <row r="112" s="14" customFormat="1">
      <c r="A112" s="14"/>
      <c r="B112" s="245"/>
      <c r="C112" s="246"/>
      <c r="D112" s="236" t="s">
        <v>192</v>
      </c>
      <c r="E112" s="247" t="s">
        <v>19</v>
      </c>
      <c r="F112" s="248" t="s">
        <v>2416</v>
      </c>
      <c r="G112" s="246"/>
      <c r="H112" s="249">
        <v>69.579999999999998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192</v>
      </c>
      <c r="AU112" s="255" t="s">
        <v>14</v>
      </c>
      <c r="AV112" s="14" t="s">
        <v>14</v>
      </c>
      <c r="AW112" s="14" t="s">
        <v>35</v>
      </c>
      <c r="AX112" s="14" t="s">
        <v>74</v>
      </c>
      <c r="AY112" s="255" t="s">
        <v>179</v>
      </c>
    </row>
    <row r="113" s="15" customFormat="1">
      <c r="A113" s="15"/>
      <c r="B113" s="256"/>
      <c r="C113" s="257"/>
      <c r="D113" s="236" t="s">
        <v>192</v>
      </c>
      <c r="E113" s="258" t="s">
        <v>19</v>
      </c>
      <c r="F113" s="259" t="s">
        <v>201</v>
      </c>
      <c r="G113" s="257"/>
      <c r="H113" s="260">
        <v>69.579999999999998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192</v>
      </c>
      <c r="AU113" s="266" t="s">
        <v>14</v>
      </c>
      <c r="AV113" s="15" t="s">
        <v>188</v>
      </c>
      <c r="AW113" s="15" t="s">
        <v>35</v>
      </c>
      <c r="AX113" s="15" t="s">
        <v>81</v>
      </c>
      <c r="AY113" s="266" t="s">
        <v>179</v>
      </c>
    </row>
    <row r="114" s="2" customFormat="1" ht="16.5" customHeight="1">
      <c r="A114" s="42"/>
      <c r="B114" s="43"/>
      <c r="C114" s="267" t="s">
        <v>222</v>
      </c>
      <c r="D114" s="267" t="s">
        <v>266</v>
      </c>
      <c r="E114" s="268" t="s">
        <v>2190</v>
      </c>
      <c r="F114" s="269" t="s">
        <v>2191</v>
      </c>
      <c r="G114" s="270" t="s">
        <v>204</v>
      </c>
      <c r="H114" s="271">
        <v>80.016999999999996</v>
      </c>
      <c r="I114" s="272"/>
      <c r="J114" s="273">
        <f>ROUND(I114*H114,2)</f>
        <v>0</v>
      </c>
      <c r="K114" s="269" t="s">
        <v>187</v>
      </c>
      <c r="L114" s="274"/>
      <c r="M114" s="275" t="s">
        <v>19</v>
      </c>
      <c r="N114" s="276" t="s">
        <v>45</v>
      </c>
      <c r="O114" s="88"/>
      <c r="P114" s="225">
        <f>O114*H114</f>
        <v>0</v>
      </c>
      <c r="Q114" s="225">
        <v>0.00012</v>
      </c>
      <c r="R114" s="225">
        <f>Q114*H114</f>
        <v>0.0096020399999999992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401</v>
      </c>
      <c r="AT114" s="227" t="s">
        <v>266</v>
      </c>
      <c r="AU114" s="227" t="s">
        <v>14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229</v>
      </c>
      <c r="BM114" s="227" t="s">
        <v>188</v>
      </c>
    </row>
    <row r="115" s="14" customFormat="1">
      <c r="A115" s="14"/>
      <c r="B115" s="245"/>
      <c r="C115" s="246"/>
      <c r="D115" s="236" t="s">
        <v>192</v>
      </c>
      <c r="E115" s="247" t="s">
        <v>19</v>
      </c>
      <c r="F115" s="248" t="s">
        <v>2416</v>
      </c>
      <c r="G115" s="246"/>
      <c r="H115" s="249">
        <v>69.579999999999998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192</v>
      </c>
      <c r="AU115" s="255" t="s">
        <v>14</v>
      </c>
      <c r="AV115" s="14" t="s">
        <v>14</v>
      </c>
      <c r="AW115" s="14" t="s">
        <v>35</v>
      </c>
      <c r="AX115" s="14" t="s">
        <v>74</v>
      </c>
      <c r="AY115" s="255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201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14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2417</v>
      </c>
      <c r="G117" s="246"/>
      <c r="H117" s="249">
        <v>80.016999999999996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14</v>
      </c>
      <c r="AV117" s="14" t="s">
        <v>14</v>
      </c>
      <c r="AW117" s="14" t="s">
        <v>35</v>
      </c>
      <c r="AX117" s="14" t="s">
        <v>81</v>
      </c>
      <c r="AY117" s="255" t="s">
        <v>179</v>
      </c>
    </row>
    <row r="118" s="2" customFormat="1" ht="24.15" customHeight="1">
      <c r="A118" s="42"/>
      <c r="B118" s="43"/>
      <c r="C118" s="216" t="s">
        <v>211</v>
      </c>
      <c r="D118" s="216" t="s">
        <v>183</v>
      </c>
      <c r="E118" s="217" t="s">
        <v>2193</v>
      </c>
      <c r="F118" s="218" t="s">
        <v>2194</v>
      </c>
      <c r="G118" s="219" t="s">
        <v>204</v>
      </c>
      <c r="H118" s="220">
        <v>304.35000000000002</v>
      </c>
      <c r="I118" s="221"/>
      <c r="J118" s="222">
        <f>ROUND(I118*H118,2)</f>
        <v>0</v>
      </c>
      <c r="K118" s="218" t="s">
        <v>187</v>
      </c>
      <c r="L118" s="48"/>
      <c r="M118" s="223" t="s">
        <v>19</v>
      </c>
      <c r="N118" s="224" t="s">
        <v>45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229</v>
      </c>
      <c r="AT118" s="227" t="s">
        <v>183</v>
      </c>
      <c r="AU118" s="227" t="s">
        <v>14</v>
      </c>
      <c r="AY118" s="21" t="s">
        <v>179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1" t="s">
        <v>81</v>
      </c>
      <c r="BK118" s="228">
        <f>ROUND(I118*H118,2)</f>
        <v>0</v>
      </c>
      <c r="BL118" s="21" t="s">
        <v>229</v>
      </c>
      <c r="BM118" s="227" t="s">
        <v>211</v>
      </c>
    </row>
    <row r="119" s="2" customFormat="1">
      <c r="A119" s="42"/>
      <c r="B119" s="43"/>
      <c r="C119" s="44"/>
      <c r="D119" s="229" t="s">
        <v>190</v>
      </c>
      <c r="E119" s="44"/>
      <c r="F119" s="230" t="s">
        <v>2195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190</v>
      </c>
      <c r="AU119" s="21" t="s">
        <v>14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2188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14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198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14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199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14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2418</v>
      </c>
      <c r="G123" s="246"/>
      <c r="H123" s="249">
        <v>304.35000000000002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14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5" customFormat="1">
      <c r="A124" s="15"/>
      <c r="B124" s="256"/>
      <c r="C124" s="257"/>
      <c r="D124" s="236" t="s">
        <v>192</v>
      </c>
      <c r="E124" s="258" t="s">
        <v>19</v>
      </c>
      <c r="F124" s="259" t="s">
        <v>201</v>
      </c>
      <c r="G124" s="257"/>
      <c r="H124" s="260">
        <v>304.35000000000002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192</v>
      </c>
      <c r="AU124" s="266" t="s">
        <v>14</v>
      </c>
      <c r="AV124" s="15" t="s">
        <v>188</v>
      </c>
      <c r="AW124" s="15" t="s">
        <v>35</v>
      </c>
      <c r="AX124" s="15" t="s">
        <v>81</v>
      </c>
      <c r="AY124" s="266" t="s">
        <v>179</v>
      </c>
    </row>
    <row r="125" s="2" customFormat="1" ht="16.5" customHeight="1">
      <c r="A125" s="42"/>
      <c r="B125" s="43"/>
      <c r="C125" s="267" t="s">
        <v>240</v>
      </c>
      <c r="D125" s="267" t="s">
        <v>266</v>
      </c>
      <c r="E125" s="268" t="s">
        <v>2197</v>
      </c>
      <c r="F125" s="269" t="s">
        <v>2198</v>
      </c>
      <c r="G125" s="270" t="s">
        <v>204</v>
      </c>
      <c r="H125" s="271">
        <v>350.00299999999999</v>
      </c>
      <c r="I125" s="272"/>
      <c r="J125" s="273">
        <f>ROUND(I125*H125,2)</f>
        <v>0</v>
      </c>
      <c r="K125" s="269" t="s">
        <v>187</v>
      </c>
      <c r="L125" s="274"/>
      <c r="M125" s="275" t="s">
        <v>19</v>
      </c>
      <c r="N125" s="276" t="s">
        <v>45</v>
      </c>
      <c r="O125" s="88"/>
      <c r="P125" s="225">
        <f>O125*H125</f>
        <v>0</v>
      </c>
      <c r="Q125" s="225">
        <v>0.00064000000000000005</v>
      </c>
      <c r="R125" s="225">
        <f>Q125*H125</f>
        <v>0.22400192000000002</v>
      </c>
      <c r="S125" s="225">
        <v>0</v>
      </c>
      <c r="T125" s="226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401</v>
      </c>
      <c r="AT125" s="227" t="s">
        <v>266</v>
      </c>
      <c r="AU125" s="227" t="s">
        <v>14</v>
      </c>
      <c r="AY125" s="21" t="s">
        <v>179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1" t="s">
        <v>81</v>
      </c>
      <c r="BK125" s="228">
        <f>ROUND(I125*H125,2)</f>
        <v>0</v>
      </c>
      <c r="BL125" s="21" t="s">
        <v>229</v>
      </c>
      <c r="BM125" s="227" t="s">
        <v>217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2418</v>
      </c>
      <c r="G126" s="246"/>
      <c r="H126" s="249">
        <v>304.35000000000002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14</v>
      </c>
      <c r="AV126" s="14" t="s">
        <v>14</v>
      </c>
      <c r="AW126" s="14" t="s">
        <v>35</v>
      </c>
      <c r="AX126" s="14" t="s">
        <v>74</v>
      </c>
      <c r="AY126" s="255" t="s">
        <v>179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201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14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2419</v>
      </c>
      <c r="G128" s="246"/>
      <c r="H128" s="249">
        <v>350.00299999999999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14</v>
      </c>
      <c r="AV128" s="14" t="s">
        <v>14</v>
      </c>
      <c r="AW128" s="14" t="s">
        <v>35</v>
      </c>
      <c r="AX128" s="14" t="s">
        <v>81</v>
      </c>
      <c r="AY128" s="255" t="s">
        <v>179</v>
      </c>
    </row>
    <row r="129" s="2" customFormat="1" ht="24.15" customHeight="1">
      <c r="A129" s="42"/>
      <c r="B129" s="43"/>
      <c r="C129" s="216" t="s">
        <v>217</v>
      </c>
      <c r="D129" s="216" t="s">
        <v>183</v>
      </c>
      <c r="E129" s="217" t="s">
        <v>2207</v>
      </c>
      <c r="F129" s="218" t="s">
        <v>2208</v>
      </c>
      <c r="G129" s="219" t="s">
        <v>325</v>
      </c>
      <c r="H129" s="220">
        <v>42</v>
      </c>
      <c r="I129" s="221"/>
      <c r="J129" s="222">
        <f>ROUND(I129*H129,2)</f>
        <v>0</v>
      </c>
      <c r="K129" s="218" t="s">
        <v>187</v>
      </c>
      <c r="L129" s="48"/>
      <c r="M129" s="223" t="s">
        <v>19</v>
      </c>
      <c r="N129" s="224" t="s">
        <v>45</v>
      </c>
      <c r="O129" s="8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7" t="s">
        <v>229</v>
      </c>
      <c r="AT129" s="227" t="s">
        <v>183</v>
      </c>
      <c r="AU129" s="227" t="s">
        <v>14</v>
      </c>
      <c r="AY129" s="21" t="s">
        <v>179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1" t="s">
        <v>81</v>
      </c>
      <c r="BK129" s="228">
        <f>ROUND(I129*H129,2)</f>
        <v>0</v>
      </c>
      <c r="BL129" s="21" t="s">
        <v>229</v>
      </c>
      <c r="BM129" s="227" t="s">
        <v>225</v>
      </c>
    </row>
    <row r="130" s="2" customFormat="1">
      <c r="A130" s="42"/>
      <c r="B130" s="43"/>
      <c r="C130" s="44"/>
      <c r="D130" s="229" t="s">
        <v>190</v>
      </c>
      <c r="E130" s="44"/>
      <c r="F130" s="230" t="s">
        <v>2209</v>
      </c>
      <c r="G130" s="44"/>
      <c r="H130" s="44"/>
      <c r="I130" s="231"/>
      <c r="J130" s="44"/>
      <c r="K130" s="44"/>
      <c r="L130" s="48"/>
      <c r="M130" s="232"/>
      <c r="N130" s="233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190</v>
      </c>
      <c r="AU130" s="21" t="s">
        <v>14</v>
      </c>
    </row>
    <row r="131" s="2" customFormat="1" ht="24.15" customHeight="1">
      <c r="A131" s="42"/>
      <c r="B131" s="43"/>
      <c r="C131" s="216" t="s">
        <v>256</v>
      </c>
      <c r="D131" s="216" t="s">
        <v>183</v>
      </c>
      <c r="E131" s="217" t="s">
        <v>2210</v>
      </c>
      <c r="F131" s="218" t="s">
        <v>2211</v>
      </c>
      <c r="G131" s="219" t="s">
        <v>325</v>
      </c>
      <c r="H131" s="220">
        <v>96</v>
      </c>
      <c r="I131" s="221"/>
      <c r="J131" s="222">
        <f>ROUND(I131*H131,2)</f>
        <v>0</v>
      </c>
      <c r="K131" s="218" t="s">
        <v>187</v>
      </c>
      <c r="L131" s="48"/>
      <c r="M131" s="223" t="s">
        <v>19</v>
      </c>
      <c r="N131" s="224" t="s">
        <v>45</v>
      </c>
      <c r="O131" s="8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7" t="s">
        <v>229</v>
      </c>
      <c r="AT131" s="227" t="s">
        <v>183</v>
      </c>
      <c r="AU131" s="227" t="s">
        <v>14</v>
      </c>
      <c r="AY131" s="21" t="s">
        <v>179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1" t="s">
        <v>81</v>
      </c>
      <c r="BK131" s="228">
        <f>ROUND(I131*H131,2)</f>
        <v>0</v>
      </c>
      <c r="BL131" s="21" t="s">
        <v>229</v>
      </c>
      <c r="BM131" s="227" t="s">
        <v>207</v>
      </c>
    </row>
    <row r="132" s="2" customFormat="1">
      <c r="A132" s="42"/>
      <c r="B132" s="43"/>
      <c r="C132" s="44"/>
      <c r="D132" s="229" t="s">
        <v>190</v>
      </c>
      <c r="E132" s="44"/>
      <c r="F132" s="230" t="s">
        <v>2212</v>
      </c>
      <c r="G132" s="44"/>
      <c r="H132" s="44"/>
      <c r="I132" s="231"/>
      <c r="J132" s="44"/>
      <c r="K132" s="44"/>
      <c r="L132" s="48"/>
      <c r="M132" s="232"/>
      <c r="N132" s="233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190</v>
      </c>
      <c r="AU132" s="21" t="s">
        <v>14</v>
      </c>
    </row>
    <row r="133" s="2" customFormat="1" ht="24.15" customHeight="1">
      <c r="A133" s="42"/>
      <c r="B133" s="43"/>
      <c r="C133" s="216" t="s">
        <v>225</v>
      </c>
      <c r="D133" s="216" t="s">
        <v>183</v>
      </c>
      <c r="E133" s="217" t="s">
        <v>2216</v>
      </c>
      <c r="F133" s="218" t="s">
        <v>2217</v>
      </c>
      <c r="G133" s="219" t="s">
        <v>204</v>
      </c>
      <c r="H133" s="220">
        <v>280</v>
      </c>
      <c r="I133" s="221"/>
      <c r="J133" s="222">
        <f>ROUND(I133*H133,2)</f>
        <v>0</v>
      </c>
      <c r="K133" s="218" t="s">
        <v>187</v>
      </c>
      <c r="L133" s="48"/>
      <c r="M133" s="223" t="s">
        <v>19</v>
      </c>
      <c r="N133" s="224" t="s">
        <v>45</v>
      </c>
      <c r="O133" s="8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7" t="s">
        <v>229</v>
      </c>
      <c r="AT133" s="227" t="s">
        <v>183</v>
      </c>
      <c r="AU133" s="227" t="s">
        <v>14</v>
      </c>
      <c r="AY133" s="21" t="s">
        <v>179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1" t="s">
        <v>81</v>
      </c>
      <c r="BK133" s="228">
        <f>ROUND(I133*H133,2)</f>
        <v>0</v>
      </c>
      <c r="BL133" s="21" t="s">
        <v>229</v>
      </c>
      <c r="BM133" s="227" t="s">
        <v>297</v>
      </c>
    </row>
    <row r="134" s="2" customFormat="1">
      <c r="A134" s="42"/>
      <c r="B134" s="43"/>
      <c r="C134" s="44"/>
      <c r="D134" s="229" t="s">
        <v>190</v>
      </c>
      <c r="E134" s="44"/>
      <c r="F134" s="230" t="s">
        <v>2218</v>
      </c>
      <c r="G134" s="44"/>
      <c r="H134" s="44"/>
      <c r="I134" s="231"/>
      <c r="J134" s="44"/>
      <c r="K134" s="44"/>
      <c r="L134" s="48"/>
      <c r="M134" s="232"/>
      <c r="N134" s="233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190</v>
      </c>
      <c r="AU134" s="21" t="s">
        <v>14</v>
      </c>
    </row>
    <row r="135" s="14" customFormat="1">
      <c r="A135" s="14"/>
      <c r="B135" s="245"/>
      <c r="C135" s="246"/>
      <c r="D135" s="236" t="s">
        <v>192</v>
      </c>
      <c r="E135" s="247" t="s">
        <v>19</v>
      </c>
      <c r="F135" s="248" t="s">
        <v>2420</v>
      </c>
      <c r="G135" s="246"/>
      <c r="H135" s="249">
        <v>280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192</v>
      </c>
      <c r="AU135" s="255" t="s">
        <v>14</v>
      </c>
      <c r="AV135" s="14" t="s">
        <v>14</v>
      </c>
      <c r="AW135" s="14" t="s">
        <v>35</v>
      </c>
      <c r="AX135" s="14" t="s">
        <v>74</v>
      </c>
      <c r="AY135" s="255" t="s">
        <v>179</v>
      </c>
    </row>
    <row r="136" s="15" customFormat="1">
      <c r="A136" s="15"/>
      <c r="B136" s="256"/>
      <c r="C136" s="257"/>
      <c r="D136" s="236" t="s">
        <v>192</v>
      </c>
      <c r="E136" s="258" t="s">
        <v>19</v>
      </c>
      <c r="F136" s="259" t="s">
        <v>201</v>
      </c>
      <c r="G136" s="257"/>
      <c r="H136" s="260">
        <v>280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192</v>
      </c>
      <c r="AU136" s="266" t="s">
        <v>14</v>
      </c>
      <c r="AV136" s="15" t="s">
        <v>188</v>
      </c>
      <c r="AW136" s="15" t="s">
        <v>35</v>
      </c>
      <c r="AX136" s="15" t="s">
        <v>81</v>
      </c>
      <c r="AY136" s="266" t="s">
        <v>179</v>
      </c>
    </row>
    <row r="137" s="2" customFormat="1" ht="16.5" customHeight="1">
      <c r="A137" s="42"/>
      <c r="B137" s="43"/>
      <c r="C137" s="267" t="s">
        <v>181</v>
      </c>
      <c r="D137" s="267" t="s">
        <v>266</v>
      </c>
      <c r="E137" s="268" t="s">
        <v>2220</v>
      </c>
      <c r="F137" s="269" t="s">
        <v>2221</v>
      </c>
      <c r="G137" s="270" t="s">
        <v>309</v>
      </c>
      <c r="H137" s="271">
        <v>173.59999999999999</v>
      </c>
      <c r="I137" s="272"/>
      <c r="J137" s="273">
        <f>ROUND(I137*H137,2)</f>
        <v>0</v>
      </c>
      <c r="K137" s="269" t="s">
        <v>187</v>
      </c>
      <c r="L137" s="274"/>
      <c r="M137" s="275" t="s">
        <v>19</v>
      </c>
      <c r="N137" s="276" t="s">
        <v>45</v>
      </c>
      <c r="O137" s="88"/>
      <c r="P137" s="225">
        <f>O137*H137</f>
        <v>0</v>
      </c>
      <c r="Q137" s="225">
        <v>0.001</v>
      </c>
      <c r="R137" s="225">
        <f>Q137*H137</f>
        <v>0.1736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401</v>
      </c>
      <c r="AT137" s="227" t="s">
        <v>266</v>
      </c>
      <c r="AU137" s="227" t="s">
        <v>14</v>
      </c>
      <c r="AY137" s="21" t="s">
        <v>179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1" t="s">
        <v>81</v>
      </c>
      <c r="BK137" s="228">
        <f>ROUND(I137*H137,2)</f>
        <v>0</v>
      </c>
      <c r="BL137" s="21" t="s">
        <v>229</v>
      </c>
      <c r="BM137" s="227" t="s">
        <v>229</v>
      </c>
    </row>
    <row r="138" s="14" customFormat="1">
      <c r="A138" s="14"/>
      <c r="B138" s="245"/>
      <c r="C138" s="246"/>
      <c r="D138" s="236" t="s">
        <v>192</v>
      </c>
      <c r="E138" s="247" t="s">
        <v>19</v>
      </c>
      <c r="F138" s="248" t="s">
        <v>2421</v>
      </c>
      <c r="G138" s="246"/>
      <c r="H138" s="249">
        <v>173.59999999999999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192</v>
      </c>
      <c r="AU138" s="255" t="s">
        <v>14</v>
      </c>
      <c r="AV138" s="14" t="s">
        <v>14</v>
      </c>
      <c r="AW138" s="14" t="s">
        <v>35</v>
      </c>
      <c r="AX138" s="14" t="s">
        <v>74</v>
      </c>
      <c r="AY138" s="255" t="s">
        <v>179</v>
      </c>
    </row>
    <row r="139" s="15" customFormat="1">
      <c r="A139" s="15"/>
      <c r="B139" s="256"/>
      <c r="C139" s="257"/>
      <c r="D139" s="236" t="s">
        <v>192</v>
      </c>
      <c r="E139" s="258" t="s">
        <v>19</v>
      </c>
      <c r="F139" s="259" t="s">
        <v>201</v>
      </c>
      <c r="G139" s="257"/>
      <c r="H139" s="260">
        <v>173.59999999999999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192</v>
      </c>
      <c r="AU139" s="266" t="s">
        <v>14</v>
      </c>
      <c r="AV139" s="15" t="s">
        <v>188</v>
      </c>
      <c r="AW139" s="15" t="s">
        <v>35</v>
      </c>
      <c r="AX139" s="15" t="s">
        <v>81</v>
      </c>
      <c r="AY139" s="266" t="s">
        <v>179</v>
      </c>
    </row>
    <row r="140" s="2" customFormat="1" ht="16.5" customHeight="1">
      <c r="A140" s="42"/>
      <c r="B140" s="43"/>
      <c r="C140" s="216" t="s">
        <v>207</v>
      </c>
      <c r="D140" s="216" t="s">
        <v>183</v>
      </c>
      <c r="E140" s="217" t="s">
        <v>2223</v>
      </c>
      <c r="F140" s="218" t="s">
        <v>2224</v>
      </c>
      <c r="G140" s="219" t="s">
        <v>325</v>
      </c>
      <c r="H140" s="220">
        <v>18</v>
      </c>
      <c r="I140" s="221"/>
      <c r="J140" s="222">
        <f>ROUND(I140*H140,2)</f>
        <v>0</v>
      </c>
      <c r="K140" s="218" t="s">
        <v>187</v>
      </c>
      <c r="L140" s="48"/>
      <c r="M140" s="223" t="s">
        <v>19</v>
      </c>
      <c r="N140" s="224" t="s">
        <v>45</v>
      </c>
      <c r="O140" s="8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7" t="s">
        <v>229</v>
      </c>
      <c r="AT140" s="227" t="s">
        <v>183</v>
      </c>
      <c r="AU140" s="227" t="s">
        <v>14</v>
      </c>
      <c r="AY140" s="21" t="s">
        <v>179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1" t="s">
        <v>81</v>
      </c>
      <c r="BK140" s="228">
        <f>ROUND(I140*H140,2)</f>
        <v>0</v>
      </c>
      <c r="BL140" s="21" t="s">
        <v>229</v>
      </c>
      <c r="BM140" s="227" t="s">
        <v>288</v>
      </c>
    </row>
    <row r="141" s="2" customFormat="1">
      <c r="A141" s="42"/>
      <c r="B141" s="43"/>
      <c r="C141" s="44"/>
      <c r="D141" s="229" t="s">
        <v>190</v>
      </c>
      <c r="E141" s="44"/>
      <c r="F141" s="230" t="s">
        <v>2225</v>
      </c>
      <c r="G141" s="44"/>
      <c r="H141" s="44"/>
      <c r="I141" s="231"/>
      <c r="J141" s="44"/>
      <c r="K141" s="44"/>
      <c r="L141" s="48"/>
      <c r="M141" s="232"/>
      <c r="N141" s="233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190</v>
      </c>
      <c r="AU141" s="21" t="s">
        <v>14</v>
      </c>
    </row>
    <row r="142" s="14" customFormat="1">
      <c r="A142" s="14"/>
      <c r="B142" s="245"/>
      <c r="C142" s="246"/>
      <c r="D142" s="236" t="s">
        <v>192</v>
      </c>
      <c r="E142" s="247" t="s">
        <v>19</v>
      </c>
      <c r="F142" s="248" t="s">
        <v>2422</v>
      </c>
      <c r="G142" s="246"/>
      <c r="H142" s="249">
        <v>12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192</v>
      </c>
      <c r="AU142" s="255" t="s">
        <v>14</v>
      </c>
      <c r="AV142" s="14" t="s">
        <v>14</v>
      </c>
      <c r="AW142" s="14" t="s">
        <v>35</v>
      </c>
      <c r="AX142" s="14" t="s">
        <v>74</v>
      </c>
      <c r="AY142" s="255" t="s">
        <v>179</v>
      </c>
    </row>
    <row r="143" s="14" customFormat="1">
      <c r="A143" s="14"/>
      <c r="B143" s="245"/>
      <c r="C143" s="246"/>
      <c r="D143" s="236" t="s">
        <v>192</v>
      </c>
      <c r="E143" s="247" t="s">
        <v>19</v>
      </c>
      <c r="F143" s="248" t="s">
        <v>2423</v>
      </c>
      <c r="G143" s="246"/>
      <c r="H143" s="249">
        <v>6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192</v>
      </c>
      <c r="AU143" s="255" t="s">
        <v>14</v>
      </c>
      <c r="AV143" s="14" t="s">
        <v>14</v>
      </c>
      <c r="AW143" s="14" t="s">
        <v>35</v>
      </c>
      <c r="AX143" s="14" t="s">
        <v>74</v>
      </c>
      <c r="AY143" s="255" t="s">
        <v>179</v>
      </c>
    </row>
    <row r="144" s="15" customFormat="1">
      <c r="A144" s="15"/>
      <c r="B144" s="256"/>
      <c r="C144" s="257"/>
      <c r="D144" s="236" t="s">
        <v>192</v>
      </c>
      <c r="E144" s="258" t="s">
        <v>19</v>
      </c>
      <c r="F144" s="259" t="s">
        <v>201</v>
      </c>
      <c r="G144" s="257"/>
      <c r="H144" s="260">
        <v>18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192</v>
      </c>
      <c r="AU144" s="266" t="s">
        <v>14</v>
      </c>
      <c r="AV144" s="15" t="s">
        <v>188</v>
      </c>
      <c r="AW144" s="15" t="s">
        <v>35</v>
      </c>
      <c r="AX144" s="15" t="s">
        <v>81</v>
      </c>
      <c r="AY144" s="266" t="s">
        <v>179</v>
      </c>
    </row>
    <row r="145" s="2" customFormat="1" ht="16.5" customHeight="1">
      <c r="A145" s="42"/>
      <c r="B145" s="43"/>
      <c r="C145" s="267" t="s">
        <v>220</v>
      </c>
      <c r="D145" s="267" t="s">
        <v>266</v>
      </c>
      <c r="E145" s="268" t="s">
        <v>2227</v>
      </c>
      <c r="F145" s="269" t="s">
        <v>2228</v>
      </c>
      <c r="G145" s="270" t="s">
        <v>325</v>
      </c>
      <c r="H145" s="271">
        <v>12</v>
      </c>
      <c r="I145" s="272"/>
      <c r="J145" s="273">
        <f>ROUND(I145*H145,2)</f>
        <v>0</v>
      </c>
      <c r="K145" s="269" t="s">
        <v>187</v>
      </c>
      <c r="L145" s="274"/>
      <c r="M145" s="275" t="s">
        <v>19</v>
      </c>
      <c r="N145" s="276" t="s">
        <v>45</v>
      </c>
      <c r="O145" s="88"/>
      <c r="P145" s="225">
        <f>O145*H145</f>
        <v>0</v>
      </c>
      <c r="Q145" s="225">
        <v>0.00014999999999999999</v>
      </c>
      <c r="R145" s="225">
        <f>Q145*H145</f>
        <v>0.0018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401</v>
      </c>
      <c r="AT145" s="227" t="s">
        <v>266</v>
      </c>
      <c r="AU145" s="227" t="s">
        <v>14</v>
      </c>
      <c r="AY145" s="21" t="s">
        <v>179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1" t="s">
        <v>81</v>
      </c>
      <c r="BK145" s="228">
        <f>ROUND(I145*H145,2)</f>
        <v>0</v>
      </c>
      <c r="BL145" s="21" t="s">
        <v>229</v>
      </c>
      <c r="BM145" s="227" t="s">
        <v>294</v>
      </c>
    </row>
    <row r="146" s="2" customFormat="1" ht="16.5" customHeight="1">
      <c r="A146" s="42"/>
      <c r="B146" s="43"/>
      <c r="C146" s="267" t="s">
        <v>297</v>
      </c>
      <c r="D146" s="267" t="s">
        <v>266</v>
      </c>
      <c r="E146" s="268" t="s">
        <v>2231</v>
      </c>
      <c r="F146" s="269" t="s">
        <v>2232</v>
      </c>
      <c r="G146" s="270" t="s">
        <v>325</v>
      </c>
      <c r="H146" s="271">
        <v>6</v>
      </c>
      <c r="I146" s="272"/>
      <c r="J146" s="273">
        <f>ROUND(I146*H146,2)</f>
        <v>0</v>
      </c>
      <c r="K146" s="269" t="s">
        <v>187</v>
      </c>
      <c r="L146" s="274"/>
      <c r="M146" s="275" t="s">
        <v>19</v>
      </c>
      <c r="N146" s="276" t="s">
        <v>45</v>
      </c>
      <c r="O146" s="88"/>
      <c r="P146" s="225">
        <f>O146*H146</f>
        <v>0</v>
      </c>
      <c r="Q146" s="225">
        <v>0.00023000000000000001</v>
      </c>
      <c r="R146" s="225">
        <f>Q146*H146</f>
        <v>0.0013800000000000002</v>
      </c>
      <c r="S146" s="225">
        <v>0</v>
      </c>
      <c r="T146" s="226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401</v>
      </c>
      <c r="AT146" s="227" t="s">
        <v>266</v>
      </c>
      <c r="AU146" s="227" t="s">
        <v>14</v>
      </c>
      <c r="AY146" s="21" t="s">
        <v>179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1" t="s">
        <v>81</v>
      </c>
      <c r="BK146" s="228">
        <f>ROUND(I146*H146,2)</f>
        <v>0</v>
      </c>
      <c r="BL146" s="21" t="s">
        <v>229</v>
      </c>
      <c r="BM146" s="227" t="s">
        <v>305</v>
      </c>
    </row>
    <row r="147" s="2" customFormat="1" ht="24.15" customHeight="1">
      <c r="A147" s="42"/>
      <c r="B147" s="43"/>
      <c r="C147" s="216" t="s">
        <v>8</v>
      </c>
      <c r="D147" s="216" t="s">
        <v>183</v>
      </c>
      <c r="E147" s="217" t="s">
        <v>2234</v>
      </c>
      <c r="F147" s="218" t="s">
        <v>2235</v>
      </c>
      <c r="G147" s="219" t="s">
        <v>269</v>
      </c>
      <c r="H147" s="220">
        <v>0.46400000000000002</v>
      </c>
      <c r="I147" s="221"/>
      <c r="J147" s="222">
        <f>ROUND(I147*H147,2)</f>
        <v>0</v>
      </c>
      <c r="K147" s="218" t="s">
        <v>187</v>
      </c>
      <c r="L147" s="48"/>
      <c r="M147" s="223" t="s">
        <v>19</v>
      </c>
      <c r="N147" s="224" t="s">
        <v>45</v>
      </c>
      <c r="O147" s="8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7" t="s">
        <v>229</v>
      </c>
      <c r="AT147" s="227" t="s">
        <v>183</v>
      </c>
      <c r="AU147" s="227" t="s">
        <v>14</v>
      </c>
      <c r="AY147" s="21" t="s">
        <v>179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1" t="s">
        <v>81</v>
      </c>
      <c r="BK147" s="228">
        <f>ROUND(I147*H147,2)</f>
        <v>0</v>
      </c>
      <c r="BL147" s="21" t="s">
        <v>229</v>
      </c>
      <c r="BM147" s="227" t="s">
        <v>2424</v>
      </c>
    </row>
    <row r="148" s="2" customFormat="1">
      <c r="A148" s="42"/>
      <c r="B148" s="43"/>
      <c r="C148" s="44"/>
      <c r="D148" s="229" t="s">
        <v>190</v>
      </c>
      <c r="E148" s="44"/>
      <c r="F148" s="230" t="s">
        <v>2237</v>
      </c>
      <c r="G148" s="44"/>
      <c r="H148" s="44"/>
      <c r="I148" s="231"/>
      <c r="J148" s="44"/>
      <c r="K148" s="44"/>
      <c r="L148" s="48"/>
      <c r="M148" s="232"/>
      <c r="N148" s="233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190</v>
      </c>
      <c r="AU148" s="21" t="s">
        <v>14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266</v>
      </c>
      <c r="F149" s="203" t="s">
        <v>2238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P150+P228</f>
        <v>0</v>
      </c>
      <c r="Q149" s="208"/>
      <c r="R149" s="209">
        <f>R150+R228</f>
        <v>53.034088999999994</v>
      </c>
      <c r="S149" s="208"/>
      <c r="T149" s="210">
        <f>T150+T228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189</v>
      </c>
      <c r="AT149" s="212" t="s">
        <v>73</v>
      </c>
      <c r="AU149" s="212" t="s">
        <v>74</v>
      </c>
      <c r="AY149" s="211" t="s">
        <v>179</v>
      </c>
      <c r="BK149" s="213">
        <f>BK150+BK228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2239</v>
      </c>
      <c r="F150" s="214" t="s">
        <v>2240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SUM(P151:P227)</f>
        <v>0</v>
      </c>
      <c r="Q150" s="208"/>
      <c r="R150" s="209">
        <f>SUM(R151:R227)</f>
        <v>0.68769999999999998</v>
      </c>
      <c r="S150" s="208"/>
      <c r="T150" s="210">
        <f>SUM(T151:T227)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189</v>
      </c>
      <c r="AT150" s="212" t="s">
        <v>73</v>
      </c>
      <c r="AU150" s="212" t="s">
        <v>81</v>
      </c>
      <c r="AY150" s="211" t="s">
        <v>179</v>
      </c>
      <c r="BK150" s="213">
        <f>SUM(BK151:BK227)</f>
        <v>0</v>
      </c>
    </row>
    <row r="151" s="2" customFormat="1" ht="16.5" customHeight="1">
      <c r="A151" s="42"/>
      <c r="B151" s="43"/>
      <c r="C151" s="216" t="s">
        <v>229</v>
      </c>
      <c r="D151" s="216" t="s">
        <v>183</v>
      </c>
      <c r="E151" s="217" t="s">
        <v>2241</v>
      </c>
      <c r="F151" s="218" t="s">
        <v>2242</v>
      </c>
      <c r="G151" s="219" t="s">
        <v>325</v>
      </c>
      <c r="H151" s="220">
        <v>8</v>
      </c>
      <c r="I151" s="221"/>
      <c r="J151" s="222">
        <f>ROUND(I151*H151,2)</f>
        <v>0</v>
      </c>
      <c r="K151" s="218" t="s">
        <v>187</v>
      </c>
      <c r="L151" s="48"/>
      <c r="M151" s="223" t="s">
        <v>19</v>
      </c>
      <c r="N151" s="224" t="s">
        <v>45</v>
      </c>
      <c r="O151" s="8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7" t="s">
        <v>398</v>
      </c>
      <c r="AT151" s="227" t="s">
        <v>183</v>
      </c>
      <c r="AU151" s="227" t="s">
        <v>14</v>
      </c>
      <c r="AY151" s="21" t="s">
        <v>179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1" t="s">
        <v>81</v>
      </c>
      <c r="BK151" s="228">
        <f>ROUND(I151*H151,2)</f>
        <v>0</v>
      </c>
      <c r="BL151" s="21" t="s">
        <v>398</v>
      </c>
      <c r="BM151" s="227" t="s">
        <v>310</v>
      </c>
    </row>
    <row r="152" s="2" customFormat="1">
      <c r="A152" s="42"/>
      <c r="B152" s="43"/>
      <c r="C152" s="44"/>
      <c r="D152" s="229" t="s">
        <v>190</v>
      </c>
      <c r="E152" s="44"/>
      <c r="F152" s="230" t="s">
        <v>2243</v>
      </c>
      <c r="G152" s="44"/>
      <c r="H152" s="44"/>
      <c r="I152" s="231"/>
      <c r="J152" s="44"/>
      <c r="K152" s="44"/>
      <c r="L152" s="48"/>
      <c r="M152" s="232"/>
      <c r="N152" s="233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190</v>
      </c>
      <c r="AU152" s="21" t="s">
        <v>14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2188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14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198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14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2425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14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4" customFormat="1">
      <c r="A156" s="14"/>
      <c r="B156" s="245"/>
      <c r="C156" s="246"/>
      <c r="D156" s="236" t="s">
        <v>192</v>
      </c>
      <c r="E156" s="247" t="s">
        <v>19</v>
      </c>
      <c r="F156" s="248" t="s">
        <v>2245</v>
      </c>
      <c r="G156" s="246"/>
      <c r="H156" s="249">
        <v>7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192</v>
      </c>
      <c r="AU156" s="255" t="s">
        <v>14</v>
      </c>
      <c r="AV156" s="14" t="s">
        <v>14</v>
      </c>
      <c r="AW156" s="14" t="s">
        <v>35</v>
      </c>
      <c r="AX156" s="14" t="s">
        <v>74</v>
      </c>
      <c r="AY156" s="255" t="s">
        <v>179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2247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14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4" customFormat="1">
      <c r="A158" s="14"/>
      <c r="B158" s="245"/>
      <c r="C158" s="246"/>
      <c r="D158" s="236" t="s">
        <v>192</v>
      </c>
      <c r="E158" s="247" t="s">
        <v>19</v>
      </c>
      <c r="F158" s="248" t="s">
        <v>457</v>
      </c>
      <c r="G158" s="246"/>
      <c r="H158" s="249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192</v>
      </c>
      <c r="AU158" s="255" t="s">
        <v>14</v>
      </c>
      <c r="AV158" s="14" t="s">
        <v>14</v>
      </c>
      <c r="AW158" s="14" t="s">
        <v>35</v>
      </c>
      <c r="AX158" s="14" t="s">
        <v>74</v>
      </c>
      <c r="AY158" s="255" t="s">
        <v>179</v>
      </c>
    </row>
    <row r="159" s="15" customFormat="1">
      <c r="A159" s="15"/>
      <c r="B159" s="256"/>
      <c r="C159" s="257"/>
      <c r="D159" s="236" t="s">
        <v>192</v>
      </c>
      <c r="E159" s="258" t="s">
        <v>19</v>
      </c>
      <c r="F159" s="259" t="s">
        <v>201</v>
      </c>
      <c r="G159" s="257"/>
      <c r="H159" s="260">
        <v>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192</v>
      </c>
      <c r="AU159" s="266" t="s">
        <v>14</v>
      </c>
      <c r="AV159" s="15" t="s">
        <v>188</v>
      </c>
      <c r="AW159" s="15" t="s">
        <v>35</v>
      </c>
      <c r="AX159" s="15" t="s">
        <v>81</v>
      </c>
      <c r="AY159" s="266" t="s">
        <v>179</v>
      </c>
    </row>
    <row r="160" s="2" customFormat="1" ht="16.5" customHeight="1">
      <c r="A160" s="42"/>
      <c r="B160" s="43"/>
      <c r="C160" s="267" t="s">
        <v>254</v>
      </c>
      <c r="D160" s="267" t="s">
        <v>266</v>
      </c>
      <c r="E160" s="268" t="s">
        <v>2426</v>
      </c>
      <c r="F160" s="269" t="s">
        <v>2427</v>
      </c>
      <c r="G160" s="270" t="s">
        <v>325</v>
      </c>
      <c r="H160" s="271">
        <v>7</v>
      </c>
      <c r="I160" s="272"/>
      <c r="J160" s="273">
        <f>ROUND(I160*H160,2)</f>
        <v>0</v>
      </c>
      <c r="K160" s="269" t="s">
        <v>187</v>
      </c>
      <c r="L160" s="274"/>
      <c r="M160" s="275" t="s">
        <v>19</v>
      </c>
      <c r="N160" s="276" t="s">
        <v>45</v>
      </c>
      <c r="O160" s="88"/>
      <c r="P160" s="225">
        <f>O160*H160</f>
        <v>0</v>
      </c>
      <c r="Q160" s="225">
        <v>0.0022000000000000001</v>
      </c>
      <c r="R160" s="225">
        <f>Q160*H160</f>
        <v>0.015400000000000001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2178</v>
      </c>
      <c r="AT160" s="227" t="s">
        <v>266</v>
      </c>
      <c r="AU160" s="227" t="s">
        <v>14</v>
      </c>
      <c r="AY160" s="21" t="s">
        <v>179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1" t="s">
        <v>81</v>
      </c>
      <c r="BK160" s="228">
        <f>ROUND(I160*H160,2)</f>
        <v>0</v>
      </c>
      <c r="BL160" s="21" t="s">
        <v>398</v>
      </c>
      <c r="BM160" s="227" t="s">
        <v>2428</v>
      </c>
    </row>
    <row r="161" s="2" customFormat="1">
      <c r="A161" s="42"/>
      <c r="B161" s="43"/>
      <c r="C161" s="44"/>
      <c r="D161" s="236" t="s">
        <v>272</v>
      </c>
      <c r="E161" s="44"/>
      <c r="F161" s="277" t="s">
        <v>2429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272</v>
      </c>
      <c r="AU161" s="21" t="s">
        <v>14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2188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14</v>
      </c>
      <c r="AV162" s="13" t="s">
        <v>81</v>
      </c>
      <c r="AW162" s="13" t="s">
        <v>35</v>
      </c>
      <c r="AX162" s="13" t="s">
        <v>74</v>
      </c>
      <c r="AY162" s="244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198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14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3" customFormat="1">
      <c r="A164" s="13"/>
      <c r="B164" s="234"/>
      <c r="C164" s="235"/>
      <c r="D164" s="236" t="s">
        <v>192</v>
      </c>
      <c r="E164" s="237" t="s">
        <v>19</v>
      </c>
      <c r="F164" s="238" t="s">
        <v>2425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192</v>
      </c>
      <c r="AU164" s="244" t="s">
        <v>14</v>
      </c>
      <c r="AV164" s="13" t="s">
        <v>81</v>
      </c>
      <c r="AW164" s="13" t="s">
        <v>35</v>
      </c>
      <c r="AX164" s="13" t="s">
        <v>74</v>
      </c>
      <c r="AY164" s="244" t="s">
        <v>179</v>
      </c>
    </row>
    <row r="165" s="14" customFormat="1">
      <c r="A165" s="14"/>
      <c r="B165" s="245"/>
      <c r="C165" s="246"/>
      <c r="D165" s="236" t="s">
        <v>192</v>
      </c>
      <c r="E165" s="247" t="s">
        <v>19</v>
      </c>
      <c r="F165" s="248" t="s">
        <v>2245</v>
      </c>
      <c r="G165" s="246"/>
      <c r="H165" s="249">
        <v>7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192</v>
      </c>
      <c r="AU165" s="255" t="s">
        <v>14</v>
      </c>
      <c r="AV165" s="14" t="s">
        <v>14</v>
      </c>
      <c r="AW165" s="14" t="s">
        <v>35</v>
      </c>
      <c r="AX165" s="14" t="s">
        <v>74</v>
      </c>
      <c r="AY165" s="255" t="s">
        <v>179</v>
      </c>
    </row>
    <row r="166" s="15" customFormat="1">
      <c r="A166" s="15"/>
      <c r="B166" s="256"/>
      <c r="C166" s="257"/>
      <c r="D166" s="236" t="s">
        <v>192</v>
      </c>
      <c r="E166" s="258" t="s">
        <v>19</v>
      </c>
      <c r="F166" s="259" t="s">
        <v>201</v>
      </c>
      <c r="G166" s="257"/>
      <c r="H166" s="260">
        <v>7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192</v>
      </c>
      <c r="AU166" s="266" t="s">
        <v>14</v>
      </c>
      <c r="AV166" s="15" t="s">
        <v>188</v>
      </c>
      <c r="AW166" s="15" t="s">
        <v>35</v>
      </c>
      <c r="AX166" s="15" t="s">
        <v>81</v>
      </c>
      <c r="AY166" s="266" t="s">
        <v>179</v>
      </c>
    </row>
    <row r="167" s="2" customFormat="1" ht="16.5" customHeight="1">
      <c r="A167" s="42"/>
      <c r="B167" s="43"/>
      <c r="C167" s="267" t="s">
        <v>288</v>
      </c>
      <c r="D167" s="267" t="s">
        <v>266</v>
      </c>
      <c r="E167" s="268" t="s">
        <v>2248</v>
      </c>
      <c r="F167" s="269" t="s">
        <v>2249</v>
      </c>
      <c r="G167" s="270" t="s">
        <v>325</v>
      </c>
      <c r="H167" s="271">
        <v>1</v>
      </c>
      <c r="I167" s="272"/>
      <c r="J167" s="273">
        <f>ROUND(I167*H167,2)</f>
        <v>0</v>
      </c>
      <c r="K167" s="269" t="s">
        <v>187</v>
      </c>
      <c r="L167" s="274"/>
      <c r="M167" s="275" t="s">
        <v>19</v>
      </c>
      <c r="N167" s="276" t="s">
        <v>45</v>
      </c>
      <c r="O167" s="88"/>
      <c r="P167" s="225">
        <f>O167*H167</f>
        <v>0</v>
      </c>
      <c r="Q167" s="225">
        <v>0.0033</v>
      </c>
      <c r="R167" s="225">
        <f>Q167*H167</f>
        <v>0.0033</v>
      </c>
      <c r="S167" s="225">
        <v>0</v>
      </c>
      <c r="T167" s="226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7" t="s">
        <v>2178</v>
      </c>
      <c r="AT167" s="227" t="s">
        <v>266</v>
      </c>
      <c r="AU167" s="227" t="s">
        <v>14</v>
      </c>
      <c r="AY167" s="21" t="s">
        <v>179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1" t="s">
        <v>81</v>
      </c>
      <c r="BK167" s="228">
        <f>ROUND(I167*H167,2)</f>
        <v>0</v>
      </c>
      <c r="BL167" s="21" t="s">
        <v>398</v>
      </c>
      <c r="BM167" s="227" t="s">
        <v>2430</v>
      </c>
    </row>
    <row r="168" s="2" customFormat="1">
      <c r="A168" s="42"/>
      <c r="B168" s="43"/>
      <c r="C168" s="44"/>
      <c r="D168" s="236" t="s">
        <v>272</v>
      </c>
      <c r="E168" s="44"/>
      <c r="F168" s="277" t="s">
        <v>2431</v>
      </c>
      <c r="G168" s="44"/>
      <c r="H168" s="44"/>
      <c r="I168" s="231"/>
      <c r="J168" s="44"/>
      <c r="K168" s="44"/>
      <c r="L168" s="48"/>
      <c r="M168" s="232"/>
      <c r="N168" s="233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272</v>
      </c>
      <c r="AU168" s="21" t="s">
        <v>14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2188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14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3" customFormat="1">
      <c r="A170" s="13"/>
      <c r="B170" s="234"/>
      <c r="C170" s="235"/>
      <c r="D170" s="236" t="s">
        <v>192</v>
      </c>
      <c r="E170" s="237" t="s">
        <v>19</v>
      </c>
      <c r="F170" s="238" t="s">
        <v>198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192</v>
      </c>
      <c r="AU170" s="244" t="s">
        <v>14</v>
      </c>
      <c r="AV170" s="13" t="s">
        <v>81</v>
      </c>
      <c r="AW170" s="13" t="s">
        <v>35</v>
      </c>
      <c r="AX170" s="13" t="s">
        <v>74</v>
      </c>
      <c r="AY170" s="244" t="s">
        <v>179</v>
      </c>
    </row>
    <row r="171" s="13" customFormat="1">
      <c r="A171" s="13"/>
      <c r="B171" s="234"/>
      <c r="C171" s="235"/>
      <c r="D171" s="236" t="s">
        <v>192</v>
      </c>
      <c r="E171" s="237" t="s">
        <v>19</v>
      </c>
      <c r="F171" s="238" t="s">
        <v>2247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192</v>
      </c>
      <c r="AU171" s="244" t="s">
        <v>14</v>
      </c>
      <c r="AV171" s="13" t="s">
        <v>81</v>
      </c>
      <c r="AW171" s="13" t="s">
        <v>35</v>
      </c>
      <c r="AX171" s="13" t="s">
        <v>74</v>
      </c>
      <c r="AY171" s="244" t="s">
        <v>179</v>
      </c>
    </row>
    <row r="172" s="14" customFormat="1">
      <c r="A172" s="14"/>
      <c r="B172" s="245"/>
      <c r="C172" s="246"/>
      <c r="D172" s="236" t="s">
        <v>192</v>
      </c>
      <c r="E172" s="247" t="s">
        <v>19</v>
      </c>
      <c r="F172" s="248" t="s">
        <v>457</v>
      </c>
      <c r="G172" s="246"/>
      <c r="H172" s="249">
        <v>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192</v>
      </c>
      <c r="AU172" s="255" t="s">
        <v>14</v>
      </c>
      <c r="AV172" s="14" t="s">
        <v>14</v>
      </c>
      <c r="AW172" s="14" t="s">
        <v>35</v>
      </c>
      <c r="AX172" s="14" t="s">
        <v>74</v>
      </c>
      <c r="AY172" s="255" t="s">
        <v>179</v>
      </c>
    </row>
    <row r="173" s="15" customFormat="1">
      <c r="A173" s="15"/>
      <c r="B173" s="256"/>
      <c r="C173" s="257"/>
      <c r="D173" s="236" t="s">
        <v>192</v>
      </c>
      <c r="E173" s="258" t="s">
        <v>19</v>
      </c>
      <c r="F173" s="259" t="s">
        <v>201</v>
      </c>
      <c r="G173" s="257"/>
      <c r="H173" s="260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192</v>
      </c>
      <c r="AU173" s="266" t="s">
        <v>14</v>
      </c>
      <c r="AV173" s="15" t="s">
        <v>188</v>
      </c>
      <c r="AW173" s="15" t="s">
        <v>35</v>
      </c>
      <c r="AX173" s="15" t="s">
        <v>81</v>
      </c>
      <c r="AY173" s="266" t="s">
        <v>179</v>
      </c>
    </row>
    <row r="174" s="2" customFormat="1" ht="16.5" customHeight="1">
      <c r="A174" s="42"/>
      <c r="B174" s="43"/>
      <c r="C174" s="216" t="s">
        <v>328</v>
      </c>
      <c r="D174" s="216" t="s">
        <v>183</v>
      </c>
      <c r="E174" s="217" t="s">
        <v>2252</v>
      </c>
      <c r="F174" s="218" t="s">
        <v>2253</v>
      </c>
      <c r="G174" s="219" t="s">
        <v>325</v>
      </c>
      <c r="H174" s="220">
        <v>8</v>
      </c>
      <c r="I174" s="221"/>
      <c r="J174" s="222">
        <f>ROUND(I174*H174,2)</f>
        <v>0</v>
      </c>
      <c r="K174" s="218" t="s">
        <v>187</v>
      </c>
      <c r="L174" s="48"/>
      <c r="M174" s="223" t="s">
        <v>19</v>
      </c>
      <c r="N174" s="224" t="s">
        <v>45</v>
      </c>
      <c r="O174" s="8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7" t="s">
        <v>398</v>
      </c>
      <c r="AT174" s="227" t="s">
        <v>183</v>
      </c>
      <c r="AU174" s="227" t="s">
        <v>14</v>
      </c>
      <c r="AY174" s="21" t="s">
        <v>179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1" t="s">
        <v>81</v>
      </c>
      <c r="BK174" s="228">
        <f>ROUND(I174*H174,2)</f>
        <v>0</v>
      </c>
      <c r="BL174" s="21" t="s">
        <v>398</v>
      </c>
      <c r="BM174" s="227" t="s">
        <v>2432</v>
      </c>
    </row>
    <row r="175" s="2" customFormat="1">
      <c r="A175" s="42"/>
      <c r="B175" s="43"/>
      <c r="C175" s="44"/>
      <c r="D175" s="229" t="s">
        <v>190</v>
      </c>
      <c r="E175" s="44"/>
      <c r="F175" s="230" t="s">
        <v>2255</v>
      </c>
      <c r="G175" s="44"/>
      <c r="H175" s="44"/>
      <c r="I175" s="231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190</v>
      </c>
      <c r="AU175" s="21" t="s">
        <v>14</v>
      </c>
    </row>
    <row r="176" s="2" customFormat="1">
      <c r="A176" s="42"/>
      <c r="B176" s="43"/>
      <c r="C176" s="44"/>
      <c r="D176" s="236" t="s">
        <v>272</v>
      </c>
      <c r="E176" s="44"/>
      <c r="F176" s="277" t="s">
        <v>2256</v>
      </c>
      <c r="G176" s="44"/>
      <c r="H176" s="44"/>
      <c r="I176" s="231"/>
      <c r="J176" s="44"/>
      <c r="K176" s="44"/>
      <c r="L176" s="48"/>
      <c r="M176" s="232"/>
      <c r="N176" s="233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272</v>
      </c>
      <c r="AU176" s="21" t="s">
        <v>14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2188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14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198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14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3" customFormat="1">
      <c r="A179" s="13"/>
      <c r="B179" s="234"/>
      <c r="C179" s="235"/>
      <c r="D179" s="236" t="s">
        <v>192</v>
      </c>
      <c r="E179" s="237" t="s">
        <v>19</v>
      </c>
      <c r="F179" s="238" t="s">
        <v>2425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192</v>
      </c>
      <c r="AU179" s="244" t="s">
        <v>14</v>
      </c>
      <c r="AV179" s="13" t="s">
        <v>81</v>
      </c>
      <c r="AW179" s="13" t="s">
        <v>35</v>
      </c>
      <c r="AX179" s="13" t="s">
        <v>74</v>
      </c>
      <c r="AY179" s="244" t="s">
        <v>179</v>
      </c>
    </row>
    <row r="180" s="14" customFormat="1">
      <c r="A180" s="14"/>
      <c r="B180" s="245"/>
      <c r="C180" s="246"/>
      <c r="D180" s="236" t="s">
        <v>192</v>
      </c>
      <c r="E180" s="247" t="s">
        <v>19</v>
      </c>
      <c r="F180" s="248" t="s">
        <v>2245</v>
      </c>
      <c r="G180" s="246"/>
      <c r="H180" s="249">
        <v>7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192</v>
      </c>
      <c r="AU180" s="255" t="s">
        <v>14</v>
      </c>
      <c r="AV180" s="14" t="s">
        <v>14</v>
      </c>
      <c r="AW180" s="14" t="s">
        <v>35</v>
      </c>
      <c r="AX180" s="14" t="s">
        <v>74</v>
      </c>
      <c r="AY180" s="255" t="s">
        <v>179</v>
      </c>
    </row>
    <row r="181" s="13" customFormat="1">
      <c r="A181" s="13"/>
      <c r="B181" s="234"/>
      <c r="C181" s="235"/>
      <c r="D181" s="236" t="s">
        <v>192</v>
      </c>
      <c r="E181" s="237" t="s">
        <v>19</v>
      </c>
      <c r="F181" s="238" t="s">
        <v>2247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192</v>
      </c>
      <c r="AU181" s="244" t="s">
        <v>14</v>
      </c>
      <c r="AV181" s="13" t="s">
        <v>81</v>
      </c>
      <c r="AW181" s="13" t="s">
        <v>35</v>
      </c>
      <c r="AX181" s="13" t="s">
        <v>74</v>
      </c>
      <c r="AY181" s="244" t="s">
        <v>179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457</v>
      </c>
      <c r="G182" s="246"/>
      <c r="H182" s="249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14</v>
      </c>
      <c r="AV182" s="14" t="s">
        <v>14</v>
      </c>
      <c r="AW182" s="14" t="s">
        <v>35</v>
      </c>
      <c r="AX182" s="14" t="s">
        <v>74</v>
      </c>
      <c r="AY182" s="255" t="s">
        <v>179</v>
      </c>
    </row>
    <row r="183" s="15" customFormat="1">
      <c r="A183" s="15"/>
      <c r="B183" s="256"/>
      <c r="C183" s="257"/>
      <c r="D183" s="236" t="s">
        <v>192</v>
      </c>
      <c r="E183" s="258" t="s">
        <v>19</v>
      </c>
      <c r="F183" s="259" t="s">
        <v>201</v>
      </c>
      <c r="G183" s="257"/>
      <c r="H183" s="260">
        <v>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192</v>
      </c>
      <c r="AU183" s="266" t="s">
        <v>14</v>
      </c>
      <c r="AV183" s="15" t="s">
        <v>188</v>
      </c>
      <c r="AW183" s="15" t="s">
        <v>35</v>
      </c>
      <c r="AX183" s="15" t="s">
        <v>81</v>
      </c>
      <c r="AY183" s="266" t="s">
        <v>179</v>
      </c>
    </row>
    <row r="184" s="2" customFormat="1" ht="16.5" customHeight="1">
      <c r="A184" s="42"/>
      <c r="B184" s="43"/>
      <c r="C184" s="267" t="s">
        <v>294</v>
      </c>
      <c r="D184" s="267" t="s">
        <v>266</v>
      </c>
      <c r="E184" s="268" t="s">
        <v>2257</v>
      </c>
      <c r="F184" s="269" t="s">
        <v>2258</v>
      </c>
      <c r="G184" s="270" t="s">
        <v>325</v>
      </c>
      <c r="H184" s="271">
        <v>8</v>
      </c>
      <c r="I184" s="272"/>
      <c r="J184" s="273">
        <f>ROUND(I184*H184,2)</f>
        <v>0</v>
      </c>
      <c r="K184" s="269" t="s">
        <v>187</v>
      </c>
      <c r="L184" s="274"/>
      <c r="M184" s="275" t="s">
        <v>19</v>
      </c>
      <c r="N184" s="276" t="s">
        <v>45</v>
      </c>
      <c r="O184" s="88"/>
      <c r="P184" s="225">
        <f>O184*H184</f>
        <v>0</v>
      </c>
      <c r="Q184" s="225">
        <v>0.079000000000000001</v>
      </c>
      <c r="R184" s="225">
        <f>Q184*H184</f>
        <v>0.63200000000000001</v>
      </c>
      <c r="S184" s="225">
        <v>0</v>
      </c>
      <c r="T184" s="226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7" t="s">
        <v>2178</v>
      </c>
      <c r="AT184" s="227" t="s">
        <v>266</v>
      </c>
      <c r="AU184" s="227" t="s">
        <v>14</v>
      </c>
      <c r="AY184" s="21" t="s">
        <v>179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1" t="s">
        <v>81</v>
      </c>
      <c r="BK184" s="228">
        <f>ROUND(I184*H184,2)</f>
        <v>0</v>
      </c>
      <c r="BL184" s="21" t="s">
        <v>398</v>
      </c>
      <c r="BM184" s="227" t="s">
        <v>2433</v>
      </c>
    </row>
    <row r="185" s="2" customFormat="1">
      <c r="A185" s="42"/>
      <c r="B185" s="43"/>
      <c r="C185" s="44"/>
      <c r="D185" s="236" t="s">
        <v>272</v>
      </c>
      <c r="E185" s="44"/>
      <c r="F185" s="277" t="s">
        <v>2434</v>
      </c>
      <c r="G185" s="44"/>
      <c r="H185" s="44"/>
      <c r="I185" s="231"/>
      <c r="J185" s="44"/>
      <c r="K185" s="44"/>
      <c r="L185" s="48"/>
      <c r="M185" s="232"/>
      <c r="N185" s="233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272</v>
      </c>
      <c r="AU185" s="21" t="s">
        <v>14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2188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14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3" customFormat="1">
      <c r="A187" s="13"/>
      <c r="B187" s="234"/>
      <c r="C187" s="235"/>
      <c r="D187" s="236" t="s">
        <v>192</v>
      </c>
      <c r="E187" s="237" t="s">
        <v>19</v>
      </c>
      <c r="F187" s="238" t="s">
        <v>198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192</v>
      </c>
      <c r="AU187" s="244" t="s">
        <v>14</v>
      </c>
      <c r="AV187" s="13" t="s">
        <v>81</v>
      </c>
      <c r="AW187" s="13" t="s">
        <v>35</v>
      </c>
      <c r="AX187" s="13" t="s">
        <v>74</v>
      </c>
      <c r="AY187" s="244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2425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14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2245</v>
      </c>
      <c r="G189" s="246"/>
      <c r="H189" s="249">
        <v>7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14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3" customFormat="1">
      <c r="A190" s="13"/>
      <c r="B190" s="234"/>
      <c r="C190" s="235"/>
      <c r="D190" s="236" t="s">
        <v>192</v>
      </c>
      <c r="E190" s="237" t="s">
        <v>19</v>
      </c>
      <c r="F190" s="238" t="s">
        <v>2247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192</v>
      </c>
      <c r="AU190" s="244" t="s">
        <v>14</v>
      </c>
      <c r="AV190" s="13" t="s">
        <v>81</v>
      </c>
      <c r="AW190" s="13" t="s">
        <v>35</v>
      </c>
      <c r="AX190" s="13" t="s">
        <v>74</v>
      </c>
      <c r="AY190" s="244" t="s">
        <v>179</v>
      </c>
    </row>
    <row r="191" s="14" customFormat="1">
      <c r="A191" s="14"/>
      <c r="B191" s="245"/>
      <c r="C191" s="246"/>
      <c r="D191" s="236" t="s">
        <v>192</v>
      </c>
      <c r="E191" s="247" t="s">
        <v>19</v>
      </c>
      <c r="F191" s="248" t="s">
        <v>457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192</v>
      </c>
      <c r="AU191" s="255" t="s">
        <v>14</v>
      </c>
      <c r="AV191" s="14" t="s">
        <v>14</v>
      </c>
      <c r="AW191" s="14" t="s">
        <v>35</v>
      </c>
      <c r="AX191" s="14" t="s">
        <v>74</v>
      </c>
      <c r="AY191" s="255" t="s">
        <v>179</v>
      </c>
    </row>
    <row r="192" s="15" customFormat="1">
      <c r="A192" s="15"/>
      <c r="B192" s="256"/>
      <c r="C192" s="257"/>
      <c r="D192" s="236" t="s">
        <v>192</v>
      </c>
      <c r="E192" s="258" t="s">
        <v>19</v>
      </c>
      <c r="F192" s="259" t="s">
        <v>201</v>
      </c>
      <c r="G192" s="257"/>
      <c r="H192" s="260">
        <v>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192</v>
      </c>
      <c r="AU192" s="266" t="s">
        <v>14</v>
      </c>
      <c r="AV192" s="15" t="s">
        <v>188</v>
      </c>
      <c r="AW192" s="15" t="s">
        <v>35</v>
      </c>
      <c r="AX192" s="15" t="s">
        <v>81</v>
      </c>
      <c r="AY192" s="266" t="s">
        <v>179</v>
      </c>
    </row>
    <row r="193" s="2" customFormat="1" ht="16.5" customHeight="1">
      <c r="A193" s="42"/>
      <c r="B193" s="43"/>
      <c r="C193" s="216" t="s">
        <v>7</v>
      </c>
      <c r="D193" s="216" t="s">
        <v>183</v>
      </c>
      <c r="E193" s="217" t="s">
        <v>2269</v>
      </c>
      <c r="F193" s="218" t="s">
        <v>2270</v>
      </c>
      <c r="G193" s="219" t="s">
        <v>325</v>
      </c>
      <c r="H193" s="220">
        <v>8</v>
      </c>
      <c r="I193" s="221"/>
      <c r="J193" s="222">
        <f>ROUND(I193*H193,2)</f>
        <v>0</v>
      </c>
      <c r="K193" s="218" t="s">
        <v>187</v>
      </c>
      <c r="L193" s="48"/>
      <c r="M193" s="223" t="s">
        <v>19</v>
      </c>
      <c r="N193" s="224" t="s">
        <v>45</v>
      </c>
      <c r="O193" s="8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398</v>
      </c>
      <c r="AT193" s="227" t="s">
        <v>183</v>
      </c>
      <c r="AU193" s="227" t="s">
        <v>14</v>
      </c>
      <c r="AY193" s="21" t="s">
        <v>179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1" t="s">
        <v>81</v>
      </c>
      <c r="BK193" s="228">
        <f>ROUND(I193*H193,2)</f>
        <v>0</v>
      </c>
      <c r="BL193" s="21" t="s">
        <v>398</v>
      </c>
      <c r="BM193" s="227" t="s">
        <v>317</v>
      </c>
    </row>
    <row r="194" s="2" customFormat="1">
      <c r="A194" s="42"/>
      <c r="B194" s="43"/>
      <c r="C194" s="44"/>
      <c r="D194" s="229" t="s">
        <v>190</v>
      </c>
      <c r="E194" s="44"/>
      <c r="F194" s="230" t="s">
        <v>2271</v>
      </c>
      <c r="G194" s="44"/>
      <c r="H194" s="44"/>
      <c r="I194" s="231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190</v>
      </c>
      <c r="AU194" s="21" t="s">
        <v>14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2188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14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198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14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3" customFormat="1">
      <c r="A197" s="13"/>
      <c r="B197" s="234"/>
      <c r="C197" s="235"/>
      <c r="D197" s="236" t="s">
        <v>192</v>
      </c>
      <c r="E197" s="237" t="s">
        <v>19</v>
      </c>
      <c r="F197" s="238" t="s">
        <v>2425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192</v>
      </c>
      <c r="AU197" s="244" t="s">
        <v>14</v>
      </c>
      <c r="AV197" s="13" t="s">
        <v>81</v>
      </c>
      <c r="AW197" s="13" t="s">
        <v>35</v>
      </c>
      <c r="AX197" s="13" t="s">
        <v>74</v>
      </c>
      <c r="AY197" s="244" t="s">
        <v>179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2245</v>
      </c>
      <c r="G198" s="246"/>
      <c r="H198" s="249">
        <v>7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14</v>
      </c>
      <c r="AV198" s="14" t="s">
        <v>14</v>
      </c>
      <c r="AW198" s="14" t="s">
        <v>35</v>
      </c>
      <c r="AX198" s="14" t="s">
        <v>74</v>
      </c>
      <c r="AY198" s="255" t="s">
        <v>179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2247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14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4" customFormat="1">
      <c r="A200" s="14"/>
      <c r="B200" s="245"/>
      <c r="C200" s="246"/>
      <c r="D200" s="236" t="s">
        <v>192</v>
      </c>
      <c r="E200" s="247" t="s">
        <v>19</v>
      </c>
      <c r="F200" s="248" t="s">
        <v>457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192</v>
      </c>
      <c r="AU200" s="255" t="s">
        <v>14</v>
      </c>
      <c r="AV200" s="14" t="s">
        <v>14</v>
      </c>
      <c r="AW200" s="14" t="s">
        <v>35</v>
      </c>
      <c r="AX200" s="14" t="s">
        <v>74</v>
      </c>
      <c r="AY200" s="255" t="s">
        <v>179</v>
      </c>
    </row>
    <row r="201" s="15" customFormat="1">
      <c r="A201" s="15"/>
      <c r="B201" s="256"/>
      <c r="C201" s="257"/>
      <c r="D201" s="236" t="s">
        <v>192</v>
      </c>
      <c r="E201" s="258" t="s">
        <v>19</v>
      </c>
      <c r="F201" s="259" t="s">
        <v>201</v>
      </c>
      <c r="G201" s="257"/>
      <c r="H201" s="260">
        <v>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192</v>
      </c>
      <c r="AU201" s="266" t="s">
        <v>14</v>
      </c>
      <c r="AV201" s="15" t="s">
        <v>188</v>
      </c>
      <c r="AW201" s="15" t="s">
        <v>35</v>
      </c>
      <c r="AX201" s="15" t="s">
        <v>81</v>
      </c>
      <c r="AY201" s="266" t="s">
        <v>179</v>
      </c>
    </row>
    <row r="202" s="2" customFormat="1" ht="16.5" customHeight="1">
      <c r="A202" s="42"/>
      <c r="B202" s="43"/>
      <c r="C202" s="267" t="s">
        <v>300</v>
      </c>
      <c r="D202" s="267" t="s">
        <v>266</v>
      </c>
      <c r="E202" s="268" t="s">
        <v>2272</v>
      </c>
      <c r="F202" s="269" t="s">
        <v>2273</v>
      </c>
      <c r="G202" s="270" t="s">
        <v>325</v>
      </c>
      <c r="H202" s="271">
        <v>8</v>
      </c>
      <c r="I202" s="272"/>
      <c r="J202" s="273">
        <f>ROUND(I202*H202,2)</f>
        <v>0</v>
      </c>
      <c r="K202" s="269" t="s">
        <v>187</v>
      </c>
      <c r="L202" s="274"/>
      <c r="M202" s="275" t="s">
        <v>19</v>
      </c>
      <c r="N202" s="276" t="s">
        <v>45</v>
      </c>
      <c r="O202" s="88"/>
      <c r="P202" s="225">
        <f>O202*H202</f>
        <v>0</v>
      </c>
      <c r="Q202" s="225">
        <v>0.0012999999999999999</v>
      </c>
      <c r="R202" s="225">
        <f>Q202*H202</f>
        <v>0.0104</v>
      </c>
      <c r="S202" s="225">
        <v>0</v>
      </c>
      <c r="T202" s="226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7" t="s">
        <v>2178</v>
      </c>
      <c r="AT202" s="227" t="s">
        <v>266</v>
      </c>
      <c r="AU202" s="227" t="s">
        <v>14</v>
      </c>
      <c r="AY202" s="21" t="s">
        <v>179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1" t="s">
        <v>81</v>
      </c>
      <c r="BK202" s="228">
        <f>ROUND(I202*H202,2)</f>
        <v>0</v>
      </c>
      <c r="BL202" s="21" t="s">
        <v>398</v>
      </c>
      <c r="BM202" s="227" t="s">
        <v>326</v>
      </c>
    </row>
    <row r="203" s="2" customFormat="1" ht="16.5" customHeight="1">
      <c r="A203" s="42"/>
      <c r="B203" s="43"/>
      <c r="C203" s="216" t="s">
        <v>351</v>
      </c>
      <c r="D203" s="216" t="s">
        <v>183</v>
      </c>
      <c r="E203" s="217" t="s">
        <v>2279</v>
      </c>
      <c r="F203" s="218" t="s">
        <v>2280</v>
      </c>
      <c r="G203" s="219" t="s">
        <v>325</v>
      </c>
      <c r="H203" s="220">
        <v>8</v>
      </c>
      <c r="I203" s="221"/>
      <c r="J203" s="222">
        <f>ROUND(I203*H203,2)</f>
        <v>0</v>
      </c>
      <c r="K203" s="218" t="s">
        <v>187</v>
      </c>
      <c r="L203" s="48"/>
      <c r="M203" s="223" t="s">
        <v>19</v>
      </c>
      <c r="N203" s="224" t="s">
        <v>45</v>
      </c>
      <c r="O203" s="8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7" t="s">
        <v>398</v>
      </c>
      <c r="AT203" s="227" t="s">
        <v>183</v>
      </c>
      <c r="AU203" s="227" t="s">
        <v>14</v>
      </c>
      <c r="AY203" s="21" t="s">
        <v>179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1" t="s">
        <v>81</v>
      </c>
      <c r="BK203" s="228">
        <f>ROUND(I203*H203,2)</f>
        <v>0</v>
      </c>
      <c r="BL203" s="21" t="s">
        <v>398</v>
      </c>
      <c r="BM203" s="227" t="s">
        <v>331</v>
      </c>
    </row>
    <row r="204" s="2" customFormat="1">
      <c r="A204" s="42"/>
      <c r="B204" s="43"/>
      <c r="C204" s="44"/>
      <c r="D204" s="229" t="s">
        <v>190</v>
      </c>
      <c r="E204" s="44"/>
      <c r="F204" s="230" t="s">
        <v>2281</v>
      </c>
      <c r="G204" s="44"/>
      <c r="H204" s="44"/>
      <c r="I204" s="231"/>
      <c r="J204" s="44"/>
      <c r="K204" s="44"/>
      <c r="L204" s="48"/>
      <c r="M204" s="232"/>
      <c r="N204" s="233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190</v>
      </c>
      <c r="AU204" s="21" t="s">
        <v>14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2188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14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198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14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3" customFormat="1">
      <c r="A207" s="13"/>
      <c r="B207" s="234"/>
      <c r="C207" s="235"/>
      <c r="D207" s="236" t="s">
        <v>192</v>
      </c>
      <c r="E207" s="237" t="s">
        <v>19</v>
      </c>
      <c r="F207" s="238" t="s">
        <v>2425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192</v>
      </c>
      <c r="AU207" s="244" t="s">
        <v>14</v>
      </c>
      <c r="AV207" s="13" t="s">
        <v>81</v>
      </c>
      <c r="AW207" s="13" t="s">
        <v>35</v>
      </c>
      <c r="AX207" s="13" t="s">
        <v>74</v>
      </c>
      <c r="AY207" s="244" t="s">
        <v>179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2435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14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4" customFormat="1">
      <c r="A209" s="14"/>
      <c r="B209" s="245"/>
      <c r="C209" s="246"/>
      <c r="D209" s="236" t="s">
        <v>192</v>
      </c>
      <c r="E209" s="247" t="s">
        <v>19</v>
      </c>
      <c r="F209" s="248" t="s">
        <v>2245</v>
      </c>
      <c r="G209" s="246"/>
      <c r="H209" s="249">
        <v>7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192</v>
      </c>
      <c r="AU209" s="255" t="s">
        <v>14</v>
      </c>
      <c r="AV209" s="14" t="s">
        <v>14</v>
      </c>
      <c r="AW209" s="14" t="s">
        <v>35</v>
      </c>
      <c r="AX209" s="14" t="s">
        <v>74</v>
      </c>
      <c r="AY209" s="255" t="s">
        <v>179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2247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14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3" customFormat="1">
      <c r="A211" s="13"/>
      <c r="B211" s="234"/>
      <c r="C211" s="235"/>
      <c r="D211" s="236" t="s">
        <v>192</v>
      </c>
      <c r="E211" s="237" t="s">
        <v>19</v>
      </c>
      <c r="F211" s="238" t="s">
        <v>2435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192</v>
      </c>
      <c r="AU211" s="244" t="s">
        <v>14</v>
      </c>
      <c r="AV211" s="13" t="s">
        <v>81</v>
      </c>
      <c r="AW211" s="13" t="s">
        <v>35</v>
      </c>
      <c r="AX211" s="13" t="s">
        <v>74</v>
      </c>
      <c r="AY211" s="244" t="s">
        <v>179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457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14</v>
      </c>
      <c r="AV212" s="14" t="s">
        <v>14</v>
      </c>
      <c r="AW212" s="14" t="s">
        <v>35</v>
      </c>
      <c r="AX212" s="14" t="s">
        <v>74</v>
      </c>
      <c r="AY212" s="255" t="s">
        <v>179</v>
      </c>
    </row>
    <row r="213" s="15" customFormat="1">
      <c r="A213" s="15"/>
      <c r="B213" s="256"/>
      <c r="C213" s="257"/>
      <c r="D213" s="236" t="s">
        <v>192</v>
      </c>
      <c r="E213" s="258" t="s">
        <v>19</v>
      </c>
      <c r="F213" s="259" t="s">
        <v>201</v>
      </c>
      <c r="G213" s="257"/>
      <c r="H213" s="260">
        <v>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192</v>
      </c>
      <c r="AU213" s="266" t="s">
        <v>14</v>
      </c>
      <c r="AV213" s="15" t="s">
        <v>188</v>
      </c>
      <c r="AW213" s="15" t="s">
        <v>35</v>
      </c>
      <c r="AX213" s="15" t="s">
        <v>81</v>
      </c>
      <c r="AY213" s="266" t="s">
        <v>179</v>
      </c>
    </row>
    <row r="214" s="2" customFormat="1" ht="16.5" customHeight="1">
      <c r="A214" s="42"/>
      <c r="B214" s="43"/>
      <c r="C214" s="267" t="s">
        <v>305</v>
      </c>
      <c r="D214" s="267" t="s">
        <v>266</v>
      </c>
      <c r="E214" s="268" t="s">
        <v>2283</v>
      </c>
      <c r="F214" s="269" t="s">
        <v>2284</v>
      </c>
      <c r="G214" s="270" t="s">
        <v>325</v>
      </c>
      <c r="H214" s="271">
        <v>8</v>
      </c>
      <c r="I214" s="272"/>
      <c r="J214" s="273">
        <f>ROUND(I214*H214,2)</f>
        <v>0</v>
      </c>
      <c r="K214" s="269" t="s">
        <v>187</v>
      </c>
      <c r="L214" s="274"/>
      <c r="M214" s="275" t="s">
        <v>19</v>
      </c>
      <c r="N214" s="276" t="s">
        <v>45</v>
      </c>
      <c r="O214" s="88"/>
      <c r="P214" s="225">
        <f>O214*H214</f>
        <v>0</v>
      </c>
      <c r="Q214" s="225">
        <v>0.0030000000000000001</v>
      </c>
      <c r="R214" s="225">
        <f>Q214*H214</f>
        <v>0.024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2178</v>
      </c>
      <c r="AT214" s="227" t="s">
        <v>266</v>
      </c>
      <c r="AU214" s="227" t="s">
        <v>14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398</v>
      </c>
      <c r="BM214" s="227" t="s">
        <v>497</v>
      </c>
    </row>
    <row r="215" s="2" customFormat="1">
      <c r="A215" s="42"/>
      <c r="B215" s="43"/>
      <c r="C215" s="44"/>
      <c r="D215" s="236" t="s">
        <v>272</v>
      </c>
      <c r="E215" s="44"/>
      <c r="F215" s="277" t="s">
        <v>2286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272</v>
      </c>
      <c r="AU215" s="21" t="s">
        <v>14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2188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14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198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14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2425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14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2245</v>
      </c>
      <c r="G219" s="246"/>
      <c r="H219" s="249">
        <v>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14</v>
      </c>
      <c r="AV219" s="14" t="s">
        <v>14</v>
      </c>
      <c r="AW219" s="14" t="s">
        <v>35</v>
      </c>
      <c r="AX219" s="14" t="s">
        <v>74</v>
      </c>
      <c r="AY219" s="255" t="s">
        <v>179</v>
      </c>
    </row>
    <row r="220" s="13" customFormat="1">
      <c r="A220" s="13"/>
      <c r="B220" s="234"/>
      <c r="C220" s="235"/>
      <c r="D220" s="236" t="s">
        <v>192</v>
      </c>
      <c r="E220" s="237" t="s">
        <v>19</v>
      </c>
      <c r="F220" s="238" t="s">
        <v>2247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192</v>
      </c>
      <c r="AU220" s="244" t="s">
        <v>14</v>
      </c>
      <c r="AV220" s="13" t="s">
        <v>81</v>
      </c>
      <c r="AW220" s="13" t="s">
        <v>35</v>
      </c>
      <c r="AX220" s="13" t="s">
        <v>74</v>
      </c>
      <c r="AY220" s="244" t="s">
        <v>179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457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14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5" customFormat="1">
      <c r="A222" s="15"/>
      <c r="B222" s="256"/>
      <c r="C222" s="257"/>
      <c r="D222" s="236" t="s">
        <v>192</v>
      </c>
      <c r="E222" s="258" t="s">
        <v>19</v>
      </c>
      <c r="F222" s="259" t="s">
        <v>201</v>
      </c>
      <c r="G222" s="257"/>
      <c r="H222" s="260">
        <v>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192</v>
      </c>
      <c r="AU222" s="266" t="s">
        <v>14</v>
      </c>
      <c r="AV222" s="15" t="s">
        <v>188</v>
      </c>
      <c r="AW222" s="15" t="s">
        <v>35</v>
      </c>
      <c r="AX222" s="15" t="s">
        <v>81</v>
      </c>
      <c r="AY222" s="266" t="s">
        <v>179</v>
      </c>
    </row>
    <row r="223" s="2" customFormat="1" ht="16.5" customHeight="1">
      <c r="A223" s="42"/>
      <c r="B223" s="43"/>
      <c r="C223" s="216" t="s">
        <v>360</v>
      </c>
      <c r="D223" s="216" t="s">
        <v>183</v>
      </c>
      <c r="E223" s="217" t="s">
        <v>2295</v>
      </c>
      <c r="F223" s="218" t="s">
        <v>2296</v>
      </c>
      <c r="G223" s="219" t="s">
        <v>325</v>
      </c>
      <c r="H223" s="220">
        <v>8</v>
      </c>
      <c r="I223" s="221"/>
      <c r="J223" s="222">
        <f>ROUND(I223*H223,2)</f>
        <v>0</v>
      </c>
      <c r="K223" s="218" t="s">
        <v>187</v>
      </c>
      <c r="L223" s="48"/>
      <c r="M223" s="223" t="s">
        <v>19</v>
      </c>
      <c r="N223" s="224" t="s">
        <v>45</v>
      </c>
      <c r="O223" s="88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7" t="s">
        <v>398</v>
      </c>
      <c r="AT223" s="227" t="s">
        <v>183</v>
      </c>
      <c r="AU223" s="227" t="s">
        <v>14</v>
      </c>
      <c r="AY223" s="21" t="s">
        <v>179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1" t="s">
        <v>81</v>
      </c>
      <c r="BK223" s="228">
        <f>ROUND(I223*H223,2)</f>
        <v>0</v>
      </c>
      <c r="BL223" s="21" t="s">
        <v>398</v>
      </c>
      <c r="BM223" s="227" t="s">
        <v>347</v>
      </c>
    </row>
    <row r="224" s="2" customFormat="1">
      <c r="A224" s="42"/>
      <c r="B224" s="43"/>
      <c r="C224" s="44"/>
      <c r="D224" s="229" t="s">
        <v>190</v>
      </c>
      <c r="E224" s="44"/>
      <c r="F224" s="230" t="s">
        <v>2297</v>
      </c>
      <c r="G224" s="44"/>
      <c r="H224" s="44"/>
      <c r="I224" s="231"/>
      <c r="J224" s="44"/>
      <c r="K224" s="44"/>
      <c r="L224" s="48"/>
      <c r="M224" s="232"/>
      <c r="N224" s="233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190</v>
      </c>
      <c r="AU224" s="21" t="s">
        <v>14</v>
      </c>
    </row>
    <row r="225" s="2" customFormat="1">
      <c r="A225" s="42"/>
      <c r="B225" s="43"/>
      <c r="C225" s="44"/>
      <c r="D225" s="236" t="s">
        <v>272</v>
      </c>
      <c r="E225" s="44"/>
      <c r="F225" s="277" t="s">
        <v>2436</v>
      </c>
      <c r="G225" s="44"/>
      <c r="H225" s="44"/>
      <c r="I225" s="231"/>
      <c r="J225" s="44"/>
      <c r="K225" s="44"/>
      <c r="L225" s="48"/>
      <c r="M225" s="232"/>
      <c r="N225" s="233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272</v>
      </c>
      <c r="AU225" s="21" t="s">
        <v>14</v>
      </c>
    </row>
    <row r="226" s="2" customFormat="1" ht="16.5" customHeight="1">
      <c r="A226" s="42"/>
      <c r="B226" s="43"/>
      <c r="C226" s="267" t="s">
        <v>310</v>
      </c>
      <c r="D226" s="267" t="s">
        <v>266</v>
      </c>
      <c r="E226" s="268" t="s">
        <v>2302</v>
      </c>
      <c r="F226" s="269" t="s">
        <v>2303</v>
      </c>
      <c r="G226" s="270" t="s">
        <v>325</v>
      </c>
      <c r="H226" s="271">
        <v>7</v>
      </c>
      <c r="I226" s="272"/>
      <c r="J226" s="273">
        <f>ROUND(I226*H226,2)</f>
        <v>0</v>
      </c>
      <c r="K226" s="269" t="s">
        <v>187</v>
      </c>
      <c r="L226" s="274"/>
      <c r="M226" s="275" t="s">
        <v>19</v>
      </c>
      <c r="N226" s="276" t="s">
        <v>45</v>
      </c>
      <c r="O226" s="88"/>
      <c r="P226" s="225">
        <f>O226*H226</f>
        <v>0</v>
      </c>
      <c r="Q226" s="225">
        <v>0.00029999999999999997</v>
      </c>
      <c r="R226" s="225">
        <f>Q226*H226</f>
        <v>0.0020999999999999999</v>
      </c>
      <c r="S226" s="225">
        <v>0</v>
      </c>
      <c r="T226" s="226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7" t="s">
        <v>2178</v>
      </c>
      <c r="AT226" s="227" t="s">
        <v>266</v>
      </c>
      <c r="AU226" s="227" t="s">
        <v>14</v>
      </c>
      <c r="AY226" s="21" t="s">
        <v>179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1" t="s">
        <v>81</v>
      </c>
      <c r="BK226" s="228">
        <f>ROUND(I226*H226,2)</f>
        <v>0</v>
      </c>
      <c r="BL226" s="21" t="s">
        <v>398</v>
      </c>
      <c r="BM226" s="227" t="s">
        <v>354</v>
      </c>
    </row>
    <row r="227" s="2" customFormat="1" ht="16.5" customHeight="1">
      <c r="A227" s="42"/>
      <c r="B227" s="43"/>
      <c r="C227" s="267" t="s">
        <v>313</v>
      </c>
      <c r="D227" s="267" t="s">
        <v>266</v>
      </c>
      <c r="E227" s="268" t="s">
        <v>2299</v>
      </c>
      <c r="F227" s="269" t="s">
        <v>2300</v>
      </c>
      <c r="G227" s="270" t="s">
        <v>325</v>
      </c>
      <c r="H227" s="271">
        <v>1</v>
      </c>
      <c r="I227" s="272"/>
      <c r="J227" s="273">
        <f>ROUND(I227*H227,2)</f>
        <v>0</v>
      </c>
      <c r="K227" s="269" t="s">
        <v>187</v>
      </c>
      <c r="L227" s="274"/>
      <c r="M227" s="275" t="s">
        <v>19</v>
      </c>
      <c r="N227" s="276" t="s">
        <v>45</v>
      </c>
      <c r="O227" s="88"/>
      <c r="P227" s="225">
        <f>O227*H227</f>
        <v>0</v>
      </c>
      <c r="Q227" s="225">
        <v>0.00050000000000000001</v>
      </c>
      <c r="R227" s="225">
        <f>Q227*H227</f>
        <v>0.00050000000000000001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2178</v>
      </c>
      <c r="AT227" s="227" t="s">
        <v>266</v>
      </c>
      <c r="AU227" s="227" t="s">
        <v>14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398</v>
      </c>
      <c r="BM227" s="227" t="s">
        <v>358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2325</v>
      </c>
      <c r="F228" s="214" t="s">
        <v>2326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SUM(P229:P311)</f>
        <v>0</v>
      </c>
      <c r="Q228" s="208"/>
      <c r="R228" s="209">
        <f>SUM(R229:R311)</f>
        <v>52.346388999999995</v>
      </c>
      <c r="S228" s="208"/>
      <c r="T228" s="210">
        <f>SUM(T229:T311)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189</v>
      </c>
      <c r="AT228" s="212" t="s">
        <v>73</v>
      </c>
      <c r="AU228" s="212" t="s">
        <v>81</v>
      </c>
      <c r="AY228" s="211" t="s">
        <v>179</v>
      </c>
      <c r="BK228" s="213">
        <f>SUM(BK229:BK311)</f>
        <v>0</v>
      </c>
    </row>
    <row r="229" s="2" customFormat="1" ht="33" customHeight="1">
      <c r="A229" s="42"/>
      <c r="B229" s="43"/>
      <c r="C229" s="216" t="s">
        <v>377</v>
      </c>
      <c r="D229" s="216" t="s">
        <v>183</v>
      </c>
      <c r="E229" s="217" t="s">
        <v>2327</v>
      </c>
      <c r="F229" s="218" t="s">
        <v>2328</v>
      </c>
      <c r="G229" s="219" t="s">
        <v>216</v>
      </c>
      <c r="H229" s="220">
        <v>1.8959999999999999</v>
      </c>
      <c r="I229" s="221"/>
      <c r="J229" s="222">
        <f>ROUND(I229*H229,2)</f>
        <v>0</v>
      </c>
      <c r="K229" s="218" t="s">
        <v>187</v>
      </c>
      <c r="L229" s="48"/>
      <c r="M229" s="223" t="s">
        <v>19</v>
      </c>
      <c r="N229" s="224" t="s">
        <v>45</v>
      </c>
      <c r="O229" s="88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7" t="s">
        <v>398</v>
      </c>
      <c r="AT229" s="227" t="s">
        <v>183</v>
      </c>
      <c r="AU229" s="227" t="s">
        <v>14</v>
      </c>
      <c r="AY229" s="21" t="s">
        <v>179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1" t="s">
        <v>81</v>
      </c>
      <c r="BK229" s="228">
        <f>ROUND(I229*H229,2)</f>
        <v>0</v>
      </c>
      <c r="BL229" s="21" t="s">
        <v>398</v>
      </c>
      <c r="BM229" s="227" t="s">
        <v>392</v>
      </c>
    </row>
    <row r="230" s="2" customFormat="1">
      <c r="A230" s="42"/>
      <c r="B230" s="43"/>
      <c r="C230" s="44"/>
      <c r="D230" s="229" t="s">
        <v>190</v>
      </c>
      <c r="E230" s="44"/>
      <c r="F230" s="230" t="s">
        <v>2329</v>
      </c>
      <c r="G230" s="44"/>
      <c r="H230" s="44"/>
      <c r="I230" s="231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190</v>
      </c>
      <c r="AU230" s="21" t="s">
        <v>14</v>
      </c>
    </row>
    <row r="231" s="13" customFormat="1">
      <c r="A231" s="13"/>
      <c r="B231" s="234"/>
      <c r="C231" s="235"/>
      <c r="D231" s="236" t="s">
        <v>192</v>
      </c>
      <c r="E231" s="237" t="s">
        <v>19</v>
      </c>
      <c r="F231" s="238" t="s">
        <v>2437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192</v>
      </c>
      <c r="AU231" s="244" t="s">
        <v>14</v>
      </c>
      <c r="AV231" s="13" t="s">
        <v>81</v>
      </c>
      <c r="AW231" s="13" t="s">
        <v>35</v>
      </c>
      <c r="AX231" s="13" t="s">
        <v>74</v>
      </c>
      <c r="AY231" s="244" t="s">
        <v>179</v>
      </c>
    </row>
    <row r="232" s="14" customFormat="1">
      <c r="A232" s="14"/>
      <c r="B232" s="245"/>
      <c r="C232" s="246"/>
      <c r="D232" s="236" t="s">
        <v>192</v>
      </c>
      <c r="E232" s="247" t="s">
        <v>19</v>
      </c>
      <c r="F232" s="248" t="s">
        <v>2438</v>
      </c>
      <c r="G232" s="246"/>
      <c r="H232" s="249">
        <v>1.54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192</v>
      </c>
      <c r="AU232" s="255" t="s">
        <v>14</v>
      </c>
      <c r="AV232" s="14" t="s">
        <v>14</v>
      </c>
      <c r="AW232" s="14" t="s">
        <v>35</v>
      </c>
      <c r="AX232" s="14" t="s">
        <v>74</v>
      </c>
      <c r="AY232" s="255" t="s">
        <v>179</v>
      </c>
    </row>
    <row r="233" s="14" customFormat="1">
      <c r="A233" s="14"/>
      <c r="B233" s="245"/>
      <c r="C233" s="246"/>
      <c r="D233" s="236" t="s">
        <v>192</v>
      </c>
      <c r="E233" s="247" t="s">
        <v>19</v>
      </c>
      <c r="F233" s="248" t="s">
        <v>2439</v>
      </c>
      <c r="G233" s="246"/>
      <c r="H233" s="249">
        <v>0.35599999999999998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192</v>
      </c>
      <c r="AU233" s="255" t="s">
        <v>14</v>
      </c>
      <c r="AV233" s="14" t="s">
        <v>14</v>
      </c>
      <c r="AW233" s="14" t="s">
        <v>35</v>
      </c>
      <c r="AX233" s="14" t="s">
        <v>74</v>
      </c>
      <c r="AY233" s="255" t="s">
        <v>179</v>
      </c>
    </row>
    <row r="234" s="15" customFormat="1">
      <c r="A234" s="15"/>
      <c r="B234" s="256"/>
      <c r="C234" s="257"/>
      <c r="D234" s="236" t="s">
        <v>192</v>
      </c>
      <c r="E234" s="258" t="s">
        <v>19</v>
      </c>
      <c r="F234" s="259" t="s">
        <v>201</v>
      </c>
      <c r="G234" s="257"/>
      <c r="H234" s="260">
        <v>1.8959999999999999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192</v>
      </c>
      <c r="AU234" s="266" t="s">
        <v>14</v>
      </c>
      <c r="AV234" s="15" t="s">
        <v>188</v>
      </c>
      <c r="AW234" s="15" t="s">
        <v>35</v>
      </c>
      <c r="AX234" s="15" t="s">
        <v>81</v>
      </c>
      <c r="AY234" s="266" t="s">
        <v>179</v>
      </c>
    </row>
    <row r="235" s="2" customFormat="1" ht="37.8" customHeight="1">
      <c r="A235" s="42"/>
      <c r="B235" s="43"/>
      <c r="C235" s="216" t="s">
        <v>383</v>
      </c>
      <c r="D235" s="216" t="s">
        <v>183</v>
      </c>
      <c r="E235" s="217" t="s">
        <v>2331</v>
      </c>
      <c r="F235" s="218" t="s">
        <v>2332</v>
      </c>
      <c r="G235" s="219" t="s">
        <v>204</v>
      </c>
      <c r="H235" s="220">
        <v>239</v>
      </c>
      <c r="I235" s="221"/>
      <c r="J235" s="222">
        <f>ROUND(I235*H235,2)</f>
        <v>0</v>
      </c>
      <c r="K235" s="218" t="s">
        <v>187</v>
      </c>
      <c r="L235" s="48"/>
      <c r="M235" s="223" t="s">
        <v>19</v>
      </c>
      <c r="N235" s="224" t="s">
        <v>45</v>
      </c>
      <c r="O235" s="88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7" t="s">
        <v>398</v>
      </c>
      <c r="AT235" s="227" t="s">
        <v>183</v>
      </c>
      <c r="AU235" s="227" t="s">
        <v>14</v>
      </c>
      <c r="AY235" s="21" t="s">
        <v>179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1" t="s">
        <v>81</v>
      </c>
      <c r="BK235" s="228">
        <f>ROUND(I235*H235,2)</f>
        <v>0</v>
      </c>
      <c r="BL235" s="21" t="s">
        <v>398</v>
      </c>
      <c r="BM235" s="227" t="s">
        <v>2440</v>
      </c>
    </row>
    <row r="236" s="2" customFormat="1">
      <c r="A236" s="42"/>
      <c r="B236" s="43"/>
      <c r="C236" s="44"/>
      <c r="D236" s="229" t="s">
        <v>190</v>
      </c>
      <c r="E236" s="44"/>
      <c r="F236" s="230" t="s">
        <v>2333</v>
      </c>
      <c r="G236" s="44"/>
      <c r="H236" s="44"/>
      <c r="I236" s="231"/>
      <c r="J236" s="44"/>
      <c r="K236" s="44"/>
      <c r="L236" s="48"/>
      <c r="M236" s="232"/>
      <c r="N236" s="233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1" t="s">
        <v>190</v>
      </c>
      <c r="AU236" s="21" t="s">
        <v>14</v>
      </c>
    </row>
    <row r="237" s="13" customFormat="1">
      <c r="A237" s="13"/>
      <c r="B237" s="234"/>
      <c r="C237" s="235"/>
      <c r="D237" s="236" t="s">
        <v>192</v>
      </c>
      <c r="E237" s="237" t="s">
        <v>19</v>
      </c>
      <c r="F237" s="238" t="s">
        <v>2188</v>
      </c>
      <c r="G237" s="235"/>
      <c r="H237" s="237" t="s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192</v>
      </c>
      <c r="AU237" s="244" t="s">
        <v>14</v>
      </c>
      <c r="AV237" s="13" t="s">
        <v>81</v>
      </c>
      <c r="AW237" s="13" t="s">
        <v>35</v>
      </c>
      <c r="AX237" s="13" t="s">
        <v>74</v>
      </c>
      <c r="AY237" s="244" t="s">
        <v>179</v>
      </c>
    </row>
    <row r="238" s="13" customFormat="1">
      <c r="A238" s="13"/>
      <c r="B238" s="234"/>
      <c r="C238" s="235"/>
      <c r="D238" s="236" t="s">
        <v>192</v>
      </c>
      <c r="E238" s="237" t="s">
        <v>19</v>
      </c>
      <c r="F238" s="238" t="s">
        <v>198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192</v>
      </c>
      <c r="AU238" s="244" t="s">
        <v>14</v>
      </c>
      <c r="AV238" s="13" t="s">
        <v>81</v>
      </c>
      <c r="AW238" s="13" t="s">
        <v>35</v>
      </c>
      <c r="AX238" s="13" t="s">
        <v>74</v>
      </c>
      <c r="AY238" s="244" t="s">
        <v>179</v>
      </c>
    </row>
    <row r="239" s="13" customFormat="1">
      <c r="A239" s="13"/>
      <c r="B239" s="234"/>
      <c r="C239" s="235"/>
      <c r="D239" s="236" t="s">
        <v>192</v>
      </c>
      <c r="E239" s="237" t="s">
        <v>19</v>
      </c>
      <c r="F239" s="238" t="s">
        <v>199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192</v>
      </c>
      <c r="AU239" s="244" t="s">
        <v>14</v>
      </c>
      <c r="AV239" s="13" t="s">
        <v>81</v>
      </c>
      <c r="AW239" s="13" t="s">
        <v>35</v>
      </c>
      <c r="AX239" s="13" t="s">
        <v>74</v>
      </c>
      <c r="AY239" s="244" t="s">
        <v>179</v>
      </c>
    </row>
    <row r="240" s="13" customFormat="1">
      <c r="A240" s="13"/>
      <c r="B240" s="234"/>
      <c r="C240" s="235"/>
      <c r="D240" s="236" t="s">
        <v>192</v>
      </c>
      <c r="E240" s="237" t="s">
        <v>19</v>
      </c>
      <c r="F240" s="238" t="s">
        <v>2441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192</v>
      </c>
      <c r="AU240" s="244" t="s">
        <v>14</v>
      </c>
      <c r="AV240" s="13" t="s">
        <v>81</v>
      </c>
      <c r="AW240" s="13" t="s">
        <v>35</v>
      </c>
      <c r="AX240" s="13" t="s">
        <v>74</v>
      </c>
      <c r="AY240" s="244" t="s">
        <v>179</v>
      </c>
    </row>
    <row r="241" s="14" customFormat="1">
      <c r="A241" s="14"/>
      <c r="B241" s="245"/>
      <c r="C241" s="246"/>
      <c r="D241" s="236" t="s">
        <v>192</v>
      </c>
      <c r="E241" s="247" t="s">
        <v>19</v>
      </c>
      <c r="F241" s="248" t="s">
        <v>2420</v>
      </c>
      <c r="G241" s="246"/>
      <c r="H241" s="249">
        <v>280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192</v>
      </c>
      <c r="AU241" s="255" t="s">
        <v>14</v>
      </c>
      <c r="AV241" s="14" t="s">
        <v>14</v>
      </c>
      <c r="AW241" s="14" t="s">
        <v>35</v>
      </c>
      <c r="AX241" s="14" t="s">
        <v>74</v>
      </c>
      <c r="AY241" s="255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2442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14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4" customFormat="1">
      <c r="A243" s="14"/>
      <c r="B243" s="245"/>
      <c r="C243" s="246"/>
      <c r="D243" s="236" t="s">
        <v>192</v>
      </c>
      <c r="E243" s="247" t="s">
        <v>19</v>
      </c>
      <c r="F243" s="248" t="s">
        <v>2443</v>
      </c>
      <c r="G243" s="246"/>
      <c r="H243" s="249">
        <v>-41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192</v>
      </c>
      <c r="AU243" s="255" t="s">
        <v>14</v>
      </c>
      <c r="AV243" s="14" t="s">
        <v>14</v>
      </c>
      <c r="AW243" s="14" t="s">
        <v>35</v>
      </c>
      <c r="AX243" s="14" t="s">
        <v>74</v>
      </c>
      <c r="AY243" s="255" t="s">
        <v>179</v>
      </c>
    </row>
    <row r="244" s="15" customFormat="1">
      <c r="A244" s="15"/>
      <c r="B244" s="256"/>
      <c r="C244" s="257"/>
      <c r="D244" s="236" t="s">
        <v>192</v>
      </c>
      <c r="E244" s="258" t="s">
        <v>19</v>
      </c>
      <c r="F244" s="259" t="s">
        <v>201</v>
      </c>
      <c r="G244" s="257"/>
      <c r="H244" s="260">
        <v>239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192</v>
      </c>
      <c r="AU244" s="266" t="s">
        <v>14</v>
      </c>
      <c r="AV244" s="15" t="s">
        <v>188</v>
      </c>
      <c r="AW244" s="15" t="s">
        <v>35</v>
      </c>
      <c r="AX244" s="15" t="s">
        <v>81</v>
      </c>
      <c r="AY244" s="266" t="s">
        <v>179</v>
      </c>
    </row>
    <row r="245" s="2" customFormat="1" ht="24.15" customHeight="1">
      <c r="A245" s="42"/>
      <c r="B245" s="43"/>
      <c r="C245" s="216" t="s">
        <v>389</v>
      </c>
      <c r="D245" s="216" t="s">
        <v>183</v>
      </c>
      <c r="E245" s="217" t="s">
        <v>2347</v>
      </c>
      <c r="F245" s="218" t="s">
        <v>2348</v>
      </c>
      <c r="G245" s="219" t="s">
        <v>216</v>
      </c>
      <c r="H245" s="220">
        <v>22.600000000000001</v>
      </c>
      <c r="I245" s="221"/>
      <c r="J245" s="222">
        <f>ROUND(I245*H245,2)</f>
        <v>0</v>
      </c>
      <c r="K245" s="218" t="s">
        <v>187</v>
      </c>
      <c r="L245" s="48"/>
      <c r="M245" s="223" t="s">
        <v>19</v>
      </c>
      <c r="N245" s="224" t="s">
        <v>45</v>
      </c>
      <c r="O245" s="8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7" t="s">
        <v>398</v>
      </c>
      <c r="AT245" s="227" t="s">
        <v>183</v>
      </c>
      <c r="AU245" s="227" t="s">
        <v>14</v>
      </c>
      <c r="AY245" s="21" t="s">
        <v>179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1" t="s">
        <v>81</v>
      </c>
      <c r="BK245" s="228">
        <f>ROUND(I245*H245,2)</f>
        <v>0</v>
      </c>
      <c r="BL245" s="21" t="s">
        <v>398</v>
      </c>
      <c r="BM245" s="227" t="s">
        <v>2444</v>
      </c>
    </row>
    <row r="246" s="2" customFormat="1">
      <c r="A246" s="42"/>
      <c r="B246" s="43"/>
      <c r="C246" s="44"/>
      <c r="D246" s="229" t="s">
        <v>190</v>
      </c>
      <c r="E246" s="44"/>
      <c r="F246" s="230" t="s">
        <v>2350</v>
      </c>
      <c r="G246" s="44"/>
      <c r="H246" s="44"/>
      <c r="I246" s="231"/>
      <c r="J246" s="44"/>
      <c r="K246" s="44"/>
      <c r="L246" s="48"/>
      <c r="M246" s="232"/>
      <c r="N246" s="233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190</v>
      </c>
      <c r="AU246" s="21" t="s">
        <v>14</v>
      </c>
    </row>
    <row r="247" s="13" customFormat="1">
      <c r="A247" s="13"/>
      <c r="B247" s="234"/>
      <c r="C247" s="235"/>
      <c r="D247" s="236" t="s">
        <v>192</v>
      </c>
      <c r="E247" s="237" t="s">
        <v>19</v>
      </c>
      <c r="F247" s="238" t="s">
        <v>2351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192</v>
      </c>
      <c r="AU247" s="244" t="s">
        <v>14</v>
      </c>
      <c r="AV247" s="13" t="s">
        <v>81</v>
      </c>
      <c r="AW247" s="13" t="s">
        <v>35</v>
      </c>
      <c r="AX247" s="13" t="s">
        <v>74</v>
      </c>
      <c r="AY247" s="244" t="s">
        <v>179</v>
      </c>
    </row>
    <row r="248" s="14" customFormat="1">
      <c r="A248" s="14"/>
      <c r="B248" s="245"/>
      <c r="C248" s="246"/>
      <c r="D248" s="236" t="s">
        <v>192</v>
      </c>
      <c r="E248" s="247" t="s">
        <v>19</v>
      </c>
      <c r="F248" s="248" t="s">
        <v>2445</v>
      </c>
      <c r="G248" s="246"/>
      <c r="H248" s="249">
        <v>22.600000000000001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192</v>
      </c>
      <c r="AU248" s="255" t="s">
        <v>14</v>
      </c>
      <c r="AV248" s="14" t="s">
        <v>14</v>
      </c>
      <c r="AW248" s="14" t="s">
        <v>35</v>
      </c>
      <c r="AX248" s="14" t="s">
        <v>74</v>
      </c>
      <c r="AY248" s="255" t="s">
        <v>179</v>
      </c>
    </row>
    <row r="249" s="15" customFormat="1">
      <c r="A249" s="15"/>
      <c r="B249" s="256"/>
      <c r="C249" s="257"/>
      <c r="D249" s="236" t="s">
        <v>192</v>
      </c>
      <c r="E249" s="258" t="s">
        <v>19</v>
      </c>
      <c r="F249" s="259" t="s">
        <v>201</v>
      </c>
      <c r="G249" s="257"/>
      <c r="H249" s="260">
        <v>22.600000000000001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192</v>
      </c>
      <c r="AU249" s="266" t="s">
        <v>14</v>
      </c>
      <c r="AV249" s="15" t="s">
        <v>188</v>
      </c>
      <c r="AW249" s="15" t="s">
        <v>35</v>
      </c>
      <c r="AX249" s="15" t="s">
        <v>81</v>
      </c>
      <c r="AY249" s="266" t="s">
        <v>179</v>
      </c>
    </row>
    <row r="250" s="2" customFormat="1" ht="24.15" customHeight="1">
      <c r="A250" s="42"/>
      <c r="B250" s="43"/>
      <c r="C250" s="216" t="s">
        <v>395</v>
      </c>
      <c r="D250" s="216" t="s">
        <v>183</v>
      </c>
      <c r="E250" s="217" t="s">
        <v>2353</v>
      </c>
      <c r="F250" s="218" t="s">
        <v>2354</v>
      </c>
      <c r="G250" s="219" t="s">
        <v>216</v>
      </c>
      <c r="H250" s="220">
        <v>0.29599999999999999</v>
      </c>
      <c r="I250" s="221"/>
      <c r="J250" s="222">
        <f>ROUND(I250*H250,2)</f>
        <v>0</v>
      </c>
      <c r="K250" s="218" t="s">
        <v>187</v>
      </c>
      <c r="L250" s="48"/>
      <c r="M250" s="223" t="s">
        <v>19</v>
      </c>
      <c r="N250" s="224" t="s">
        <v>45</v>
      </c>
      <c r="O250" s="88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7" t="s">
        <v>398</v>
      </c>
      <c r="AT250" s="227" t="s">
        <v>183</v>
      </c>
      <c r="AU250" s="227" t="s">
        <v>14</v>
      </c>
      <c r="AY250" s="21" t="s">
        <v>179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1" t="s">
        <v>81</v>
      </c>
      <c r="BK250" s="228">
        <f>ROUND(I250*H250,2)</f>
        <v>0</v>
      </c>
      <c r="BL250" s="21" t="s">
        <v>398</v>
      </c>
      <c r="BM250" s="227" t="s">
        <v>2446</v>
      </c>
    </row>
    <row r="251" s="2" customFormat="1">
      <c r="A251" s="42"/>
      <c r="B251" s="43"/>
      <c r="C251" s="44"/>
      <c r="D251" s="229" t="s">
        <v>190</v>
      </c>
      <c r="E251" s="44"/>
      <c r="F251" s="230" t="s">
        <v>2355</v>
      </c>
      <c r="G251" s="44"/>
      <c r="H251" s="44"/>
      <c r="I251" s="231"/>
      <c r="J251" s="44"/>
      <c r="K251" s="44"/>
      <c r="L251" s="48"/>
      <c r="M251" s="232"/>
      <c r="N251" s="233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190</v>
      </c>
      <c r="AU251" s="21" t="s">
        <v>14</v>
      </c>
    </row>
    <row r="252" s="2" customFormat="1" ht="33" customHeight="1">
      <c r="A252" s="42"/>
      <c r="B252" s="43"/>
      <c r="C252" s="216" t="s">
        <v>401</v>
      </c>
      <c r="D252" s="216" t="s">
        <v>183</v>
      </c>
      <c r="E252" s="217" t="s">
        <v>2357</v>
      </c>
      <c r="F252" s="218" t="s">
        <v>2358</v>
      </c>
      <c r="G252" s="219" t="s">
        <v>204</v>
      </c>
      <c r="H252" s="220">
        <v>239</v>
      </c>
      <c r="I252" s="221"/>
      <c r="J252" s="222">
        <f>ROUND(I252*H252,2)</f>
        <v>0</v>
      </c>
      <c r="K252" s="218" t="s">
        <v>187</v>
      </c>
      <c r="L252" s="48"/>
      <c r="M252" s="223" t="s">
        <v>19</v>
      </c>
      <c r="N252" s="224" t="s">
        <v>45</v>
      </c>
      <c r="O252" s="88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7" t="s">
        <v>398</v>
      </c>
      <c r="AT252" s="227" t="s">
        <v>183</v>
      </c>
      <c r="AU252" s="227" t="s">
        <v>14</v>
      </c>
      <c r="AY252" s="21" t="s">
        <v>179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1" t="s">
        <v>81</v>
      </c>
      <c r="BK252" s="228">
        <f>ROUND(I252*H252,2)</f>
        <v>0</v>
      </c>
      <c r="BL252" s="21" t="s">
        <v>398</v>
      </c>
      <c r="BM252" s="227" t="s">
        <v>2447</v>
      </c>
    </row>
    <row r="253" s="2" customFormat="1">
      <c r="A253" s="42"/>
      <c r="B253" s="43"/>
      <c r="C253" s="44"/>
      <c r="D253" s="229" t="s">
        <v>190</v>
      </c>
      <c r="E253" s="44"/>
      <c r="F253" s="230" t="s">
        <v>2359</v>
      </c>
      <c r="G253" s="44"/>
      <c r="H253" s="44"/>
      <c r="I253" s="231"/>
      <c r="J253" s="44"/>
      <c r="K253" s="44"/>
      <c r="L253" s="48"/>
      <c r="M253" s="232"/>
      <c r="N253" s="233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190</v>
      </c>
      <c r="AU253" s="21" t="s">
        <v>14</v>
      </c>
    </row>
    <row r="254" s="13" customFormat="1">
      <c r="A254" s="13"/>
      <c r="B254" s="234"/>
      <c r="C254" s="235"/>
      <c r="D254" s="236" t="s">
        <v>192</v>
      </c>
      <c r="E254" s="237" t="s">
        <v>19</v>
      </c>
      <c r="F254" s="238" t="s">
        <v>2441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192</v>
      </c>
      <c r="AU254" s="244" t="s">
        <v>14</v>
      </c>
      <c r="AV254" s="13" t="s">
        <v>81</v>
      </c>
      <c r="AW254" s="13" t="s">
        <v>35</v>
      </c>
      <c r="AX254" s="13" t="s">
        <v>74</v>
      </c>
      <c r="AY254" s="244" t="s">
        <v>179</v>
      </c>
    </row>
    <row r="255" s="14" customFormat="1">
      <c r="A255" s="14"/>
      <c r="B255" s="245"/>
      <c r="C255" s="246"/>
      <c r="D255" s="236" t="s">
        <v>192</v>
      </c>
      <c r="E255" s="247" t="s">
        <v>19</v>
      </c>
      <c r="F255" s="248" t="s">
        <v>2420</v>
      </c>
      <c r="G255" s="246"/>
      <c r="H255" s="249">
        <v>280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192</v>
      </c>
      <c r="AU255" s="255" t="s">
        <v>14</v>
      </c>
      <c r="AV255" s="14" t="s">
        <v>14</v>
      </c>
      <c r="AW255" s="14" t="s">
        <v>35</v>
      </c>
      <c r="AX255" s="14" t="s">
        <v>74</v>
      </c>
      <c r="AY255" s="255" t="s">
        <v>179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2442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14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4" customFormat="1">
      <c r="A257" s="14"/>
      <c r="B257" s="245"/>
      <c r="C257" s="246"/>
      <c r="D257" s="236" t="s">
        <v>192</v>
      </c>
      <c r="E257" s="247" t="s">
        <v>19</v>
      </c>
      <c r="F257" s="248" t="s">
        <v>2443</v>
      </c>
      <c r="G257" s="246"/>
      <c r="H257" s="249">
        <v>-41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192</v>
      </c>
      <c r="AU257" s="255" t="s">
        <v>14</v>
      </c>
      <c r="AV257" s="14" t="s">
        <v>14</v>
      </c>
      <c r="AW257" s="14" t="s">
        <v>35</v>
      </c>
      <c r="AX257" s="14" t="s">
        <v>74</v>
      </c>
      <c r="AY257" s="255" t="s">
        <v>179</v>
      </c>
    </row>
    <row r="258" s="15" customFormat="1">
      <c r="A258" s="15"/>
      <c r="B258" s="256"/>
      <c r="C258" s="257"/>
      <c r="D258" s="236" t="s">
        <v>192</v>
      </c>
      <c r="E258" s="258" t="s">
        <v>19</v>
      </c>
      <c r="F258" s="259" t="s">
        <v>201</v>
      </c>
      <c r="G258" s="257"/>
      <c r="H258" s="260">
        <v>239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192</v>
      </c>
      <c r="AU258" s="266" t="s">
        <v>14</v>
      </c>
      <c r="AV258" s="15" t="s">
        <v>188</v>
      </c>
      <c r="AW258" s="15" t="s">
        <v>35</v>
      </c>
      <c r="AX258" s="15" t="s">
        <v>81</v>
      </c>
      <c r="AY258" s="266" t="s">
        <v>179</v>
      </c>
    </row>
    <row r="259" s="2" customFormat="1" ht="16.5" customHeight="1">
      <c r="A259" s="42"/>
      <c r="B259" s="43"/>
      <c r="C259" s="216" t="s">
        <v>408</v>
      </c>
      <c r="D259" s="216" t="s">
        <v>183</v>
      </c>
      <c r="E259" s="217" t="s">
        <v>2366</v>
      </c>
      <c r="F259" s="218" t="s">
        <v>2367</v>
      </c>
      <c r="G259" s="219" t="s">
        <v>216</v>
      </c>
      <c r="H259" s="220">
        <v>21</v>
      </c>
      <c r="I259" s="221"/>
      <c r="J259" s="222">
        <f>ROUND(I259*H259,2)</f>
        <v>0</v>
      </c>
      <c r="K259" s="218" t="s">
        <v>187</v>
      </c>
      <c r="L259" s="48"/>
      <c r="M259" s="223" t="s">
        <v>19</v>
      </c>
      <c r="N259" s="224" t="s">
        <v>45</v>
      </c>
      <c r="O259" s="88"/>
      <c r="P259" s="225">
        <f>O259*H259</f>
        <v>0</v>
      </c>
      <c r="Q259" s="225">
        <v>2.3010199999999998</v>
      </c>
      <c r="R259" s="225">
        <f>Q259*H259</f>
        <v>48.321419999999996</v>
      </c>
      <c r="S259" s="225">
        <v>0</v>
      </c>
      <c r="T259" s="226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7" t="s">
        <v>398</v>
      </c>
      <c r="AT259" s="227" t="s">
        <v>183</v>
      </c>
      <c r="AU259" s="227" t="s">
        <v>14</v>
      </c>
      <c r="AY259" s="21" t="s">
        <v>179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1" t="s">
        <v>81</v>
      </c>
      <c r="BK259" s="228">
        <f>ROUND(I259*H259,2)</f>
        <v>0</v>
      </c>
      <c r="BL259" s="21" t="s">
        <v>398</v>
      </c>
      <c r="BM259" s="227" t="s">
        <v>442</v>
      </c>
    </row>
    <row r="260" s="2" customFormat="1">
      <c r="A260" s="42"/>
      <c r="B260" s="43"/>
      <c r="C260" s="44"/>
      <c r="D260" s="229" t="s">
        <v>190</v>
      </c>
      <c r="E260" s="44"/>
      <c r="F260" s="230" t="s">
        <v>2368</v>
      </c>
      <c r="G260" s="44"/>
      <c r="H260" s="44"/>
      <c r="I260" s="231"/>
      <c r="J260" s="44"/>
      <c r="K260" s="44"/>
      <c r="L260" s="48"/>
      <c r="M260" s="232"/>
      <c r="N260" s="233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1" t="s">
        <v>190</v>
      </c>
      <c r="AU260" s="21" t="s">
        <v>14</v>
      </c>
    </row>
    <row r="261" s="14" customFormat="1">
      <c r="A261" s="14"/>
      <c r="B261" s="245"/>
      <c r="C261" s="246"/>
      <c r="D261" s="236" t="s">
        <v>192</v>
      </c>
      <c r="E261" s="247" t="s">
        <v>19</v>
      </c>
      <c r="F261" s="248" t="s">
        <v>2448</v>
      </c>
      <c r="G261" s="246"/>
      <c r="H261" s="249">
        <v>21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192</v>
      </c>
      <c r="AU261" s="255" t="s">
        <v>14</v>
      </c>
      <c r="AV261" s="14" t="s">
        <v>14</v>
      </c>
      <c r="AW261" s="14" t="s">
        <v>35</v>
      </c>
      <c r="AX261" s="14" t="s">
        <v>74</v>
      </c>
      <c r="AY261" s="255" t="s">
        <v>179</v>
      </c>
    </row>
    <row r="262" s="15" customFormat="1">
      <c r="A262" s="15"/>
      <c r="B262" s="256"/>
      <c r="C262" s="257"/>
      <c r="D262" s="236" t="s">
        <v>192</v>
      </c>
      <c r="E262" s="258" t="s">
        <v>19</v>
      </c>
      <c r="F262" s="259" t="s">
        <v>201</v>
      </c>
      <c r="G262" s="257"/>
      <c r="H262" s="260">
        <v>21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192</v>
      </c>
      <c r="AU262" s="266" t="s">
        <v>14</v>
      </c>
      <c r="AV262" s="15" t="s">
        <v>188</v>
      </c>
      <c r="AW262" s="15" t="s">
        <v>35</v>
      </c>
      <c r="AX262" s="15" t="s">
        <v>81</v>
      </c>
      <c r="AY262" s="266" t="s">
        <v>179</v>
      </c>
    </row>
    <row r="263" s="2" customFormat="1" ht="16.5" customHeight="1">
      <c r="A263" s="42"/>
      <c r="B263" s="43"/>
      <c r="C263" s="216" t="s">
        <v>417</v>
      </c>
      <c r="D263" s="216" t="s">
        <v>183</v>
      </c>
      <c r="E263" s="217" t="s">
        <v>2370</v>
      </c>
      <c r="F263" s="218" t="s">
        <v>2371</v>
      </c>
      <c r="G263" s="219" t="s">
        <v>216</v>
      </c>
      <c r="H263" s="220">
        <v>1.6000000000000001</v>
      </c>
      <c r="I263" s="221"/>
      <c r="J263" s="222">
        <f>ROUND(I263*H263,2)</f>
        <v>0</v>
      </c>
      <c r="K263" s="218" t="s">
        <v>187</v>
      </c>
      <c r="L263" s="48"/>
      <c r="M263" s="223" t="s">
        <v>19</v>
      </c>
      <c r="N263" s="224" t="s">
        <v>45</v>
      </c>
      <c r="O263" s="88"/>
      <c r="P263" s="225">
        <f>O263*H263</f>
        <v>0</v>
      </c>
      <c r="Q263" s="225">
        <v>2.3010199999999998</v>
      </c>
      <c r="R263" s="225">
        <f>Q263*H263</f>
        <v>3.681632</v>
      </c>
      <c r="S263" s="225">
        <v>0</v>
      </c>
      <c r="T263" s="226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7" t="s">
        <v>398</v>
      </c>
      <c r="AT263" s="227" t="s">
        <v>183</v>
      </c>
      <c r="AU263" s="227" t="s">
        <v>14</v>
      </c>
      <c r="AY263" s="21" t="s">
        <v>179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1" t="s">
        <v>81</v>
      </c>
      <c r="BK263" s="228">
        <f>ROUND(I263*H263,2)</f>
        <v>0</v>
      </c>
      <c r="BL263" s="21" t="s">
        <v>398</v>
      </c>
      <c r="BM263" s="227" t="s">
        <v>447</v>
      </c>
    </row>
    <row r="264" s="2" customFormat="1">
      <c r="A264" s="42"/>
      <c r="B264" s="43"/>
      <c r="C264" s="44"/>
      <c r="D264" s="229" t="s">
        <v>190</v>
      </c>
      <c r="E264" s="44"/>
      <c r="F264" s="230" t="s">
        <v>2372</v>
      </c>
      <c r="G264" s="44"/>
      <c r="H264" s="44"/>
      <c r="I264" s="231"/>
      <c r="J264" s="44"/>
      <c r="K264" s="44"/>
      <c r="L264" s="48"/>
      <c r="M264" s="232"/>
      <c r="N264" s="233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190</v>
      </c>
      <c r="AU264" s="21" t="s">
        <v>14</v>
      </c>
    </row>
    <row r="265" s="13" customFormat="1">
      <c r="A265" s="13"/>
      <c r="B265" s="234"/>
      <c r="C265" s="235"/>
      <c r="D265" s="236" t="s">
        <v>192</v>
      </c>
      <c r="E265" s="237" t="s">
        <v>19</v>
      </c>
      <c r="F265" s="238" t="s">
        <v>2449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192</v>
      </c>
      <c r="AU265" s="244" t="s">
        <v>14</v>
      </c>
      <c r="AV265" s="13" t="s">
        <v>81</v>
      </c>
      <c r="AW265" s="13" t="s">
        <v>35</v>
      </c>
      <c r="AX265" s="13" t="s">
        <v>74</v>
      </c>
      <c r="AY265" s="244" t="s">
        <v>179</v>
      </c>
    </row>
    <row r="266" s="14" customFormat="1">
      <c r="A266" s="14"/>
      <c r="B266" s="245"/>
      <c r="C266" s="246"/>
      <c r="D266" s="236" t="s">
        <v>192</v>
      </c>
      <c r="E266" s="247" t="s">
        <v>19</v>
      </c>
      <c r="F266" s="248" t="s">
        <v>2450</v>
      </c>
      <c r="G266" s="246"/>
      <c r="H266" s="249">
        <v>1.6000000000000001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192</v>
      </c>
      <c r="AU266" s="255" t="s">
        <v>14</v>
      </c>
      <c r="AV266" s="14" t="s">
        <v>14</v>
      </c>
      <c r="AW266" s="14" t="s">
        <v>35</v>
      </c>
      <c r="AX266" s="14" t="s">
        <v>74</v>
      </c>
      <c r="AY266" s="255" t="s">
        <v>179</v>
      </c>
    </row>
    <row r="267" s="15" customFormat="1">
      <c r="A267" s="15"/>
      <c r="B267" s="256"/>
      <c r="C267" s="257"/>
      <c r="D267" s="236" t="s">
        <v>192</v>
      </c>
      <c r="E267" s="258" t="s">
        <v>19</v>
      </c>
      <c r="F267" s="259" t="s">
        <v>201</v>
      </c>
      <c r="G267" s="257"/>
      <c r="H267" s="260">
        <v>1.6000000000000001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192</v>
      </c>
      <c r="AU267" s="266" t="s">
        <v>14</v>
      </c>
      <c r="AV267" s="15" t="s">
        <v>188</v>
      </c>
      <c r="AW267" s="15" t="s">
        <v>35</v>
      </c>
      <c r="AX267" s="15" t="s">
        <v>81</v>
      </c>
      <c r="AY267" s="266" t="s">
        <v>179</v>
      </c>
    </row>
    <row r="268" s="2" customFormat="1" ht="21.75" customHeight="1">
      <c r="A268" s="42"/>
      <c r="B268" s="43"/>
      <c r="C268" s="216" t="s">
        <v>424</v>
      </c>
      <c r="D268" s="216" t="s">
        <v>183</v>
      </c>
      <c r="E268" s="217" t="s">
        <v>2374</v>
      </c>
      <c r="F268" s="218" t="s">
        <v>2375</v>
      </c>
      <c r="G268" s="219" t="s">
        <v>204</v>
      </c>
      <c r="H268" s="220">
        <v>239</v>
      </c>
      <c r="I268" s="221"/>
      <c r="J268" s="222">
        <f>ROUND(I268*H268,2)</f>
        <v>0</v>
      </c>
      <c r="K268" s="218" t="s">
        <v>187</v>
      </c>
      <c r="L268" s="48"/>
      <c r="M268" s="223" t="s">
        <v>19</v>
      </c>
      <c r="N268" s="224" t="s">
        <v>45</v>
      </c>
      <c r="O268" s="88"/>
      <c r="P268" s="225">
        <f>O268*H268</f>
        <v>0</v>
      </c>
      <c r="Q268" s="225">
        <v>9.0000000000000006E-05</v>
      </c>
      <c r="R268" s="225">
        <f>Q268*H268</f>
        <v>0.021510000000000001</v>
      </c>
      <c r="S268" s="225">
        <v>0</v>
      </c>
      <c r="T268" s="226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7" t="s">
        <v>398</v>
      </c>
      <c r="AT268" s="227" t="s">
        <v>183</v>
      </c>
      <c r="AU268" s="227" t="s">
        <v>14</v>
      </c>
      <c r="AY268" s="21" t="s">
        <v>179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1" t="s">
        <v>81</v>
      </c>
      <c r="BK268" s="228">
        <f>ROUND(I268*H268,2)</f>
        <v>0</v>
      </c>
      <c r="BL268" s="21" t="s">
        <v>398</v>
      </c>
      <c r="BM268" s="227" t="s">
        <v>2451</v>
      </c>
    </row>
    <row r="269" s="2" customFormat="1">
      <c r="A269" s="42"/>
      <c r="B269" s="43"/>
      <c r="C269" s="44"/>
      <c r="D269" s="229" t="s">
        <v>190</v>
      </c>
      <c r="E269" s="44"/>
      <c r="F269" s="230" t="s">
        <v>2377</v>
      </c>
      <c r="G269" s="44"/>
      <c r="H269" s="44"/>
      <c r="I269" s="231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190</v>
      </c>
      <c r="AU269" s="21" t="s">
        <v>14</v>
      </c>
    </row>
    <row r="270" s="2" customFormat="1" ht="24.15" customHeight="1">
      <c r="A270" s="42"/>
      <c r="B270" s="43"/>
      <c r="C270" s="216" t="s">
        <v>429</v>
      </c>
      <c r="D270" s="216" t="s">
        <v>183</v>
      </c>
      <c r="E270" s="217" t="s">
        <v>2378</v>
      </c>
      <c r="F270" s="218" t="s">
        <v>2379</v>
      </c>
      <c r="G270" s="219" t="s">
        <v>204</v>
      </c>
      <c r="H270" s="220">
        <v>4</v>
      </c>
      <c r="I270" s="221"/>
      <c r="J270" s="222">
        <f>ROUND(I270*H270,2)</f>
        <v>0</v>
      </c>
      <c r="K270" s="218" t="s">
        <v>187</v>
      </c>
      <c r="L270" s="48"/>
      <c r="M270" s="223" t="s">
        <v>19</v>
      </c>
      <c r="N270" s="224" t="s">
        <v>45</v>
      </c>
      <c r="O270" s="88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7" t="s">
        <v>398</v>
      </c>
      <c r="AT270" s="227" t="s">
        <v>183</v>
      </c>
      <c r="AU270" s="227" t="s">
        <v>14</v>
      </c>
      <c r="AY270" s="21" t="s">
        <v>179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1" t="s">
        <v>81</v>
      </c>
      <c r="BK270" s="228">
        <f>ROUND(I270*H270,2)</f>
        <v>0</v>
      </c>
      <c r="BL270" s="21" t="s">
        <v>398</v>
      </c>
      <c r="BM270" s="227" t="s">
        <v>465</v>
      </c>
    </row>
    <row r="271" s="2" customFormat="1">
      <c r="A271" s="42"/>
      <c r="B271" s="43"/>
      <c r="C271" s="44"/>
      <c r="D271" s="229" t="s">
        <v>190</v>
      </c>
      <c r="E271" s="44"/>
      <c r="F271" s="230" t="s">
        <v>2380</v>
      </c>
      <c r="G271" s="44"/>
      <c r="H271" s="44"/>
      <c r="I271" s="231"/>
      <c r="J271" s="44"/>
      <c r="K271" s="44"/>
      <c r="L271" s="48"/>
      <c r="M271" s="232"/>
      <c r="N271" s="233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190</v>
      </c>
      <c r="AU271" s="21" t="s">
        <v>14</v>
      </c>
    </row>
    <row r="272" s="14" customFormat="1">
      <c r="A272" s="14"/>
      <c r="B272" s="245"/>
      <c r="C272" s="246"/>
      <c r="D272" s="236" t="s">
        <v>192</v>
      </c>
      <c r="E272" s="247" t="s">
        <v>19</v>
      </c>
      <c r="F272" s="248" t="s">
        <v>455</v>
      </c>
      <c r="G272" s="246"/>
      <c r="H272" s="249">
        <v>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192</v>
      </c>
      <c r="AU272" s="255" t="s">
        <v>14</v>
      </c>
      <c r="AV272" s="14" t="s">
        <v>14</v>
      </c>
      <c r="AW272" s="14" t="s">
        <v>35</v>
      </c>
      <c r="AX272" s="14" t="s">
        <v>74</v>
      </c>
      <c r="AY272" s="255" t="s">
        <v>179</v>
      </c>
    </row>
    <row r="273" s="15" customFormat="1">
      <c r="A273" s="15"/>
      <c r="B273" s="256"/>
      <c r="C273" s="257"/>
      <c r="D273" s="236" t="s">
        <v>192</v>
      </c>
      <c r="E273" s="258" t="s">
        <v>19</v>
      </c>
      <c r="F273" s="259" t="s">
        <v>201</v>
      </c>
      <c r="G273" s="257"/>
      <c r="H273" s="260">
        <v>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192</v>
      </c>
      <c r="AU273" s="266" t="s">
        <v>14</v>
      </c>
      <c r="AV273" s="15" t="s">
        <v>188</v>
      </c>
      <c r="AW273" s="15" t="s">
        <v>35</v>
      </c>
      <c r="AX273" s="15" t="s">
        <v>81</v>
      </c>
      <c r="AY273" s="266" t="s">
        <v>179</v>
      </c>
    </row>
    <row r="274" s="2" customFormat="1" ht="16.5" customHeight="1">
      <c r="A274" s="42"/>
      <c r="B274" s="43"/>
      <c r="C274" s="267" t="s">
        <v>434</v>
      </c>
      <c r="D274" s="267" t="s">
        <v>266</v>
      </c>
      <c r="E274" s="268" t="s">
        <v>2381</v>
      </c>
      <c r="F274" s="269" t="s">
        <v>2382</v>
      </c>
      <c r="G274" s="270" t="s">
        <v>204</v>
      </c>
      <c r="H274" s="271">
        <v>4</v>
      </c>
      <c r="I274" s="272"/>
      <c r="J274" s="273">
        <f>ROUND(I274*H274,2)</f>
        <v>0</v>
      </c>
      <c r="K274" s="269" t="s">
        <v>187</v>
      </c>
      <c r="L274" s="274"/>
      <c r="M274" s="275" t="s">
        <v>19</v>
      </c>
      <c r="N274" s="276" t="s">
        <v>45</v>
      </c>
      <c r="O274" s="88"/>
      <c r="P274" s="225">
        <f>O274*H274</f>
        <v>0</v>
      </c>
      <c r="Q274" s="225">
        <v>0.032000000000000001</v>
      </c>
      <c r="R274" s="225">
        <f>Q274*H274</f>
        <v>0.128</v>
      </c>
      <c r="S274" s="225">
        <v>0</v>
      </c>
      <c r="T274" s="226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7" t="s">
        <v>2178</v>
      </c>
      <c r="AT274" s="227" t="s">
        <v>266</v>
      </c>
      <c r="AU274" s="227" t="s">
        <v>14</v>
      </c>
      <c r="AY274" s="21" t="s">
        <v>179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1" t="s">
        <v>81</v>
      </c>
      <c r="BK274" s="228">
        <f>ROUND(I274*H274,2)</f>
        <v>0</v>
      </c>
      <c r="BL274" s="21" t="s">
        <v>398</v>
      </c>
      <c r="BM274" s="227" t="s">
        <v>473</v>
      </c>
    </row>
    <row r="275" s="14" customFormat="1">
      <c r="A275" s="14"/>
      <c r="B275" s="245"/>
      <c r="C275" s="246"/>
      <c r="D275" s="236" t="s">
        <v>192</v>
      </c>
      <c r="E275" s="247" t="s">
        <v>19</v>
      </c>
      <c r="F275" s="248" t="s">
        <v>455</v>
      </c>
      <c r="G275" s="246"/>
      <c r="H275" s="249">
        <v>4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192</v>
      </c>
      <c r="AU275" s="255" t="s">
        <v>14</v>
      </c>
      <c r="AV275" s="14" t="s">
        <v>14</v>
      </c>
      <c r="AW275" s="14" t="s">
        <v>35</v>
      </c>
      <c r="AX275" s="14" t="s">
        <v>74</v>
      </c>
      <c r="AY275" s="255" t="s">
        <v>179</v>
      </c>
    </row>
    <row r="276" s="15" customFormat="1">
      <c r="A276" s="15"/>
      <c r="B276" s="256"/>
      <c r="C276" s="257"/>
      <c r="D276" s="236" t="s">
        <v>192</v>
      </c>
      <c r="E276" s="258" t="s">
        <v>19</v>
      </c>
      <c r="F276" s="259" t="s">
        <v>201</v>
      </c>
      <c r="G276" s="257"/>
      <c r="H276" s="260">
        <v>4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192</v>
      </c>
      <c r="AU276" s="266" t="s">
        <v>14</v>
      </c>
      <c r="AV276" s="15" t="s">
        <v>188</v>
      </c>
      <c r="AW276" s="15" t="s">
        <v>35</v>
      </c>
      <c r="AX276" s="15" t="s">
        <v>81</v>
      </c>
      <c r="AY276" s="266" t="s">
        <v>179</v>
      </c>
    </row>
    <row r="277" s="2" customFormat="1" ht="16.5" customHeight="1">
      <c r="A277" s="42"/>
      <c r="B277" s="43"/>
      <c r="C277" s="267" t="s">
        <v>317</v>
      </c>
      <c r="D277" s="267" t="s">
        <v>266</v>
      </c>
      <c r="E277" s="268" t="s">
        <v>2383</v>
      </c>
      <c r="F277" s="269" t="s">
        <v>2384</v>
      </c>
      <c r="G277" s="270" t="s">
        <v>325</v>
      </c>
      <c r="H277" s="271">
        <v>3</v>
      </c>
      <c r="I277" s="272"/>
      <c r="J277" s="273">
        <f>ROUND(I277*H277,2)</f>
        <v>0</v>
      </c>
      <c r="K277" s="269" t="s">
        <v>187</v>
      </c>
      <c r="L277" s="274"/>
      <c r="M277" s="275" t="s">
        <v>19</v>
      </c>
      <c r="N277" s="276" t="s">
        <v>45</v>
      </c>
      <c r="O277" s="88"/>
      <c r="P277" s="225">
        <f>O277*H277</f>
        <v>0</v>
      </c>
      <c r="Q277" s="225">
        <v>0.00029999999999999997</v>
      </c>
      <c r="R277" s="225">
        <f>Q277*H277</f>
        <v>0.00089999999999999998</v>
      </c>
      <c r="S277" s="225">
        <v>0</v>
      </c>
      <c r="T277" s="226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7" t="s">
        <v>2178</v>
      </c>
      <c r="AT277" s="227" t="s">
        <v>266</v>
      </c>
      <c r="AU277" s="227" t="s">
        <v>14</v>
      </c>
      <c r="AY277" s="21" t="s">
        <v>179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1" t="s">
        <v>81</v>
      </c>
      <c r="BK277" s="228">
        <f>ROUND(I277*H277,2)</f>
        <v>0</v>
      </c>
      <c r="BL277" s="21" t="s">
        <v>398</v>
      </c>
      <c r="BM277" s="227" t="s">
        <v>2452</v>
      </c>
    </row>
    <row r="278" s="14" customFormat="1">
      <c r="A278" s="14"/>
      <c r="B278" s="245"/>
      <c r="C278" s="246"/>
      <c r="D278" s="236" t="s">
        <v>192</v>
      </c>
      <c r="E278" s="247" t="s">
        <v>19</v>
      </c>
      <c r="F278" s="248" t="s">
        <v>449</v>
      </c>
      <c r="G278" s="246"/>
      <c r="H278" s="249">
        <v>3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14</v>
      </c>
      <c r="AV278" s="14" t="s">
        <v>14</v>
      </c>
      <c r="AW278" s="14" t="s">
        <v>35</v>
      </c>
      <c r="AX278" s="14" t="s">
        <v>74</v>
      </c>
      <c r="AY278" s="255" t="s">
        <v>179</v>
      </c>
    </row>
    <row r="279" s="15" customFormat="1">
      <c r="A279" s="15"/>
      <c r="B279" s="256"/>
      <c r="C279" s="257"/>
      <c r="D279" s="236" t="s">
        <v>192</v>
      </c>
      <c r="E279" s="258" t="s">
        <v>19</v>
      </c>
      <c r="F279" s="259" t="s">
        <v>201</v>
      </c>
      <c r="G279" s="257"/>
      <c r="H279" s="260">
        <v>3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192</v>
      </c>
      <c r="AU279" s="266" t="s">
        <v>14</v>
      </c>
      <c r="AV279" s="15" t="s">
        <v>188</v>
      </c>
      <c r="AW279" s="15" t="s">
        <v>35</v>
      </c>
      <c r="AX279" s="15" t="s">
        <v>81</v>
      </c>
      <c r="AY279" s="266" t="s">
        <v>179</v>
      </c>
    </row>
    <row r="280" s="2" customFormat="1" ht="21.75" customHeight="1">
      <c r="A280" s="42"/>
      <c r="B280" s="43"/>
      <c r="C280" s="216" t="s">
        <v>444</v>
      </c>
      <c r="D280" s="216" t="s">
        <v>183</v>
      </c>
      <c r="E280" s="217" t="s">
        <v>2385</v>
      </c>
      <c r="F280" s="218" t="s">
        <v>2386</v>
      </c>
      <c r="G280" s="219" t="s">
        <v>204</v>
      </c>
      <c r="H280" s="220">
        <v>8</v>
      </c>
      <c r="I280" s="221"/>
      <c r="J280" s="222">
        <f>ROUND(I280*H280,2)</f>
        <v>0</v>
      </c>
      <c r="K280" s="218" t="s">
        <v>187</v>
      </c>
      <c r="L280" s="48"/>
      <c r="M280" s="223" t="s">
        <v>19</v>
      </c>
      <c r="N280" s="224" t="s">
        <v>45</v>
      </c>
      <c r="O280" s="88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7" t="s">
        <v>398</v>
      </c>
      <c r="AT280" s="227" t="s">
        <v>183</v>
      </c>
      <c r="AU280" s="227" t="s">
        <v>14</v>
      </c>
      <c r="AY280" s="21" t="s">
        <v>179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1" t="s">
        <v>81</v>
      </c>
      <c r="BK280" s="228">
        <f>ROUND(I280*H280,2)</f>
        <v>0</v>
      </c>
      <c r="BL280" s="21" t="s">
        <v>398</v>
      </c>
      <c r="BM280" s="227" t="s">
        <v>2453</v>
      </c>
    </row>
    <row r="281" s="2" customFormat="1">
      <c r="A281" s="42"/>
      <c r="B281" s="43"/>
      <c r="C281" s="44"/>
      <c r="D281" s="229" t="s">
        <v>190</v>
      </c>
      <c r="E281" s="44"/>
      <c r="F281" s="230" t="s">
        <v>2388</v>
      </c>
      <c r="G281" s="44"/>
      <c r="H281" s="44"/>
      <c r="I281" s="231"/>
      <c r="J281" s="44"/>
      <c r="K281" s="44"/>
      <c r="L281" s="48"/>
      <c r="M281" s="232"/>
      <c r="N281" s="233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1" t="s">
        <v>190</v>
      </c>
      <c r="AU281" s="21" t="s">
        <v>14</v>
      </c>
    </row>
    <row r="282" s="2" customFormat="1">
      <c r="A282" s="42"/>
      <c r="B282" s="43"/>
      <c r="C282" s="44"/>
      <c r="D282" s="236" t="s">
        <v>272</v>
      </c>
      <c r="E282" s="44"/>
      <c r="F282" s="277" t="s">
        <v>2389</v>
      </c>
      <c r="G282" s="44"/>
      <c r="H282" s="44"/>
      <c r="I282" s="231"/>
      <c r="J282" s="44"/>
      <c r="K282" s="44"/>
      <c r="L282" s="48"/>
      <c r="M282" s="232"/>
      <c r="N282" s="233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272</v>
      </c>
      <c r="AU282" s="21" t="s">
        <v>14</v>
      </c>
    </row>
    <row r="283" s="13" customFormat="1">
      <c r="A283" s="13"/>
      <c r="B283" s="234"/>
      <c r="C283" s="235"/>
      <c r="D283" s="236" t="s">
        <v>192</v>
      </c>
      <c r="E283" s="237" t="s">
        <v>19</v>
      </c>
      <c r="F283" s="238" t="s">
        <v>2188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192</v>
      </c>
      <c r="AU283" s="244" t="s">
        <v>14</v>
      </c>
      <c r="AV283" s="13" t="s">
        <v>81</v>
      </c>
      <c r="AW283" s="13" t="s">
        <v>35</v>
      </c>
      <c r="AX283" s="13" t="s">
        <v>74</v>
      </c>
      <c r="AY283" s="244" t="s">
        <v>179</v>
      </c>
    </row>
    <row r="284" s="13" customFormat="1">
      <c r="A284" s="13"/>
      <c r="B284" s="234"/>
      <c r="C284" s="235"/>
      <c r="D284" s="236" t="s">
        <v>192</v>
      </c>
      <c r="E284" s="237" t="s">
        <v>19</v>
      </c>
      <c r="F284" s="238" t="s">
        <v>198</v>
      </c>
      <c r="G284" s="235"/>
      <c r="H284" s="237" t="s">
        <v>19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192</v>
      </c>
      <c r="AU284" s="244" t="s">
        <v>14</v>
      </c>
      <c r="AV284" s="13" t="s">
        <v>81</v>
      </c>
      <c r="AW284" s="13" t="s">
        <v>35</v>
      </c>
      <c r="AX284" s="13" t="s">
        <v>74</v>
      </c>
      <c r="AY284" s="244" t="s">
        <v>179</v>
      </c>
    </row>
    <row r="285" s="13" customFormat="1">
      <c r="A285" s="13"/>
      <c r="B285" s="234"/>
      <c r="C285" s="235"/>
      <c r="D285" s="236" t="s">
        <v>192</v>
      </c>
      <c r="E285" s="237" t="s">
        <v>19</v>
      </c>
      <c r="F285" s="238" t="s">
        <v>2425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192</v>
      </c>
      <c r="AU285" s="244" t="s">
        <v>14</v>
      </c>
      <c r="AV285" s="13" t="s">
        <v>81</v>
      </c>
      <c r="AW285" s="13" t="s">
        <v>35</v>
      </c>
      <c r="AX285" s="13" t="s">
        <v>74</v>
      </c>
      <c r="AY285" s="244" t="s">
        <v>179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2245</v>
      </c>
      <c r="G286" s="246"/>
      <c r="H286" s="249">
        <v>7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14</v>
      </c>
      <c r="AV286" s="14" t="s">
        <v>14</v>
      </c>
      <c r="AW286" s="14" t="s">
        <v>35</v>
      </c>
      <c r="AX286" s="14" t="s">
        <v>74</v>
      </c>
      <c r="AY286" s="255" t="s">
        <v>179</v>
      </c>
    </row>
    <row r="287" s="13" customFormat="1">
      <c r="A287" s="13"/>
      <c r="B287" s="234"/>
      <c r="C287" s="235"/>
      <c r="D287" s="236" t="s">
        <v>192</v>
      </c>
      <c r="E287" s="237" t="s">
        <v>19</v>
      </c>
      <c r="F287" s="238" t="s">
        <v>2247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192</v>
      </c>
      <c r="AU287" s="244" t="s">
        <v>14</v>
      </c>
      <c r="AV287" s="13" t="s">
        <v>81</v>
      </c>
      <c r="AW287" s="13" t="s">
        <v>35</v>
      </c>
      <c r="AX287" s="13" t="s">
        <v>74</v>
      </c>
      <c r="AY287" s="244" t="s">
        <v>179</v>
      </c>
    </row>
    <row r="288" s="14" customFormat="1">
      <c r="A288" s="14"/>
      <c r="B288" s="245"/>
      <c r="C288" s="246"/>
      <c r="D288" s="236" t="s">
        <v>192</v>
      </c>
      <c r="E288" s="247" t="s">
        <v>19</v>
      </c>
      <c r="F288" s="248" t="s">
        <v>457</v>
      </c>
      <c r="G288" s="246"/>
      <c r="H288" s="249">
        <v>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192</v>
      </c>
      <c r="AU288" s="255" t="s">
        <v>14</v>
      </c>
      <c r="AV288" s="14" t="s">
        <v>14</v>
      </c>
      <c r="AW288" s="14" t="s">
        <v>35</v>
      </c>
      <c r="AX288" s="14" t="s">
        <v>74</v>
      </c>
      <c r="AY288" s="255" t="s">
        <v>179</v>
      </c>
    </row>
    <row r="289" s="15" customFormat="1">
      <c r="A289" s="15"/>
      <c r="B289" s="256"/>
      <c r="C289" s="257"/>
      <c r="D289" s="236" t="s">
        <v>192</v>
      </c>
      <c r="E289" s="258" t="s">
        <v>19</v>
      </c>
      <c r="F289" s="259" t="s">
        <v>201</v>
      </c>
      <c r="G289" s="257"/>
      <c r="H289" s="260">
        <v>8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192</v>
      </c>
      <c r="AU289" s="266" t="s">
        <v>14</v>
      </c>
      <c r="AV289" s="15" t="s">
        <v>188</v>
      </c>
      <c r="AW289" s="15" t="s">
        <v>35</v>
      </c>
      <c r="AX289" s="15" t="s">
        <v>81</v>
      </c>
      <c r="AY289" s="266" t="s">
        <v>179</v>
      </c>
    </row>
    <row r="290" s="2" customFormat="1" ht="16.5" customHeight="1">
      <c r="A290" s="42"/>
      <c r="B290" s="43"/>
      <c r="C290" s="267" t="s">
        <v>326</v>
      </c>
      <c r="D290" s="267" t="s">
        <v>266</v>
      </c>
      <c r="E290" s="268" t="s">
        <v>2390</v>
      </c>
      <c r="F290" s="269" t="s">
        <v>2391</v>
      </c>
      <c r="G290" s="270" t="s">
        <v>204</v>
      </c>
      <c r="H290" s="271">
        <v>8</v>
      </c>
      <c r="I290" s="272"/>
      <c r="J290" s="273">
        <f>ROUND(I290*H290,2)</f>
        <v>0</v>
      </c>
      <c r="K290" s="269" t="s">
        <v>187</v>
      </c>
      <c r="L290" s="274"/>
      <c r="M290" s="275" t="s">
        <v>19</v>
      </c>
      <c r="N290" s="276" t="s">
        <v>45</v>
      </c>
      <c r="O290" s="88"/>
      <c r="P290" s="225">
        <f>O290*H290</f>
        <v>0</v>
      </c>
      <c r="Q290" s="225">
        <v>0.015959999999999998</v>
      </c>
      <c r="R290" s="225">
        <f>Q290*H290</f>
        <v>0.12767999999999999</v>
      </c>
      <c r="S290" s="225">
        <v>0</v>
      </c>
      <c r="T290" s="226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7" t="s">
        <v>2178</v>
      </c>
      <c r="AT290" s="227" t="s">
        <v>266</v>
      </c>
      <c r="AU290" s="227" t="s">
        <v>14</v>
      </c>
      <c r="AY290" s="21" t="s">
        <v>179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1" t="s">
        <v>81</v>
      </c>
      <c r="BK290" s="228">
        <f>ROUND(I290*H290,2)</f>
        <v>0</v>
      </c>
      <c r="BL290" s="21" t="s">
        <v>398</v>
      </c>
      <c r="BM290" s="227" t="s">
        <v>2454</v>
      </c>
    </row>
    <row r="291" s="2" customFormat="1">
      <c r="A291" s="42"/>
      <c r="B291" s="43"/>
      <c r="C291" s="44"/>
      <c r="D291" s="236" t="s">
        <v>272</v>
      </c>
      <c r="E291" s="44"/>
      <c r="F291" s="277" t="s">
        <v>2392</v>
      </c>
      <c r="G291" s="44"/>
      <c r="H291" s="44"/>
      <c r="I291" s="231"/>
      <c r="J291" s="44"/>
      <c r="K291" s="44"/>
      <c r="L291" s="48"/>
      <c r="M291" s="232"/>
      <c r="N291" s="233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272</v>
      </c>
      <c r="AU291" s="21" t="s">
        <v>14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2188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14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3" customFormat="1">
      <c r="A293" s="13"/>
      <c r="B293" s="234"/>
      <c r="C293" s="235"/>
      <c r="D293" s="236" t="s">
        <v>192</v>
      </c>
      <c r="E293" s="237" t="s">
        <v>19</v>
      </c>
      <c r="F293" s="238" t="s">
        <v>198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192</v>
      </c>
      <c r="AU293" s="244" t="s">
        <v>14</v>
      </c>
      <c r="AV293" s="13" t="s">
        <v>81</v>
      </c>
      <c r="AW293" s="13" t="s">
        <v>35</v>
      </c>
      <c r="AX293" s="13" t="s">
        <v>74</v>
      </c>
      <c r="AY293" s="244" t="s">
        <v>179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2425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14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4" customFormat="1">
      <c r="A295" s="14"/>
      <c r="B295" s="245"/>
      <c r="C295" s="246"/>
      <c r="D295" s="236" t="s">
        <v>192</v>
      </c>
      <c r="E295" s="247" t="s">
        <v>19</v>
      </c>
      <c r="F295" s="248" t="s">
        <v>2245</v>
      </c>
      <c r="G295" s="246"/>
      <c r="H295" s="249">
        <v>7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192</v>
      </c>
      <c r="AU295" s="255" t="s">
        <v>14</v>
      </c>
      <c r="AV295" s="14" t="s">
        <v>14</v>
      </c>
      <c r="AW295" s="14" t="s">
        <v>35</v>
      </c>
      <c r="AX295" s="14" t="s">
        <v>74</v>
      </c>
      <c r="AY295" s="255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2247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14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457</v>
      </c>
      <c r="G297" s="246"/>
      <c r="H297" s="249">
        <v>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14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14</v>
      </c>
      <c r="AV298" s="15" t="s">
        <v>188</v>
      </c>
      <c r="AW298" s="15" t="s">
        <v>35</v>
      </c>
      <c r="AX298" s="15" t="s">
        <v>81</v>
      </c>
      <c r="AY298" s="266" t="s">
        <v>179</v>
      </c>
    </row>
    <row r="299" s="2" customFormat="1" ht="21.75" customHeight="1">
      <c r="A299" s="42"/>
      <c r="B299" s="43"/>
      <c r="C299" s="216" t="s">
        <v>458</v>
      </c>
      <c r="D299" s="216" t="s">
        <v>183</v>
      </c>
      <c r="E299" s="217" t="s">
        <v>2393</v>
      </c>
      <c r="F299" s="218" t="s">
        <v>2394</v>
      </c>
      <c r="G299" s="219" t="s">
        <v>204</v>
      </c>
      <c r="H299" s="220">
        <v>239</v>
      </c>
      <c r="I299" s="221"/>
      <c r="J299" s="222">
        <f>ROUND(I299*H299,2)</f>
        <v>0</v>
      </c>
      <c r="K299" s="218" t="s">
        <v>187</v>
      </c>
      <c r="L299" s="48"/>
      <c r="M299" s="223" t="s">
        <v>19</v>
      </c>
      <c r="N299" s="224" t="s">
        <v>45</v>
      </c>
      <c r="O299" s="88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7" t="s">
        <v>398</v>
      </c>
      <c r="AT299" s="227" t="s">
        <v>183</v>
      </c>
      <c r="AU299" s="227" t="s">
        <v>14</v>
      </c>
      <c r="AY299" s="21" t="s">
        <v>179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1" t="s">
        <v>81</v>
      </c>
      <c r="BK299" s="228">
        <f>ROUND(I299*H299,2)</f>
        <v>0</v>
      </c>
      <c r="BL299" s="21" t="s">
        <v>398</v>
      </c>
      <c r="BM299" s="227" t="s">
        <v>729</v>
      </c>
    </row>
    <row r="300" s="2" customFormat="1">
      <c r="A300" s="42"/>
      <c r="B300" s="43"/>
      <c r="C300" s="44"/>
      <c r="D300" s="229" t="s">
        <v>190</v>
      </c>
      <c r="E300" s="44"/>
      <c r="F300" s="230" t="s">
        <v>2395</v>
      </c>
      <c r="G300" s="44"/>
      <c r="H300" s="44"/>
      <c r="I300" s="231"/>
      <c r="J300" s="44"/>
      <c r="K300" s="44"/>
      <c r="L300" s="48"/>
      <c r="M300" s="232"/>
      <c r="N300" s="233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190</v>
      </c>
      <c r="AU300" s="21" t="s">
        <v>14</v>
      </c>
    </row>
    <row r="301" s="13" customFormat="1">
      <c r="A301" s="13"/>
      <c r="B301" s="234"/>
      <c r="C301" s="235"/>
      <c r="D301" s="236" t="s">
        <v>192</v>
      </c>
      <c r="E301" s="237" t="s">
        <v>19</v>
      </c>
      <c r="F301" s="238" t="s">
        <v>2188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192</v>
      </c>
      <c r="AU301" s="244" t="s">
        <v>14</v>
      </c>
      <c r="AV301" s="13" t="s">
        <v>81</v>
      </c>
      <c r="AW301" s="13" t="s">
        <v>35</v>
      </c>
      <c r="AX301" s="13" t="s">
        <v>74</v>
      </c>
      <c r="AY301" s="244" t="s">
        <v>179</v>
      </c>
    </row>
    <row r="302" s="13" customFormat="1">
      <c r="A302" s="13"/>
      <c r="B302" s="234"/>
      <c r="C302" s="235"/>
      <c r="D302" s="236" t="s">
        <v>192</v>
      </c>
      <c r="E302" s="237" t="s">
        <v>19</v>
      </c>
      <c r="F302" s="238" t="s">
        <v>198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192</v>
      </c>
      <c r="AU302" s="244" t="s">
        <v>14</v>
      </c>
      <c r="AV302" s="13" t="s">
        <v>81</v>
      </c>
      <c r="AW302" s="13" t="s">
        <v>35</v>
      </c>
      <c r="AX302" s="13" t="s">
        <v>74</v>
      </c>
      <c r="AY302" s="244" t="s">
        <v>179</v>
      </c>
    </row>
    <row r="303" s="13" customFormat="1">
      <c r="A303" s="13"/>
      <c r="B303" s="234"/>
      <c r="C303" s="235"/>
      <c r="D303" s="236" t="s">
        <v>192</v>
      </c>
      <c r="E303" s="237" t="s">
        <v>19</v>
      </c>
      <c r="F303" s="238" t="s">
        <v>199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192</v>
      </c>
      <c r="AU303" s="244" t="s">
        <v>14</v>
      </c>
      <c r="AV303" s="13" t="s">
        <v>81</v>
      </c>
      <c r="AW303" s="13" t="s">
        <v>35</v>
      </c>
      <c r="AX303" s="13" t="s">
        <v>74</v>
      </c>
      <c r="AY303" s="244" t="s">
        <v>179</v>
      </c>
    </row>
    <row r="304" s="14" customFormat="1">
      <c r="A304" s="14"/>
      <c r="B304" s="245"/>
      <c r="C304" s="246"/>
      <c r="D304" s="236" t="s">
        <v>192</v>
      </c>
      <c r="E304" s="247" t="s">
        <v>19</v>
      </c>
      <c r="F304" s="248" t="s">
        <v>2455</v>
      </c>
      <c r="G304" s="246"/>
      <c r="H304" s="249">
        <v>239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192</v>
      </c>
      <c r="AU304" s="255" t="s">
        <v>14</v>
      </c>
      <c r="AV304" s="14" t="s">
        <v>14</v>
      </c>
      <c r="AW304" s="14" t="s">
        <v>35</v>
      </c>
      <c r="AX304" s="14" t="s">
        <v>74</v>
      </c>
      <c r="AY304" s="255" t="s">
        <v>179</v>
      </c>
    </row>
    <row r="305" s="15" customFormat="1">
      <c r="A305" s="15"/>
      <c r="B305" s="256"/>
      <c r="C305" s="257"/>
      <c r="D305" s="236" t="s">
        <v>192</v>
      </c>
      <c r="E305" s="258" t="s">
        <v>19</v>
      </c>
      <c r="F305" s="259" t="s">
        <v>201</v>
      </c>
      <c r="G305" s="257"/>
      <c r="H305" s="260">
        <v>239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192</v>
      </c>
      <c r="AU305" s="266" t="s">
        <v>14</v>
      </c>
      <c r="AV305" s="15" t="s">
        <v>188</v>
      </c>
      <c r="AW305" s="15" t="s">
        <v>35</v>
      </c>
      <c r="AX305" s="15" t="s">
        <v>81</v>
      </c>
      <c r="AY305" s="266" t="s">
        <v>179</v>
      </c>
    </row>
    <row r="306" s="2" customFormat="1" ht="16.5" customHeight="1">
      <c r="A306" s="42"/>
      <c r="B306" s="43"/>
      <c r="C306" s="267" t="s">
        <v>331</v>
      </c>
      <c r="D306" s="267" t="s">
        <v>266</v>
      </c>
      <c r="E306" s="268" t="s">
        <v>2397</v>
      </c>
      <c r="F306" s="269" t="s">
        <v>2398</v>
      </c>
      <c r="G306" s="270" t="s">
        <v>204</v>
      </c>
      <c r="H306" s="271">
        <v>250.94999999999999</v>
      </c>
      <c r="I306" s="272"/>
      <c r="J306" s="273">
        <f>ROUND(I306*H306,2)</f>
        <v>0</v>
      </c>
      <c r="K306" s="269" t="s">
        <v>187</v>
      </c>
      <c r="L306" s="274"/>
      <c r="M306" s="275" t="s">
        <v>19</v>
      </c>
      <c r="N306" s="276" t="s">
        <v>45</v>
      </c>
      <c r="O306" s="88"/>
      <c r="P306" s="225">
        <f>O306*H306</f>
        <v>0</v>
      </c>
      <c r="Q306" s="225">
        <v>0.00025999999999999998</v>
      </c>
      <c r="R306" s="225">
        <f>Q306*H306</f>
        <v>0.065246999999999986</v>
      </c>
      <c r="S306" s="225">
        <v>0</v>
      </c>
      <c r="T306" s="226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7" t="s">
        <v>2178</v>
      </c>
      <c r="AT306" s="227" t="s">
        <v>266</v>
      </c>
      <c r="AU306" s="227" t="s">
        <v>14</v>
      </c>
      <c r="AY306" s="21" t="s">
        <v>179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1" t="s">
        <v>81</v>
      </c>
      <c r="BK306" s="228">
        <f>ROUND(I306*H306,2)</f>
        <v>0</v>
      </c>
      <c r="BL306" s="21" t="s">
        <v>398</v>
      </c>
      <c r="BM306" s="227" t="s">
        <v>738</v>
      </c>
    </row>
    <row r="307" s="14" customFormat="1">
      <c r="A307" s="14"/>
      <c r="B307" s="245"/>
      <c r="C307" s="246"/>
      <c r="D307" s="236" t="s">
        <v>192</v>
      </c>
      <c r="E307" s="247" t="s">
        <v>19</v>
      </c>
      <c r="F307" s="248" t="s">
        <v>2455</v>
      </c>
      <c r="G307" s="246"/>
      <c r="H307" s="249">
        <v>239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192</v>
      </c>
      <c r="AU307" s="255" t="s">
        <v>14</v>
      </c>
      <c r="AV307" s="14" t="s">
        <v>14</v>
      </c>
      <c r="AW307" s="14" t="s">
        <v>35</v>
      </c>
      <c r="AX307" s="14" t="s">
        <v>74</v>
      </c>
      <c r="AY307" s="255" t="s">
        <v>179</v>
      </c>
    </row>
    <row r="308" s="15" customFormat="1">
      <c r="A308" s="15"/>
      <c r="B308" s="256"/>
      <c r="C308" s="257"/>
      <c r="D308" s="236" t="s">
        <v>192</v>
      </c>
      <c r="E308" s="258" t="s">
        <v>19</v>
      </c>
      <c r="F308" s="259" t="s">
        <v>201</v>
      </c>
      <c r="G308" s="257"/>
      <c r="H308" s="260">
        <v>239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192</v>
      </c>
      <c r="AU308" s="266" t="s">
        <v>14</v>
      </c>
      <c r="AV308" s="15" t="s">
        <v>188</v>
      </c>
      <c r="AW308" s="15" t="s">
        <v>35</v>
      </c>
      <c r="AX308" s="15" t="s">
        <v>74</v>
      </c>
      <c r="AY308" s="266" t="s">
        <v>179</v>
      </c>
    </row>
    <row r="309" s="14" customFormat="1">
      <c r="A309" s="14"/>
      <c r="B309" s="245"/>
      <c r="C309" s="246"/>
      <c r="D309" s="236" t="s">
        <v>192</v>
      </c>
      <c r="E309" s="247" t="s">
        <v>19</v>
      </c>
      <c r="F309" s="248" t="s">
        <v>2456</v>
      </c>
      <c r="G309" s="246"/>
      <c r="H309" s="249">
        <v>250.94999999999999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192</v>
      </c>
      <c r="AU309" s="255" t="s">
        <v>14</v>
      </c>
      <c r="AV309" s="14" t="s">
        <v>14</v>
      </c>
      <c r="AW309" s="14" t="s">
        <v>35</v>
      </c>
      <c r="AX309" s="14" t="s">
        <v>81</v>
      </c>
      <c r="AY309" s="255" t="s">
        <v>179</v>
      </c>
    </row>
    <row r="310" s="2" customFormat="1" ht="16.5" customHeight="1">
      <c r="A310" s="42"/>
      <c r="B310" s="43"/>
      <c r="C310" s="216" t="s">
        <v>470</v>
      </c>
      <c r="D310" s="216" t="s">
        <v>183</v>
      </c>
      <c r="E310" s="217" t="s">
        <v>2400</v>
      </c>
      <c r="F310" s="218" t="s">
        <v>2401</v>
      </c>
      <c r="G310" s="219" t="s">
        <v>269</v>
      </c>
      <c r="H310" s="220">
        <v>52.345999999999997</v>
      </c>
      <c r="I310" s="221"/>
      <c r="J310" s="222">
        <f>ROUND(I310*H310,2)</f>
        <v>0</v>
      </c>
      <c r="K310" s="218" t="s">
        <v>187</v>
      </c>
      <c r="L310" s="48"/>
      <c r="M310" s="223" t="s">
        <v>19</v>
      </c>
      <c r="N310" s="224" t="s">
        <v>45</v>
      </c>
      <c r="O310" s="88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7" t="s">
        <v>398</v>
      </c>
      <c r="AT310" s="227" t="s">
        <v>183</v>
      </c>
      <c r="AU310" s="227" t="s">
        <v>14</v>
      </c>
      <c r="AY310" s="21" t="s">
        <v>179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1" t="s">
        <v>81</v>
      </c>
      <c r="BK310" s="228">
        <f>ROUND(I310*H310,2)</f>
        <v>0</v>
      </c>
      <c r="BL310" s="21" t="s">
        <v>398</v>
      </c>
      <c r="BM310" s="227" t="s">
        <v>2457</v>
      </c>
    </row>
    <row r="311" s="2" customFormat="1">
      <c r="A311" s="42"/>
      <c r="B311" s="43"/>
      <c r="C311" s="44"/>
      <c r="D311" s="229" t="s">
        <v>190</v>
      </c>
      <c r="E311" s="44"/>
      <c r="F311" s="230" t="s">
        <v>2402</v>
      </c>
      <c r="G311" s="44"/>
      <c r="H311" s="44"/>
      <c r="I311" s="231"/>
      <c r="J311" s="44"/>
      <c r="K311" s="44"/>
      <c r="L311" s="48"/>
      <c r="M311" s="305"/>
      <c r="N311" s="306"/>
      <c r="O311" s="307"/>
      <c r="P311" s="307"/>
      <c r="Q311" s="307"/>
      <c r="R311" s="307"/>
      <c r="S311" s="307"/>
      <c r="T311" s="308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190</v>
      </c>
      <c r="AU311" s="21" t="s">
        <v>14</v>
      </c>
    </row>
    <row r="312" s="2" customFormat="1" ht="6.96" customHeight="1">
      <c r="A312" s="42"/>
      <c r="B312" s="63"/>
      <c r="C312" s="64"/>
      <c r="D312" s="64"/>
      <c r="E312" s="64"/>
      <c r="F312" s="64"/>
      <c r="G312" s="64"/>
      <c r="H312" s="64"/>
      <c r="I312" s="64"/>
      <c r="J312" s="64"/>
      <c r="K312" s="64"/>
      <c r="L312" s="48"/>
      <c r="M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</row>
  </sheetData>
  <sheetProtection sheet="1" autoFilter="0" formatColumns="0" formatRows="0" objects="1" scenarios="1" spinCount="100000" saltValue="Ddlb8TlvbB5EOrHtROBqX1rYIq+ylXRFF1WCbunRmaCS4WSfMF/UOg/I96dwkZ9Ddzdj2WBTF495f6TWfrcL+g==" hashValue="w0uokpEYj6RMgWfUsNmZWEtm5P5HKC6N8UggEdtQICMP3BB8qpfG9SlYcsdKvxS/rSqLhzGyVHMtQOeKQMB3Jw==" algorithmName="SHA-512" password="CC35"/>
  <autoFilter ref="C89:K3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2/741110333"/>
    <hyperlink ref="F108" r:id="rId2" display="https://podminky.urs.cz/item/CS_URS_2023_02/741122611"/>
    <hyperlink ref="F119" r:id="rId3" display="https://podminky.urs.cz/item/CS_URS_2023_02/741122623"/>
    <hyperlink ref="F130" r:id="rId4" display="https://podminky.urs.cz/item/CS_URS_2023_02/741130001"/>
    <hyperlink ref="F132" r:id="rId5" display="https://podminky.urs.cz/item/CS_URS_2023_02/741130005"/>
    <hyperlink ref="F134" r:id="rId6" display="https://podminky.urs.cz/item/CS_URS_2023_02/741410041"/>
    <hyperlink ref="F141" r:id="rId7" display="https://podminky.urs.cz/item/CS_URS_2023_02/741420021"/>
    <hyperlink ref="F148" r:id="rId8" display="https://podminky.urs.cz/item/CS_URS_2023_02/998741101"/>
    <hyperlink ref="F152" r:id="rId9" display="https://podminky.urs.cz/item/CS_URS_2023_02/210203901"/>
    <hyperlink ref="F175" r:id="rId10" display="https://podminky.urs.cz/item/CS_URS_2023_02/210204002"/>
    <hyperlink ref="F194" r:id="rId11" display="https://podminky.urs.cz/item/CS_URS_2023_02/210204221"/>
    <hyperlink ref="F204" r:id="rId12" display="https://podminky.urs.cz/item/CS_URS_2023_02/210204103"/>
    <hyperlink ref="F224" r:id="rId13" display="https://podminky.urs.cz/item/CS_URS_2023_02/210204201"/>
    <hyperlink ref="F230" r:id="rId14" display="https://podminky.urs.cz/item/CS_URS_2023_02/460131113"/>
    <hyperlink ref="F236" r:id="rId15" display="https://podminky.urs.cz/item/CS_URS_2023_02/460171142"/>
    <hyperlink ref="F246" r:id="rId16" display="https://podminky.urs.cz/item/CS_URS_2023_02/460341112"/>
    <hyperlink ref="F251" r:id="rId17" display="https://podminky.urs.cz/item/CS_URS_2023_02/460411122"/>
    <hyperlink ref="F253" r:id="rId18" display="https://podminky.urs.cz/item/CS_URS_2023_02/460451152"/>
    <hyperlink ref="F260" r:id="rId19" display="https://podminky.urs.cz/item/CS_URS_2023_02/460641112"/>
    <hyperlink ref="F264" r:id="rId20" display="https://podminky.urs.cz/item/CS_URS_2023_02/460641113"/>
    <hyperlink ref="F269" r:id="rId21" display="https://podminky.urs.cz/item/CS_URS_2023_02/460671113"/>
    <hyperlink ref="F271" r:id="rId22" display="https://podminky.urs.cz/item/CS_URS_2023_02/460751111"/>
    <hyperlink ref="F281" r:id="rId23" display="https://podminky.urs.cz/item/CS_URS_2023_02/460791111"/>
    <hyperlink ref="F300" r:id="rId24" display="https://podminky.urs.cz/item/CS_URS_2023_02/460791212"/>
    <hyperlink ref="F311" r:id="rId25" display="https://podminky.urs.cz/item/CS_URS_2023_02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2140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2458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ROUND(J99,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ROUND((SUM(BE99:BE312)),  2)</f>
        <v>0</v>
      </c>
      <c r="G35" s="42"/>
      <c r="H35" s="42"/>
      <c r="I35" s="161">
        <v>0.20999999999999999</v>
      </c>
      <c r="J35" s="160">
        <f>ROUND(((SUM(BE99:BE312))*I35),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ROUND((SUM(BF99:BF312)),  2)</f>
        <v>0</v>
      </c>
      <c r="G36" s="42"/>
      <c r="H36" s="42"/>
      <c r="I36" s="161">
        <v>0.14999999999999999</v>
      </c>
      <c r="J36" s="160">
        <f>ROUND(((SUM(BF99:BF312))*I36),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ROUND((SUM(BG99:BG312)),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ROUND((SUM(BH99:BH312)),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ROUND((SUM(BI99:BI312)),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2140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401.3 - Veřejné osvětlení_úsek č. 3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J99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J101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143</v>
      </c>
      <c r="E66" s="186"/>
      <c r="F66" s="186"/>
      <c r="G66" s="186"/>
      <c r="H66" s="186"/>
      <c r="I66" s="186"/>
      <c r="J66" s="187">
        <f>J102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151</v>
      </c>
      <c r="E67" s="186"/>
      <c r="F67" s="186"/>
      <c r="G67" s="186"/>
      <c r="H67" s="186"/>
      <c r="I67" s="186"/>
      <c r="J67" s="187">
        <f>J110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509</v>
      </c>
      <c r="E68" s="186"/>
      <c r="F68" s="186"/>
      <c r="G68" s="186"/>
      <c r="H68" s="186"/>
      <c r="I68" s="186"/>
      <c r="J68" s="187">
        <f>J111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9"/>
      <c r="D69" s="185" t="s">
        <v>156</v>
      </c>
      <c r="E69" s="186"/>
      <c r="F69" s="186"/>
      <c r="G69" s="186"/>
      <c r="H69" s="186"/>
      <c r="I69" s="186"/>
      <c r="J69" s="187">
        <f>J119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158</v>
      </c>
      <c r="E70" s="186"/>
      <c r="F70" s="186"/>
      <c r="G70" s="186"/>
      <c r="H70" s="186"/>
      <c r="I70" s="186"/>
      <c r="J70" s="187">
        <f>J120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4"/>
      <c r="C71" s="129"/>
      <c r="D71" s="185" t="s">
        <v>160</v>
      </c>
      <c r="E71" s="186"/>
      <c r="F71" s="186"/>
      <c r="G71" s="186"/>
      <c r="H71" s="186"/>
      <c r="I71" s="186"/>
      <c r="J71" s="187">
        <f>J121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161</v>
      </c>
      <c r="E72" s="181"/>
      <c r="F72" s="181"/>
      <c r="G72" s="181"/>
      <c r="H72" s="181"/>
      <c r="I72" s="181"/>
      <c r="J72" s="182">
        <f>J124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9"/>
      <c r="D73" s="185" t="s">
        <v>2142</v>
      </c>
      <c r="E73" s="186"/>
      <c r="F73" s="186"/>
      <c r="G73" s="186"/>
      <c r="H73" s="186"/>
      <c r="I73" s="186"/>
      <c r="J73" s="187">
        <f>J125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2143</v>
      </c>
      <c r="E74" s="181"/>
      <c r="F74" s="181"/>
      <c r="G74" s="181"/>
      <c r="H74" s="181"/>
      <c r="I74" s="181"/>
      <c r="J74" s="182">
        <f>J168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9"/>
      <c r="D75" s="185" t="s">
        <v>2144</v>
      </c>
      <c r="E75" s="186"/>
      <c r="F75" s="186"/>
      <c r="G75" s="186"/>
      <c r="H75" s="186"/>
      <c r="I75" s="186"/>
      <c r="J75" s="187">
        <f>J169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2145</v>
      </c>
      <c r="E76" s="186"/>
      <c r="F76" s="186"/>
      <c r="G76" s="186"/>
      <c r="H76" s="186"/>
      <c r="I76" s="186"/>
      <c r="J76" s="187">
        <f>J233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2146</v>
      </c>
      <c r="E77" s="181"/>
      <c r="F77" s="181"/>
      <c r="G77" s="181"/>
      <c r="H77" s="181"/>
      <c r="I77" s="181"/>
      <c r="J77" s="182">
        <f>J308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3" s="2" customFormat="1" ht="6.96" customHeight="1">
      <c r="A83" s="42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4.96" customHeight="1">
      <c r="A84" s="42"/>
      <c r="B84" s="43"/>
      <c r="C84" s="27" t="s">
        <v>164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6" t="s">
        <v>16</v>
      </c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173" t="str">
        <f>E7</f>
        <v>Cyklostezka Ohře – Dalovice-Všeborovice</v>
      </c>
      <c r="F87" s="36"/>
      <c r="G87" s="36"/>
      <c r="H87" s="36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" customFormat="1" ht="12" customHeight="1">
      <c r="B88" s="25"/>
      <c r="C88" s="36" t="s">
        <v>130</v>
      </c>
      <c r="D88" s="26"/>
      <c r="E88" s="26"/>
      <c r="F88" s="26"/>
      <c r="G88" s="26"/>
      <c r="H88" s="26"/>
      <c r="I88" s="26"/>
      <c r="J88" s="26"/>
      <c r="K88" s="26"/>
      <c r="L88" s="24"/>
    </row>
    <row r="89" s="2" customFormat="1" ht="16.5" customHeight="1">
      <c r="A89" s="42"/>
      <c r="B89" s="43"/>
      <c r="C89" s="44"/>
      <c r="D89" s="44"/>
      <c r="E89" s="173" t="s">
        <v>2140</v>
      </c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6" t="s">
        <v>132</v>
      </c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4"/>
      <c r="D91" s="44"/>
      <c r="E91" s="73" t="str">
        <f>E11</f>
        <v>SO 401.3 - Veřejné osvětlení_úsek č. 3</v>
      </c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6" t="s">
        <v>21</v>
      </c>
      <c r="D93" s="44"/>
      <c r="E93" s="44"/>
      <c r="F93" s="31" t="str">
        <f>F14</f>
        <v>Dalovice - Všeborovice</v>
      </c>
      <c r="G93" s="44"/>
      <c r="H93" s="44"/>
      <c r="I93" s="36" t="s">
        <v>23</v>
      </c>
      <c r="J93" s="76" t="str">
        <f>IF(J14="","",J14)</f>
        <v>15. 1. 2024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6" t="s">
        <v>25</v>
      </c>
      <c r="D95" s="44"/>
      <c r="E95" s="44"/>
      <c r="F95" s="31" t="str">
        <f>E17</f>
        <v>Karlovarský kraj</v>
      </c>
      <c r="G95" s="44"/>
      <c r="H95" s="44"/>
      <c r="I95" s="36" t="s">
        <v>32</v>
      </c>
      <c r="J95" s="40" t="str">
        <f>E23</f>
        <v>PONTIKA s.r.o.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6" t="s">
        <v>30</v>
      </c>
      <c r="D96" s="44"/>
      <c r="E96" s="44"/>
      <c r="F96" s="31" t="str">
        <f>IF(E20="","",E20)</f>
        <v>Vyplň údaj</v>
      </c>
      <c r="G96" s="44"/>
      <c r="H96" s="44"/>
      <c r="I96" s="36" t="s">
        <v>36</v>
      </c>
      <c r="J96" s="40" t="str">
        <f>E26</f>
        <v xml:space="preserve"> 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11" customFormat="1" ht="29.28" customHeight="1">
      <c r="A98" s="189"/>
      <c r="B98" s="190"/>
      <c r="C98" s="191" t="s">
        <v>165</v>
      </c>
      <c r="D98" s="192" t="s">
        <v>59</v>
      </c>
      <c r="E98" s="192" t="s">
        <v>55</v>
      </c>
      <c r="F98" s="192" t="s">
        <v>56</v>
      </c>
      <c r="G98" s="192" t="s">
        <v>166</v>
      </c>
      <c r="H98" s="192" t="s">
        <v>167</v>
      </c>
      <c r="I98" s="192" t="s">
        <v>168</v>
      </c>
      <c r="J98" s="192" t="s">
        <v>137</v>
      </c>
      <c r="K98" s="193" t="s">
        <v>169</v>
      </c>
      <c r="L98" s="194"/>
      <c r="M98" s="96" t="s">
        <v>19</v>
      </c>
      <c r="N98" s="97" t="s">
        <v>44</v>
      </c>
      <c r="O98" s="97" t="s">
        <v>170</v>
      </c>
      <c r="P98" s="97" t="s">
        <v>171</v>
      </c>
      <c r="Q98" s="97" t="s">
        <v>172</v>
      </c>
      <c r="R98" s="97" t="s">
        <v>173</v>
      </c>
      <c r="S98" s="97" t="s">
        <v>174</v>
      </c>
      <c r="T98" s="98" t="s">
        <v>175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2"/>
      <c r="B99" s="43"/>
      <c r="C99" s="103" t="s">
        <v>176</v>
      </c>
      <c r="D99" s="44"/>
      <c r="E99" s="44"/>
      <c r="F99" s="44"/>
      <c r="G99" s="44"/>
      <c r="H99" s="44"/>
      <c r="I99" s="44"/>
      <c r="J99" s="195">
        <f>BK99</f>
        <v>0</v>
      </c>
      <c r="K99" s="44"/>
      <c r="L99" s="48"/>
      <c r="M99" s="99"/>
      <c r="N99" s="196"/>
      <c r="O99" s="100"/>
      <c r="P99" s="197">
        <f>P100+P124+P168+P308</f>
        <v>0</v>
      </c>
      <c r="Q99" s="100"/>
      <c r="R99" s="197">
        <f>R100+R124+R168+R308</f>
        <v>64.976748000000001</v>
      </c>
      <c r="S99" s="100"/>
      <c r="T99" s="198">
        <f>T100+T124+T168+T308</f>
        <v>1.8200000000000001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1" t="s">
        <v>73</v>
      </c>
      <c r="AU99" s="21" t="s">
        <v>138</v>
      </c>
      <c r="BK99" s="199">
        <f>BK100+BK124+BK168+BK308</f>
        <v>0</v>
      </c>
    </row>
    <row r="100" s="12" customFormat="1" ht="25.92" customHeight="1">
      <c r="A100" s="12"/>
      <c r="B100" s="200"/>
      <c r="C100" s="201"/>
      <c r="D100" s="202" t="s">
        <v>73</v>
      </c>
      <c r="E100" s="203" t="s">
        <v>177</v>
      </c>
      <c r="F100" s="203" t="s">
        <v>178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P101+P110+P119</f>
        <v>0</v>
      </c>
      <c r="Q100" s="208"/>
      <c r="R100" s="209">
        <f>R101+R110+R119</f>
        <v>0.62453999999999998</v>
      </c>
      <c r="S100" s="208"/>
      <c r="T100" s="210">
        <f>T101+T110+T119</f>
        <v>1.8200000000000001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74</v>
      </c>
      <c r="AY100" s="211" t="s">
        <v>179</v>
      </c>
      <c r="BK100" s="213">
        <f>BK101+BK110+BK119</f>
        <v>0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81</v>
      </c>
      <c r="F101" s="214" t="s">
        <v>180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1.8200000000000001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81</v>
      </c>
      <c r="AY101" s="211" t="s">
        <v>179</v>
      </c>
      <c r="BK101" s="213">
        <f>BK102</f>
        <v>0</v>
      </c>
    </row>
    <row r="102" s="12" customFormat="1" ht="20.88" customHeight="1">
      <c r="A102" s="12"/>
      <c r="B102" s="200"/>
      <c r="C102" s="201"/>
      <c r="D102" s="202" t="s">
        <v>73</v>
      </c>
      <c r="E102" s="214" t="s">
        <v>220</v>
      </c>
      <c r="F102" s="214" t="s">
        <v>221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SUM(P103:P109)</f>
        <v>0</v>
      </c>
      <c r="Q102" s="208"/>
      <c r="R102" s="209">
        <f>SUM(R103:R109)</f>
        <v>0</v>
      </c>
      <c r="S102" s="208"/>
      <c r="T102" s="210">
        <f>SUM(T103:T109)</f>
        <v>1.8200000000000001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73</v>
      </c>
      <c r="AU102" s="212" t="s">
        <v>14</v>
      </c>
      <c r="AY102" s="211" t="s">
        <v>179</v>
      </c>
      <c r="BK102" s="213">
        <f>SUM(BK103:BK109)</f>
        <v>0</v>
      </c>
    </row>
    <row r="103" s="2" customFormat="1" ht="37.8" customHeight="1">
      <c r="A103" s="42"/>
      <c r="B103" s="43"/>
      <c r="C103" s="216" t="s">
        <v>81</v>
      </c>
      <c r="D103" s="216" t="s">
        <v>183</v>
      </c>
      <c r="E103" s="217" t="s">
        <v>2147</v>
      </c>
      <c r="F103" s="218" t="s">
        <v>2148</v>
      </c>
      <c r="G103" s="219" t="s">
        <v>186</v>
      </c>
      <c r="H103" s="220">
        <v>7</v>
      </c>
      <c r="I103" s="221"/>
      <c r="J103" s="222">
        <f>ROUND(I103*H103,2)</f>
        <v>0</v>
      </c>
      <c r="K103" s="218" t="s">
        <v>187</v>
      </c>
      <c r="L103" s="48"/>
      <c r="M103" s="223" t="s">
        <v>19</v>
      </c>
      <c r="N103" s="224" t="s">
        <v>45</v>
      </c>
      <c r="O103" s="88"/>
      <c r="P103" s="225">
        <f>O103*H103</f>
        <v>0</v>
      </c>
      <c r="Q103" s="225">
        <v>0</v>
      </c>
      <c r="R103" s="225">
        <f>Q103*H103</f>
        <v>0</v>
      </c>
      <c r="S103" s="225">
        <v>0.26000000000000001</v>
      </c>
      <c r="T103" s="226">
        <f>S103*H103</f>
        <v>1.8200000000000001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7" t="s">
        <v>188</v>
      </c>
      <c r="AT103" s="227" t="s">
        <v>183</v>
      </c>
      <c r="AU103" s="227" t="s">
        <v>189</v>
      </c>
      <c r="AY103" s="21" t="s">
        <v>179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1" t="s">
        <v>81</v>
      </c>
      <c r="BK103" s="228">
        <f>ROUND(I103*H103,2)</f>
        <v>0</v>
      </c>
      <c r="BL103" s="21" t="s">
        <v>188</v>
      </c>
      <c r="BM103" s="227" t="s">
        <v>2459</v>
      </c>
    </row>
    <row r="104" s="2" customFormat="1">
      <c r="A104" s="42"/>
      <c r="B104" s="43"/>
      <c r="C104" s="44"/>
      <c r="D104" s="229" t="s">
        <v>190</v>
      </c>
      <c r="E104" s="44"/>
      <c r="F104" s="230" t="s">
        <v>2150</v>
      </c>
      <c r="G104" s="44"/>
      <c r="H104" s="44"/>
      <c r="I104" s="231"/>
      <c r="J104" s="44"/>
      <c r="K104" s="44"/>
      <c r="L104" s="48"/>
      <c r="M104" s="232"/>
      <c r="N104" s="233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190</v>
      </c>
      <c r="AU104" s="21" t="s">
        <v>189</v>
      </c>
    </row>
    <row r="105" s="2" customFormat="1">
      <c r="A105" s="42"/>
      <c r="B105" s="43"/>
      <c r="C105" s="44"/>
      <c r="D105" s="236" t="s">
        <v>272</v>
      </c>
      <c r="E105" s="44"/>
      <c r="F105" s="277" t="s">
        <v>2151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272</v>
      </c>
      <c r="AU105" s="21" t="s">
        <v>189</v>
      </c>
    </row>
    <row r="106" s="13" customFormat="1">
      <c r="A106" s="13"/>
      <c r="B106" s="234"/>
      <c r="C106" s="235"/>
      <c r="D106" s="236" t="s">
        <v>192</v>
      </c>
      <c r="E106" s="237" t="s">
        <v>19</v>
      </c>
      <c r="F106" s="238" t="s">
        <v>2460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192</v>
      </c>
      <c r="AU106" s="244" t="s">
        <v>189</v>
      </c>
      <c r="AV106" s="13" t="s">
        <v>81</v>
      </c>
      <c r="AW106" s="13" t="s">
        <v>35</v>
      </c>
      <c r="AX106" s="13" t="s">
        <v>74</v>
      </c>
      <c r="AY106" s="244" t="s">
        <v>179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2461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189</v>
      </c>
      <c r="AV107" s="13" t="s">
        <v>81</v>
      </c>
      <c r="AW107" s="13" t="s">
        <v>35</v>
      </c>
      <c r="AX107" s="13" t="s">
        <v>74</v>
      </c>
      <c r="AY107" s="244" t="s">
        <v>179</v>
      </c>
    </row>
    <row r="108" s="14" customFormat="1">
      <c r="A108" s="14"/>
      <c r="B108" s="245"/>
      <c r="C108" s="246"/>
      <c r="D108" s="236" t="s">
        <v>192</v>
      </c>
      <c r="E108" s="247" t="s">
        <v>19</v>
      </c>
      <c r="F108" s="248" t="s">
        <v>2245</v>
      </c>
      <c r="G108" s="246"/>
      <c r="H108" s="249">
        <v>7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192</v>
      </c>
      <c r="AU108" s="255" t="s">
        <v>189</v>
      </c>
      <c r="AV108" s="14" t="s">
        <v>14</v>
      </c>
      <c r="AW108" s="14" t="s">
        <v>35</v>
      </c>
      <c r="AX108" s="14" t="s">
        <v>74</v>
      </c>
      <c r="AY108" s="255" t="s">
        <v>179</v>
      </c>
    </row>
    <row r="109" s="15" customFormat="1">
      <c r="A109" s="15"/>
      <c r="B109" s="256"/>
      <c r="C109" s="257"/>
      <c r="D109" s="236" t="s">
        <v>192</v>
      </c>
      <c r="E109" s="258" t="s">
        <v>19</v>
      </c>
      <c r="F109" s="259" t="s">
        <v>201</v>
      </c>
      <c r="G109" s="257"/>
      <c r="H109" s="260">
        <v>7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192</v>
      </c>
      <c r="AU109" s="266" t="s">
        <v>189</v>
      </c>
      <c r="AV109" s="15" t="s">
        <v>188</v>
      </c>
      <c r="AW109" s="15" t="s">
        <v>35</v>
      </c>
      <c r="AX109" s="15" t="s">
        <v>81</v>
      </c>
      <c r="AY109" s="266" t="s">
        <v>179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222</v>
      </c>
      <c r="F110" s="214" t="s">
        <v>332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0.62453999999999998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81</v>
      </c>
      <c r="AT110" s="212" t="s">
        <v>73</v>
      </c>
      <c r="AU110" s="212" t="s">
        <v>81</v>
      </c>
      <c r="AY110" s="211" t="s">
        <v>179</v>
      </c>
      <c r="BK110" s="213">
        <f>BK111</f>
        <v>0</v>
      </c>
    </row>
    <row r="111" s="12" customFormat="1" ht="20.88" customHeight="1">
      <c r="A111" s="12"/>
      <c r="B111" s="200"/>
      <c r="C111" s="201"/>
      <c r="D111" s="202" t="s">
        <v>73</v>
      </c>
      <c r="E111" s="214" t="s">
        <v>626</v>
      </c>
      <c r="F111" s="214" t="s">
        <v>627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SUM(P112:P118)</f>
        <v>0</v>
      </c>
      <c r="Q111" s="208"/>
      <c r="R111" s="209">
        <f>SUM(R112:R118)</f>
        <v>0.62453999999999998</v>
      </c>
      <c r="S111" s="208"/>
      <c r="T111" s="210">
        <f>SUM(T112:T118)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14</v>
      </c>
      <c r="AY111" s="211" t="s">
        <v>179</v>
      </c>
      <c r="BK111" s="213">
        <f>SUM(BK112:BK118)</f>
        <v>0</v>
      </c>
    </row>
    <row r="112" s="2" customFormat="1" ht="37.8" customHeight="1">
      <c r="A112" s="42"/>
      <c r="B112" s="43"/>
      <c r="C112" s="216" t="s">
        <v>14</v>
      </c>
      <c r="D112" s="216" t="s">
        <v>183</v>
      </c>
      <c r="E112" s="217" t="s">
        <v>2154</v>
      </c>
      <c r="F112" s="218" t="s">
        <v>2155</v>
      </c>
      <c r="G112" s="219" t="s">
        <v>186</v>
      </c>
      <c r="H112" s="220">
        <v>7</v>
      </c>
      <c r="I112" s="221"/>
      <c r="J112" s="222">
        <f>ROUND(I112*H112,2)</f>
        <v>0</v>
      </c>
      <c r="K112" s="218" t="s">
        <v>187</v>
      </c>
      <c r="L112" s="48"/>
      <c r="M112" s="223" t="s">
        <v>19</v>
      </c>
      <c r="N112" s="224" t="s">
        <v>45</v>
      </c>
      <c r="O112" s="88"/>
      <c r="P112" s="225">
        <f>O112*H112</f>
        <v>0</v>
      </c>
      <c r="Q112" s="225">
        <v>0.089219999999999994</v>
      </c>
      <c r="R112" s="225">
        <f>Q112*H112</f>
        <v>0.62453999999999998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188</v>
      </c>
      <c r="AT112" s="227" t="s">
        <v>183</v>
      </c>
      <c r="AU112" s="227" t="s">
        <v>189</v>
      </c>
      <c r="AY112" s="21" t="s">
        <v>179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1" t="s">
        <v>81</v>
      </c>
      <c r="BK112" s="228">
        <f>ROUND(I112*H112,2)</f>
        <v>0</v>
      </c>
      <c r="BL112" s="21" t="s">
        <v>188</v>
      </c>
      <c r="BM112" s="227" t="s">
        <v>2462</v>
      </c>
    </row>
    <row r="113" s="2" customFormat="1">
      <c r="A113" s="42"/>
      <c r="B113" s="43"/>
      <c r="C113" s="44"/>
      <c r="D113" s="229" t="s">
        <v>190</v>
      </c>
      <c r="E113" s="44"/>
      <c r="F113" s="230" t="s">
        <v>2157</v>
      </c>
      <c r="G113" s="44"/>
      <c r="H113" s="44"/>
      <c r="I113" s="231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190</v>
      </c>
      <c r="AU113" s="21" t="s">
        <v>189</v>
      </c>
    </row>
    <row r="114" s="13" customFormat="1">
      <c r="A114" s="13"/>
      <c r="B114" s="234"/>
      <c r="C114" s="235"/>
      <c r="D114" s="236" t="s">
        <v>192</v>
      </c>
      <c r="E114" s="237" t="s">
        <v>19</v>
      </c>
      <c r="F114" s="238" t="s">
        <v>2460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192</v>
      </c>
      <c r="AU114" s="244" t="s">
        <v>189</v>
      </c>
      <c r="AV114" s="13" t="s">
        <v>81</v>
      </c>
      <c r="AW114" s="13" t="s">
        <v>35</v>
      </c>
      <c r="AX114" s="13" t="s">
        <v>74</v>
      </c>
      <c r="AY114" s="244" t="s">
        <v>179</v>
      </c>
    </row>
    <row r="115" s="13" customFormat="1">
      <c r="A115" s="13"/>
      <c r="B115" s="234"/>
      <c r="C115" s="235"/>
      <c r="D115" s="236" t="s">
        <v>192</v>
      </c>
      <c r="E115" s="237" t="s">
        <v>19</v>
      </c>
      <c r="F115" s="238" t="s">
        <v>2461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192</v>
      </c>
      <c r="AU115" s="244" t="s">
        <v>189</v>
      </c>
      <c r="AV115" s="13" t="s">
        <v>81</v>
      </c>
      <c r="AW115" s="13" t="s">
        <v>35</v>
      </c>
      <c r="AX115" s="13" t="s">
        <v>74</v>
      </c>
      <c r="AY115" s="244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2158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2245</v>
      </c>
      <c r="G117" s="246"/>
      <c r="H117" s="249">
        <v>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189</v>
      </c>
      <c r="AV117" s="14" t="s">
        <v>14</v>
      </c>
      <c r="AW117" s="14" t="s">
        <v>35</v>
      </c>
      <c r="AX117" s="14" t="s">
        <v>74</v>
      </c>
      <c r="AY117" s="255" t="s">
        <v>179</v>
      </c>
    </row>
    <row r="118" s="15" customFormat="1">
      <c r="A118" s="15"/>
      <c r="B118" s="256"/>
      <c r="C118" s="257"/>
      <c r="D118" s="236" t="s">
        <v>192</v>
      </c>
      <c r="E118" s="258" t="s">
        <v>19</v>
      </c>
      <c r="F118" s="259" t="s">
        <v>201</v>
      </c>
      <c r="G118" s="257"/>
      <c r="H118" s="260">
        <v>7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192</v>
      </c>
      <c r="AU118" s="266" t="s">
        <v>189</v>
      </c>
      <c r="AV118" s="15" t="s">
        <v>188</v>
      </c>
      <c r="AW118" s="15" t="s">
        <v>35</v>
      </c>
      <c r="AX118" s="15" t="s">
        <v>81</v>
      </c>
      <c r="AY118" s="266" t="s">
        <v>179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256</v>
      </c>
      <c r="F119" s="214" t="s">
        <v>414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81</v>
      </c>
      <c r="AT119" s="212" t="s">
        <v>73</v>
      </c>
      <c r="AU119" s="212" t="s">
        <v>81</v>
      </c>
      <c r="AY119" s="211" t="s">
        <v>179</v>
      </c>
      <c r="BK119" s="213">
        <f>BK120</f>
        <v>0</v>
      </c>
    </row>
    <row r="120" s="12" customFormat="1" ht="20.88" customHeight="1">
      <c r="A120" s="12"/>
      <c r="B120" s="200"/>
      <c r="C120" s="201"/>
      <c r="D120" s="202" t="s">
        <v>73</v>
      </c>
      <c r="E120" s="214" t="s">
        <v>466</v>
      </c>
      <c r="F120" s="214" t="s">
        <v>467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P121</f>
        <v>0</v>
      </c>
      <c r="Q120" s="208"/>
      <c r="R120" s="209">
        <f>R121</f>
        <v>0</v>
      </c>
      <c r="S120" s="208"/>
      <c r="T120" s="21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81</v>
      </c>
      <c r="AT120" s="212" t="s">
        <v>73</v>
      </c>
      <c r="AU120" s="212" t="s">
        <v>14</v>
      </c>
      <c r="AY120" s="211" t="s">
        <v>179</v>
      </c>
      <c r="BK120" s="213">
        <f>BK121</f>
        <v>0</v>
      </c>
    </row>
    <row r="121" s="17" customFormat="1" ht="20.88" customHeight="1">
      <c r="A121" s="17"/>
      <c r="B121" s="289"/>
      <c r="C121" s="290"/>
      <c r="D121" s="291" t="s">
        <v>73</v>
      </c>
      <c r="E121" s="291" t="s">
        <v>477</v>
      </c>
      <c r="F121" s="291" t="s">
        <v>478</v>
      </c>
      <c r="G121" s="290"/>
      <c r="H121" s="290"/>
      <c r="I121" s="292"/>
      <c r="J121" s="293">
        <f>BK121</f>
        <v>0</v>
      </c>
      <c r="K121" s="290"/>
      <c r="L121" s="294"/>
      <c r="M121" s="295"/>
      <c r="N121" s="296"/>
      <c r="O121" s="296"/>
      <c r="P121" s="297">
        <f>SUM(P122:P123)</f>
        <v>0</v>
      </c>
      <c r="Q121" s="296"/>
      <c r="R121" s="297">
        <f>SUM(R122:R123)</f>
        <v>0</v>
      </c>
      <c r="S121" s="296"/>
      <c r="T121" s="298">
        <f>SUM(T122:T123)</f>
        <v>0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R121" s="299" t="s">
        <v>81</v>
      </c>
      <c r="AT121" s="300" t="s">
        <v>73</v>
      </c>
      <c r="AU121" s="300" t="s">
        <v>189</v>
      </c>
      <c r="AY121" s="299" t="s">
        <v>179</v>
      </c>
      <c r="BK121" s="301">
        <f>SUM(BK122:BK123)</f>
        <v>0</v>
      </c>
    </row>
    <row r="122" s="2" customFormat="1" ht="24.15" customHeight="1">
      <c r="A122" s="42"/>
      <c r="B122" s="43"/>
      <c r="C122" s="216" t="s">
        <v>189</v>
      </c>
      <c r="D122" s="216" t="s">
        <v>183</v>
      </c>
      <c r="E122" s="217" t="s">
        <v>2164</v>
      </c>
      <c r="F122" s="218" t="s">
        <v>2165</v>
      </c>
      <c r="G122" s="219" t="s">
        <v>269</v>
      </c>
      <c r="H122" s="220">
        <v>0.625</v>
      </c>
      <c r="I122" s="221"/>
      <c r="J122" s="222">
        <f>ROUND(I122*H122,2)</f>
        <v>0</v>
      </c>
      <c r="K122" s="218" t="s">
        <v>187</v>
      </c>
      <c r="L122" s="48"/>
      <c r="M122" s="223" t="s">
        <v>19</v>
      </c>
      <c r="N122" s="224" t="s">
        <v>45</v>
      </c>
      <c r="O122" s="8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188</v>
      </c>
      <c r="AT122" s="227" t="s">
        <v>183</v>
      </c>
      <c r="AU122" s="227" t="s">
        <v>188</v>
      </c>
      <c r="AY122" s="21" t="s">
        <v>179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1" t="s">
        <v>81</v>
      </c>
      <c r="BK122" s="228">
        <f>ROUND(I122*H122,2)</f>
        <v>0</v>
      </c>
      <c r="BL122" s="21" t="s">
        <v>188</v>
      </c>
      <c r="BM122" s="227" t="s">
        <v>2463</v>
      </c>
    </row>
    <row r="123" s="2" customFormat="1">
      <c r="A123" s="42"/>
      <c r="B123" s="43"/>
      <c r="C123" s="44"/>
      <c r="D123" s="229" t="s">
        <v>190</v>
      </c>
      <c r="E123" s="44"/>
      <c r="F123" s="230" t="s">
        <v>2167</v>
      </c>
      <c r="G123" s="44"/>
      <c r="H123" s="44"/>
      <c r="I123" s="231"/>
      <c r="J123" s="44"/>
      <c r="K123" s="44"/>
      <c r="L123" s="48"/>
      <c r="M123" s="232"/>
      <c r="N123" s="233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1" t="s">
        <v>190</v>
      </c>
      <c r="AU123" s="21" t="s">
        <v>188</v>
      </c>
    </row>
    <row r="124" s="12" customFormat="1" ht="25.92" customHeight="1">
      <c r="A124" s="12"/>
      <c r="B124" s="200"/>
      <c r="C124" s="201"/>
      <c r="D124" s="202" t="s">
        <v>73</v>
      </c>
      <c r="E124" s="203" t="s">
        <v>484</v>
      </c>
      <c r="F124" s="203" t="s">
        <v>485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</f>
        <v>0</v>
      </c>
      <c r="Q124" s="208"/>
      <c r="R124" s="209">
        <f>R125</f>
        <v>0.43574000000000002</v>
      </c>
      <c r="S124" s="208"/>
      <c r="T124" s="21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14</v>
      </c>
      <c r="AT124" s="212" t="s">
        <v>73</v>
      </c>
      <c r="AU124" s="212" t="s">
        <v>74</v>
      </c>
      <c r="AY124" s="211" t="s">
        <v>179</v>
      </c>
      <c r="BK124" s="213">
        <f>BK125</f>
        <v>0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2168</v>
      </c>
      <c r="F125" s="214" t="s">
        <v>2169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SUM(P126:P167)</f>
        <v>0</v>
      </c>
      <c r="Q125" s="208"/>
      <c r="R125" s="209">
        <f>SUM(R126:R167)</f>
        <v>0.43574000000000002</v>
      </c>
      <c r="S125" s="208"/>
      <c r="T125" s="210">
        <f>SUM(T126:T167)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14</v>
      </c>
      <c r="AT125" s="212" t="s">
        <v>73</v>
      </c>
      <c r="AU125" s="212" t="s">
        <v>81</v>
      </c>
      <c r="AY125" s="211" t="s">
        <v>179</v>
      </c>
      <c r="BK125" s="213">
        <f>SUM(BK126:BK167)</f>
        <v>0</v>
      </c>
    </row>
    <row r="126" s="2" customFormat="1" ht="24.15" customHeight="1">
      <c r="A126" s="42"/>
      <c r="B126" s="43"/>
      <c r="C126" s="216" t="s">
        <v>188</v>
      </c>
      <c r="D126" s="216" t="s">
        <v>183</v>
      </c>
      <c r="E126" s="217" t="s">
        <v>2185</v>
      </c>
      <c r="F126" s="218" t="s">
        <v>2186</v>
      </c>
      <c r="G126" s="219" t="s">
        <v>204</v>
      </c>
      <c r="H126" s="220">
        <v>45</v>
      </c>
      <c r="I126" s="221"/>
      <c r="J126" s="222">
        <f>ROUND(I126*H126,2)</f>
        <v>0</v>
      </c>
      <c r="K126" s="218" t="s">
        <v>187</v>
      </c>
      <c r="L126" s="48"/>
      <c r="M126" s="223" t="s">
        <v>19</v>
      </c>
      <c r="N126" s="224" t="s">
        <v>45</v>
      </c>
      <c r="O126" s="8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7" t="s">
        <v>229</v>
      </c>
      <c r="AT126" s="227" t="s">
        <v>183</v>
      </c>
      <c r="AU126" s="227" t="s">
        <v>14</v>
      </c>
      <c r="AY126" s="21" t="s">
        <v>179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1" t="s">
        <v>81</v>
      </c>
      <c r="BK126" s="228">
        <f>ROUND(I126*H126,2)</f>
        <v>0</v>
      </c>
      <c r="BL126" s="21" t="s">
        <v>229</v>
      </c>
      <c r="BM126" s="227" t="s">
        <v>14</v>
      </c>
    </row>
    <row r="127" s="2" customFormat="1">
      <c r="A127" s="42"/>
      <c r="B127" s="43"/>
      <c r="C127" s="44"/>
      <c r="D127" s="229" t="s">
        <v>190</v>
      </c>
      <c r="E127" s="44"/>
      <c r="F127" s="230" t="s">
        <v>2187</v>
      </c>
      <c r="G127" s="44"/>
      <c r="H127" s="44"/>
      <c r="I127" s="231"/>
      <c r="J127" s="44"/>
      <c r="K127" s="44"/>
      <c r="L127" s="48"/>
      <c r="M127" s="232"/>
      <c r="N127" s="233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1" t="s">
        <v>190</v>
      </c>
      <c r="AU127" s="21" t="s">
        <v>14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2188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14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198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14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199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14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265</v>
      </c>
      <c r="G131" s="246"/>
      <c r="H131" s="249">
        <v>45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14</v>
      </c>
      <c r="AV131" s="14" t="s">
        <v>14</v>
      </c>
      <c r="AW131" s="14" t="s">
        <v>35</v>
      </c>
      <c r="AX131" s="14" t="s">
        <v>74</v>
      </c>
      <c r="AY131" s="255" t="s">
        <v>179</v>
      </c>
    </row>
    <row r="132" s="15" customFormat="1">
      <c r="A132" s="15"/>
      <c r="B132" s="256"/>
      <c r="C132" s="257"/>
      <c r="D132" s="236" t="s">
        <v>192</v>
      </c>
      <c r="E132" s="258" t="s">
        <v>19</v>
      </c>
      <c r="F132" s="259" t="s">
        <v>201</v>
      </c>
      <c r="G132" s="257"/>
      <c r="H132" s="260">
        <v>45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192</v>
      </c>
      <c r="AU132" s="266" t="s">
        <v>14</v>
      </c>
      <c r="AV132" s="15" t="s">
        <v>188</v>
      </c>
      <c r="AW132" s="15" t="s">
        <v>35</v>
      </c>
      <c r="AX132" s="15" t="s">
        <v>81</v>
      </c>
      <c r="AY132" s="266" t="s">
        <v>179</v>
      </c>
    </row>
    <row r="133" s="2" customFormat="1" ht="16.5" customHeight="1">
      <c r="A133" s="42"/>
      <c r="B133" s="43"/>
      <c r="C133" s="267" t="s">
        <v>222</v>
      </c>
      <c r="D133" s="267" t="s">
        <v>266</v>
      </c>
      <c r="E133" s="268" t="s">
        <v>2190</v>
      </c>
      <c r="F133" s="269" t="s">
        <v>2191</v>
      </c>
      <c r="G133" s="270" t="s">
        <v>204</v>
      </c>
      <c r="H133" s="271">
        <v>51.75</v>
      </c>
      <c r="I133" s="272"/>
      <c r="J133" s="273">
        <f>ROUND(I133*H133,2)</f>
        <v>0</v>
      </c>
      <c r="K133" s="269" t="s">
        <v>187</v>
      </c>
      <c r="L133" s="274"/>
      <c r="M133" s="275" t="s">
        <v>19</v>
      </c>
      <c r="N133" s="276" t="s">
        <v>45</v>
      </c>
      <c r="O133" s="88"/>
      <c r="P133" s="225">
        <f>O133*H133</f>
        <v>0</v>
      </c>
      <c r="Q133" s="225">
        <v>0.00012</v>
      </c>
      <c r="R133" s="225">
        <f>Q133*H133</f>
        <v>0.0062100000000000002</v>
      </c>
      <c r="S133" s="225">
        <v>0</v>
      </c>
      <c r="T133" s="226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7" t="s">
        <v>401</v>
      </c>
      <c r="AT133" s="227" t="s">
        <v>266</v>
      </c>
      <c r="AU133" s="227" t="s">
        <v>14</v>
      </c>
      <c r="AY133" s="21" t="s">
        <v>179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1" t="s">
        <v>81</v>
      </c>
      <c r="BK133" s="228">
        <f>ROUND(I133*H133,2)</f>
        <v>0</v>
      </c>
      <c r="BL133" s="21" t="s">
        <v>229</v>
      </c>
      <c r="BM133" s="227" t="s">
        <v>188</v>
      </c>
    </row>
    <row r="134" s="14" customFormat="1">
      <c r="A134" s="14"/>
      <c r="B134" s="245"/>
      <c r="C134" s="246"/>
      <c r="D134" s="236" t="s">
        <v>192</v>
      </c>
      <c r="E134" s="247" t="s">
        <v>19</v>
      </c>
      <c r="F134" s="248" t="s">
        <v>265</v>
      </c>
      <c r="G134" s="246"/>
      <c r="H134" s="249">
        <v>45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192</v>
      </c>
      <c r="AU134" s="255" t="s">
        <v>14</v>
      </c>
      <c r="AV134" s="14" t="s">
        <v>14</v>
      </c>
      <c r="AW134" s="14" t="s">
        <v>35</v>
      </c>
      <c r="AX134" s="14" t="s">
        <v>74</v>
      </c>
      <c r="AY134" s="255" t="s">
        <v>179</v>
      </c>
    </row>
    <row r="135" s="15" customFormat="1">
      <c r="A135" s="15"/>
      <c r="B135" s="256"/>
      <c r="C135" s="257"/>
      <c r="D135" s="236" t="s">
        <v>192</v>
      </c>
      <c r="E135" s="258" t="s">
        <v>19</v>
      </c>
      <c r="F135" s="259" t="s">
        <v>201</v>
      </c>
      <c r="G135" s="257"/>
      <c r="H135" s="260">
        <v>45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192</v>
      </c>
      <c r="AU135" s="266" t="s">
        <v>14</v>
      </c>
      <c r="AV135" s="15" t="s">
        <v>188</v>
      </c>
      <c r="AW135" s="15" t="s">
        <v>35</v>
      </c>
      <c r="AX135" s="15" t="s">
        <v>74</v>
      </c>
      <c r="AY135" s="266" t="s">
        <v>179</v>
      </c>
    </row>
    <row r="136" s="14" customFormat="1">
      <c r="A136" s="14"/>
      <c r="B136" s="245"/>
      <c r="C136" s="246"/>
      <c r="D136" s="236" t="s">
        <v>192</v>
      </c>
      <c r="E136" s="247" t="s">
        <v>19</v>
      </c>
      <c r="F136" s="248" t="s">
        <v>2464</v>
      </c>
      <c r="G136" s="246"/>
      <c r="H136" s="249">
        <v>51.75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192</v>
      </c>
      <c r="AU136" s="255" t="s">
        <v>14</v>
      </c>
      <c r="AV136" s="14" t="s">
        <v>14</v>
      </c>
      <c r="AW136" s="14" t="s">
        <v>35</v>
      </c>
      <c r="AX136" s="14" t="s">
        <v>81</v>
      </c>
      <c r="AY136" s="255" t="s">
        <v>179</v>
      </c>
    </row>
    <row r="137" s="2" customFormat="1" ht="24.15" customHeight="1">
      <c r="A137" s="42"/>
      <c r="B137" s="43"/>
      <c r="C137" s="216" t="s">
        <v>211</v>
      </c>
      <c r="D137" s="216" t="s">
        <v>183</v>
      </c>
      <c r="E137" s="217" t="s">
        <v>2193</v>
      </c>
      <c r="F137" s="218" t="s">
        <v>2194</v>
      </c>
      <c r="G137" s="219" t="s">
        <v>204</v>
      </c>
      <c r="H137" s="220">
        <v>315</v>
      </c>
      <c r="I137" s="221"/>
      <c r="J137" s="222">
        <f>ROUND(I137*H137,2)</f>
        <v>0</v>
      </c>
      <c r="K137" s="218" t="s">
        <v>187</v>
      </c>
      <c r="L137" s="48"/>
      <c r="M137" s="223" t="s">
        <v>19</v>
      </c>
      <c r="N137" s="224" t="s">
        <v>45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229</v>
      </c>
      <c r="AT137" s="227" t="s">
        <v>183</v>
      </c>
      <c r="AU137" s="227" t="s">
        <v>14</v>
      </c>
      <c r="AY137" s="21" t="s">
        <v>179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1" t="s">
        <v>81</v>
      </c>
      <c r="BK137" s="228">
        <f>ROUND(I137*H137,2)</f>
        <v>0</v>
      </c>
      <c r="BL137" s="21" t="s">
        <v>229</v>
      </c>
      <c r="BM137" s="227" t="s">
        <v>211</v>
      </c>
    </row>
    <row r="138" s="2" customFormat="1">
      <c r="A138" s="42"/>
      <c r="B138" s="43"/>
      <c r="C138" s="44"/>
      <c r="D138" s="229" t="s">
        <v>190</v>
      </c>
      <c r="E138" s="44"/>
      <c r="F138" s="230" t="s">
        <v>2195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190</v>
      </c>
      <c r="AU138" s="21" t="s">
        <v>14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2188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14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198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14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3" customFormat="1">
      <c r="A141" s="13"/>
      <c r="B141" s="234"/>
      <c r="C141" s="235"/>
      <c r="D141" s="236" t="s">
        <v>192</v>
      </c>
      <c r="E141" s="237" t="s">
        <v>19</v>
      </c>
      <c r="F141" s="238" t="s">
        <v>199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192</v>
      </c>
      <c r="AU141" s="244" t="s">
        <v>14</v>
      </c>
      <c r="AV141" s="13" t="s">
        <v>81</v>
      </c>
      <c r="AW141" s="13" t="s">
        <v>35</v>
      </c>
      <c r="AX141" s="13" t="s">
        <v>74</v>
      </c>
      <c r="AY141" s="244" t="s">
        <v>179</v>
      </c>
    </row>
    <row r="142" s="14" customFormat="1">
      <c r="A142" s="14"/>
      <c r="B142" s="245"/>
      <c r="C142" s="246"/>
      <c r="D142" s="236" t="s">
        <v>192</v>
      </c>
      <c r="E142" s="247" t="s">
        <v>19</v>
      </c>
      <c r="F142" s="248" t="s">
        <v>2465</v>
      </c>
      <c r="G142" s="246"/>
      <c r="H142" s="249">
        <v>315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192</v>
      </c>
      <c r="AU142" s="255" t="s">
        <v>14</v>
      </c>
      <c r="AV142" s="14" t="s">
        <v>14</v>
      </c>
      <c r="AW142" s="14" t="s">
        <v>35</v>
      </c>
      <c r="AX142" s="14" t="s">
        <v>74</v>
      </c>
      <c r="AY142" s="255" t="s">
        <v>179</v>
      </c>
    </row>
    <row r="143" s="15" customFormat="1">
      <c r="A143" s="15"/>
      <c r="B143" s="256"/>
      <c r="C143" s="257"/>
      <c r="D143" s="236" t="s">
        <v>192</v>
      </c>
      <c r="E143" s="258" t="s">
        <v>19</v>
      </c>
      <c r="F143" s="259" t="s">
        <v>201</v>
      </c>
      <c r="G143" s="257"/>
      <c r="H143" s="260">
        <v>315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192</v>
      </c>
      <c r="AU143" s="266" t="s">
        <v>14</v>
      </c>
      <c r="AV143" s="15" t="s">
        <v>188</v>
      </c>
      <c r="AW143" s="15" t="s">
        <v>35</v>
      </c>
      <c r="AX143" s="15" t="s">
        <v>81</v>
      </c>
      <c r="AY143" s="266" t="s">
        <v>179</v>
      </c>
    </row>
    <row r="144" s="2" customFormat="1" ht="16.5" customHeight="1">
      <c r="A144" s="42"/>
      <c r="B144" s="43"/>
      <c r="C144" s="267" t="s">
        <v>240</v>
      </c>
      <c r="D144" s="267" t="s">
        <v>266</v>
      </c>
      <c r="E144" s="268" t="s">
        <v>2197</v>
      </c>
      <c r="F144" s="269" t="s">
        <v>2198</v>
      </c>
      <c r="G144" s="270" t="s">
        <v>204</v>
      </c>
      <c r="H144" s="271">
        <v>362.25</v>
      </c>
      <c r="I144" s="272"/>
      <c r="J144" s="273">
        <f>ROUND(I144*H144,2)</f>
        <v>0</v>
      </c>
      <c r="K144" s="269" t="s">
        <v>187</v>
      </c>
      <c r="L144" s="274"/>
      <c r="M144" s="275" t="s">
        <v>19</v>
      </c>
      <c r="N144" s="276" t="s">
        <v>45</v>
      </c>
      <c r="O144" s="88"/>
      <c r="P144" s="225">
        <f>O144*H144</f>
        <v>0</v>
      </c>
      <c r="Q144" s="225">
        <v>0.00064000000000000005</v>
      </c>
      <c r="R144" s="225">
        <f>Q144*H144</f>
        <v>0.23184000000000002</v>
      </c>
      <c r="S144" s="225">
        <v>0</v>
      </c>
      <c r="T144" s="226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7" t="s">
        <v>401</v>
      </c>
      <c r="AT144" s="227" t="s">
        <v>266</v>
      </c>
      <c r="AU144" s="227" t="s">
        <v>14</v>
      </c>
      <c r="AY144" s="21" t="s">
        <v>179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1" t="s">
        <v>81</v>
      </c>
      <c r="BK144" s="228">
        <f>ROUND(I144*H144,2)</f>
        <v>0</v>
      </c>
      <c r="BL144" s="21" t="s">
        <v>229</v>
      </c>
      <c r="BM144" s="227" t="s">
        <v>217</v>
      </c>
    </row>
    <row r="145" s="14" customFormat="1">
      <c r="A145" s="14"/>
      <c r="B145" s="245"/>
      <c r="C145" s="246"/>
      <c r="D145" s="236" t="s">
        <v>192</v>
      </c>
      <c r="E145" s="247" t="s">
        <v>19</v>
      </c>
      <c r="F145" s="248" t="s">
        <v>2465</v>
      </c>
      <c r="G145" s="246"/>
      <c r="H145" s="249">
        <v>315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192</v>
      </c>
      <c r="AU145" s="255" t="s">
        <v>14</v>
      </c>
      <c r="AV145" s="14" t="s">
        <v>14</v>
      </c>
      <c r="AW145" s="14" t="s">
        <v>35</v>
      </c>
      <c r="AX145" s="14" t="s">
        <v>74</v>
      </c>
      <c r="AY145" s="255" t="s">
        <v>179</v>
      </c>
    </row>
    <row r="146" s="15" customFormat="1">
      <c r="A146" s="15"/>
      <c r="B146" s="256"/>
      <c r="C146" s="257"/>
      <c r="D146" s="236" t="s">
        <v>192</v>
      </c>
      <c r="E146" s="258" t="s">
        <v>19</v>
      </c>
      <c r="F146" s="259" t="s">
        <v>201</v>
      </c>
      <c r="G146" s="257"/>
      <c r="H146" s="260">
        <v>315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192</v>
      </c>
      <c r="AU146" s="266" t="s">
        <v>14</v>
      </c>
      <c r="AV146" s="15" t="s">
        <v>188</v>
      </c>
      <c r="AW146" s="15" t="s">
        <v>35</v>
      </c>
      <c r="AX146" s="15" t="s">
        <v>74</v>
      </c>
      <c r="AY146" s="266" t="s">
        <v>179</v>
      </c>
    </row>
    <row r="147" s="14" customFormat="1">
      <c r="A147" s="14"/>
      <c r="B147" s="245"/>
      <c r="C147" s="246"/>
      <c r="D147" s="236" t="s">
        <v>192</v>
      </c>
      <c r="E147" s="247" t="s">
        <v>19</v>
      </c>
      <c r="F147" s="248" t="s">
        <v>2466</v>
      </c>
      <c r="G147" s="246"/>
      <c r="H147" s="249">
        <v>362.25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192</v>
      </c>
      <c r="AU147" s="255" t="s">
        <v>14</v>
      </c>
      <c r="AV147" s="14" t="s">
        <v>14</v>
      </c>
      <c r="AW147" s="14" t="s">
        <v>35</v>
      </c>
      <c r="AX147" s="14" t="s">
        <v>81</v>
      </c>
      <c r="AY147" s="255" t="s">
        <v>179</v>
      </c>
    </row>
    <row r="148" s="2" customFormat="1" ht="24.15" customHeight="1">
      <c r="A148" s="42"/>
      <c r="B148" s="43"/>
      <c r="C148" s="216" t="s">
        <v>217</v>
      </c>
      <c r="D148" s="216" t="s">
        <v>183</v>
      </c>
      <c r="E148" s="217" t="s">
        <v>2207</v>
      </c>
      <c r="F148" s="218" t="s">
        <v>2208</v>
      </c>
      <c r="G148" s="219" t="s">
        <v>325</v>
      </c>
      <c r="H148" s="220">
        <v>48</v>
      </c>
      <c r="I148" s="221"/>
      <c r="J148" s="222">
        <f>ROUND(I148*H148,2)</f>
        <v>0</v>
      </c>
      <c r="K148" s="218" t="s">
        <v>187</v>
      </c>
      <c r="L148" s="48"/>
      <c r="M148" s="223" t="s">
        <v>19</v>
      </c>
      <c r="N148" s="224" t="s">
        <v>45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229</v>
      </c>
      <c r="AT148" s="227" t="s">
        <v>183</v>
      </c>
      <c r="AU148" s="227" t="s">
        <v>14</v>
      </c>
      <c r="AY148" s="21" t="s">
        <v>179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1" t="s">
        <v>81</v>
      </c>
      <c r="BK148" s="228">
        <f>ROUND(I148*H148,2)</f>
        <v>0</v>
      </c>
      <c r="BL148" s="21" t="s">
        <v>229</v>
      </c>
      <c r="BM148" s="227" t="s">
        <v>225</v>
      </c>
    </row>
    <row r="149" s="2" customFormat="1">
      <c r="A149" s="42"/>
      <c r="B149" s="43"/>
      <c r="C149" s="44"/>
      <c r="D149" s="229" t="s">
        <v>190</v>
      </c>
      <c r="E149" s="44"/>
      <c r="F149" s="230" t="s">
        <v>2209</v>
      </c>
      <c r="G149" s="44"/>
      <c r="H149" s="44"/>
      <c r="I149" s="231"/>
      <c r="J149" s="44"/>
      <c r="K149" s="44"/>
      <c r="L149" s="48"/>
      <c r="M149" s="232"/>
      <c r="N149" s="233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190</v>
      </c>
      <c r="AU149" s="21" t="s">
        <v>14</v>
      </c>
    </row>
    <row r="150" s="2" customFormat="1" ht="24.15" customHeight="1">
      <c r="A150" s="42"/>
      <c r="B150" s="43"/>
      <c r="C150" s="216" t="s">
        <v>256</v>
      </c>
      <c r="D150" s="216" t="s">
        <v>183</v>
      </c>
      <c r="E150" s="217" t="s">
        <v>2210</v>
      </c>
      <c r="F150" s="218" t="s">
        <v>2211</v>
      </c>
      <c r="G150" s="219" t="s">
        <v>325</v>
      </c>
      <c r="H150" s="220">
        <v>84</v>
      </c>
      <c r="I150" s="221"/>
      <c r="J150" s="222">
        <f>ROUND(I150*H150,2)</f>
        <v>0</v>
      </c>
      <c r="K150" s="218" t="s">
        <v>187</v>
      </c>
      <c r="L150" s="48"/>
      <c r="M150" s="223" t="s">
        <v>19</v>
      </c>
      <c r="N150" s="224" t="s">
        <v>45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229</v>
      </c>
      <c r="AT150" s="227" t="s">
        <v>183</v>
      </c>
      <c r="AU150" s="227" t="s">
        <v>14</v>
      </c>
      <c r="AY150" s="21" t="s">
        <v>179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1" t="s">
        <v>81</v>
      </c>
      <c r="BK150" s="228">
        <f>ROUND(I150*H150,2)</f>
        <v>0</v>
      </c>
      <c r="BL150" s="21" t="s">
        <v>229</v>
      </c>
      <c r="BM150" s="227" t="s">
        <v>207</v>
      </c>
    </row>
    <row r="151" s="2" customFormat="1">
      <c r="A151" s="42"/>
      <c r="B151" s="43"/>
      <c r="C151" s="44"/>
      <c r="D151" s="229" t="s">
        <v>190</v>
      </c>
      <c r="E151" s="44"/>
      <c r="F151" s="230" t="s">
        <v>2212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190</v>
      </c>
      <c r="AU151" s="21" t="s">
        <v>14</v>
      </c>
    </row>
    <row r="152" s="2" customFormat="1" ht="24.15" customHeight="1">
      <c r="A152" s="42"/>
      <c r="B152" s="43"/>
      <c r="C152" s="216" t="s">
        <v>225</v>
      </c>
      <c r="D152" s="216" t="s">
        <v>183</v>
      </c>
      <c r="E152" s="217" t="s">
        <v>2216</v>
      </c>
      <c r="F152" s="218" t="s">
        <v>2217</v>
      </c>
      <c r="G152" s="219" t="s">
        <v>204</v>
      </c>
      <c r="H152" s="220">
        <v>310</v>
      </c>
      <c r="I152" s="221"/>
      <c r="J152" s="222">
        <f>ROUND(I152*H152,2)</f>
        <v>0</v>
      </c>
      <c r="K152" s="218" t="s">
        <v>187</v>
      </c>
      <c r="L152" s="48"/>
      <c r="M152" s="223" t="s">
        <v>19</v>
      </c>
      <c r="N152" s="224" t="s">
        <v>45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229</v>
      </c>
      <c r="AT152" s="227" t="s">
        <v>183</v>
      </c>
      <c r="AU152" s="227" t="s">
        <v>14</v>
      </c>
      <c r="AY152" s="21" t="s">
        <v>179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1" t="s">
        <v>81</v>
      </c>
      <c r="BK152" s="228">
        <f>ROUND(I152*H152,2)</f>
        <v>0</v>
      </c>
      <c r="BL152" s="21" t="s">
        <v>229</v>
      </c>
      <c r="BM152" s="227" t="s">
        <v>297</v>
      </c>
    </row>
    <row r="153" s="2" customFormat="1">
      <c r="A153" s="42"/>
      <c r="B153" s="43"/>
      <c r="C153" s="44"/>
      <c r="D153" s="229" t="s">
        <v>190</v>
      </c>
      <c r="E153" s="44"/>
      <c r="F153" s="230" t="s">
        <v>2218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190</v>
      </c>
      <c r="AU153" s="21" t="s">
        <v>14</v>
      </c>
    </row>
    <row r="154" s="14" customFormat="1">
      <c r="A154" s="14"/>
      <c r="B154" s="245"/>
      <c r="C154" s="246"/>
      <c r="D154" s="236" t="s">
        <v>192</v>
      </c>
      <c r="E154" s="247" t="s">
        <v>19</v>
      </c>
      <c r="F154" s="248" t="s">
        <v>2467</v>
      </c>
      <c r="G154" s="246"/>
      <c r="H154" s="249">
        <v>310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192</v>
      </c>
      <c r="AU154" s="255" t="s">
        <v>14</v>
      </c>
      <c r="AV154" s="14" t="s">
        <v>14</v>
      </c>
      <c r="AW154" s="14" t="s">
        <v>35</v>
      </c>
      <c r="AX154" s="14" t="s">
        <v>74</v>
      </c>
      <c r="AY154" s="255" t="s">
        <v>179</v>
      </c>
    </row>
    <row r="155" s="15" customFormat="1">
      <c r="A155" s="15"/>
      <c r="B155" s="256"/>
      <c r="C155" s="257"/>
      <c r="D155" s="236" t="s">
        <v>192</v>
      </c>
      <c r="E155" s="258" t="s">
        <v>19</v>
      </c>
      <c r="F155" s="259" t="s">
        <v>201</v>
      </c>
      <c r="G155" s="257"/>
      <c r="H155" s="260">
        <v>310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192</v>
      </c>
      <c r="AU155" s="266" t="s">
        <v>14</v>
      </c>
      <c r="AV155" s="15" t="s">
        <v>188</v>
      </c>
      <c r="AW155" s="15" t="s">
        <v>35</v>
      </c>
      <c r="AX155" s="15" t="s">
        <v>81</v>
      </c>
      <c r="AY155" s="266" t="s">
        <v>179</v>
      </c>
    </row>
    <row r="156" s="2" customFormat="1" ht="16.5" customHeight="1">
      <c r="A156" s="42"/>
      <c r="B156" s="43"/>
      <c r="C156" s="267" t="s">
        <v>181</v>
      </c>
      <c r="D156" s="267" t="s">
        <v>266</v>
      </c>
      <c r="E156" s="268" t="s">
        <v>2220</v>
      </c>
      <c r="F156" s="269" t="s">
        <v>2221</v>
      </c>
      <c r="G156" s="270" t="s">
        <v>309</v>
      </c>
      <c r="H156" s="271">
        <v>192.19999999999999</v>
      </c>
      <c r="I156" s="272"/>
      <c r="J156" s="273">
        <f>ROUND(I156*H156,2)</f>
        <v>0</v>
      </c>
      <c r="K156" s="269" t="s">
        <v>187</v>
      </c>
      <c r="L156" s="274"/>
      <c r="M156" s="275" t="s">
        <v>19</v>
      </c>
      <c r="N156" s="276" t="s">
        <v>45</v>
      </c>
      <c r="O156" s="88"/>
      <c r="P156" s="225">
        <f>O156*H156</f>
        <v>0</v>
      </c>
      <c r="Q156" s="225">
        <v>0.001</v>
      </c>
      <c r="R156" s="225">
        <f>Q156*H156</f>
        <v>0.19219999999999998</v>
      </c>
      <c r="S156" s="225">
        <v>0</v>
      </c>
      <c r="T156" s="226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7" t="s">
        <v>401</v>
      </c>
      <c r="AT156" s="227" t="s">
        <v>266</v>
      </c>
      <c r="AU156" s="227" t="s">
        <v>14</v>
      </c>
      <c r="AY156" s="21" t="s">
        <v>179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1" t="s">
        <v>81</v>
      </c>
      <c r="BK156" s="228">
        <f>ROUND(I156*H156,2)</f>
        <v>0</v>
      </c>
      <c r="BL156" s="21" t="s">
        <v>229</v>
      </c>
      <c r="BM156" s="227" t="s">
        <v>229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2468</v>
      </c>
      <c r="G157" s="246"/>
      <c r="H157" s="249">
        <v>192.19999999999999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14</v>
      </c>
      <c r="AV157" s="14" t="s">
        <v>14</v>
      </c>
      <c r="AW157" s="14" t="s">
        <v>35</v>
      </c>
      <c r="AX157" s="14" t="s">
        <v>74</v>
      </c>
      <c r="AY157" s="255" t="s">
        <v>179</v>
      </c>
    </row>
    <row r="158" s="15" customFormat="1">
      <c r="A158" s="15"/>
      <c r="B158" s="256"/>
      <c r="C158" s="257"/>
      <c r="D158" s="236" t="s">
        <v>192</v>
      </c>
      <c r="E158" s="258" t="s">
        <v>19</v>
      </c>
      <c r="F158" s="259" t="s">
        <v>201</v>
      </c>
      <c r="G158" s="257"/>
      <c r="H158" s="260">
        <v>192.19999999999999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192</v>
      </c>
      <c r="AU158" s="266" t="s">
        <v>14</v>
      </c>
      <c r="AV158" s="15" t="s">
        <v>188</v>
      </c>
      <c r="AW158" s="15" t="s">
        <v>35</v>
      </c>
      <c r="AX158" s="15" t="s">
        <v>81</v>
      </c>
      <c r="AY158" s="266" t="s">
        <v>179</v>
      </c>
    </row>
    <row r="159" s="2" customFormat="1" ht="16.5" customHeight="1">
      <c r="A159" s="42"/>
      <c r="B159" s="43"/>
      <c r="C159" s="216" t="s">
        <v>207</v>
      </c>
      <c r="D159" s="216" t="s">
        <v>183</v>
      </c>
      <c r="E159" s="217" t="s">
        <v>2223</v>
      </c>
      <c r="F159" s="218" t="s">
        <v>2224</v>
      </c>
      <c r="G159" s="219" t="s">
        <v>325</v>
      </c>
      <c r="H159" s="220">
        <v>27</v>
      </c>
      <c r="I159" s="221"/>
      <c r="J159" s="222">
        <f>ROUND(I159*H159,2)</f>
        <v>0</v>
      </c>
      <c r="K159" s="218" t="s">
        <v>187</v>
      </c>
      <c r="L159" s="48"/>
      <c r="M159" s="223" t="s">
        <v>19</v>
      </c>
      <c r="N159" s="224" t="s">
        <v>45</v>
      </c>
      <c r="O159" s="8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229</v>
      </c>
      <c r="AT159" s="227" t="s">
        <v>183</v>
      </c>
      <c r="AU159" s="227" t="s">
        <v>14</v>
      </c>
      <c r="AY159" s="21" t="s">
        <v>179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1" t="s">
        <v>81</v>
      </c>
      <c r="BK159" s="228">
        <f>ROUND(I159*H159,2)</f>
        <v>0</v>
      </c>
      <c r="BL159" s="21" t="s">
        <v>229</v>
      </c>
      <c r="BM159" s="227" t="s">
        <v>288</v>
      </c>
    </row>
    <row r="160" s="2" customFormat="1">
      <c r="A160" s="42"/>
      <c r="B160" s="43"/>
      <c r="C160" s="44"/>
      <c r="D160" s="229" t="s">
        <v>190</v>
      </c>
      <c r="E160" s="44"/>
      <c r="F160" s="230" t="s">
        <v>2225</v>
      </c>
      <c r="G160" s="44"/>
      <c r="H160" s="44"/>
      <c r="I160" s="231"/>
      <c r="J160" s="44"/>
      <c r="K160" s="44"/>
      <c r="L160" s="48"/>
      <c r="M160" s="232"/>
      <c r="N160" s="233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190</v>
      </c>
      <c r="AU160" s="21" t="s">
        <v>14</v>
      </c>
    </row>
    <row r="161" s="14" customFormat="1">
      <c r="A161" s="14"/>
      <c r="B161" s="245"/>
      <c r="C161" s="246"/>
      <c r="D161" s="236" t="s">
        <v>192</v>
      </c>
      <c r="E161" s="247" t="s">
        <v>19</v>
      </c>
      <c r="F161" s="248" t="s">
        <v>2469</v>
      </c>
      <c r="G161" s="246"/>
      <c r="H161" s="249">
        <v>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192</v>
      </c>
      <c r="AU161" s="255" t="s">
        <v>14</v>
      </c>
      <c r="AV161" s="14" t="s">
        <v>14</v>
      </c>
      <c r="AW161" s="14" t="s">
        <v>35</v>
      </c>
      <c r="AX161" s="14" t="s">
        <v>74</v>
      </c>
      <c r="AY161" s="255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2470</v>
      </c>
      <c r="G162" s="246"/>
      <c r="H162" s="249">
        <v>18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14</v>
      </c>
      <c r="AV162" s="14" t="s">
        <v>14</v>
      </c>
      <c r="AW162" s="14" t="s">
        <v>35</v>
      </c>
      <c r="AX162" s="14" t="s">
        <v>74</v>
      </c>
      <c r="AY162" s="255" t="s">
        <v>179</v>
      </c>
    </row>
    <row r="163" s="15" customFormat="1">
      <c r="A163" s="15"/>
      <c r="B163" s="256"/>
      <c r="C163" s="257"/>
      <c r="D163" s="236" t="s">
        <v>192</v>
      </c>
      <c r="E163" s="258" t="s">
        <v>19</v>
      </c>
      <c r="F163" s="259" t="s">
        <v>201</v>
      </c>
      <c r="G163" s="257"/>
      <c r="H163" s="260">
        <v>27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192</v>
      </c>
      <c r="AU163" s="266" t="s">
        <v>14</v>
      </c>
      <c r="AV163" s="15" t="s">
        <v>188</v>
      </c>
      <c r="AW163" s="15" t="s">
        <v>35</v>
      </c>
      <c r="AX163" s="15" t="s">
        <v>81</v>
      </c>
      <c r="AY163" s="266" t="s">
        <v>179</v>
      </c>
    </row>
    <row r="164" s="2" customFormat="1" ht="16.5" customHeight="1">
      <c r="A164" s="42"/>
      <c r="B164" s="43"/>
      <c r="C164" s="267" t="s">
        <v>220</v>
      </c>
      <c r="D164" s="267" t="s">
        <v>266</v>
      </c>
      <c r="E164" s="268" t="s">
        <v>2227</v>
      </c>
      <c r="F164" s="269" t="s">
        <v>2228</v>
      </c>
      <c r="G164" s="270" t="s">
        <v>325</v>
      </c>
      <c r="H164" s="271">
        <v>9</v>
      </c>
      <c r="I164" s="272"/>
      <c r="J164" s="273">
        <f>ROUND(I164*H164,2)</f>
        <v>0</v>
      </c>
      <c r="K164" s="269" t="s">
        <v>187</v>
      </c>
      <c r="L164" s="274"/>
      <c r="M164" s="275" t="s">
        <v>19</v>
      </c>
      <c r="N164" s="276" t="s">
        <v>45</v>
      </c>
      <c r="O164" s="88"/>
      <c r="P164" s="225">
        <f>O164*H164</f>
        <v>0</v>
      </c>
      <c r="Q164" s="225">
        <v>0.00014999999999999999</v>
      </c>
      <c r="R164" s="225">
        <f>Q164*H164</f>
        <v>0.0013499999999999999</v>
      </c>
      <c r="S164" s="225">
        <v>0</v>
      </c>
      <c r="T164" s="226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7" t="s">
        <v>401</v>
      </c>
      <c r="AT164" s="227" t="s">
        <v>266</v>
      </c>
      <c r="AU164" s="227" t="s">
        <v>14</v>
      </c>
      <c r="AY164" s="21" t="s">
        <v>179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1" t="s">
        <v>81</v>
      </c>
      <c r="BK164" s="228">
        <f>ROUND(I164*H164,2)</f>
        <v>0</v>
      </c>
      <c r="BL164" s="21" t="s">
        <v>229</v>
      </c>
      <c r="BM164" s="227" t="s">
        <v>294</v>
      </c>
    </row>
    <row r="165" s="2" customFormat="1" ht="16.5" customHeight="1">
      <c r="A165" s="42"/>
      <c r="B165" s="43"/>
      <c r="C165" s="267" t="s">
        <v>297</v>
      </c>
      <c r="D165" s="267" t="s">
        <v>266</v>
      </c>
      <c r="E165" s="268" t="s">
        <v>2231</v>
      </c>
      <c r="F165" s="269" t="s">
        <v>2232</v>
      </c>
      <c r="G165" s="270" t="s">
        <v>325</v>
      </c>
      <c r="H165" s="271">
        <v>18</v>
      </c>
      <c r="I165" s="272"/>
      <c r="J165" s="273">
        <f>ROUND(I165*H165,2)</f>
        <v>0</v>
      </c>
      <c r="K165" s="269" t="s">
        <v>187</v>
      </c>
      <c r="L165" s="274"/>
      <c r="M165" s="275" t="s">
        <v>19</v>
      </c>
      <c r="N165" s="276" t="s">
        <v>45</v>
      </c>
      <c r="O165" s="88"/>
      <c r="P165" s="225">
        <f>O165*H165</f>
        <v>0</v>
      </c>
      <c r="Q165" s="225">
        <v>0.00023000000000000001</v>
      </c>
      <c r="R165" s="225">
        <f>Q165*H165</f>
        <v>0.0041400000000000005</v>
      </c>
      <c r="S165" s="225">
        <v>0</v>
      </c>
      <c r="T165" s="226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7" t="s">
        <v>401</v>
      </c>
      <c r="AT165" s="227" t="s">
        <v>266</v>
      </c>
      <c r="AU165" s="227" t="s">
        <v>14</v>
      </c>
      <c r="AY165" s="21" t="s">
        <v>179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1" t="s">
        <v>81</v>
      </c>
      <c r="BK165" s="228">
        <f>ROUND(I165*H165,2)</f>
        <v>0</v>
      </c>
      <c r="BL165" s="21" t="s">
        <v>229</v>
      </c>
      <c r="BM165" s="227" t="s">
        <v>305</v>
      </c>
    </row>
    <row r="166" s="2" customFormat="1" ht="24.15" customHeight="1">
      <c r="A166" s="42"/>
      <c r="B166" s="43"/>
      <c r="C166" s="216" t="s">
        <v>8</v>
      </c>
      <c r="D166" s="216" t="s">
        <v>183</v>
      </c>
      <c r="E166" s="217" t="s">
        <v>2234</v>
      </c>
      <c r="F166" s="218" t="s">
        <v>2235</v>
      </c>
      <c r="G166" s="219" t="s">
        <v>269</v>
      </c>
      <c r="H166" s="220">
        <v>0.436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229</v>
      </c>
      <c r="AT166" s="227" t="s">
        <v>183</v>
      </c>
      <c r="AU166" s="227" t="s">
        <v>14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229</v>
      </c>
      <c r="BM166" s="227" t="s">
        <v>2471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2237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14</v>
      </c>
    </row>
    <row r="168" s="12" customFormat="1" ht="25.92" customHeight="1">
      <c r="A168" s="12"/>
      <c r="B168" s="200"/>
      <c r="C168" s="201"/>
      <c r="D168" s="202" t="s">
        <v>73</v>
      </c>
      <c r="E168" s="203" t="s">
        <v>266</v>
      </c>
      <c r="F168" s="203" t="s">
        <v>2238</v>
      </c>
      <c r="G168" s="201"/>
      <c r="H168" s="201"/>
      <c r="I168" s="204"/>
      <c r="J168" s="205">
        <f>BK168</f>
        <v>0</v>
      </c>
      <c r="K168" s="201"/>
      <c r="L168" s="206"/>
      <c r="M168" s="207"/>
      <c r="N168" s="208"/>
      <c r="O168" s="208"/>
      <c r="P168" s="209">
        <f>P169+P233</f>
        <v>0</v>
      </c>
      <c r="Q168" s="208"/>
      <c r="R168" s="209">
        <f>R169+R233</f>
        <v>63.916467999999995</v>
      </c>
      <c r="S168" s="208"/>
      <c r="T168" s="210">
        <f>T169+T233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189</v>
      </c>
      <c r="AT168" s="212" t="s">
        <v>73</v>
      </c>
      <c r="AU168" s="212" t="s">
        <v>74</v>
      </c>
      <c r="AY168" s="211" t="s">
        <v>179</v>
      </c>
      <c r="BK168" s="213">
        <f>BK169+BK233</f>
        <v>0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2239</v>
      </c>
      <c r="F169" s="214" t="s">
        <v>2240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SUM(P170:P232)</f>
        <v>0</v>
      </c>
      <c r="Q169" s="208"/>
      <c r="R169" s="209">
        <f>SUM(R170:R232)</f>
        <v>0.60060000000000002</v>
      </c>
      <c r="S169" s="208"/>
      <c r="T169" s="210">
        <f>SUM(T170:T232)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189</v>
      </c>
      <c r="AT169" s="212" t="s">
        <v>73</v>
      </c>
      <c r="AU169" s="212" t="s">
        <v>81</v>
      </c>
      <c r="AY169" s="211" t="s">
        <v>179</v>
      </c>
      <c r="BK169" s="213">
        <f>SUM(BK170:BK232)</f>
        <v>0</v>
      </c>
    </row>
    <row r="170" s="2" customFormat="1" ht="16.5" customHeight="1">
      <c r="A170" s="42"/>
      <c r="B170" s="43"/>
      <c r="C170" s="216" t="s">
        <v>229</v>
      </c>
      <c r="D170" s="216" t="s">
        <v>183</v>
      </c>
      <c r="E170" s="217" t="s">
        <v>2241</v>
      </c>
      <c r="F170" s="218" t="s">
        <v>2242</v>
      </c>
      <c r="G170" s="219" t="s">
        <v>325</v>
      </c>
      <c r="H170" s="220">
        <v>7</v>
      </c>
      <c r="I170" s="221"/>
      <c r="J170" s="222">
        <f>ROUND(I170*H170,2)</f>
        <v>0</v>
      </c>
      <c r="K170" s="218" t="s">
        <v>187</v>
      </c>
      <c r="L170" s="48"/>
      <c r="M170" s="223" t="s">
        <v>19</v>
      </c>
      <c r="N170" s="224" t="s">
        <v>45</v>
      </c>
      <c r="O170" s="8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398</v>
      </c>
      <c r="AT170" s="227" t="s">
        <v>183</v>
      </c>
      <c r="AU170" s="227" t="s">
        <v>14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398</v>
      </c>
      <c r="BM170" s="227" t="s">
        <v>310</v>
      </c>
    </row>
    <row r="171" s="2" customFormat="1">
      <c r="A171" s="42"/>
      <c r="B171" s="43"/>
      <c r="C171" s="44"/>
      <c r="D171" s="229" t="s">
        <v>190</v>
      </c>
      <c r="E171" s="44"/>
      <c r="F171" s="230" t="s">
        <v>2243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190</v>
      </c>
      <c r="AU171" s="21" t="s">
        <v>14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2188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14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3" customFormat="1">
      <c r="A173" s="13"/>
      <c r="B173" s="234"/>
      <c r="C173" s="235"/>
      <c r="D173" s="236" t="s">
        <v>192</v>
      </c>
      <c r="E173" s="237" t="s">
        <v>19</v>
      </c>
      <c r="F173" s="238" t="s">
        <v>198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192</v>
      </c>
      <c r="AU173" s="244" t="s">
        <v>14</v>
      </c>
      <c r="AV173" s="13" t="s">
        <v>81</v>
      </c>
      <c r="AW173" s="13" t="s">
        <v>35</v>
      </c>
      <c r="AX173" s="13" t="s">
        <v>74</v>
      </c>
      <c r="AY173" s="244" t="s">
        <v>179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2425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14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4" customFormat="1">
      <c r="A175" s="14"/>
      <c r="B175" s="245"/>
      <c r="C175" s="246"/>
      <c r="D175" s="236" t="s">
        <v>192</v>
      </c>
      <c r="E175" s="247" t="s">
        <v>19</v>
      </c>
      <c r="F175" s="248" t="s">
        <v>2245</v>
      </c>
      <c r="G175" s="246"/>
      <c r="H175" s="249">
        <v>7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14</v>
      </c>
      <c r="AV175" s="14" t="s">
        <v>14</v>
      </c>
      <c r="AW175" s="14" t="s">
        <v>35</v>
      </c>
      <c r="AX175" s="14" t="s">
        <v>74</v>
      </c>
      <c r="AY175" s="255" t="s">
        <v>179</v>
      </c>
    </row>
    <row r="176" s="15" customFormat="1">
      <c r="A176" s="15"/>
      <c r="B176" s="256"/>
      <c r="C176" s="257"/>
      <c r="D176" s="236" t="s">
        <v>192</v>
      </c>
      <c r="E176" s="258" t="s">
        <v>19</v>
      </c>
      <c r="F176" s="259" t="s">
        <v>201</v>
      </c>
      <c r="G176" s="257"/>
      <c r="H176" s="260">
        <v>7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192</v>
      </c>
      <c r="AU176" s="266" t="s">
        <v>14</v>
      </c>
      <c r="AV176" s="15" t="s">
        <v>188</v>
      </c>
      <c r="AW176" s="15" t="s">
        <v>35</v>
      </c>
      <c r="AX176" s="15" t="s">
        <v>81</v>
      </c>
      <c r="AY176" s="266" t="s">
        <v>179</v>
      </c>
    </row>
    <row r="177" s="2" customFormat="1" ht="16.5" customHeight="1">
      <c r="A177" s="42"/>
      <c r="B177" s="43"/>
      <c r="C177" s="267" t="s">
        <v>254</v>
      </c>
      <c r="D177" s="267" t="s">
        <v>266</v>
      </c>
      <c r="E177" s="268" t="s">
        <v>2426</v>
      </c>
      <c r="F177" s="269" t="s">
        <v>2427</v>
      </c>
      <c r="G177" s="270" t="s">
        <v>325</v>
      </c>
      <c r="H177" s="271">
        <v>7</v>
      </c>
      <c r="I177" s="272"/>
      <c r="J177" s="273">
        <f>ROUND(I177*H177,2)</f>
        <v>0</v>
      </c>
      <c r="K177" s="269" t="s">
        <v>187</v>
      </c>
      <c r="L177" s="274"/>
      <c r="M177" s="275" t="s">
        <v>19</v>
      </c>
      <c r="N177" s="276" t="s">
        <v>45</v>
      </c>
      <c r="O177" s="88"/>
      <c r="P177" s="225">
        <f>O177*H177</f>
        <v>0</v>
      </c>
      <c r="Q177" s="225">
        <v>0.0022000000000000001</v>
      </c>
      <c r="R177" s="225">
        <f>Q177*H177</f>
        <v>0.015400000000000001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2178</v>
      </c>
      <c r="AT177" s="227" t="s">
        <v>266</v>
      </c>
      <c r="AU177" s="227" t="s">
        <v>14</v>
      </c>
      <c r="AY177" s="21" t="s">
        <v>179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1" t="s">
        <v>81</v>
      </c>
      <c r="BK177" s="228">
        <f>ROUND(I177*H177,2)</f>
        <v>0</v>
      </c>
      <c r="BL177" s="21" t="s">
        <v>398</v>
      </c>
      <c r="BM177" s="227" t="s">
        <v>2472</v>
      </c>
    </row>
    <row r="178" s="2" customFormat="1">
      <c r="A178" s="42"/>
      <c r="B178" s="43"/>
      <c r="C178" s="44"/>
      <c r="D178" s="236" t="s">
        <v>272</v>
      </c>
      <c r="E178" s="44"/>
      <c r="F178" s="277" t="s">
        <v>2429</v>
      </c>
      <c r="G178" s="44"/>
      <c r="H178" s="44"/>
      <c r="I178" s="231"/>
      <c r="J178" s="44"/>
      <c r="K178" s="44"/>
      <c r="L178" s="48"/>
      <c r="M178" s="232"/>
      <c r="N178" s="233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272</v>
      </c>
      <c r="AU178" s="21" t="s">
        <v>14</v>
      </c>
    </row>
    <row r="179" s="13" customFormat="1">
      <c r="A179" s="13"/>
      <c r="B179" s="234"/>
      <c r="C179" s="235"/>
      <c r="D179" s="236" t="s">
        <v>192</v>
      </c>
      <c r="E179" s="237" t="s">
        <v>19</v>
      </c>
      <c r="F179" s="238" t="s">
        <v>2188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192</v>
      </c>
      <c r="AU179" s="244" t="s">
        <v>14</v>
      </c>
      <c r="AV179" s="13" t="s">
        <v>81</v>
      </c>
      <c r="AW179" s="13" t="s">
        <v>35</v>
      </c>
      <c r="AX179" s="13" t="s">
        <v>74</v>
      </c>
      <c r="AY179" s="244" t="s">
        <v>179</v>
      </c>
    </row>
    <row r="180" s="13" customFormat="1">
      <c r="A180" s="13"/>
      <c r="B180" s="234"/>
      <c r="C180" s="235"/>
      <c r="D180" s="236" t="s">
        <v>192</v>
      </c>
      <c r="E180" s="237" t="s">
        <v>19</v>
      </c>
      <c r="F180" s="238" t="s">
        <v>198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192</v>
      </c>
      <c r="AU180" s="244" t="s">
        <v>14</v>
      </c>
      <c r="AV180" s="13" t="s">
        <v>81</v>
      </c>
      <c r="AW180" s="13" t="s">
        <v>35</v>
      </c>
      <c r="AX180" s="13" t="s">
        <v>74</v>
      </c>
      <c r="AY180" s="244" t="s">
        <v>179</v>
      </c>
    </row>
    <row r="181" s="13" customFormat="1">
      <c r="A181" s="13"/>
      <c r="B181" s="234"/>
      <c r="C181" s="235"/>
      <c r="D181" s="236" t="s">
        <v>192</v>
      </c>
      <c r="E181" s="237" t="s">
        <v>19</v>
      </c>
      <c r="F181" s="238" t="s">
        <v>2425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192</v>
      </c>
      <c r="AU181" s="244" t="s">
        <v>14</v>
      </c>
      <c r="AV181" s="13" t="s">
        <v>81</v>
      </c>
      <c r="AW181" s="13" t="s">
        <v>35</v>
      </c>
      <c r="AX181" s="13" t="s">
        <v>74</v>
      </c>
      <c r="AY181" s="244" t="s">
        <v>179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2245</v>
      </c>
      <c r="G182" s="246"/>
      <c r="H182" s="249">
        <v>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14</v>
      </c>
      <c r="AV182" s="14" t="s">
        <v>14</v>
      </c>
      <c r="AW182" s="14" t="s">
        <v>35</v>
      </c>
      <c r="AX182" s="14" t="s">
        <v>74</v>
      </c>
      <c r="AY182" s="255" t="s">
        <v>179</v>
      </c>
    </row>
    <row r="183" s="15" customFormat="1">
      <c r="A183" s="15"/>
      <c r="B183" s="256"/>
      <c r="C183" s="257"/>
      <c r="D183" s="236" t="s">
        <v>192</v>
      </c>
      <c r="E183" s="258" t="s">
        <v>19</v>
      </c>
      <c r="F183" s="259" t="s">
        <v>201</v>
      </c>
      <c r="G183" s="257"/>
      <c r="H183" s="260">
        <v>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192</v>
      </c>
      <c r="AU183" s="266" t="s">
        <v>14</v>
      </c>
      <c r="AV183" s="15" t="s">
        <v>188</v>
      </c>
      <c r="AW183" s="15" t="s">
        <v>35</v>
      </c>
      <c r="AX183" s="15" t="s">
        <v>81</v>
      </c>
      <c r="AY183" s="266" t="s">
        <v>179</v>
      </c>
    </row>
    <row r="184" s="2" customFormat="1" ht="16.5" customHeight="1">
      <c r="A184" s="42"/>
      <c r="B184" s="43"/>
      <c r="C184" s="216" t="s">
        <v>288</v>
      </c>
      <c r="D184" s="216" t="s">
        <v>183</v>
      </c>
      <c r="E184" s="217" t="s">
        <v>2252</v>
      </c>
      <c r="F184" s="218" t="s">
        <v>2253</v>
      </c>
      <c r="G184" s="219" t="s">
        <v>325</v>
      </c>
      <c r="H184" s="220">
        <v>7</v>
      </c>
      <c r="I184" s="221"/>
      <c r="J184" s="222">
        <f>ROUND(I184*H184,2)</f>
        <v>0</v>
      </c>
      <c r="K184" s="218" t="s">
        <v>187</v>
      </c>
      <c r="L184" s="48"/>
      <c r="M184" s="223" t="s">
        <v>19</v>
      </c>
      <c r="N184" s="224" t="s">
        <v>45</v>
      </c>
      <c r="O184" s="8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7" t="s">
        <v>398</v>
      </c>
      <c r="AT184" s="227" t="s">
        <v>183</v>
      </c>
      <c r="AU184" s="227" t="s">
        <v>14</v>
      </c>
      <c r="AY184" s="21" t="s">
        <v>179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1" t="s">
        <v>81</v>
      </c>
      <c r="BK184" s="228">
        <f>ROUND(I184*H184,2)</f>
        <v>0</v>
      </c>
      <c r="BL184" s="21" t="s">
        <v>398</v>
      </c>
      <c r="BM184" s="227" t="s">
        <v>2473</v>
      </c>
    </row>
    <row r="185" s="2" customFormat="1">
      <c r="A185" s="42"/>
      <c r="B185" s="43"/>
      <c r="C185" s="44"/>
      <c r="D185" s="229" t="s">
        <v>190</v>
      </c>
      <c r="E185" s="44"/>
      <c r="F185" s="230" t="s">
        <v>2255</v>
      </c>
      <c r="G185" s="44"/>
      <c r="H185" s="44"/>
      <c r="I185" s="231"/>
      <c r="J185" s="44"/>
      <c r="K185" s="44"/>
      <c r="L185" s="48"/>
      <c r="M185" s="232"/>
      <c r="N185" s="233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190</v>
      </c>
      <c r="AU185" s="21" t="s">
        <v>14</v>
      </c>
    </row>
    <row r="186" s="2" customFormat="1">
      <c r="A186" s="42"/>
      <c r="B186" s="43"/>
      <c r="C186" s="44"/>
      <c r="D186" s="236" t="s">
        <v>272</v>
      </c>
      <c r="E186" s="44"/>
      <c r="F186" s="277" t="s">
        <v>2256</v>
      </c>
      <c r="G186" s="44"/>
      <c r="H186" s="44"/>
      <c r="I186" s="231"/>
      <c r="J186" s="44"/>
      <c r="K186" s="44"/>
      <c r="L186" s="48"/>
      <c r="M186" s="232"/>
      <c r="N186" s="233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272</v>
      </c>
      <c r="AU186" s="21" t="s">
        <v>14</v>
      </c>
    </row>
    <row r="187" s="13" customFormat="1">
      <c r="A187" s="13"/>
      <c r="B187" s="234"/>
      <c r="C187" s="235"/>
      <c r="D187" s="236" t="s">
        <v>192</v>
      </c>
      <c r="E187" s="237" t="s">
        <v>19</v>
      </c>
      <c r="F187" s="238" t="s">
        <v>2188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192</v>
      </c>
      <c r="AU187" s="244" t="s">
        <v>14</v>
      </c>
      <c r="AV187" s="13" t="s">
        <v>81</v>
      </c>
      <c r="AW187" s="13" t="s">
        <v>35</v>
      </c>
      <c r="AX187" s="13" t="s">
        <v>74</v>
      </c>
      <c r="AY187" s="244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198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14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2425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14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4" customFormat="1">
      <c r="A190" s="14"/>
      <c r="B190" s="245"/>
      <c r="C190" s="246"/>
      <c r="D190" s="236" t="s">
        <v>192</v>
      </c>
      <c r="E190" s="247" t="s">
        <v>19</v>
      </c>
      <c r="F190" s="248" t="s">
        <v>2245</v>
      </c>
      <c r="G190" s="246"/>
      <c r="H190" s="249">
        <v>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192</v>
      </c>
      <c r="AU190" s="255" t="s">
        <v>14</v>
      </c>
      <c r="AV190" s="14" t="s">
        <v>14</v>
      </c>
      <c r="AW190" s="14" t="s">
        <v>35</v>
      </c>
      <c r="AX190" s="14" t="s">
        <v>74</v>
      </c>
      <c r="AY190" s="255" t="s">
        <v>179</v>
      </c>
    </row>
    <row r="191" s="15" customFormat="1">
      <c r="A191" s="15"/>
      <c r="B191" s="256"/>
      <c r="C191" s="257"/>
      <c r="D191" s="236" t="s">
        <v>192</v>
      </c>
      <c r="E191" s="258" t="s">
        <v>19</v>
      </c>
      <c r="F191" s="259" t="s">
        <v>201</v>
      </c>
      <c r="G191" s="257"/>
      <c r="H191" s="260">
        <v>7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192</v>
      </c>
      <c r="AU191" s="266" t="s">
        <v>14</v>
      </c>
      <c r="AV191" s="15" t="s">
        <v>188</v>
      </c>
      <c r="AW191" s="15" t="s">
        <v>35</v>
      </c>
      <c r="AX191" s="15" t="s">
        <v>81</v>
      </c>
      <c r="AY191" s="266" t="s">
        <v>179</v>
      </c>
    </row>
    <row r="192" s="2" customFormat="1" ht="16.5" customHeight="1">
      <c r="A192" s="42"/>
      <c r="B192" s="43"/>
      <c r="C192" s="267" t="s">
        <v>328</v>
      </c>
      <c r="D192" s="267" t="s">
        <v>266</v>
      </c>
      <c r="E192" s="268" t="s">
        <v>2257</v>
      </c>
      <c r="F192" s="269" t="s">
        <v>2258</v>
      </c>
      <c r="G192" s="270" t="s">
        <v>325</v>
      </c>
      <c r="H192" s="271">
        <v>7</v>
      </c>
      <c r="I192" s="272"/>
      <c r="J192" s="273">
        <f>ROUND(I192*H192,2)</f>
        <v>0</v>
      </c>
      <c r="K192" s="269" t="s">
        <v>187</v>
      </c>
      <c r="L192" s="274"/>
      <c r="M192" s="275" t="s">
        <v>19</v>
      </c>
      <c r="N192" s="276" t="s">
        <v>45</v>
      </c>
      <c r="O192" s="88"/>
      <c r="P192" s="225">
        <f>O192*H192</f>
        <v>0</v>
      </c>
      <c r="Q192" s="225">
        <v>0.079000000000000001</v>
      </c>
      <c r="R192" s="225">
        <f>Q192*H192</f>
        <v>0.55300000000000005</v>
      </c>
      <c r="S192" s="225">
        <v>0</v>
      </c>
      <c r="T192" s="226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7" t="s">
        <v>2178</v>
      </c>
      <c r="AT192" s="227" t="s">
        <v>266</v>
      </c>
      <c r="AU192" s="227" t="s">
        <v>14</v>
      </c>
      <c r="AY192" s="21" t="s">
        <v>179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1" t="s">
        <v>81</v>
      </c>
      <c r="BK192" s="228">
        <f>ROUND(I192*H192,2)</f>
        <v>0</v>
      </c>
      <c r="BL192" s="21" t="s">
        <v>398</v>
      </c>
      <c r="BM192" s="227" t="s">
        <v>2474</v>
      </c>
    </row>
    <row r="193" s="2" customFormat="1">
      <c r="A193" s="42"/>
      <c r="B193" s="43"/>
      <c r="C193" s="44"/>
      <c r="D193" s="236" t="s">
        <v>272</v>
      </c>
      <c r="E193" s="44"/>
      <c r="F193" s="277" t="s">
        <v>2475</v>
      </c>
      <c r="G193" s="44"/>
      <c r="H193" s="44"/>
      <c r="I193" s="231"/>
      <c r="J193" s="44"/>
      <c r="K193" s="44"/>
      <c r="L193" s="48"/>
      <c r="M193" s="232"/>
      <c r="N193" s="233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272</v>
      </c>
      <c r="AU193" s="21" t="s">
        <v>14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2188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14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198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14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2425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14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4" customFormat="1">
      <c r="A197" s="14"/>
      <c r="B197" s="245"/>
      <c r="C197" s="246"/>
      <c r="D197" s="236" t="s">
        <v>192</v>
      </c>
      <c r="E197" s="247" t="s">
        <v>19</v>
      </c>
      <c r="F197" s="248" t="s">
        <v>2245</v>
      </c>
      <c r="G197" s="246"/>
      <c r="H197" s="249">
        <v>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192</v>
      </c>
      <c r="AU197" s="255" t="s">
        <v>14</v>
      </c>
      <c r="AV197" s="14" t="s">
        <v>14</v>
      </c>
      <c r="AW197" s="14" t="s">
        <v>35</v>
      </c>
      <c r="AX197" s="14" t="s">
        <v>74</v>
      </c>
      <c r="AY197" s="255" t="s">
        <v>179</v>
      </c>
    </row>
    <row r="198" s="15" customFormat="1">
      <c r="A198" s="15"/>
      <c r="B198" s="256"/>
      <c r="C198" s="257"/>
      <c r="D198" s="236" t="s">
        <v>192</v>
      </c>
      <c r="E198" s="258" t="s">
        <v>19</v>
      </c>
      <c r="F198" s="259" t="s">
        <v>201</v>
      </c>
      <c r="G198" s="257"/>
      <c r="H198" s="260">
        <v>7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192</v>
      </c>
      <c r="AU198" s="266" t="s">
        <v>14</v>
      </c>
      <c r="AV198" s="15" t="s">
        <v>188</v>
      </c>
      <c r="AW198" s="15" t="s">
        <v>35</v>
      </c>
      <c r="AX198" s="15" t="s">
        <v>81</v>
      </c>
      <c r="AY198" s="266" t="s">
        <v>179</v>
      </c>
    </row>
    <row r="199" s="2" customFormat="1" ht="16.5" customHeight="1">
      <c r="A199" s="42"/>
      <c r="B199" s="43"/>
      <c r="C199" s="216" t="s">
        <v>294</v>
      </c>
      <c r="D199" s="216" t="s">
        <v>183</v>
      </c>
      <c r="E199" s="217" t="s">
        <v>2269</v>
      </c>
      <c r="F199" s="218" t="s">
        <v>2270</v>
      </c>
      <c r="G199" s="219" t="s">
        <v>325</v>
      </c>
      <c r="H199" s="220">
        <v>7</v>
      </c>
      <c r="I199" s="221"/>
      <c r="J199" s="222">
        <f>ROUND(I199*H199,2)</f>
        <v>0</v>
      </c>
      <c r="K199" s="218" t="s">
        <v>187</v>
      </c>
      <c r="L199" s="48"/>
      <c r="M199" s="223" t="s">
        <v>19</v>
      </c>
      <c r="N199" s="224" t="s">
        <v>45</v>
      </c>
      <c r="O199" s="88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7" t="s">
        <v>398</v>
      </c>
      <c r="AT199" s="227" t="s">
        <v>183</v>
      </c>
      <c r="AU199" s="227" t="s">
        <v>14</v>
      </c>
      <c r="AY199" s="21" t="s">
        <v>179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1" t="s">
        <v>81</v>
      </c>
      <c r="BK199" s="228">
        <f>ROUND(I199*H199,2)</f>
        <v>0</v>
      </c>
      <c r="BL199" s="21" t="s">
        <v>398</v>
      </c>
      <c r="BM199" s="227" t="s">
        <v>429</v>
      </c>
    </row>
    <row r="200" s="2" customFormat="1">
      <c r="A200" s="42"/>
      <c r="B200" s="43"/>
      <c r="C200" s="44"/>
      <c r="D200" s="229" t="s">
        <v>190</v>
      </c>
      <c r="E200" s="44"/>
      <c r="F200" s="230" t="s">
        <v>2271</v>
      </c>
      <c r="G200" s="44"/>
      <c r="H200" s="44"/>
      <c r="I200" s="231"/>
      <c r="J200" s="44"/>
      <c r="K200" s="44"/>
      <c r="L200" s="48"/>
      <c r="M200" s="232"/>
      <c r="N200" s="233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190</v>
      </c>
      <c r="AU200" s="21" t="s">
        <v>14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2188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14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198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14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2425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14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2245</v>
      </c>
      <c r="G204" s="246"/>
      <c r="H204" s="249">
        <v>7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14</v>
      </c>
      <c r="AV204" s="14" t="s">
        <v>14</v>
      </c>
      <c r="AW204" s="14" t="s">
        <v>35</v>
      </c>
      <c r="AX204" s="14" t="s">
        <v>74</v>
      </c>
      <c r="AY204" s="255" t="s">
        <v>179</v>
      </c>
    </row>
    <row r="205" s="15" customFormat="1">
      <c r="A205" s="15"/>
      <c r="B205" s="256"/>
      <c r="C205" s="257"/>
      <c r="D205" s="236" t="s">
        <v>192</v>
      </c>
      <c r="E205" s="258" t="s">
        <v>19</v>
      </c>
      <c r="F205" s="259" t="s">
        <v>201</v>
      </c>
      <c r="G205" s="257"/>
      <c r="H205" s="260">
        <v>7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192</v>
      </c>
      <c r="AU205" s="266" t="s">
        <v>14</v>
      </c>
      <c r="AV205" s="15" t="s">
        <v>188</v>
      </c>
      <c r="AW205" s="15" t="s">
        <v>35</v>
      </c>
      <c r="AX205" s="15" t="s">
        <v>81</v>
      </c>
      <c r="AY205" s="266" t="s">
        <v>179</v>
      </c>
    </row>
    <row r="206" s="2" customFormat="1" ht="16.5" customHeight="1">
      <c r="A206" s="42"/>
      <c r="B206" s="43"/>
      <c r="C206" s="267" t="s">
        <v>7</v>
      </c>
      <c r="D206" s="267" t="s">
        <v>266</v>
      </c>
      <c r="E206" s="268" t="s">
        <v>2272</v>
      </c>
      <c r="F206" s="269" t="s">
        <v>2273</v>
      </c>
      <c r="G206" s="270" t="s">
        <v>325</v>
      </c>
      <c r="H206" s="271">
        <v>7</v>
      </c>
      <c r="I206" s="272"/>
      <c r="J206" s="273">
        <f>ROUND(I206*H206,2)</f>
        <v>0</v>
      </c>
      <c r="K206" s="269" t="s">
        <v>187</v>
      </c>
      <c r="L206" s="274"/>
      <c r="M206" s="275" t="s">
        <v>19</v>
      </c>
      <c r="N206" s="276" t="s">
        <v>45</v>
      </c>
      <c r="O206" s="88"/>
      <c r="P206" s="225">
        <f>O206*H206</f>
        <v>0</v>
      </c>
      <c r="Q206" s="225">
        <v>0.0012999999999999999</v>
      </c>
      <c r="R206" s="225">
        <f>Q206*H206</f>
        <v>0.0091000000000000004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2178</v>
      </c>
      <c r="AT206" s="227" t="s">
        <v>266</v>
      </c>
      <c r="AU206" s="227" t="s">
        <v>14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398</v>
      </c>
      <c r="BM206" s="227" t="s">
        <v>317</v>
      </c>
    </row>
    <row r="207" s="13" customFormat="1">
      <c r="A207" s="13"/>
      <c r="B207" s="234"/>
      <c r="C207" s="235"/>
      <c r="D207" s="236" t="s">
        <v>192</v>
      </c>
      <c r="E207" s="237" t="s">
        <v>19</v>
      </c>
      <c r="F207" s="238" t="s">
        <v>2188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192</v>
      </c>
      <c r="AU207" s="244" t="s">
        <v>14</v>
      </c>
      <c r="AV207" s="13" t="s">
        <v>81</v>
      </c>
      <c r="AW207" s="13" t="s">
        <v>35</v>
      </c>
      <c r="AX207" s="13" t="s">
        <v>74</v>
      </c>
      <c r="AY207" s="244" t="s">
        <v>179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198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14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2425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14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4" customFormat="1">
      <c r="A210" s="14"/>
      <c r="B210" s="245"/>
      <c r="C210" s="246"/>
      <c r="D210" s="236" t="s">
        <v>192</v>
      </c>
      <c r="E210" s="247" t="s">
        <v>19</v>
      </c>
      <c r="F210" s="248" t="s">
        <v>2245</v>
      </c>
      <c r="G210" s="246"/>
      <c r="H210" s="249">
        <v>7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192</v>
      </c>
      <c r="AU210" s="255" t="s">
        <v>14</v>
      </c>
      <c r="AV210" s="14" t="s">
        <v>14</v>
      </c>
      <c r="AW210" s="14" t="s">
        <v>35</v>
      </c>
      <c r="AX210" s="14" t="s">
        <v>74</v>
      </c>
      <c r="AY210" s="255" t="s">
        <v>179</v>
      </c>
    </row>
    <row r="211" s="15" customFormat="1">
      <c r="A211" s="15"/>
      <c r="B211" s="256"/>
      <c r="C211" s="257"/>
      <c r="D211" s="236" t="s">
        <v>192</v>
      </c>
      <c r="E211" s="258" t="s">
        <v>19</v>
      </c>
      <c r="F211" s="259" t="s">
        <v>201</v>
      </c>
      <c r="G211" s="257"/>
      <c r="H211" s="260">
        <v>7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192</v>
      </c>
      <c r="AU211" s="266" t="s">
        <v>14</v>
      </c>
      <c r="AV211" s="15" t="s">
        <v>188</v>
      </c>
      <c r="AW211" s="15" t="s">
        <v>35</v>
      </c>
      <c r="AX211" s="15" t="s">
        <v>81</v>
      </c>
      <c r="AY211" s="266" t="s">
        <v>179</v>
      </c>
    </row>
    <row r="212" s="2" customFormat="1" ht="16.5" customHeight="1">
      <c r="A212" s="42"/>
      <c r="B212" s="43"/>
      <c r="C212" s="216" t="s">
        <v>300</v>
      </c>
      <c r="D212" s="216" t="s">
        <v>183</v>
      </c>
      <c r="E212" s="217" t="s">
        <v>2279</v>
      </c>
      <c r="F212" s="218" t="s">
        <v>2280</v>
      </c>
      <c r="G212" s="219" t="s">
        <v>325</v>
      </c>
      <c r="H212" s="220">
        <v>7</v>
      </c>
      <c r="I212" s="221"/>
      <c r="J212" s="222">
        <f>ROUND(I212*H212,2)</f>
        <v>0</v>
      </c>
      <c r="K212" s="218" t="s">
        <v>187</v>
      </c>
      <c r="L212" s="48"/>
      <c r="M212" s="223" t="s">
        <v>19</v>
      </c>
      <c r="N212" s="224" t="s">
        <v>45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398</v>
      </c>
      <c r="AT212" s="227" t="s">
        <v>183</v>
      </c>
      <c r="AU212" s="227" t="s">
        <v>14</v>
      </c>
      <c r="AY212" s="21" t="s">
        <v>179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1" t="s">
        <v>81</v>
      </c>
      <c r="BK212" s="228">
        <f>ROUND(I212*H212,2)</f>
        <v>0</v>
      </c>
      <c r="BL212" s="21" t="s">
        <v>398</v>
      </c>
      <c r="BM212" s="227" t="s">
        <v>326</v>
      </c>
    </row>
    <row r="213" s="2" customFormat="1">
      <c r="A213" s="42"/>
      <c r="B213" s="43"/>
      <c r="C213" s="44"/>
      <c r="D213" s="229" t="s">
        <v>190</v>
      </c>
      <c r="E213" s="44"/>
      <c r="F213" s="230" t="s">
        <v>2281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190</v>
      </c>
      <c r="AU213" s="21" t="s">
        <v>14</v>
      </c>
    </row>
    <row r="214" s="13" customFormat="1">
      <c r="A214" s="13"/>
      <c r="B214" s="234"/>
      <c r="C214" s="235"/>
      <c r="D214" s="236" t="s">
        <v>192</v>
      </c>
      <c r="E214" s="237" t="s">
        <v>19</v>
      </c>
      <c r="F214" s="238" t="s">
        <v>2188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192</v>
      </c>
      <c r="AU214" s="244" t="s">
        <v>14</v>
      </c>
      <c r="AV214" s="13" t="s">
        <v>81</v>
      </c>
      <c r="AW214" s="13" t="s">
        <v>35</v>
      </c>
      <c r="AX214" s="13" t="s">
        <v>74</v>
      </c>
      <c r="AY214" s="244" t="s">
        <v>179</v>
      </c>
    </row>
    <row r="215" s="13" customFormat="1">
      <c r="A215" s="13"/>
      <c r="B215" s="234"/>
      <c r="C215" s="235"/>
      <c r="D215" s="236" t="s">
        <v>192</v>
      </c>
      <c r="E215" s="237" t="s">
        <v>19</v>
      </c>
      <c r="F215" s="238" t="s">
        <v>198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192</v>
      </c>
      <c r="AU215" s="244" t="s">
        <v>14</v>
      </c>
      <c r="AV215" s="13" t="s">
        <v>81</v>
      </c>
      <c r="AW215" s="13" t="s">
        <v>35</v>
      </c>
      <c r="AX215" s="13" t="s">
        <v>74</v>
      </c>
      <c r="AY215" s="244" t="s">
        <v>179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2425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14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2435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14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4" customFormat="1">
      <c r="A218" s="14"/>
      <c r="B218" s="245"/>
      <c r="C218" s="246"/>
      <c r="D218" s="236" t="s">
        <v>192</v>
      </c>
      <c r="E218" s="247" t="s">
        <v>19</v>
      </c>
      <c r="F218" s="248" t="s">
        <v>2245</v>
      </c>
      <c r="G218" s="246"/>
      <c r="H218" s="249">
        <v>7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192</v>
      </c>
      <c r="AU218" s="255" t="s">
        <v>14</v>
      </c>
      <c r="AV218" s="14" t="s">
        <v>14</v>
      </c>
      <c r="AW218" s="14" t="s">
        <v>35</v>
      </c>
      <c r="AX218" s="14" t="s">
        <v>74</v>
      </c>
      <c r="AY218" s="255" t="s">
        <v>179</v>
      </c>
    </row>
    <row r="219" s="15" customFormat="1">
      <c r="A219" s="15"/>
      <c r="B219" s="256"/>
      <c r="C219" s="257"/>
      <c r="D219" s="236" t="s">
        <v>192</v>
      </c>
      <c r="E219" s="258" t="s">
        <v>19</v>
      </c>
      <c r="F219" s="259" t="s">
        <v>201</v>
      </c>
      <c r="G219" s="257"/>
      <c r="H219" s="260">
        <v>7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192</v>
      </c>
      <c r="AU219" s="266" t="s">
        <v>14</v>
      </c>
      <c r="AV219" s="15" t="s">
        <v>188</v>
      </c>
      <c r="AW219" s="15" t="s">
        <v>35</v>
      </c>
      <c r="AX219" s="15" t="s">
        <v>81</v>
      </c>
      <c r="AY219" s="266" t="s">
        <v>179</v>
      </c>
    </row>
    <row r="220" s="2" customFormat="1" ht="16.5" customHeight="1">
      <c r="A220" s="42"/>
      <c r="B220" s="43"/>
      <c r="C220" s="267" t="s">
        <v>351</v>
      </c>
      <c r="D220" s="267" t="s">
        <v>266</v>
      </c>
      <c r="E220" s="268" t="s">
        <v>2283</v>
      </c>
      <c r="F220" s="269" t="s">
        <v>2284</v>
      </c>
      <c r="G220" s="270" t="s">
        <v>325</v>
      </c>
      <c r="H220" s="271">
        <v>7</v>
      </c>
      <c r="I220" s="272"/>
      <c r="J220" s="273">
        <f>ROUND(I220*H220,2)</f>
        <v>0</v>
      </c>
      <c r="K220" s="269" t="s">
        <v>187</v>
      </c>
      <c r="L220" s="274"/>
      <c r="M220" s="275" t="s">
        <v>19</v>
      </c>
      <c r="N220" s="276" t="s">
        <v>45</v>
      </c>
      <c r="O220" s="88"/>
      <c r="P220" s="225">
        <f>O220*H220</f>
        <v>0</v>
      </c>
      <c r="Q220" s="225">
        <v>0.0030000000000000001</v>
      </c>
      <c r="R220" s="225">
        <f>Q220*H220</f>
        <v>0.021000000000000001</v>
      </c>
      <c r="S220" s="225">
        <v>0</v>
      </c>
      <c r="T220" s="226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7" t="s">
        <v>2178</v>
      </c>
      <c r="AT220" s="227" t="s">
        <v>266</v>
      </c>
      <c r="AU220" s="227" t="s">
        <v>14</v>
      </c>
      <c r="AY220" s="21" t="s">
        <v>179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1" t="s">
        <v>81</v>
      </c>
      <c r="BK220" s="228">
        <f>ROUND(I220*H220,2)</f>
        <v>0</v>
      </c>
      <c r="BL220" s="21" t="s">
        <v>398</v>
      </c>
      <c r="BM220" s="227" t="s">
        <v>331</v>
      </c>
    </row>
    <row r="221" s="13" customFormat="1">
      <c r="A221" s="13"/>
      <c r="B221" s="234"/>
      <c r="C221" s="235"/>
      <c r="D221" s="236" t="s">
        <v>192</v>
      </c>
      <c r="E221" s="237" t="s">
        <v>19</v>
      </c>
      <c r="F221" s="238" t="s">
        <v>2188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192</v>
      </c>
      <c r="AU221" s="244" t="s">
        <v>14</v>
      </c>
      <c r="AV221" s="13" t="s">
        <v>81</v>
      </c>
      <c r="AW221" s="13" t="s">
        <v>35</v>
      </c>
      <c r="AX221" s="13" t="s">
        <v>74</v>
      </c>
      <c r="AY221" s="244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198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14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3" customFormat="1">
      <c r="A223" s="13"/>
      <c r="B223" s="234"/>
      <c r="C223" s="235"/>
      <c r="D223" s="236" t="s">
        <v>192</v>
      </c>
      <c r="E223" s="237" t="s">
        <v>19</v>
      </c>
      <c r="F223" s="238" t="s">
        <v>2425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192</v>
      </c>
      <c r="AU223" s="244" t="s">
        <v>14</v>
      </c>
      <c r="AV223" s="13" t="s">
        <v>81</v>
      </c>
      <c r="AW223" s="13" t="s">
        <v>35</v>
      </c>
      <c r="AX223" s="13" t="s">
        <v>74</v>
      </c>
      <c r="AY223" s="244" t="s">
        <v>179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2435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14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4" customFormat="1">
      <c r="A225" s="14"/>
      <c r="B225" s="245"/>
      <c r="C225" s="246"/>
      <c r="D225" s="236" t="s">
        <v>192</v>
      </c>
      <c r="E225" s="247" t="s">
        <v>19</v>
      </c>
      <c r="F225" s="248" t="s">
        <v>2245</v>
      </c>
      <c r="G225" s="246"/>
      <c r="H225" s="249">
        <v>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14</v>
      </c>
      <c r="AV225" s="14" t="s">
        <v>14</v>
      </c>
      <c r="AW225" s="14" t="s">
        <v>35</v>
      </c>
      <c r="AX225" s="14" t="s">
        <v>74</v>
      </c>
      <c r="AY225" s="255" t="s">
        <v>179</v>
      </c>
    </row>
    <row r="226" s="15" customFormat="1">
      <c r="A226" s="15"/>
      <c r="B226" s="256"/>
      <c r="C226" s="257"/>
      <c r="D226" s="236" t="s">
        <v>192</v>
      </c>
      <c r="E226" s="258" t="s">
        <v>19</v>
      </c>
      <c r="F226" s="259" t="s">
        <v>201</v>
      </c>
      <c r="G226" s="257"/>
      <c r="H226" s="260">
        <v>7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192</v>
      </c>
      <c r="AU226" s="266" t="s">
        <v>14</v>
      </c>
      <c r="AV226" s="15" t="s">
        <v>188</v>
      </c>
      <c r="AW226" s="15" t="s">
        <v>35</v>
      </c>
      <c r="AX226" s="15" t="s">
        <v>81</v>
      </c>
      <c r="AY226" s="266" t="s">
        <v>179</v>
      </c>
    </row>
    <row r="227" s="2" customFormat="1" ht="16.5" customHeight="1">
      <c r="A227" s="42"/>
      <c r="B227" s="43"/>
      <c r="C227" s="216" t="s">
        <v>305</v>
      </c>
      <c r="D227" s="216" t="s">
        <v>183</v>
      </c>
      <c r="E227" s="217" t="s">
        <v>2295</v>
      </c>
      <c r="F227" s="218" t="s">
        <v>2296</v>
      </c>
      <c r="G227" s="219" t="s">
        <v>325</v>
      </c>
      <c r="H227" s="220">
        <v>7</v>
      </c>
      <c r="I227" s="221"/>
      <c r="J227" s="222">
        <f>ROUND(I227*H227,2)</f>
        <v>0</v>
      </c>
      <c r="K227" s="218" t="s">
        <v>187</v>
      </c>
      <c r="L227" s="48"/>
      <c r="M227" s="223" t="s">
        <v>19</v>
      </c>
      <c r="N227" s="224" t="s">
        <v>45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398</v>
      </c>
      <c r="AT227" s="227" t="s">
        <v>183</v>
      </c>
      <c r="AU227" s="227" t="s">
        <v>14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398</v>
      </c>
      <c r="BM227" s="227" t="s">
        <v>479</v>
      </c>
    </row>
    <row r="228" s="2" customFormat="1">
      <c r="A228" s="42"/>
      <c r="B228" s="43"/>
      <c r="C228" s="44"/>
      <c r="D228" s="229" t="s">
        <v>190</v>
      </c>
      <c r="E228" s="44"/>
      <c r="F228" s="230" t="s">
        <v>2297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190</v>
      </c>
      <c r="AU228" s="21" t="s">
        <v>14</v>
      </c>
    </row>
    <row r="229" s="2" customFormat="1">
      <c r="A229" s="42"/>
      <c r="B229" s="43"/>
      <c r="C229" s="44"/>
      <c r="D229" s="236" t="s">
        <v>272</v>
      </c>
      <c r="E229" s="44"/>
      <c r="F229" s="277" t="s">
        <v>2476</v>
      </c>
      <c r="G229" s="44"/>
      <c r="H229" s="44"/>
      <c r="I229" s="231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272</v>
      </c>
      <c r="AU229" s="21" t="s">
        <v>14</v>
      </c>
    </row>
    <row r="230" s="2" customFormat="1" ht="16.5" customHeight="1">
      <c r="A230" s="42"/>
      <c r="B230" s="43"/>
      <c r="C230" s="267" t="s">
        <v>360</v>
      </c>
      <c r="D230" s="267" t="s">
        <v>266</v>
      </c>
      <c r="E230" s="268" t="s">
        <v>2302</v>
      </c>
      <c r="F230" s="269" t="s">
        <v>2303</v>
      </c>
      <c r="G230" s="270" t="s">
        <v>325</v>
      </c>
      <c r="H230" s="271">
        <v>7</v>
      </c>
      <c r="I230" s="272"/>
      <c r="J230" s="273">
        <f>ROUND(I230*H230,2)</f>
        <v>0</v>
      </c>
      <c r="K230" s="269" t="s">
        <v>187</v>
      </c>
      <c r="L230" s="274"/>
      <c r="M230" s="275" t="s">
        <v>19</v>
      </c>
      <c r="N230" s="276" t="s">
        <v>45</v>
      </c>
      <c r="O230" s="88"/>
      <c r="P230" s="225">
        <f>O230*H230</f>
        <v>0</v>
      </c>
      <c r="Q230" s="225">
        <v>0.00029999999999999997</v>
      </c>
      <c r="R230" s="225">
        <f>Q230*H230</f>
        <v>0.0020999999999999999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2178</v>
      </c>
      <c r="AT230" s="227" t="s">
        <v>266</v>
      </c>
      <c r="AU230" s="227" t="s">
        <v>14</v>
      </c>
      <c r="AY230" s="21" t="s">
        <v>179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1" t="s">
        <v>81</v>
      </c>
      <c r="BK230" s="228">
        <f>ROUND(I230*H230,2)</f>
        <v>0</v>
      </c>
      <c r="BL230" s="21" t="s">
        <v>398</v>
      </c>
      <c r="BM230" s="227" t="s">
        <v>347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2245</v>
      </c>
      <c r="G231" s="246"/>
      <c r="H231" s="249">
        <v>7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14</v>
      </c>
      <c r="AV231" s="14" t="s">
        <v>14</v>
      </c>
      <c r="AW231" s="14" t="s">
        <v>35</v>
      </c>
      <c r="AX231" s="14" t="s">
        <v>74</v>
      </c>
      <c r="AY231" s="255" t="s">
        <v>179</v>
      </c>
    </row>
    <row r="232" s="15" customFormat="1">
      <c r="A232" s="15"/>
      <c r="B232" s="256"/>
      <c r="C232" s="257"/>
      <c r="D232" s="236" t="s">
        <v>192</v>
      </c>
      <c r="E232" s="258" t="s">
        <v>19</v>
      </c>
      <c r="F232" s="259" t="s">
        <v>201</v>
      </c>
      <c r="G232" s="257"/>
      <c r="H232" s="260">
        <v>7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192</v>
      </c>
      <c r="AU232" s="266" t="s">
        <v>14</v>
      </c>
      <c r="AV232" s="15" t="s">
        <v>188</v>
      </c>
      <c r="AW232" s="15" t="s">
        <v>35</v>
      </c>
      <c r="AX232" s="15" t="s">
        <v>81</v>
      </c>
      <c r="AY232" s="266" t="s">
        <v>179</v>
      </c>
    </row>
    <row r="233" s="12" customFormat="1" ht="22.8" customHeight="1">
      <c r="A233" s="12"/>
      <c r="B233" s="200"/>
      <c r="C233" s="201"/>
      <c r="D233" s="202" t="s">
        <v>73</v>
      </c>
      <c r="E233" s="214" t="s">
        <v>2325</v>
      </c>
      <c r="F233" s="214" t="s">
        <v>2326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SUM(P234:P307)</f>
        <v>0</v>
      </c>
      <c r="Q233" s="208"/>
      <c r="R233" s="209">
        <f>SUM(R234:R307)</f>
        <v>63.315867999999995</v>
      </c>
      <c r="S233" s="208"/>
      <c r="T233" s="210">
        <f>SUM(T234:T307)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189</v>
      </c>
      <c r="AT233" s="212" t="s">
        <v>73</v>
      </c>
      <c r="AU233" s="212" t="s">
        <v>81</v>
      </c>
      <c r="AY233" s="211" t="s">
        <v>179</v>
      </c>
      <c r="BK233" s="213">
        <f>SUM(BK234:BK307)</f>
        <v>0</v>
      </c>
    </row>
    <row r="234" s="2" customFormat="1" ht="33" customHeight="1">
      <c r="A234" s="42"/>
      <c r="B234" s="43"/>
      <c r="C234" s="216" t="s">
        <v>310</v>
      </c>
      <c r="D234" s="216" t="s">
        <v>183</v>
      </c>
      <c r="E234" s="217" t="s">
        <v>2327</v>
      </c>
      <c r="F234" s="218" t="s">
        <v>2328</v>
      </c>
      <c r="G234" s="219" t="s">
        <v>216</v>
      </c>
      <c r="H234" s="220">
        <v>1.54</v>
      </c>
      <c r="I234" s="221"/>
      <c r="J234" s="222">
        <f>ROUND(I234*H234,2)</f>
        <v>0</v>
      </c>
      <c r="K234" s="218" t="s">
        <v>187</v>
      </c>
      <c r="L234" s="48"/>
      <c r="M234" s="223" t="s">
        <v>19</v>
      </c>
      <c r="N234" s="224" t="s">
        <v>45</v>
      </c>
      <c r="O234" s="8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7" t="s">
        <v>398</v>
      </c>
      <c r="AT234" s="227" t="s">
        <v>183</v>
      </c>
      <c r="AU234" s="227" t="s">
        <v>14</v>
      </c>
      <c r="AY234" s="21" t="s">
        <v>179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1" t="s">
        <v>81</v>
      </c>
      <c r="BK234" s="228">
        <f>ROUND(I234*H234,2)</f>
        <v>0</v>
      </c>
      <c r="BL234" s="21" t="s">
        <v>398</v>
      </c>
      <c r="BM234" s="227" t="s">
        <v>371</v>
      </c>
    </row>
    <row r="235" s="2" customFormat="1">
      <c r="A235" s="42"/>
      <c r="B235" s="43"/>
      <c r="C235" s="44"/>
      <c r="D235" s="229" t="s">
        <v>190</v>
      </c>
      <c r="E235" s="44"/>
      <c r="F235" s="230" t="s">
        <v>2329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190</v>
      </c>
      <c r="AU235" s="21" t="s">
        <v>14</v>
      </c>
    </row>
    <row r="236" s="13" customFormat="1">
      <c r="A236" s="13"/>
      <c r="B236" s="234"/>
      <c r="C236" s="235"/>
      <c r="D236" s="236" t="s">
        <v>192</v>
      </c>
      <c r="E236" s="237" t="s">
        <v>19</v>
      </c>
      <c r="F236" s="238" t="s">
        <v>2477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192</v>
      </c>
      <c r="AU236" s="244" t="s">
        <v>14</v>
      </c>
      <c r="AV236" s="13" t="s">
        <v>81</v>
      </c>
      <c r="AW236" s="13" t="s">
        <v>35</v>
      </c>
      <c r="AX236" s="13" t="s">
        <v>74</v>
      </c>
      <c r="AY236" s="244" t="s">
        <v>179</v>
      </c>
    </row>
    <row r="237" s="14" customFormat="1">
      <c r="A237" s="14"/>
      <c r="B237" s="245"/>
      <c r="C237" s="246"/>
      <c r="D237" s="236" t="s">
        <v>192</v>
      </c>
      <c r="E237" s="247" t="s">
        <v>19</v>
      </c>
      <c r="F237" s="248" t="s">
        <v>2438</v>
      </c>
      <c r="G237" s="246"/>
      <c r="H237" s="249">
        <v>1.54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192</v>
      </c>
      <c r="AU237" s="255" t="s">
        <v>14</v>
      </c>
      <c r="AV237" s="14" t="s">
        <v>14</v>
      </c>
      <c r="AW237" s="14" t="s">
        <v>35</v>
      </c>
      <c r="AX237" s="14" t="s">
        <v>74</v>
      </c>
      <c r="AY237" s="255" t="s">
        <v>179</v>
      </c>
    </row>
    <row r="238" s="15" customFormat="1">
      <c r="A238" s="15"/>
      <c r="B238" s="256"/>
      <c r="C238" s="257"/>
      <c r="D238" s="236" t="s">
        <v>192</v>
      </c>
      <c r="E238" s="258" t="s">
        <v>19</v>
      </c>
      <c r="F238" s="259" t="s">
        <v>201</v>
      </c>
      <c r="G238" s="257"/>
      <c r="H238" s="260">
        <v>1.54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192</v>
      </c>
      <c r="AU238" s="266" t="s">
        <v>14</v>
      </c>
      <c r="AV238" s="15" t="s">
        <v>188</v>
      </c>
      <c r="AW238" s="15" t="s">
        <v>35</v>
      </c>
      <c r="AX238" s="15" t="s">
        <v>81</v>
      </c>
      <c r="AY238" s="266" t="s">
        <v>179</v>
      </c>
    </row>
    <row r="239" s="2" customFormat="1" ht="37.8" customHeight="1">
      <c r="A239" s="42"/>
      <c r="B239" s="43"/>
      <c r="C239" s="216" t="s">
        <v>313</v>
      </c>
      <c r="D239" s="216" t="s">
        <v>183</v>
      </c>
      <c r="E239" s="217" t="s">
        <v>2331</v>
      </c>
      <c r="F239" s="218" t="s">
        <v>2332</v>
      </c>
      <c r="G239" s="219" t="s">
        <v>204</v>
      </c>
      <c r="H239" s="220">
        <v>250</v>
      </c>
      <c r="I239" s="221"/>
      <c r="J239" s="222">
        <f>ROUND(I239*H239,2)</f>
        <v>0</v>
      </c>
      <c r="K239" s="218" t="s">
        <v>187</v>
      </c>
      <c r="L239" s="48"/>
      <c r="M239" s="223" t="s">
        <v>19</v>
      </c>
      <c r="N239" s="224" t="s">
        <v>45</v>
      </c>
      <c r="O239" s="8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398</v>
      </c>
      <c r="AT239" s="227" t="s">
        <v>183</v>
      </c>
      <c r="AU239" s="227" t="s">
        <v>14</v>
      </c>
      <c r="AY239" s="21" t="s">
        <v>179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1" t="s">
        <v>81</v>
      </c>
      <c r="BK239" s="228">
        <f>ROUND(I239*H239,2)</f>
        <v>0</v>
      </c>
      <c r="BL239" s="21" t="s">
        <v>398</v>
      </c>
      <c r="BM239" s="227" t="s">
        <v>2478</v>
      </c>
    </row>
    <row r="240" s="2" customFormat="1">
      <c r="A240" s="42"/>
      <c r="B240" s="43"/>
      <c r="C240" s="44"/>
      <c r="D240" s="229" t="s">
        <v>190</v>
      </c>
      <c r="E240" s="44"/>
      <c r="F240" s="230" t="s">
        <v>2333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190</v>
      </c>
      <c r="AU240" s="21" t="s">
        <v>14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2188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14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198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14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199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14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2479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14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2480</v>
      </c>
      <c r="G245" s="246"/>
      <c r="H245" s="249">
        <v>250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14</v>
      </c>
      <c r="AV245" s="14" t="s">
        <v>14</v>
      </c>
      <c r="AW245" s="14" t="s">
        <v>35</v>
      </c>
      <c r="AX245" s="14" t="s">
        <v>74</v>
      </c>
      <c r="AY245" s="255" t="s">
        <v>179</v>
      </c>
    </row>
    <row r="246" s="15" customFormat="1">
      <c r="A246" s="15"/>
      <c r="B246" s="256"/>
      <c r="C246" s="257"/>
      <c r="D246" s="236" t="s">
        <v>192</v>
      </c>
      <c r="E246" s="258" t="s">
        <v>19</v>
      </c>
      <c r="F246" s="259" t="s">
        <v>201</v>
      </c>
      <c r="G246" s="257"/>
      <c r="H246" s="260">
        <v>250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192</v>
      </c>
      <c r="AU246" s="266" t="s">
        <v>14</v>
      </c>
      <c r="AV246" s="15" t="s">
        <v>188</v>
      </c>
      <c r="AW246" s="15" t="s">
        <v>35</v>
      </c>
      <c r="AX246" s="15" t="s">
        <v>81</v>
      </c>
      <c r="AY246" s="266" t="s">
        <v>179</v>
      </c>
    </row>
    <row r="247" s="2" customFormat="1" ht="37.8" customHeight="1">
      <c r="A247" s="42"/>
      <c r="B247" s="43"/>
      <c r="C247" s="216" t="s">
        <v>377</v>
      </c>
      <c r="D247" s="216" t="s">
        <v>183</v>
      </c>
      <c r="E247" s="217" t="s">
        <v>2342</v>
      </c>
      <c r="F247" s="218" t="s">
        <v>2343</v>
      </c>
      <c r="G247" s="219" t="s">
        <v>204</v>
      </c>
      <c r="H247" s="220">
        <v>60</v>
      </c>
      <c r="I247" s="221"/>
      <c r="J247" s="222">
        <f>ROUND(I247*H247,2)</f>
        <v>0</v>
      </c>
      <c r="K247" s="218" t="s">
        <v>187</v>
      </c>
      <c r="L247" s="48"/>
      <c r="M247" s="223" t="s">
        <v>19</v>
      </c>
      <c r="N247" s="224" t="s">
        <v>45</v>
      </c>
      <c r="O247" s="8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7" t="s">
        <v>398</v>
      </c>
      <c r="AT247" s="227" t="s">
        <v>183</v>
      </c>
      <c r="AU247" s="227" t="s">
        <v>14</v>
      </c>
      <c r="AY247" s="21" t="s">
        <v>179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1" t="s">
        <v>81</v>
      </c>
      <c r="BK247" s="228">
        <f>ROUND(I247*H247,2)</f>
        <v>0</v>
      </c>
      <c r="BL247" s="21" t="s">
        <v>398</v>
      </c>
      <c r="BM247" s="227" t="s">
        <v>380</v>
      </c>
    </row>
    <row r="248" s="2" customFormat="1">
      <c r="A248" s="42"/>
      <c r="B248" s="43"/>
      <c r="C248" s="44"/>
      <c r="D248" s="229" t="s">
        <v>190</v>
      </c>
      <c r="E248" s="44"/>
      <c r="F248" s="230" t="s">
        <v>2344</v>
      </c>
      <c r="G248" s="44"/>
      <c r="H248" s="44"/>
      <c r="I248" s="231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190</v>
      </c>
      <c r="AU248" s="21" t="s">
        <v>14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2188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14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198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14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3" customFormat="1">
      <c r="A251" s="13"/>
      <c r="B251" s="234"/>
      <c r="C251" s="235"/>
      <c r="D251" s="236" t="s">
        <v>192</v>
      </c>
      <c r="E251" s="237" t="s">
        <v>19</v>
      </c>
      <c r="F251" s="238" t="s">
        <v>199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192</v>
      </c>
      <c r="AU251" s="244" t="s">
        <v>14</v>
      </c>
      <c r="AV251" s="13" t="s">
        <v>81</v>
      </c>
      <c r="AW251" s="13" t="s">
        <v>35</v>
      </c>
      <c r="AX251" s="13" t="s">
        <v>74</v>
      </c>
      <c r="AY251" s="244" t="s">
        <v>179</v>
      </c>
    </row>
    <row r="252" s="13" customFormat="1">
      <c r="A252" s="13"/>
      <c r="B252" s="234"/>
      <c r="C252" s="235"/>
      <c r="D252" s="236" t="s">
        <v>192</v>
      </c>
      <c r="E252" s="237" t="s">
        <v>19</v>
      </c>
      <c r="F252" s="238" t="s">
        <v>2481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192</v>
      </c>
      <c r="AU252" s="244" t="s">
        <v>14</v>
      </c>
      <c r="AV252" s="13" t="s">
        <v>81</v>
      </c>
      <c r="AW252" s="13" t="s">
        <v>35</v>
      </c>
      <c r="AX252" s="13" t="s">
        <v>74</v>
      </c>
      <c r="AY252" s="244" t="s">
        <v>179</v>
      </c>
    </row>
    <row r="253" s="14" customFormat="1">
      <c r="A253" s="14"/>
      <c r="B253" s="245"/>
      <c r="C253" s="246"/>
      <c r="D253" s="236" t="s">
        <v>192</v>
      </c>
      <c r="E253" s="247" t="s">
        <v>19</v>
      </c>
      <c r="F253" s="248" t="s">
        <v>2482</v>
      </c>
      <c r="G253" s="246"/>
      <c r="H253" s="249">
        <v>60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192</v>
      </c>
      <c r="AU253" s="255" t="s">
        <v>14</v>
      </c>
      <c r="AV253" s="14" t="s">
        <v>14</v>
      </c>
      <c r="AW253" s="14" t="s">
        <v>35</v>
      </c>
      <c r="AX253" s="14" t="s">
        <v>74</v>
      </c>
      <c r="AY253" s="255" t="s">
        <v>179</v>
      </c>
    </row>
    <row r="254" s="15" customFormat="1">
      <c r="A254" s="15"/>
      <c r="B254" s="256"/>
      <c r="C254" s="257"/>
      <c r="D254" s="236" t="s">
        <v>192</v>
      </c>
      <c r="E254" s="258" t="s">
        <v>19</v>
      </c>
      <c r="F254" s="259" t="s">
        <v>201</v>
      </c>
      <c r="G254" s="257"/>
      <c r="H254" s="260">
        <v>60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192</v>
      </c>
      <c r="AU254" s="266" t="s">
        <v>14</v>
      </c>
      <c r="AV254" s="15" t="s">
        <v>188</v>
      </c>
      <c r="AW254" s="15" t="s">
        <v>35</v>
      </c>
      <c r="AX254" s="15" t="s">
        <v>81</v>
      </c>
      <c r="AY254" s="266" t="s">
        <v>179</v>
      </c>
    </row>
    <row r="255" s="2" customFormat="1" ht="24.15" customHeight="1">
      <c r="A255" s="42"/>
      <c r="B255" s="43"/>
      <c r="C255" s="216" t="s">
        <v>383</v>
      </c>
      <c r="D255" s="216" t="s">
        <v>183</v>
      </c>
      <c r="E255" s="217" t="s">
        <v>2483</v>
      </c>
      <c r="F255" s="218" t="s">
        <v>2484</v>
      </c>
      <c r="G255" s="219" t="s">
        <v>216</v>
      </c>
      <c r="H255" s="220">
        <v>27.399999999999999</v>
      </c>
      <c r="I255" s="221"/>
      <c r="J255" s="222">
        <f>ROUND(I255*H255,2)</f>
        <v>0</v>
      </c>
      <c r="K255" s="218" t="s">
        <v>187</v>
      </c>
      <c r="L255" s="48"/>
      <c r="M255" s="223" t="s">
        <v>19</v>
      </c>
      <c r="N255" s="224" t="s">
        <v>45</v>
      </c>
      <c r="O255" s="88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7" t="s">
        <v>398</v>
      </c>
      <c r="AT255" s="227" t="s">
        <v>183</v>
      </c>
      <c r="AU255" s="227" t="s">
        <v>14</v>
      </c>
      <c r="AY255" s="21" t="s">
        <v>179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1" t="s">
        <v>81</v>
      </c>
      <c r="BK255" s="228">
        <f>ROUND(I255*H255,2)</f>
        <v>0</v>
      </c>
      <c r="BL255" s="21" t="s">
        <v>398</v>
      </c>
      <c r="BM255" s="227" t="s">
        <v>420</v>
      </c>
    </row>
    <row r="256" s="2" customFormat="1">
      <c r="A256" s="42"/>
      <c r="B256" s="43"/>
      <c r="C256" s="44"/>
      <c r="D256" s="229" t="s">
        <v>190</v>
      </c>
      <c r="E256" s="44"/>
      <c r="F256" s="230" t="s">
        <v>2485</v>
      </c>
      <c r="G256" s="44"/>
      <c r="H256" s="44"/>
      <c r="I256" s="231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190</v>
      </c>
      <c r="AU256" s="21" t="s">
        <v>14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2486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14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4" customFormat="1">
      <c r="A258" s="14"/>
      <c r="B258" s="245"/>
      <c r="C258" s="246"/>
      <c r="D258" s="236" t="s">
        <v>192</v>
      </c>
      <c r="E258" s="247" t="s">
        <v>19</v>
      </c>
      <c r="F258" s="248" t="s">
        <v>2487</v>
      </c>
      <c r="G258" s="246"/>
      <c r="H258" s="249">
        <v>27.399999999999999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192</v>
      </c>
      <c r="AU258" s="255" t="s">
        <v>14</v>
      </c>
      <c r="AV258" s="14" t="s">
        <v>14</v>
      </c>
      <c r="AW258" s="14" t="s">
        <v>35</v>
      </c>
      <c r="AX258" s="14" t="s">
        <v>74</v>
      </c>
      <c r="AY258" s="255" t="s">
        <v>179</v>
      </c>
    </row>
    <row r="259" s="15" customFormat="1">
      <c r="A259" s="15"/>
      <c r="B259" s="256"/>
      <c r="C259" s="257"/>
      <c r="D259" s="236" t="s">
        <v>192</v>
      </c>
      <c r="E259" s="258" t="s">
        <v>19</v>
      </c>
      <c r="F259" s="259" t="s">
        <v>201</v>
      </c>
      <c r="G259" s="257"/>
      <c r="H259" s="260">
        <v>27.399999999999999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192</v>
      </c>
      <c r="AU259" s="266" t="s">
        <v>14</v>
      </c>
      <c r="AV259" s="15" t="s">
        <v>188</v>
      </c>
      <c r="AW259" s="15" t="s">
        <v>35</v>
      </c>
      <c r="AX259" s="15" t="s">
        <v>81</v>
      </c>
      <c r="AY259" s="266" t="s">
        <v>179</v>
      </c>
    </row>
    <row r="260" s="2" customFormat="1" ht="24.15" customHeight="1">
      <c r="A260" s="42"/>
      <c r="B260" s="43"/>
      <c r="C260" s="216" t="s">
        <v>389</v>
      </c>
      <c r="D260" s="216" t="s">
        <v>183</v>
      </c>
      <c r="E260" s="217" t="s">
        <v>2488</v>
      </c>
      <c r="F260" s="218" t="s">
        <v>2489</v>
      </c>
      <c r="G260" s="219" t="s">
        <v>216</v>
      </c>
      <c r="H260" s="220">
        <v>0.14000000000000001</v>
      </c>
      <c r="I260" s="221"/>
      <c r="J260" s="222">
        <f>ROUND(I260*H260,2)</f>
        <v>0</v>
      </c>
      <c r="K260" s="218" t="s">
        <v>187</v>
      </c>
      <c r="L260" s="48"/>
      <c r="M260" s="223" t="s">
        <v>19</v>
      </c>
      <c r="N260" s="224" t="s">
        <v>45</v>
      </c>
      <c r="O260" s="88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7" t="s">
        <v>398</v>
      </c>
      <c r="AT260" s="227" t="s">
        <v>183</v>
      </c>
      <c r="AU260" s="227" t="s">
        <v>14</v>
      </c>
      <c r="AY260" s="21" t="s">
        <v>179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1" t="s">
        <v>81</v>
      </c>
      <c r="BK260" s="228">
        <f>ROUND(I260*H260,2)</f>
        <v>0</v>
      </c>
      <c r="BL260" s="21" t="s">
        <v>398</v>
      </c>
      <c r="BM260" s="227" t="s">
        <v>386</v>
      </c>
    </row>
    <row r="261" s="2" customFormat="1">
      <c r="A261" s="42"/>
      <c r="B261" s="43"/>
      <c r="C261" s="44"/>
      <c r="D261" s="229" t="s">
        <v>190</v>
      </c>
      <c r="E261" s="44"/>
      <c r="F261" s="230" t="s">
        <v>2490</v>
      </c>
      <c r="G261" s="44"/>
      <c r="H261" s="44"/>
      <c r="I261" s="231"/>
      <c r="J261" s="44"/>
      <c r="K261" s="44"/>
      <c r="L261" s="48"/>
      <c r="M261" s="232"/>
      <c r="N261" s="233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190</v>
      </c>
      <c r="AU261" s="21" t="s">
        <v>14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2491</v>
      </c>
      <c r="G262" s="246"/>
      <c r="H262" s="249">
        <v>0.14000000000000001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14</v>
      </c>
      <c r="AV262" s="14" t="s">
        <v>14</v>
      </c>
      <c r="AW262" s="14" t="s">
        <v>35</v>
      </c>
      <c r="AX262" s="14" t="s">
        <v>74</v>
      </c>
      <c r="AY262" s="255" t="s">
        <v>179</v>
      </c>
    </row>
    <row r="263" s="15" customFormat="1">
      <c r="A263" s="15"/>
      <c r="B263" s="256"/>
      <c r="C263" s="257"/>
      <c r="D263" s="236" t="s">
        <v>192</v>
      </c>
      <c r="E263" s="258" t="s">
        <v>19</v>
      </c>
      <c r="F263" s="259" t="s">
        <v>201</v>
      </c>
      <c r="G263" s="257"/>
      <c r="H263" s="260">
        <v>0.14000000000000001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192</v>
      </c>
      <c r="AU263" s="266" t="s">
        <v>14</v>
      </c>
      <c r="AV263" s="15" t="s">
        <v>188</v>
      </c>
      <c r="AW263" s="15" t="s">
        <v>35</v>
      </c>
      <c r="AX263" s="15" t="s">
        <v>81</v>
      </c>
      <c r="AY263" s="266" t="s">
        <v>179</v>
      </c>
    </row>
    <row r="264" s="2" customFormat="1" ht="33" customHeight="1">
      <c r="A264" s="42"/>
      <c r="B264" s="43"/>
      <c r="C264" s="216" t="s">
        <v>395</v>
      </c>
      <c r="D264" s="216" t="s">
        <v>183</v>
      </c>
      <c r="E264" s="217" t="s">
        <v>2357</v>
      </c>
      <c r="F264" s="218" t="s">
        <v>2358</v>
      </c>
      <c r="G264" s="219" t="s">
        <v>204</v>
      </c>
      <c r="H264" s="220">
        <v>250</v>
      </c>
      <c r="I264" s="221"/>
      <c r="J264" s="222">
        <f>ROUND(I264*H264,2)</f>
        <v>0</v>
      </c>
      <c r="K264" s="218" t="s">
        <v>187</v>
      </c>
      <c r="L264" s="48"/>
      <c r="M264" s="223" t="s">
        <v>19</v>
      </c>
      <c r="N264" s="224" t="s">
        <v>45</v>
      </c>
      <c r="O264" s="88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398</v>
      </c>
      <c r="AT264" s="227" t="s">
        <v>183</v>
      </c>
      <c r="AU264" s="227" t="s">
        <v>14</v>
      </c>
      <c r="AY264" s="21" t="s">
        <v>179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1" t="s">
        <v>81</v>
      </c>
      <c r="BK264" s="228">
        <f>ROUND(I264*H264,2)</f>
        <v>0</v>
      </c>
      <c r="BL264" s="21" t="s">
        <v>398</v>
      </c>
      <c r="BM264" s="227" t="s">
        <v>2492</v>
      </c>
    </row>
    <row r="265" s="2" customFormat="1">
      <c r="A265" s="42"/>
      <c r="B265" s="43"/>
      <c r="C265" s="44"/>
      <c r="D265" s="229" t="s">
        <v>190</v>
      </c>
      <c r="E265" s="44"/>
      <c r="F265" s="230" t="s">
        <v>2359</v>
      </c>
      <c r="G265" s="44"/>
      <c r="H265" s="44"/>
      <c r="I265" s="231"/>
      <c r="J265" s="44"/>
      <c r="K265" s="44"/>
      <c r="L265" s="48"/>
      <c r="M265" s="232"/>
      <c r="N265" s="233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190</v>
      </c>
      <c r="AU265" s="21" t="s">
        <v>14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2188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14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3" customFormat="1">
      <c r="A267" s="13"/>
      <c r="B267" s="234"/>
      <c r="C267" s="235"/>
      <c r="D267" s="236" t="s">
        <v>192</v>
      </c>
      <c r="E267" s="237" t="s">
        <v>19</v>
      </c>
      <c r="F267" s="238" t="s">
        <v>198</v>
      </c>
      <c r="G267" s="235"/>
      <c r="H267" s="237" t="s">
        <v>19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192</v>
      </c>
      <c r="AU267" s="244" t="s">
        <v>14</v>
      </c>
      <c r="AV267" s="13" t="s">
        <v>81</v>
      </c>
      <c r="AW267" s="13" t="s">
        <v>35</v>
      </c>
      <c r="AX267" s="13" t="s">
        <v>74</v>
      </c>
      <c r="AY267" s="244" t="s">
        <v>179</v>
      </c>
    </row>
    <row r="268" s="13" customFormat="1">
      <c r="A268" s="13"/>
      <c r="B268" s="234"/>
      <c r="C268" s="235"/>
      <c r="D268" s="236" t="s">
        <v>192</v>
      </c>
      <c r="E268" s="237" t="s">
        <v>19</v>
      </c>
      <c r="F268" s="238" t="s">
        <v>199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192</v>
      </c>
      <c r="AU268" s="244" t="s">
        <v>14</v>
      </c>
      <c r="AV268" s="13" t="s">
        <v>81</v>
      </c>
      <c r="AW268" s="13" t="s">
        <v>35</v>
      </c>
      <c r="AX268" s="13" t="s">
        <v>74</v>
      </c>
      <c r="AY268" s="244" t="s">
        <v>179</v>
      </c>
    </row>
    <row r="269" s="13" customFormat="1">
      <c r="A269" s="13"/>
      <c r="B269" s="234"/>
      <c r="C269" s="235"/>
      <c r="D269" s="236" t="s">
        <v>192</v>
      </c>
      <c r="E269" s="237" t="s">
        <v>19</v>
      </c>
      <c r="F269" s="238" t="s">
        <v>2493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192</v>
      </c>
      <c r="AU269" s="244" t="s">
        <v>14</v>
      </c>
      <c r="AV269" s="13" t="s">
        <v>81</v>
      </c>
      <c r="AW269" s="13" t="s">
        <v>35</v>
      </c>
      <c r="AX269" s="13" t="s">
        <v>74</v>
      </c>
      <c r="AY269" s="244" t="s">
        <v>179</v>
      </c>
    </row>
    <row r="270" s="14" customFormat="1">
      <c r="A270" s="14"/>
      <c r="B270" s="245"/>
      <c r="C270" s="246"/>
      <c r="D270" s="236" t="s">
        <v>192</v>
      </c>
      <c r="E270" s="247" t="s">
        <v>19</v>
      </c>
      <c r="F270" s="248" t="s">
        <v>2480</v>
      </c>
      <c r="G270" s="246"/>
      <c r="H270" s="249">
        <v>250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192</v>
      </c>
      <c r="AU270" s="255" t="s">
        <v>14</v>
      </c>
      <c r="AV270" s="14" t="s">
        <v>14</v>
      </c>
      <c r="AW270" s="14" t="s">
        <v>35</v>
      </c>
      <c r="AX270" s="14" t="s">
        <v>74</v>
      </c>
      <c r="AY270" s="255" t="s">
        <v>179</v>
      </c>
    </row>
    <row r="271" s="15" customFormat="1">
      <c r="A271" s="15"/>
      <c r="B271" s="256"/>
      <c r="C271" s="257"/>
      <c r="D271" s="236" t="s">
        <v>192</v>
      </c>
      <c r="E271" s="258" t="s">
        <v>19</v>
      </c>
      <c r="F271" s="259" t="s">
        <v>201</v>
      </c>
      <c r="G271" s="257"/>
      <c r="H271" s="260">
        <v>250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192</v>
      </c>
      <c r="AU271" s="266" t="s">
        <v>14</v>
      </c>
      <c r="AV271" s="15" t="s">
        <v>188</v>
      </c>
      <c r="AW271" s="15" t="s">
        <v>35</v>
      </c>
      <c r="AX271" s="15" t="s">
        <v>81</v>
      </c>
      <c r="AY271" s="266" t="s">
        <v>179</v>
      </c>
    </row>
    <row r="272" s="2" customFormat="1" ht="33" customHeight="1">
      <c r="A272" s="42"/>
      <c r="B272" s="43"/>
      <c r="C272" s="216" t="s">
        <v>401</v>
      </c>
      <c r="D272" s="216" t="s">
        <v>183</v>
      </c>
      <c r="E272" s="217" t="s">
        <v>2363</v>
      </c>
      <c r="F272" s="218" t="s">
        <v>2364</v>
      </c>
      <c r="G272" s="219" t="s">
        <v>204</v>
      </c>
      <c r="H272" s="220">
        <v>60</v>
      </c>
      <c r="I272" s="221"/>
      <c r="J272" s="222">
        <f>ROUND(I272*H272,2)</f>
        <v>0</v>
      </c>
      <c r="K272" s="218" t="s">
        <v>187</v>
      </c>
      <c r="L272" s="48"/>
      <c r="M272" s="223" t="s">
        <v>19</v>
      </c>
      <c r="N272" s="224" t="s">
        <v>45</v>
      </c>
      <c r="O272" s="8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398</v>
      </c>
      <c r="AT272" s="227" t="s">
        <v>183</v>
      </c>
      <c r="AU272" s="227" t="s">
        <v>14</v>
      </c>
      <c r="AY272" s="21" t="s">
        <v>179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1" t="s">
        <v>81</v>
      </c>
      <c r="BK272" s="228">
        <f>ROUND(I272*H272,2)</f>
        <v>0</v>
      </c>
      <c r="BL272" s="21" t="s">
        <v>398</v>
      </c>
      <c r="BM272" s="227" t="s">
        <v>404</v>
      </c>
    </row>
    <row r="273" s="2" customFormat="1">
      <c r="A273" s="42"/>
      <c r="B273" s="43"/>
      <c r="C273" s="44"/>
      <c r="D273" s="229" t="s">
        <v>190</v>
      </c>
      <c r="E273" s="44"/>
      <c r="F273" s="230" t="s">
        <v>2365</v>
      </c>
      <c r="G273" s="44"/>
      <c r="H273" s="44"/>
      <c r="I273" s="231"/>
      <c r="J273" s="44"/>
      <c r="K273" s="44"/>
      <c r="L273" s="48"/>
      <c r="M273" s="232"/>
      <c r="N273" s="233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190</v>
      </c>
      <c r="AU273" s="21" t="s">
        <v>14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2481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14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4" customFormat="1">
      <c r="A275" s="14"/>
      <c r="B275" s="245"/>
      <c r="C275" s="246"/>
      <c r="D275" s="236" t="s">
        <v>192</v>
      </c>
      <c r="E275" s="247" t="s">
        <v>19</v>
      </c>
      <c r="F275" s="248" t="s">
        <v>2482</v>
      </c>
      <c r="G275" s="246"/>
      <c r="H275" s="249">
        <v>60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192</v>
      </c>
      <c r="AU275" s="255" t="s">
        <v>14</v>
      </c>
      <c r="AV275" s="14" t="s">
        <v>14</v>
      </c>
      <c r="AW275" s="14" t="s">
        <v>35</v>
      </c>
      <c r="AX275" s="14" t="s">
        <v>74</v>
      </c>
      <c r="AY275" s="255" t="s">
        <v>179</v>
      </c>
    </row>
    <row r="276" s="15" customFormat="1">
      <c r="A276" s="15"/>
      <c r="B276" s="256"/>
      <c r="C276" s="257"/>
      <c r="D276" s="236" t="s">
        <v>192</v>
      </c>
      <c r="E276" s="258" t="s">
        <v>19</v>
      </c>
      <c r="F276" s="259" t="s">
        <v>201</v>
      </c>
      <c r="G276" s="257"/>
      <c r="H276" s="260">
        <v>60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192</v>
      </c>
      <c r="AU276" s="266" t="s">
        <v>14</v>
      </c>
      <c r="AV276" s="15" t="s">
        <v>188</v>
      </c>
      <c r="AW276" s="15" t="s">
        <v>35</v>
      </c>
      <c r="AX276" s="15" t="s">
        <v>81</v>
      </c>
      <c r="AY276" s="266" t="s">
        <v>179</v>
      </c>
    </row>
    <row r="277" s="2" customFormat="1" ht="16.5" customHeight="1">
      <c r="A277" s="42"/>
      <c r="B277" s="43"/>
      <c r="C277" s="216" t="s">
        <v>408</v>
      </c>
      <c r="D277" s="216" t="s">
        <v>183</v>
      </c>
      <c r="E277" s="217" t="s">
        <v>2366</v>
      </c>
      <c r="F277" s="218" t="s">
        <v>2367</v>
      </c>
      <c r="G277" s="219" t="s">
        <v>216</v>
      </c>
      <c r="H277" s="220">
        <v>26</v>
      </c>
      <c r="I277" s="221"/>
      <c r="J277" s="222">
        <f>ROUND(I277*H277,2)</f>
        <v>0</v>
      </c>
      <c r="K277" s="218" t="s">
        <v>187</v>
      </c>
      <c r="L277" s="48"/>
      <c r="M277" s="223" t="s">
        <v>19</v>
      </c>
      <c r="N277" s="224" t="s">
        <v>45</v>
      </c>
      <c r="O277" s="88"/>
      <c r="P277" s="225">
        <f>O277*H277</f>
        <v>0</v>
      </c>
      <c r="Q277" s="225">
        <v>2.3010199999999998</v>
      </c>
      <c r="R277" s="225">
        <f>Q277*H277</f>
        <v>59.826519999999995</v>
      </c>
      <c r="S277" s="225">
        <v>0</v>
      </c>
      <c r="T277" s="226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7" t="s">
        <v>398</v>
      </c>
      <c r="AT277" s="227" t="s">
        <v>183</v>
      </c>
      <c r="AU277" s="227" t="s">
        <v>14</v>
      </c>
      <c r="AY277" s="21" t="s">
        <v>179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1" t="s">
        <v>81</v>
      </c>
      <c r="BK277" s="228">
        <f>ROUND(I277*H277,2)</f>
        <v>0</v>
      </c>
      <c r="BL277" s="21" t="s">
        <v>398</v>
      </c>
      <c r="BM277" s="227" t="s">
        <v>442</v>
      </c>
    </row>
    <row r="278" s="2" customFormat="1">
      <c r="A278" s="42"/>
      <c r="B278" s="43"/>
      <c r="C278" s="44"/>
      <c r="D278" s="229" t="s">
        <v>190</v>
      </c>
      <c r="E278" s="44"/>
      <c r="F278" s="230" t="s">
        <v>2368</v>
      </c>
      <c r="G278" s="44"/>
      <c r="H278" s="44"/>
      <c r="I278" s="231"/>
      <c r="J278" s="44"/>
      <c r="K278" s="44"/>
      <c r="L278" s="48"/>
      <c r="M278" s="232"/>
      <c r="N278" s="233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1" t="s">
        <v>190</v>
      </c>
      <c r="AU278" s="21" t="s">
        <v>14</v>
      </c>
    </row>
    <row r="279" s="14" customFormat="1">
      <c r="A279" s="14"/>
      <c r="B279" s="245"/>
      <c r="C279" s="246"/>
      <c r="D279" s="236" t="s">
        <v>192</v>
      </c>
      <c r="E279" s="247" t="s">
        <v>19</v>
      </c>
      <c r="F279" s="248" t="s">
        <v>2494</v>
      </c>
      <c r="G279" s="246"/>
      <c r="H279" s="249">
        <v>26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192</v>
      </c>
      <c r="AU279" s="255" t="s">
        <v>14</v>
      </c>
      <c r="AV279" s="14" t="s">
        <v>14</v>
      </c>
      <c r="AW279" s="14" t="s">
        <v>35</v>
      </c>
      <c r="AX279" s="14" t="s">
        <v>74</v>
      </c>
      <c r="AY279" s="255" t="s">
        <v>179</v>
      </c>
    </row>
    <row r="280" s="15" customFormat="1">
      <c r="A280" s="15"/>
      <c r="B280" s="256"/>
      <c r="C280" s="257"/>
      <c r="D280" s="236" t="s">
        <v>192</v>
      </c>
      <c r="E280" s="258" t="s">
        <v>19</v>
      </c>
      <c r="F280" s="259" t="s">
        <v>201</v>
      </c>
      <c r="G280" s="257"/>
      <c r="H280" s="260">
        <v>26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192</v>
      </c>
      <c r="AU280" s="266" t="s">
        <v>14</v>
      </c>
      <c r="AV280" s="15" t="s">
        <v>188</v>
      </c>
      <c r="AW280" s="15" t="s">
        <v>35</v>
      </c>
      <c r="AX280" s="15" t="s">
        <v>81</v>
      </c>
      <c r="AY280" s="266" t="s">
        <v>179</v>
      </c>
    </row>
    <row r="281" s="2" customFormat="1" ht="16.5" customHeight="1">
      <c r="A281" s="42"/>
      <c r="B281" s="43"/>
      <c r="C281" s="216" t="s">
        <v>417</v>
      </c>
      <c r="D281" s="216" t="s">
        <v>183</v>
      </c>
      <c r="E281" s="217" t="s">
        <v>2370</v>
      </c>
      <c r="F281" s="218" t="s">
        <v>2371</v>
      </c>
      <c r="G281" s="219" t="s">
        <v>216</v>
      </c>
      <c r="H281" s="220">
        <v>1.3999999999999999</v>
      </c>
      <c r="I281" s="221"/>
      <c r="J281" s="222">
        <f>ROUND(I281*H281,2)</f>
        <v>0</v>
      </c>
      <c r="K281" s="218" t="s">
        <v>187</v>
      </c>
      <c r="L281" s="48"/>
      <c r="M281" s="223" t="s">
        <v>19</v>
      </c>
      <c r="N281" s="224" t="s">
        <v>45</v>
      </c>
      <c r="O281" s="88"/>
      <c r="P281" s="225">
        <f>O281*H281</f>
        <v>0</v>
      </c>
      <c r="Q281" s="225">
        <v>2.3010199999999998</v>
      </c>
      <c r="R281" s="225">
        <f>Q281*H281</f>
        <v>3.2214279999999995</v>
      </c>
      <c r="S281" s="225">
        <v>0</v>
      </c>
      <c r="T281" s="226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7" t="s">
        <v>398</v>
      </c>
      <c r="AT281" s="227" t="s">
        <v>183</v>
      </c>
      <c r="AU281" s="227" t="s">
        <v>14</v>
      </c>
      <c r="AY281" s="21" t="s">
        <v>179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1" t="s">
        <v>81</v>
      </c>
      <c r="BK281" s="228">
        <f>ROUND(I281*H281,2)</f>
        <v>0</v>
      </c>
      <c r="BL281" s="21" t="s">
        <v>398</v>
      </c>
      <c r="BM281" s="227" t="s">
        <v>447</v>
      </c>
    </row>
    <row r="282" s="2" customFormat="1">
      <c r="A282" s="42"/>
      <c r="B282" s="43"/>
      <c r="C282" s="44"/>
      <c r="D282" s="229" t="s">
        <v>190</v>
      </c>
      <c r="E282" s="44"/>
      <c r="F282" s="230" t="s">
        <v>2372</v>
      </c>
      <c r="G282" s="44"/>
      <c r="H282" s="44"/>
      <c r="I282" s="231"/>
      <c r="J282" s="44"/>
      <c r="K282" s="44"/>
      <c r="L282" s="48"/>
      <c r="M282" s="232"/>
      <c r="N282" s="233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190</v>
      </c>
      <c r="AU282" s="21" t="s">
        <v>14</v>
      </c>
    </row>
    <row r="283" s="14" customFormat="1">
      <c r="A283" s="14"/>
      <c r="B283" s="245"/>
      <c r="C283" s="246"/>
      <c r="D283" s="236" t="s">
        <v>192</v>
      </c>
      <c r="E283" s="247" t="s">
        <v>19</v>
      </c>
      <c r="F283" s="248" t="s">
        <v>2495</v>
      </c>
      <c r="G283" s="246"/>
      <c r="H283" s="249">
        <v>1.3999999999999999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192</v>
      </c>
      <c r="AU283" s="255" t="s">
        <v>14</v>
      </c>
      <c r="AV283" s="14" t="s">
        <v>14</v>
      </c>
      <c r="AW283" s="14" t="s">
        <v>35</v>
      </c>
      <c r="AX283" s="14" t="s">
        <v>74</v>
      </c>
      <c r="AY283" s="255" t="s">
        <v>179</v>
      </c>
    </row>
    <row r="284" s="15" customFormat="1">
      <c r="A284" s="15"/>
      <c r="B284" s="256"/>
      <c r="C284" s="257"/>
      <c r="D284" s="236" t="s">
        <v>192</v>
      </c>
      <c r="E284" s="258" t="s">
        <v>19</v>
      </c>
      <c r="F284" s="259" t="s">
        <v>201</v>
      </c>
      <c r="G284" s="257"/>
      <c r="H284" s="260">
        <v>1.3999999999999999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192</v>
      </c>
      <c r="AU284" s="266" t="s">
        <v>14</v>
      </c>
      <c r="AV284" s="15" t="s">
        <v>188</v>
      </c>
      <c r="AW284" s="15" t="s">
        <v>35</v>
      </c>
      <c r="AX284" s="15" t="s">
        <v>81</v>
      </c>
      <c r="AY284" s="266" t="s">
        <v>179</v>
      </c>
    </row>
    <row r="285" s="2" customFormat="1" ht="21.75" customHeight="1">
      <c r="A285" s="42"/>
      <c r="B285" s="43"/>
      <c r="C285" s="216" t="s">
        <v>424</v>
      </c>
      <c r="D285" s="216" t="s">
        <v>183</v>
      </c>
      <c r="E285" s="217" t="s">
        <v>2374</v>
      </c>
      <c r="F285" s="218" t="s">
        <v>2375</v>
      </c>
      <c r="G285" s="219" t="s">
        <v>204</v>
      </c>
      <c r="H285" s="220">
        <v>310</v>
      </c>
      <c r="I285" s="221"/>
      <c r="J285" s="222">
        <f>ROUND(I285*H285,2)</f>
        <v>0</v>
      </c>
      <c r="K285" s="218" t="s">
        <v>187</v>
      </c>
      <c r="L285" s="48"/>
      <c r="M285" s="223" t="s">
        <v>19</v>
      </c>
      <c r="N285" s="224" t="s">
        <v>45</v>
      </c>
      <c r="O285" s="88"/>
      <c r="P285" s="225">
        <f>O285*H285</f>
        <v>0</v>
      </c>
      <c r="Q285" s="225">
        <v>9.0000000000000006E-05</v>
      </c>
      <c r="R285" s="225">
        <f>Q285*H285</f>
        <v>0.027900000000000001</v>
      </c>
      <c r="S285" s="225">
        <v>0</v>
      </c>
      <c r="T285" s="226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7" t="s">
        <v>398</v>
      </c>
      <c r="AT285" s="227" t="s">
        <v>183</v>
      </c>
      <c r="AU285" s="227" t="s">
        <v>14</v>
      </c>
      <c r="AY285" s="21" t="s">
        <v>179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1" t="s">
        <v>81</v>
      </c>
      <c r="BK285" s="228">
        <f>ROUND(I285*H285,2)</f>
        <v>0</v>
      </c>
      <c r="BL285" s="21" t="s">
        <v>398</v>
      </c>
      <c r="BM285" s="227" t="s">
        <v>2496</v>
      </c>
    </row>
    <row r="286" s="2" customFormat="1">
      <c r="A286" s="42"/>
      <c r="B286" s="43"/>
      <c r="C286" s="44"/>
      <c r="D286" s="229" t="s">
        <v>190</v>
      </c>
      <c r="E286" s="44"/>
      <c r="F286" s="230" t="s">
        <v>2377</v>
      </c>
      <c r="G286" s="44"/>
      <c r="H286" s="44"/>
      <c r="I286" s="231"/>
      <c r="J286" s="44"/>
      <c r="K286" s="44"/>
      <c r="L286" s="48"/>
      <c r="M286" s="232"/>
      <c r="N286" s="233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1" t="s">
        <v>190</v>
      </c>
      <c r="AU286" s="21" t="s">
        <v>14</v>
      </c>
    </row>
    <row r="287" s="2" customFormat="1" ht="24.15" customHeight="1">
      <c r="A287" s="42"/>
      <c r="B287" s="43"/>
      <c r="C287" s="216" t="s">
        <v>429</v>
      </c>
      <c r="D287" s="216" t="s">
        <v>183</v>
      </c>
      <c r="E287" s="217" t="s">
        <v>2378</v>
      </c>
      <c r="F287" s="218" t="s">
        <v>2379</v>
      </c>
      <c r="G287" s="219" t="s">
        <v>204</v>
      </c>
      <c r="H287" s="220">
        <v>4</v>
      </c>
      <c r="I287" s="221"/>
      <c r="J287" s="222">
        <f>ROUND(I287*H287,2)</f>
        <v>0</v>
      </c>
      <c r="K287" s="218" t="s">
        <v>187</v>
      </c>
      <c r="L287" s="48"/>
      <c r="M287" s="223" t="s">
        <v>19</v>
      </c>
      <c r="N287" s="224" t="s">
        <v>45</v>
      </c>
      <c r="O287" s="88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7" t="s">
        <v>398</v>
      </c>
      <c r="AT287" s="227" t="s">
        <v>183</v>
      </c>
      <c r="AU287" s="227" t="s">
        <v>14</v>
      </c>
      <c r="AY287" s="21" t="s">
        <v>179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1" t="s">
        <v>81</v>
      </c>
      <c r="BK287" s="228">
        <f>ROUND(I287*H287,2)</f>
        <v>0</v>
      </c>
      <c r="BL287" s="21" t="s">
        <v>398</v>
      </c>
      <c r="BM287" s="227" t="s">
        <v>465</v>
      </c>
    </row>
    <row r="288" s="2" customFormat="1">
      <c r="A288" s="42"/>
      <c r="B288" s="43"/>
      <c r="C288" s="44"/>
      <c r="D288" s="229" t="s">
        <v>190</v>
      </c>
      <c r="E288" s="44"/>
      <c r="F288" s="230" t="s">
        <v>2380</v>
      </c>
      <c r="G288" s="44"/>
      <c r="H288" s="44"/>
      <c r="I288" s="231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190</v>
      </c>
      <c r="AU288" s="21" t="s">
        <v>14</v>
      </c>
    </row>
    <row r="289" s="2" customFormat="1" ht="16.5" customHeight="1">
      <c r="A289" s="42"/>
      <c r="B289" s="43"/>
      <c r="C289" s="267" t="s">
        <v>434</v>
      </c>
      <c r="D289" s="267" t="s">
        <v>266</v>
      </c>
      <c r="E289" s="268" t="s">
        <v>2381</v>
      </c>
      <c r="F289" s="269" t="s">
        <v>2382</v>
      </c>
      <c r="G289" s="270" t="s">
        <v>204</v>
      </c>
      <c r="H289" s="271">
        <v>4</v>
      </c>
      <c r="I289" s="272"/>
      <c r="J289" s="273">
        <f>ROUND(I289*H289,2)</f>
        <v>0</v>
      </c>
      <c r="K289" s="269" t="s">
        <v>187</v>
      </c>
      <c r="L289" s="274"/>
      <c r="M289" s="275" t="s">
        <v>19</v>
      </c>
      <c r="N289" s="276" t="s">
        <v>45</v>
      </c>
      <c r="O289" s="88"/>
      <c r="P289" s="225">
        <f>O289*H289</f>
        <v>0</v>
      </c>
      <c r="Q289" s="225">
        <v>0.032000000000000001</v>
      </c>
      <c r="R289" s="225">
        <f>Q289*H289</f>
        <v>0.128</v>
      </c>
      <c r="S289" s="225">
        <v>0</v>
      </c>
      <c r="T289" s="226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7" t="s">
        <v>2178</v>
      </c>
      <c r="AT289" s="227" t="s">
        <v>266</v>
      </c>
      <c r="AU289" s="227" t="s">
        <v>14</v>
      </c>
      <c r="AY289" s="21" t="s">
        <v>179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1" t="s">
        <v>81</v>
      </c>
      <c r="BK289" s="228">
        <f>ROUND(I289*H289,2)</f>
        <v>0</v>
      </c>
      <c r="BL289" s="21" t="s">
        <v>398</v>
      </c>
      <c r="BM289" s="227" t="s">
        <v>473</v>
      </c>
    </row>
    <row r="290" s="2" customFormat="1" ht="16.5" customHeight="1">
      <c r="A290" s="42"/>
      <c r="B290" s="43"/>
      <c r="C290" s="267" t="s">
        <v>317</v>
      </c>
      <c r="D290" s="267" t="s">
        <v>266</v>
      </c>
      <c r="E290" s="268" t="s">
        <v>2383</v>
      </c>
      <c r="F290" s="269" t="s">
        <v>2384</v>
      </c>
      <c r="G290" s="270" t="s">
        <v>325</v>
      </c>
      <c r="H290" s="271">
        <v>1</v>
      </c>
      <c r="I290" s="272"/>
      <c r="J290" s="273">
        <f>ROUND(I290*H290,2)</f>
        <v>0</v>
      </c>
      <c r="K290" s="269" t="s">
        <v>187</v>
      </c>
      <c r="L290" s="274"/>
      <c r="M290" s="275" t="s">
        <v>19</v>
      </c>
      <c r="N290" s="276" t="s">
        <v>45</v>
      </c>
      <c r="O290" s="88"/>
      <c r="P290" s="225">
        <f>O290*H290</f>
        <v>0</v>
      </c>
      <c r="Q290" s="225">
        <v>0.00029999999999999997</v>
      </c>
      <c r="R290" s="225">
        <f>Q290*H290</f>
        <v>0.00029999999999999997</v>
      </c>
      <c r="S290" s="225">
        <v>0</v>
      </c>
      <c r="T290" s="226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7" t="s">
        <v>2178</v>
      </c>
      <c r="AT290" s="227" t="s">
        <v>266</v>
      </c>
      <c r="AU290" s="227" t="s">
        <v>14</v>
      </c>
      <c r="AY290" s="21" t="s">
        <v>179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1" t="s">
        <v>81</v>
      </c>
      <c r="BK290" s="228">
        <f>ROUND(I290*H290,2)</f>
        <v>0</v>
      </c>
      <c r="BL290" s="21" t="s">
        <v>398</v>
      </c>
      <c r="BM290" s="227" t="s">
        <v>482</v>
      </c>
    </row>
    <row r="291" s="2" customFormat="1" ht="21.75" customHeight="1">
      <c r="A291" s="42"/>
      <c r="B291" s="43"/>
      <c r="C291" s="216" t="s">
        <v>444</v>
      </c>
      <c r="D291" s="216" t="s">
        <v>183</v>
      </c>
      <c r="E291" s="217" t="s">
        <v>2385</v>
      </c>
      <c r="F291" s="218" t="s">
        <v>2386</v>
      </c>
      <c r="G291" s="219" t="s">
        <v>204</v>
      </c>
      <c r="H291" s="220">
        <v>7</v>
      </c>
      <c r="I291" s="221"/>
      <c r="J291" s="222">
        <f>ROUND(I291*H291,2)</f>
        <v>0</v>
      </c>
      <c r="K291" s="218" t="s">
        <v>187</v>
      </c>
      <c r="L291" s="48"/>
      <c r="M291" s="223" t="s">
        <v>19</v>
      </c>
      <c r="N291" s="224" t="s">
        <v>45</v>
      </c>
      <c r="O291" s="88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7" t="s">
        <v>398</v>
      </c>
      <c r="AT291" s="227" t="s">
        <v>183</v>
      </c>
      <c r="AU291" s="227" t="s">
        <v>14</v>
      </c>
      <c r="AY291" s="21" t="s">
        <v>179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1" t="s">
        <v>81</v>
      </c>
      <c r="BK291" s="228">
        <f>ROUND(I291*H291,2)</f>
        <v>0</v>
      </c>
      <c r="BL291" s="21" t="s">
        <v>398</v>
      </c>
      <c r="BM291" s="227" t="s">
        <v>2497</v>
      </c>
    </row>
    <row r="292" s="2" customFormat="1">
      <c r="A292" s="42"/>
      <c r="B292" s="43"/>
      <c r="C292" s="44"/>
      <c r="D292" s="229" t="s">
        <v>190</v>
      </c>
      <c r="E292" s="44"/>
      <c r="F292" s="230" t="s">
        <v>2388</v>
      </c>
      <c r="G292" s="44"/>
      <c r="H292" s="44"/>
      <c r="I292" s="231"/>
      <c r="J292" s="44"/>
      <c r="K292" s="44"/>
      <c r="L292" s="48"/>
      <c r="M292" s="232"/>
      <c r="N292" s="233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190</v>
      </c>
      <c r="AU292" s="21" t="s">
        <v>14</v>
      </c>
    </row>
    <row r="293" s="2" customFormat="1">
      <c r="A293" s="42"/>
      <c r="B293" s="43"/>
      <c r="C293" s="44"/>
      <c r="D293" s="236" t="s">
        <v>272</v>
      </c>
      <c r="E293" s="44"/>
      <c r="F293" s="277" t="s">
        <v>2389</v>
      </c>
      <c r="G293" s="44"/>
      <c r="H293" s="44"/>
      <c r="I293" s="231"/>
      <c r="J293" s="44"/>
      <c r="K293" s="44"/>
      <c r="L293" s="48"/>
      <c r="M293" s="232"/>
      <c r="N293" s="233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272</v>
      </c>
      <c r="AU293" s="21" t="s">
        <v>14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2188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14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198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14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2425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14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2245</v>
      </c>
      <c r="G297" s="246"/>
      <c r="H297" s="249">
        <v>7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14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7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14</v>
      </c>
      <c r="AV298" s="15" t="s">
        <v>188</v>
      </c>
      <c r="AW298" s="15" t="s">
        <v>35</v>
      </c>
      <c r="AX298" s="15" t="s">
        <v>81</v>
      </c>
      <c r="AY298" s="266" t="s">
        <v>179</v>
      </c>
    </row>
    <row r="299" s="2" customFormat="1" ht="16.5" customHeight="1">
      <c r="A299" s="42"/>
      <c r="B299" s="43"/>
      <c r="C299" s="267" t="s">
        <v>326</v>
      </c>
      <c r="D299" s="267" t="s">
        <v>266</v>
      </c>
      <c r="E299" s="268" t="s">
        <v>2390</v>
      </c>
      <c r="F299" s="269" t="s">
        <v>2391</v>
      </c>
      <c r="G299" s="270" t="s">
        <v>204</v>
      </c>
      <c r="H299" s="271">
        <v>7</v>
      </c>
      <c r="I299" s="272"/>
      <c r="J299" s="273">
        <f>ROUND(I299*H299,2)</f>
        <v>0</v>
      </c>
      <c r="K299" s="269" t="s">
        <v>187</v>
      </c>
      <c r="L299" s="274"/>
      <c r="M299" s="275" t="s">
        <v>19</v>
      </c>
      <c r="N299" s="276" t="s">
        <v>45</v>
      </c>
      <c r="O299" s="88"/>
      <c r="P299" s="225">
        <f>O299*H299</f>
        <v>0</v>
      </c>
      <c r="Q299" s="225">
        <v>0.015959999999999998</v>
      </c>
      <c r="R299" s="225">
        <f>Q299*H299</f>
        <v>0.11171999999999999</v>
      </c>
      <c r="S299" s="225">
        <v>0</v>
      </c>
      <c r="T299" s="226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7" t="s">
        <v>2178</v>
      </c>
      <c r="AT299" s="227" t="s">
        <v>266</v>
      </c>
      <c r="AU299" s="227" t="s">
        <v>14</v>
      </c>
      <c r="AY299" s="21" t="s">
        <v>179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1" t="s">
        <v>81</v>
      </c>
      <c r="BK299" s="228">
        <f>ROUND(I299*H299,2)</f>
        <v>0</v>
      </c>
      <c r="BL299" s="21" t="s">
        <v>398</v>
      </c>
      <c r="BM299" s="227" t="s">
        <v>2498</v>
      </c>
    </row>
    <row r="300" s="2" customFormat="1">
      <c r="A300" s="42"/>
      <c r="B300" s="43"/>
      <c r="C300" s="44"/>
      <c r="D300" s="236" t="s">
        <v>272</v>
      </c>
      <c r="E300" s="44"/>
      <c r="F300" s="277" t="s">
        <v>2392</v>
      </c>
      <c r="G300" s="44"/>
      <c r="H300" s="44"/>
      <c r="I300" s="231"/>
      <c r="J300" s="44"/>
      <c r="K300" s="44"/>
      <c r="L300" s="48"/>
      <c r="M300" s="232"/>
      <c r="N300" s="233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272</v>
      </c>
      <c r="AU300" s="21" t="s">
        <v>14</v>
      </c>
    </row>
    <row r="301" s="13" customFormat="1">
      <c r="A301" s="13"/>
      <c r="B301" s="234"/>
      <c r="C301" s="235"/>
      <c r="D301" s="236" t="s">
        <v>192</v>
      </c>
      <c r="E301" s="237" t="s">
        <v>19</v>
      </c>
      <c r="F301" s="238" t="s">
        <v>2188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192</v>
      </c>
      <c r="AU301" s="244" t="s">
        <v>14</v>
      </c>
      <c r="AV301" s="13" t="s">
        <v>81</v>
      </c>
      <c r="AW301" s="13" t="s">
        <v>35</v>
      </c>
      <c r="AX301" s="13" t="s">
        <v>74</v>
      </c>
      <c r="AY301" s="244" t="s">
        <v>179</v>
      </c>
    </row>
    <row r="302" s="13" customFormat="1">
      <c r="A302" s="13"/>
      <c r="B302" s="234"/>
      <c r="C302" s="235"/>
      <c r="D302" s="236" t="s">
        <v>192</v>
      </c>
      <c r="E302" s="237" t="s">
        <v>19</v>
      </c>
      <c r="F302" s="238" t="s">
        <v>198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192</v>
      </c>
      <c r="AU302" s="244" t="s">
        <v>14</v>
      </c>
      <c r="AV302" s="13" t="s">
        <v>81</v>
      </c>
      <c r="AW302" s="13" t="s">
        <v>35</v>
      </c>
      <c r="AX302" s="13" t="s">
        <v>74</v>
      </c>
      <c r="AY302" s="244" t="s">
        <v>179</v>
      </c>
    </row>
    <row r="303" s="13" customFormat="1">
      <c r="A303" s="13"/>
      <c r="B303" s="234"/>
      <c r="C303" s="235"/>
      <c r="D303" s="236" t="s">
        <v>192</v>
      </c>
      <c r="E303" s="237" t="s">
        <v>19</v>
      </c>
      <c r="F303" s="238" t="s">
        <v>2425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192</v>
      </c>
      <c r="AU303" s="244" t="s">
        <v>14</v>
      </c>
      <c r="AV303" s="13" t="s">
        <v>81</v>
      </c>
      <c r="AW303" s="13" t="s">
        <v>35</v>
      </c>
      <c r="AX303" s="13" t="s">
        <v>74</v>
      </c>
      <c r="AY303" s="244" t="s">
        <v>179</v>
      </c>
    </row>
    <row r="304" s="14" customFormat="1">
      <c r="A304" s="14"/>
      <c r="B304" s="245"/>
      <c r="C304" s="246"/>
      <c r="D304" s="236" t="s">
        <v>192</v>
      </c>
      <c r="E304" s="247" t="s">
        <v>19</v>
      </c>
      <c r="F304" s="248" t="s">
        <v>2245</v>
      </c>
      <c r="G304" s="246"/>
      <c r="H304" s="249">
        <v>7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192</v>
      </c>
      <c r="AU304" s="255" t="s">
        <v>14</v>
      </c>
      <c r="AV304" s="14" t="s">
        <v>14</v>
      </c>
      <c r="AW304" s="14" t="s">
        <v>35</v>
      </c>
      <c r="AX304" s="14" t="s">
        <v>74</v>
      </c>
      <c r="AY304" s="255" t="s">
        <v>179</v>
      </c>
    </row>
    <row r="305" s="15" customFormat="1">
      <c r="A305" s="15"/>
      <c r="B305" s="256"/>
      <c r="C305" s="257"/>
      <c r="D305" s="236" t="s">
        <v>192</v>
      </c>
      <c r="E305" s="258" t="s">
        <v>19</v>
      </c>
      <c r="F305" s="259" t="s">
        <v>201</v>
      </c>
      <c r="G305" s="257"/>
      <c r="H305" s="260">
        <v>7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192</v>
      </c>
      <c r="AU305" s="266" t="s">
        <v>14</v>
      </c>
      <c r="AV305" s="15" t="s">
        <v>188</v>
      </c>
      <c r="AW305" s="15" t="s">
        <v>35</v>
      </c>
      <c r="AX305" s="15" t="s">
        <v>81</v>
      </c>
      <c r="AY305" s="266" t="s">
        <v>179</v>
      </c>
    </row>
    <row r="306" s="2" customFormat="1" ht="16.5" customHeight="1">
      <c r="A306" s="42"/>
      <c r="B306" s="43"/>
      <c r="C306" s="216" t="s">
        <v>458</v>
      </c>
      <c r="D306" s="216" t="s">
        <v>183</v>
      </c>
      <c r="E306" s="217" t="s">
        <v>2400</v>
      </c>
      <c r="F306" s="218" t="s">
        <v>2401</v>
      </c>
      <c r="G306" s="219" t="s">
        <v>269</v>
      </c>
      <c r="H306" s="220">
        <v>63.316000000000002</v>
      </c>
      <c r="I306" s="221"/>
      <c r="J306" s="222">
        <f>ROUND(I306*H306,2)</f>
        <v>0</v>
      </c>
      <c r="K306" s="218" t="s">
        <v>187</v>
      </c>
      <c r="L306" s="48"/>
      <c r="M306" s="223" t="s">
        <v>19</v>
      </c>
      <c r="N306" s="224" t="s">
        <v>45</v>
      </c>
      <c r="O306" s="88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7" t="s">
        <v>398</v>
      </c>
      <c r="AT306" s="227" t="s">
        <v>183</v>
      </c>
      <c r="AU306" s="227" t="s">
        <v>14</v>
      </c>
      <c r="AY306" s="21" t="s">
        <v>179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1" t="s">
        <v>81</v>
      </c>
      <c r="BK306" s="228">
        <f>ROUND(I306*H306,2)</f>
        <v>0</v>
      </c>
      <c r="BL306" s="21" t="s">
        <v>398</v>
      </c>
      <c r="BM306" s="227" t="s">
        <v>2499</v>
      </c>
    </row>
    <row r="307" s="2" customFormat="1">
      <c r="A307" s="42"/>
      <c r="B307" s="43"/>
      <c r="C307" s="44"/>
      <c r="D307" s="229" t="s">
        <v>190</v>
      </c>
      <c r="E307" s="44"/>
      <c r="F307" s="230" t="s">
        <v>2402</v>
      </c>
      <c r="G307" s="44"/>
      <c r="H307" s="44"/>
      <c r="I307" s="231"/>
      <c r="J307" s="44"/>
      <c r="K307" s="44"/>
      <c r="L307" s="48"/>
      <c r="M307" s="232"/>
      <c r="N307" s="233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1" t="s">
        <v>190</v>
      </c>
      <c r="AU307" s="21" t="s">
        <v>14</v>
      </c>
    </row>
    <row r="308" s="12" customFormat="1" ht="25.92" customHeight="1">
      <c r="A308" s="12"/>
      <c r="B308" s="200"/>
      <c r="C308" s="201"/>
      <c r="D308" s="202" t="s">
        <v>73</v>
      </c>
      <c r="E308" s="203" t="s">
        <v>2403</v>
      </c>
      <c r="F308" s="203" t="s">
        <v>2404</v>
      </c>
      <c r="G308" s="201"/>
      <c r="H308" s="201"/>
      <c r="I308" s="204"/>
      <c r="J308" s="205">
        <f>BK308</f>
        <v>0</v>
      </c>
      <c r="K308" s="201"/>
      <c r="L308" s="206"/>
      <c r="M308" s="207"/>
      <c r="N308" s="208"/>
      <c r="O308" s="208"/>
      <c r="P308" s="209">
        <f>SUM(P309:P312)</f>
        <v>0</v>
      </c>
      <c r="Q308" s="208"/>
      <c r="R308" s="209">
        <f>SUM(R309:R312)</f>
        <v>0</v>
      </c>
      <c r="S308" s="208"/>
      <c r="T308" s="210">
        <f>SUM(T309:T312)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1" t="s">
        <v>188</v>
      </c>
      <c r="AT308" s="212" t="s">
        <v>73</v>
      </c>
      <c r="AU308" s="212" t="s">
        <v>74</v>
      </c>
      <c r="AY308" s="211" t="s">
        <v>179</v>
      </c>
      <c r="BK308" s="213">
        <f>SUM(BK309:BK312)</f>
        <v>0</v>
      </c>
    </row>
    <row r="309" s="2" customFormat="1" ht="16.5" customHeight="1">
      <c r="A309" s="42"/>
      <c r="B309" s="43"/>
      <c r="C309" s="216" t="s">
        <v>331</v>
      </c>
      <c r="D309" s="216" t="s">
        <v>183</v>
      </c>
      <c r="E309" s="217" t="s">
        <v>2405</v>
      </c>
      <c r="F309" s="218" t="s">
        <v>2406</v>
      </c>
      <c r="G309" s="219" t="s">
        <v>1061</v>
      </c>
      <c r="H309" s="220">
        <v>15</v>
      </c>
      <c r="I309" s="221"/>
      <c r="J309" s="222">
        <f>ROUND(I309*H309,2)</f>
        <v>0</v>
      </c>
      <c r="K309" s="218" t="s">
        <v>187</v>
      </c>
      <c r="L309" s="48"/>
      <c r="M309" s="223" t="s">
        <v>19</v>
      </c>
      <c r="N309" s="224" t="s">
        <v>45</v>
      </c>
      <c r="O309" s="88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7" t="s">
        <v>2407</v>
      </c>
      <c r="AT309" s="227" t="s">
        <v>183</v>
      </c>
      <c r="AU309" s="227" t="s">
        <v>81</v>
      </c>
      <c r="AY309" s="21" t="s">
        <v>179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1" t="s">
        <v>81</v>
      </c>
      <c r="BK309" s="228">
        <f>ROUND(I309*H309,2)</f>
        <v>0</v>
      </c>
      <c r="BL309" s="21" t="s">
        <v>2407</v>
      </c>
      <c r="BM309" s="227" t="s">
        <v>2500</v>
      </c>
    </row>
    <row r="310" s="2" customFormat="1">
      <c r="A310" s="42"/>
      <c r="B310" s="43"/>
      <c r="C310" s="44"/>
      <c r="D310" s="229" t="s">
        <v>190</v>
      </c>
      <c r="E310" s="44"/>
      <c r="F310" s="230" t="s">
        <v>2408</v>
      </c>
      <c r="G310" s="44"/>
      <c r="H310" s="44"/>
      <c r="I310" s="231"/>
      <c r="J310" s="44"/>
      <c r="K310" s="44"/>
      <c r="L310" s="48"/>
      <c r="M310" s="232"/>
      <c r="N310" s="233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190</v>
      </c>
      <c r="AU310" s="21" t="s">
        <v>81</v>
      </c>
    </row>
    <row r="311" s="14" customFormat="1">
      <c r="A311" s="14"/>
      <c r="B311" s="245"/>
      <c r="C311" s="246"/>
      <c r="D311" s="236" t="s">
        <v>192</v>
      </c>
      <c r="E311" s="247" t="s">
        <v>19</v>
      </c>
      <c r="F311" s="248" t="s">
        <v>2501</v>
      </c>
      <c r="G311" s="246"/>
      <c r="H311" s="249">
        <v>15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192</v>
      </c>
      <c r="AU311" s="255" t="s">
        <v>81</v>
      </c>
      <c r="AV311" s="14" t="s">
        <v>14</v>
      </c>
      <c r="AW311" s="14" t="s">
        <v>35</v>
      </c>
      <c r="AX311" s="14" t="s">
        <v>74</v>
      </c>
      <c r="AY311" s="255" t="s">
        <v>179</v>
      </c>
    </row>
    <row r="312" s="15" customFormat="1">
      <c r="A312" s="15"/>
      <c r="B312" s="256"/>
      <c r="C312" s="257"/>
      <c r="D312" s="236" t="s">
        <v>192</v>
      </c>
      <c r="E312" s="258" t="s">
        <v>19</v>
      </c>
      <c r="F312" s="259" t="s">
        <v>201</v>
      </c>
      <c r="G312" s="257"/>
      <c r="H312" s="260">
        <v>15</v>
      </c>
      <c r="I312" s="261"/>
      <c r="J312" s="257"/>
      <c r="K312" s="257"/>
      <c r="L312" s="262"/>
      <c r="M312" s="302"/>
      <c r="N312" s="303"/>
      <c r="O312" s="303"/>
      <c r="P312" s="303"/>
      <c r="Q312" s="303"/>
      <c r="R312" s="303"/>
      <c r="S312" s="303"/>
      <c r="T312" s="30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192</v>
      </c>
      <c r="AU312" s="266" t="s">
        <v>81</v>
      </c>
      <c r="AV312" s="15" t="s">
        <v>188</v>
      </c>
      <c r="AW312" s="15" t="s">
        <v>35</v>
      </c>
      <c r="AX312" s="15" t="s">
        <v>81</v>
      </c>
      <c r="AY312" s="266" t="s">
        <v>179</v>
      </c>
    </row>
    <row r="313" s="2" customFormat="1" ht="6.96" customHeight="1">
      <c r="A313" s="42"/>
      <c r="B313" s="63"/>
      <c r="C313" s="64"/>
      <c r="D313" s="64"/>
      <c r="E313" s="64"/>
      <c r="F313" s="64"/>
      <c r="G313" s="64"/>
      <c r="H313" s="64"/>
      <c r="I313" s="64"/>
      <c r="J313" s="64"/>
      <c r="K313" s="64"/>
      <c r="L313" s="48"/>
      <c r="M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</row>
  </sheetData>
  <sheetProtection sheet="1" autoFilter="0" formatColumns="0" formatRows="0" objects="1" scenarios="1" spinCount="100000" saltValue="EHiVP4xnRk16xmEY3U6Mouz7BYR66s0GZZ8zNdFbiOZ4h3yVL5J9d0IrHXWqBwsFXcPWHZ1QsIgniU+/+L42sg==" hashValue="rIsxoFv+V15HJZ+QVu3FXg/buZ/jjCNneMdlmjk54mIl8BmAp9c9rdYpOJ0vdYPytI/twmDol00VHrEDUCbHdA==" algorithmName="SHA-512" password="CC35"/>
  <autoFilter ref="C98:K3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3_02/113106123"/>
    <hyperlink ref="F113" r:id="rId2" display="https://podminky.urs.cz/item/CS_URS_2023_02/596211110"/>
    <hyperlink ref="F123" r:id="rId3" display="https://podminky.urs.cz/item/CS_URS_2023_02/998223011"/>
    <hyperlink ref="F127" r:id="rId4" display="https://podminky.urs.cz/item/CS_URS_2023_02/741122611"/>
    <hyperlink ref="F138" r:id="rId5" display="https://podminky.urs.cz/item/CS_URS_2023_02/741122623"/>
    <hyperlink ref="F149" r:id="rId6" display="https://podminky.urs.cz/item/CS_URS_2023_02/741130001"/>
    <hyperlink ref="F151" r:id="rId7" display="https://podminky.urs.cz/item/CS_URS_2023_02/741130005"/>
    <hyperlink ref="F153" r:id="rId8" display="https://podminky.urs.cz/item/CS_URS_2023_02/741410041"/>
    <hyperlink ref="F160" r:id="rId9" display="https://podminky.urs.cz/item/CS_URS_2023_02/741420021"/>
    <hyperlink ref="F167" r:id="rId10" display="https://podminky.urs.cz/item/CS_URS_2023_02/998741101"/>
    <hyperlink ref="F171" r:id="rId11" display="https://podminky.urs.cz/item/CS_URS_2023_02/210203901"/>
    <hyperlink ref="F185" r:id="rId12" display="https://podminky.urs.cz/item/CS_URS_2023_02/210204002"/>
    <hyperlink ref="F200" r:id="rId13" display="https://podminky.urs.cz/item/CS_URS_2023_02/210204221"/>
    <hyperlink ref="F213" r:id="rId14" display="https://podminky.urs.cz/item/CS_URS_2023_02/210204103"/>
    <hyperlink ref="F228" r:id="rId15" display="https://podminky.urs.cz/item/CS_URS_2023_02/210204201"/>
    <hyperlink ref="F235" r:id="rId16" display="https://podminky.urs.cz/item/CS_URS_2023_02/460131113"/>
    <hyperlink ref="F240" r:id="rId17" display="https://podminky.urs.cz/item/CS_URS_2023_02/460171142"/>
    <hyperlink ref="F248" r:id="rId18" display="https://podminky.urs.cz/item/CS_URS_2023_02/460171322"/>
    <hyperlink ref="F256" r:id="rId19" display="https://podminky.urs.cz/item/CS_URS_2023_02/460341113"/>
    <hyperlink ref="F261" r:id="rId20" display="https://podminky.urs.cz/item/CS_URS_2023_02/460391123"/>
    <hyperlink ref="F265" r:id="rId21" display="https://podminky.urs.cz/item/CS_URS_2023_02/460451152"/>
    <hyperlink ref="F273" r:id="rId22" display="https://podminky.urs.cz/item/CS_URS_2023_02/460451332"/>
    <hyperlink ref="F278" r:id="rId23" display="https://podminky.urs.cz/item/CS_URS_2023_02/460641112"/>
    <hyperlink ref="F282" r:id="rId24" display="https://podminky.urs.cz/item/CS_URS_2023_02/460641113"/>
    <hyperlink ref="F286" r:id="rId25" display="https://podminky.urs.cz/item/CS_URS_2023_02/460671113"/>
    <hyperlink ref="F288" r:id="rId26" display="https://podminky.urs.cz/item/CS_URS_2023_02/460751111"/>
    <hyperlink ref="F292" r:id="rId27" display="https://podminky.urs.cz/item/CS_URS_2023_02/460791111"/>
    <hyperlink ref="F307" r:id="rId28" display="https://podminky.urs.cz/item/CS_URS_2023_02/469981111"/>
    <hyperlink ref="F310" r:id="rId29" display="https://podminky.urs.cz/item/CS_URS_2023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2502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2503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ROUND(J89,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ROUND((SUM(BE89:BE237)),  2)</f>
        <v>0</v>
      </c>
      <c r="G35" s="42"/>
      <c r="H35" s="42"/>
      <c r="I35" s="161">
        <v>0.20999999999999999</v>
      </c>
      <c r="J35" s="160">
        <f>ROUND(((SUM(BE89:BE237))*I35),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ROUND((SUM(BF89:BF237)),  2)</f>
        <v>0</v>
      </c>
      <c r="G36" s="42"/>
      <c r="H36" s="42"/>
      <c r="I36" s="161">
        <v>0.14999999999999999</v>
      </c>
      <c r="J36" s="160">
        <f>ROUND(((SUM(BF89:BF237))*I36),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ROUND((SUM(BG89:BG237)),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ROUND((SUM(BH89:BH237)),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ROUND((SUM(BI89:BI237)),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2502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801.1 - Odstranění zeleně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J89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J91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141</v>
      </c>
      <c r="E66" s="186"/>
      <c r="F66" s="186"/>
      <c r="G66" s="186"/>
      <c r="H66" s="186"/>
      <c r="I66" s="186"/>
      <c r="J66" s="187">
        <f>J92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144</v>
      </c>
      <c r="E67" s="186"/>
      <c r="F67" s="186"/>
      <c r="G67" s="186"/>
      <c r="H67" s="186"/>
      <c r="I67" s="186"/>
      <c r="J67" s="187">
        <f>J209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4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7" t="s">
        <v>164</v>
      </c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6" t="s">
        <v>16</v>
      </c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173" t="str">
        <f>E7</f>
        <v>Cyklostezka Ohře – Dalovice-Všeborovice</v>
      </c>
      <c r="F77" s="36"/>
      <c r="G77" s="36"/>
      <c r="H77" s="36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1" customFormat="1" ht="12" customHeight="1">
      <c r="B78" s="25"/>
      <c r="C78" s="36" t="s">
        <v>130</v>
      </c>
      <c r="D78" s="26"/>
      <c r="E78" s="26"/>
      <c r="F78" s="26"/>
      <c r="G78" s="26"/>
      <c r="H78" s="26"/>
      <c r="I78" s="26"/>
      <c r="J78" s="26"/>
      <c r="K78" s="26"/>
      <c r="L78" s="24"/>
    </row>
    <row r="79" s="2" customFormat="1" ht="16.5" customHeight="1">
      <c r="A79" s="42"/>
      <c r="B79" s="43"/>
      <c r="C79" s="44"/>
      <c r="D79" s="44"/>
      <c r="E79" s="173" t="s">
        <v>2502</v>
      </c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6" t="s">
        <v>132</v>
      </c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E11</f>
        <v>SO 801.1 - Odstranění zeleně</v>
      </c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6" t="s">
        <v>21</v>
      </c>
      <c r="D83" s="44"/>
      <c r="E83" s="44"/>
      <c r="F83" s="31" t="str">
        <f>F14</f>
        <v>Dalovice - Všeborovice</v>
      </c>
      <c r="G83" s="44"/>
      <c r="H83" s="44"/>
      <c r="I83" s="36" t="s">
        <v>23</v>
      </c>
      <c r="J83" s="76" t="str">
        <f>IF(J14="","",J14)</f>
        <v>15. 1. 2024</v>
      </c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6" t="s">
        <v>25</v>
      </c>
      <c r="D85" s="44"/>
      <c r="E85" s="44"/>
      <c r="F85" s="31" t="str">
        <f>E17</f>
        <v>Karlovarský kraj</v>
      </c>
      <c r="G85" s="44"/>
      <c r="H85" s="44"/>
      <c r="I85" s="36" t="s">
        <v>32</v>
      </c>
      <c r="J85" s="40" t="str">
        <f>E23</f>
        <v>PONTIKA s.r.o.</v>
      </c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6" t="s">
        <v>30</v>
      </c>
      <c r="D86" s="44"/>
      <c r="E86" s="44"/>
      <c r="F86" s="31" t="str">
        <f>IF(E20="","",E20)</f>
        <v>Vyplň údaj</v>
      </c>
      <c r="G86" s="44"/>
      <c r="H86" s="44"/>
      <c r="I86" s="36" t="s">
        <v>36</v>
      </c>
      <c r="J86" s="40" t="str">
        <f>E26</f>
        <v xml:space="preserve"> 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9"/>
      <c r="B88" s="190"/>
      <c r="C88" s="191" t="s">
        <v>165</v>
      </c>
      <c r="D88" s="192" t="s">
        <v>59</v>
      </c>
      <c r="E88" s="192" t="s">
        <v>55</v>
      </c>
      <c r="F88" s="192" t="s">
        <v>56</v>
      </c>
      <c r="G88" s="192" t="s">
        <v>166</v>
      </c>
      <c r="H88" s="192" t="s">
        <v>167</v>
      </c>
      <c r="I88" s="192" t="s">
        <v>168</v>
      </c>
      <c r="J88" s="192" t="s">
        <v>137</v>
      </c>
      <c r="K88" s="193" t="s">
        <v>169</v>
      </c>
      <c r="L88" s="194"/>
      <c r="M88" s="96" t="s">
        <v>19</v>
      </c>
      <c r="N88" s="97" t="s">
        <v>44</v>
      </c>
      <c r="O88" s="97" t="s">
        <v>170</v>
      </c>
      <c r="P88" s="97" t="s">
        <v>171</v>
      </c>
      <c r="Q88" s="97" t="s">
        <v>172</v>
      </c>
      <c r="R88" s="97" t="s">
        <v>173</v>
      </c>
      <c r="S88" s="97" t="s">
        <v>174</v>
      </c>
      <c r="T88" s="98" t="s">
        <v>175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2"/>
      <c r="B89" s="43"/>
      <c r="C89" s="103" t="s">
        <v>176</v>
      </c>
      <c r="D89" s="44"/>
      <c r="E89" s="44"/>
      <c r="F89" s="44"/>
      <c r="G89" s="44"/>
      <c r="H89" s="44"/>
      <c r="I89" s="44"/>
      <c r="J89" s="195">
        <f>BK89</f>
        <v>0</v>
      </c>
      <c r="K89" s="44"/>
      <c r="L89" s="48"/>
      <c r="M89" s="99"/>
      <c r="N89" s="196"/>
      <c r="O89" s="100"/>
      <c r="P89" s="197">
        <f>P90</f>
        <v>0</v>
      </c>
      <c r="Q89" s="100"/>
      <c r="R89" s="197">
        <f>R90</f>
        <v>0</v>
      </c>
      <c r="S89" s="100"/>
      <c r="T89" s="198">
        <f>T90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1" t="s">
        <v>73</v>
      </c>
      <c r="AU89" s="21" t="s">
        <v>138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177</v>
      </c>
      <c r="F90" s="203" t="s">
        <v>178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</f>
        <v>0</v>
      </c>
      <c r="Q90" s="208"/>
      <c r="R90" s="209">
        <f>R91</f>
        <v>0</v>
      </c>
      <c r="S90" s="208"/>
      <c r="T90" s="210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81</v>
      </c>
      <c r="AT90" s="212" t="s">
        <v>73</v>
      </c>
      <c r="AU90" s="212" t="s">
        <v>74</v>
      </c>
      <c r="AY90" s="211" t="s">
        <v>179</v>
      </c>
      <c r="BK90" s="213">
        <f>BK91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81</v>
      </c>
      <c r="F91" s="214" t="s">
        <v>180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P92+P209</f>
        <v>0</v>
      </c>
      <c r="Q91" s="208"/>
      <c r="R91" s="209">
        <f>R92+R209</f>
        <v>0</v>
      </c>
      <c r="S91" s="208"/>
      <c r="T91" s="210">
        <f>T92+T209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81</v>
      </c>
      <c r="AT91" s="212" t="s">
        <v>73</v>
      </c>
      <c r="AU91" s="212" t="s">
        <v>81</v>
      </c>
      <c r="AY91" s="211" t="s">
        <v>179</v>
      </c>
      <c r="BK91" s="213">
        <f>BK92+BK209</f>
        <v>0</v>
      </c>
    </row>
    <row r="92" s="12" customFormat="1" ht="20.88" customHeight="1">
      <c r="A92" s="12"/>
      <c r="B92" s="200"/>
      <c r="C92" s="201"/>
      <c r="D92" s="202" t="s">
        <v>73</v>
      </c>
      <c r="E92" s="214" t="s">
        <v>181</v>
      </c>
      <c r="F92" s="214" t="s">
        <v>182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SUM(P93:P208)</f>
        <v>0</v>
      </c>
      <c r="Q92" s="208"/>
      <c r="R92" s="209">
        <f>SUM(R93:R208)</f>
        <v>0</v>
      </c>
      <c r="S92" s="208"/>
      <c r="T92" s="210">
        <f>SUM(T93:T208)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81</v>
      </c>
      <c r="AT92" s="212" t="s">
        <v>73</v>
      </c>
      <c r="AU92" s="212" t="s">
        <v>14</v>
      </c>
      <c r="AY92" s="211" t="s">
        <v>179</v>
      </c>
      <c r="BK92" s="213">
        <f>SUM(BK93:BK208)</f>
        <v>0</v>
      </c>
    </row>
    <row r="93" s="2" customFormat="1" ht="24.15" customHeight="1">
      <c r="A93" s="42"/>
      <c r="B93" s="43"/>
      <c r="C93" s="216" t="s">
        <v>81</v>
      </c>
      <c r="D93" s="216" t="s">
        <v>183</v>
      </c>
      <c r="E93" s="217" t="s">
        <v>2504</v>
      </c>
      <c r="F93" s="218" t="s">
        <v>2505</v>
      </c>
      <c r="G93" s="219" t="s">
        <v>186</v>
      </c>
      <c r="H93" s="220">
        <v>46</v>
      </c>
      <c r="I93" s="221"/>
      <c r="J93" s="222">
        <f>ROUND(I93*H93,2)</f>
        <v>0</v>
      </c>
      <c r="K93" s="218" t="s">
        <v>187</v>
      </c>
      <c r="L93" s="48"/>
      <c r="M93" s="223" t="s">
        <v>19</v>
      </c>
      <c r="N93" s="224" t="s">
        <v>45</v>
      </c>
      <c r="O93" s="88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7" t="s">
        <v>188</v>
      </c>
      <c r="AT93" s="227" t="s">
        <v>183</v>
      </c>
      <c r="AU93" s="227" t="s">
        <v>189</v>
      </c>
      <c r="AY93" s="21" t="s">
        <v>179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1" t="s">
        <v>81</v>
      </c>
      <c r="BK93" s="228">
        <f>ROUND(I93*H93,2)</f>
        <v>0</v>
      </c>
      <c r="BL93" s="21" t="s">
        <v>188</v>
      </c>
      <c r="BM93" s="227" t="s">
        <v>14</v>
      </c>
    </row>
    <row r="94" s="2" customFormat="1">
      <c r="A94" s="42"/>
      <c r="B94" s="43"/>
      <c r="C94" s="44"/>
      <c r="D94" s="229" t="s">
        <v>190</v>
      </c>
      <c r="E94" s="44"/>
      <c r="F94" s="230" t="s">
        <v>2506</v>
      </c>
      <c r="G94" s="44"/>
      <c r="H94" s="44"/>
      <c r="I94" s="231"/>
      <c r="J94" s="44"/>
      <c r="K94" s="44"/>
      <c r="L94" s="48"/>
      <c r="M94" s="232"/>
      <c r="N94" s="233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190</v>
      </c>
      <c r="AU94" s="21" t="s">
        <v>189</v>
      </c>
    </row>
    <row r="95" s="13" customFormat="1">
      <c r="A95" s="13"/>
      <c r="B95" s="234"/>
      <c r="C95" s="235"/>
      <c r="D95" s="236" t="s">
        <v>192</v>
      </c>
      <c r="E95" s="237" t="s">
        <v>19</v>
      </c>
      <c r="F95" s="238" t="s">
        <v>2507</v>
      </c>
      <c r="G95" s="235"/>
      <c r="H95" s="237" t="s">
        <v>19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192</v>
      </c>
      <c r="AU95" s="244" t="s">
        <v>189</v>
      </c>
      <c r="AV95" s="13" t="s">
        <v>81</v>
      </c>
      <c r="AW95" s="13" t="s">
        <v>35</v>
      </c>
      <c r="AX95" s="13" t="s">
        <v>74</v>
      </c>
      <c r="AY95" s="244" t="s">
        <v>179</v>
      </c>
    </row>
    <row r="96" s="13" customFormat="1">
      <c r="A96" s="13"/>
      <c r="B96" s="234"/>
      <c r="C96" s="235"/>
      <c r="D96" s="236" t="s">
        <v>192</v>
      </c>
      <c r="E96" s="237" t="s">
        <v>19</v>
      </c>
      <c r="F96" s="238" t="s">
        <v>2508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192</v>
      </c>
      <c r="AU96" s="244" t="s">
        <v>189</v>
      </c>
      <c r="AV96" s="13" t="s">
        <v>81</v>
      </c>
      <c r="AW96" s="13" t="s">
        <v>35</v>
      </c>
      <c r="AX96" s="13" t="s">
        <v>74</v>
      </c>
      <c r="AY96" s="244" t="s">
        <v>179</v>
      </c>
    </row>
    <row r="97" s="13" customFormat="1">
      <c r="A97" s="13"/>
      <c r="B97" s="234"/>
      <c r="C97" s="235"/>
      <c r="D97" s="236" t="s">
        <v>192</v>
      </c>
      <c r="E97" s="237" t="s">
        <v>19</v>
      </c>
      <c r="F97" s="238" t="s">
        <v>2509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192</v>
      </c>
      <c r="AU97" s="244" t="s">
        <v>189</v>
      </c>
      <c r="AV97" s="13" t="s">
        <v>81</v>
      </c>
      <c r="AW97" s="13" t="s">
        <v>35</v>
      </c>
      <c r="AX97" s="13" t="s">
        <v>74</v>
      </c>
      <c r="AY97" s="244" t="s">
        <v>179</v>
      </c>
    </row>
    <row r="98" s="13" customFormat="1">
      <c r="A98" s="13"/>
      <c r="B98" s="234"/>
      <c r="C98" s="235"/>
      <c r="D98" s="236" t="s">
        <v>192</v>
      </c>
      <c r="E98" s="237" t="s">
        <v>19</v>
      </c>
      <c r="F98" s="238" t="s">
        <v>198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192</v>
      </c>
      <c r="AU98" s="244" t="s">
        <v>189</v>
      </c>
      <c r="AV98" s="13" t="s">
        <v>81</v>
      </c>
      <c r="AW98" s="13" t="s">
        <v>35</v>
      </c>
      <c r="AX98" s="13" t="s">
        <v>74</v>
      </c>
      <c r="AY98" s="244" t="s">
        <v>179</v>
      </c>
    </row>
    <row r="99" s="14" customFormat="1">
      <c r="A99" s="14"/>
      <c r="B99" s="245"/>
      <c r="C99" s="246"/>
      <c r="D99" s="236" t="s">
        <v>192</v>
      </c>
      <c r="E99" s="247" t="s">
        <v>19</v>
      </c>
      <c r="F99" s="248" t="s">
        <v>2510</v>
      </c>
      <c r="G99" s="246"/>
      <c r="H99" s="249">
        <v>46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192</v>
      </c>
      <c r="AU99" s="255" t="s">
        <v>189</v>
      </c>
      <c r="AV99" s="14" t="s">
        <v>14</v>
      </c>
      <c r="AW99" s="14" t="s">
        <v>35</v>
      </c>
      <c r="AX99" s="14" t="s">
        <v>74</v>
      </c>
      <c r="AY99" s="255" t="s">
        <v>179</v>
      </c>
    </row>
    <row r="100" s="15" customFormat="1">
      <c r="A100" s="15"/>
      <c r="B100" s="256"/>
      <c r="C100" s="257"/>
      <c r="D100" s="236" t="s">
        <v>192</v>
      </c>
      <c r="E100" s="258" t="s">
        <v>19</v>
      </c>
      <c r="F100" s="259" t="s">
        <v>201</v>
      </c>
      <c r="G100" s="257"/>
      <c r="H100" s="260">
        <v>46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192</v>
      </c>
      <c r="AU100" s="266" t="s">
        <v>189</v>
      </c>
      <c r="AV100" s="15" t="s">
        <v>188</v>
      </c>
      <c r="AW100" s="15" t="s">
        <v>35</v>
      </c>
      <c r="AX100" s="15" t="s">
        <v>81</v>
      </c>
      <c r="AY100" s="266" t="s">
        <v>179</v>
      </c>
    </row>
    <row r="101" s="2" customFormat="1" ht="21.75" customHeight="1">
      <c r="A101" s="42"/>
      <c r="B101" s="43"/>
      <c r="C101" s="216" t="s">
        <v>14</v>
      </c>
      <c r="D101" s="216" t="s">
        <v>183</v>
      </c>
      <c r="E101" s="217" t="s">
        <v>2511</v>
      </c>
      <c r="F101" s="218" t="s">
        <v>2512</v>
      </c>
      <c r="G101" s="219" t="s">
        <v>325</v>
      </c>
      <c r="H101" s="220">
        <v>84</v>
      </c>
      <c r="I101" s="221"/>
      <c r="J101" s="222">
        <f>ROUND(I101*H101,2)</f>
        <v>0</v>
      </c>
      <c r="K101" s="218" t="s">
        <v>187</v>
      </c>
      <c r="L101" s="48"/>
      <c r="M101" s="223" t="s">
        <v>19</v>
      </c>
      <c r="N101" s="224" t="s">
        <v>45</v>
      </c>
      <c r="O101" s="8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7" t="s">
        <v>188</v>
      </c>
      <c r="AT101" s="227" t="s">
        <v>183</v>
      </c>
      <c r="AU101" s="227" t="s">
        <v>189</v>
      </c>
      <c r="AY101" s="21" t="s">
        <v>179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1" t="s">
        <v>81</v>
      </c>
      <c r="BK101" s="228">
        <f>ROUND(I101*H101,2)</f>
        <v>0</v>
      </c>
      <c r="BL101" s="21" t="s">
        <v>188</v>
      </c>
      <c r="BM101" s="227" t="s">
        <v>211</v>
      </c>
    </row>
    <row r="102" s="2" customFormat="1">
      <c r="A102" s="42"/>
      <c r="B102" s="43"/>
      <c r="C102" s="44"/>
      <c r="D102" s="229" t="s">
        <v>190</v>
      </c>
      <c r="E102" s="44"/>
      <c r="F102" s="230" t="s">
        <v>2513</v>
      </c>
      <c r="G102" s="44"/>
      <c r="H102" s="44"/>
      <c r="I102" s="231"/>
      <c r="J102" s="44"/>
      <c r="K102" s="44"/>
      <c r="L102" s="48"/>
      <c r="M102" s="232"/>
      <c r="N102" s="233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190</v>
      </c>
      <c r="AU102" s="21" t="s">
        <v>189</v>
      </c>
    </row>
    <row r="103" s="13" customFormat="1">
      <c r="A103" s="13"/>
      <c r="B103" s="234"/>
      <c r="C103" s="235"/>
      <c r="D103" s="236" t="s">
        <v>192</v>
      </c>
      <c r="E103" s="237" t="s">
        <v>19</v>
      </c>
      <c r="F103" s="238" t="s">
        <v>2507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192</v>
      </c>
      <c r="AU103" s="244" t="s">
        <v>189</v>
      </c>
      <c r="AV103" s="13" t="s">
        <v>81</v>
      </c>
      <c r="AW103" s="13" t="s">
        <v>35</v>
      </c>
      <c r="AX103" s="13" t="s">
        <v>74</v>
      </c>
      <c r="AY103" s="244" t="s">
        <v>179</v>
      </c>
    </row>
    <row r="104" s="13" customFormat="1">
      <c r="A104" s="13"/>
      <c r="B104" s="234"/>
      <c r="C104" s="235"/>
      <c r="D104" s="236" t="s">
        <v>192</v>
      </c>
      <c r="E104" s="237" t="s">
        <v>19</v>
      </c>
      <c r="F104" s="238" t="s">
        <v>2508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192</v>
      </c>
      <c r="AU104" s="244" t="s">
        <v>189</v>
      </c>
      <c r="AV104" s="13" t="s">
        <v>81</v>
      </c>
      <c r="AW104" s="13" t="s">
        <v>35</v>
      </c>
      <c r="AX104" s="13" t="s">
        <v>74</v>
      </c>
      <c r="AY104" s="244" t="s">
        <v>179</v>
      </c>
    </row>
    <row r="105" s="13" customFormat="1">
      <c r="A105" s="13"/>
      <c r="B105" s="234"/>
      <c r="C105" s="235"/>
      <c r="D105" s="236" t="s">
        <v>192</v>
      </c>
      <c r="E105" s="237" t="s">
        <v>19</v>
      </c>
      <c r="F105" s="238" t="s">
        <v>2509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192</v>
      </c>
      <c r="AU105" s="244" t="s">
        <v>189</v>
      </c>
      <c r="AV105" s="13" t="s">
        <v>81</v>
      </c>
      <c r="AW105" s="13" t="s">
        <v>35</v>
      </c>
      <c r="AX105" s="13" t="s">
        <v>74</v>
      </c>
      <c r="AY105" s="244" t="s">
        <v>179</v>
      </c>
    </row>
    <row r="106" s="13" customFormat="1">
      <c r="A106" s="13"/>
      <c r="B106" s="234"/>
      <c r="C106" s="235"/>
      <c r="D106" s="236" t="s">
        <v>192</v>
      </c>
      <c r="E106" s="237" t="s">
        <v>19</v>
      </c>
      <c r="F106" s="238" t="s">
        <v>198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192</v>
      </c>
      <c r="AU106" s="244" t="s">
        <v>189</v>
      </c>
      <c r="AV106" s="13" t="s">
        <v>81</v>
      </c>
      <c r="AW106" s="13" t="s">
        <v>35</v>
      </c>
      <c r="AX106" s="13" t="s">
        <v>74</v>
      </c>
      <c r="AY106" s="244" t="s">
        <v>179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2514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189</v>
      </c>
      <c r="AV107" s="13" t="s">
        <v>81</v>
      </c>
      <c r="AW107" s="13" t="s">
        <v>35</v>
      </c>
      <c r="AX107" s="13" t="s">
        <v>74</v>
      </c>
      <c r="AY107" s="244" t="s">
        <v>179</v>
      </c>
    </row>
    <row r="108" s="14" customFormat="1">
      <c r="A108" s="14"/>
      <c r="B108" s="245"/>
      <c r="C108" s="246"/>
      <c r="D108" s="236" t="s">
        <v>192</v>
      </c>
      <c r="E108" s="247" t="s">
        <v>19</v>
      </c>
      <c r="F108" s="248" t="s">
        <v>2515</v>
      </c>
      <c r="G108" s="246"/>
      <c r="H108" s="249">
        <v>38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192</v>
      </c>
      <c r="AU108" s="255" t="s">
        <v>189</v>
      </c>
      <c r="AV108" s="14" t="s">
        <v>14</v>
      </c>
      <c r="AW108" s="14" t="s">
        <v>35</v>
      </c>
      <c r="AX108" s="14" t="s">
        <v>74</v>
      </c>
      <c r="AY108" s="255" t="s">
        <v>179</v>
      </c>
    </row>
    <row r="109" s="13" customFormat="1">
      <c r="A109" s="13"/>
      <c r="B109" s="234"/>
      <c r="C109" s="235"/>
      <c r="D109" s="236" t="s">
        <v>192</v>
      </c>
      <c r="E109" s="237" t="s">
        <v>19</v>
      </c>
      <c r="F109" s="238" t="s">
        <v>2516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192</v>
      </c>
      <c r="AU109" s="244" t="s">
        <v>189</v>
      </c>
      <c r="AV109" s="13" t="s">
        <v>81</v>
      </c>
      <c r="AW109" s="13" t="s">
        <v>35</v>
      </c>
      <c r="AX109" s="13" t="s">
        <v>74</v>
      </c>
      <c r="AY109" s="244" t="s">
        <v>179</v>
      </c>
    </row>
    <row r="110" s="14" customFormat="1">
      <c r="A110" s="14"/>
      <c r="B110" s="245"/>
      <c r="C110" s="246"/>
      <c r="D110" s="236" t="s">
        <v>192</v>
      </c>
      <c r="E110" s="247" t="s">
        <v>19</v>
      </c>
      <c r="F110" s="248" t="s">
        <v>2517</v>
      </c>
      <c r="G110" s="246"/>
      <c r="H110" s="249">
        <v>27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192</v>
      </c>
      <c r="AU110" s="255" t="s">
        <v>189</v>
      </c>
      <c r="AV110" s="14" t="s">
        <v>14</v>
      </c>
      <c r="AW110" s="14" t="s">
        <v>35</v>
      </c>
      <c r="AX110" s="14" t="s">
        <v>74</v>
      </c>
      <c r="AY110" s="255" t="s">
        <v>179</v>
      </c>
    </row>
    <row r="111" s="13" customFormat="1">
      <c r="A111" s="13"/>
      <c r="B111" s="234"/>
      <c r="C111" s="235"/>
      <c r="D111" s="236" t="s">
        <v>192</v>
      </c>
      <c r="E111" s="237" t="s">
        <v>19</v>
      </c>
      <c r="F111" s="238" t="s">
        <v>2518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192</v>
      </c>
      <c r="AU111" s="244" t="s">
        <v>189</v>
      </c>
      <c r="AV111" s="13" t="s">
        <v>81</v>
      </c>
      <c r="AW111" s="13" t="s">
        <v>35</v>
      </c>
      <c r="AX111" s="13" t="s">
        <v>74</v>
      </c>
      <c r="AY111" s="244" t="s">
        <v>179</v>
      </c>
    </row>
    <row r="112" s="14" customFormat="1">
      <c r="A112" s="14"/>
      <c r="B112" s="245"/>
      <c r="C112" s="246"/>
      <c r="D112" s="236" t="s">
        <v>192</v>
      </c>
      <c r="E112" s="247" t="s">
        <v>19</v>
      </c>
      <c r="F112" s="248" t="s">
        <v>1849</v>
      </c>
      <c r="G112" s="246"/>
      <c r="H112" s="249">
        <v>19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192</v>
      </c>
      <c r="AU112" s="255" t="s">
        <v>189</v>
      </c>
      <c r="AV112" s="14" t="s">
        <v>14</v>
      </c>
      <c r="AW112" s="14" t="s">
        <v>35</v>
      </c>
      <c r="AX112" s="14" t="s">
        <v>74</v>
      </c>
      <c r="AY112" s="255" t="s">
        <v>179</v>
      </c>
    </row>
    <row r="113" s="15" customFormat="1">
      <c r="A113" s="15"/>
      <c r="B113" s="256"/>
      <c r="C113" s="257"/>
      <c r="D113" s="236" t="s">
        <v>192</v>
      </c>
      <c r="E113" s="258" t="s">
        <v>19</v>
      </c>
      <c r="F113" s="259" t="s">
        <v>201</v>
      </c>
      <c r="G113" s="257"/>
      <c r="H113" s="260">
        <v>84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192</v>
      </c>
      <c r="AU113" s="266" t="s">
        <v>189</v>
      </c>
      <c r="AV113" s="15" t="s">
        <v>188</v>
      </c>
      <c r="AW113" s="15" t="s">
        <v>35</v>
      </c>
      <c r="AX113" s="15" t="s">
        <v>81</v>
      </c>
      <c r="AY113" s="266" t="s">
        <v>179</v>
      </c>
    </row>
    <row r="114" s="2" customFormat="1" ht="21.75" customHeight="1">
      <c r="A114" s="42"/>
      <c r="B114" s="43"/>
      <c r="C114" s="216" t="s">
        <v>189</v>
      </c>
      <c r="D114" s="216" t="s">
        <v>183</v>
      </c>
      <c r="E114" s="217" t="s">
        <v>2519</v>
      </c>
      <c r="F114" s="218" t="s">
        <v>2520</v>
      </c>
      <c r="G114" s="219" t="s">
        <v>325</v>
      </c>
      <c r="H114" s="220">
        <v>53</v>
      </c>
      <c r="I114" s="221"/>
      <c r="J114" s="222">
        <f>ROUND(I114*H114,2)</f>
        <v>0</v>
      </c>
      <c r="K114" s="218" t="s">
        <v>187</v>
      </c>
      <c r="L114" s="48"/>
      <c r="M114" s="223" t="s">
        <v>19</v>
      </c>
      <c r="N114" s="224" t="s">
        <v>45</v>
      </c>
      <c r="O114" s="8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188</v>
      </c>
      <c r="AT114" s="227" t="s">
        <v>183</v>
      </c>
      <c r="AU114" s="227" t="s">
        <v>189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188</v>
      </c>
      <c r="BM114" s="227" t="s">
        <v>217</v>
      </c>
    </row>
    <row r="115" s="2" customFormat="1">
      <c r="A115" s="42"/>
      <c r="B115" s="43"/>
      <c r="C115" s="44"/>
      <c r="D115" s="229" t="s">
        <v>190</v>
      </c>
      <c r="E115" s="44"/>
      <c r="F115" s="230" t="s">
        <v>2521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190</v>
      </c>
      <c r="AU115" s="21" t="s">
        <v>189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2507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3" customFormat="1">
      <c r="A117" s="13"/>
      <c r="B117" s="234"/>
      <c r="C117" s="235"/>
      <c r="D117" s="236" t="s">
        <v>192</v>
      </c>
      <c r="E117" s="237" t="s">
        <v>19</v>
      </c>
      <c r="F117" s="238" t="s">
        <v>2508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192</v>
      </c>
      <c r="AU117" s="244" t="s">
        <v>189</v>
      </c>
      <c r="AV117" s="13" t="s">
        <v>81</v>
      </c>
      <c r="AW117" s="13" t="s">
        <v>35</v>
      </c>
      <c r="AX117" s="13" t="s">
        <v>74</v>
      </c>
      <c r="AY117" s="244" t="s">
        <v>179</v>
      </c>
    </row>
    <row r="118" s="13" customFormat="1">
      <c r="A118" s="13"/>
      <c r="B118" s="234"/>
      <c r="C118" s="235"/>
      <c r="D118" s="236" t="s">
        <v>192</v>
      </c>
      <c r="E118" s="237" t="s">
        <v>19</v>
      </c>
      <c r="F118" s="238" t="s">
        <v>2509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192</v>
      </c>
      <c r="AU118" s="244" t="s">
        <v>189</v>
      </c>
      <c r="AV118" s="13" t="s">
        <v>81</v>
      </c>
      <c r="AW118" s="13" t="s">
        <v>35</v>
      </c>
      <c r="AX118" s="13" t="s">
        <v>74</v>
      </c>
      <c r="AY118" s="244" t="s">
        <v>179</v>
      </c>
    </row>
    <row r="119" s="13" customFormat="1">
      <c r="A119" s="13"/>
      <c r="B119" s="234"/>
      <c r="C119" s="235"/>
      <c r="D119" s="236" t="s">
        <v>192</v>
      </c>
      <c r="E119" s="237" t="s">
        <v>19</v>
      </c>
      <c r="F119" s="238" t="s">
        <v>198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192</v>
      </c>
      <c r="AU119" s="244" t="s">
        <v>189</v>
      </c>
      <c r="AV119" s="13" t="s">
        <v>81</v>
      </c>
      <c r="AW119" s="13" t="s">
        <v>35</v>
      </c>
      <c r="AX119" s="13" t="s">
        <v>74</v>
      </c>
      <c r="AY119" s="244" t="s">
        <v>179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2522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4" customFormat="1">
      <c r="A121" s="14"/>
      <c r="B121" s="245"/>
      <c r="C121" s="246"/>
      <c r="D121" s="236" t="s">
        <v>192</v>
      </c>
      <c r="E121" s="247" t="s">
        <v>19</v>
      </c>
      <c r="F121" s="248" t="s">
        <v>2523</v>
      </c>
      <c r="G121" s="246"/>
      <c r="H121" s="249">
        <v>34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192</v>
      </c>
      <c r="AU121" s="255" t="s">
        <v>189</v>
      </c>
      <c r="AV121" s="14" t="s">
        <v>14</v>
      </c>
      <c r="AW121" s="14" t="s">
        <v>35</v>
      </c>
      <c r="AX121" s="14" t="s">
        <v>74</v>
      </c>
      <c r="AY121" s="255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2524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1849</v>
      </c>
      <c r="G123" s="246"/>
      <c r="H123" s="249">
        <v>19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189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5" customFormat="1">
      <c r="A124" s="15"/>
      <c r="B124" s="256"/>
      <c r="C124" s="257"/>
      <c r="D124" s="236" t="s">
        <v>192</v>
      </c>
      <c r="E124" s="258" t="s">
        <v>19</v>
      </c>
      <c r="F124" s="259" t="s">
        <v>201</v>
      </c>
      <c r="G124" s="257"/>
      <c r="H124" s="260">
        <v>53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192</v>
      </c>
      <c r="AU124" s="266" t="s">
        <v>189</v>
      </c>
      <c r="AV124" s="15" t="s">
        <v>188</v>
      </c>
      <c r="AW124" s="15" t="s">
        <v>35</v>
      </c>
      <c r="AX124" s="15" t="s">
        <v>81</v>
      </c>
      <c r="AY124" s="266" t="s">
        <v>179</v>
      </c>
    </row>
    <row r="125" s="2" customFormat="1" ht="21.75" customHeight="1">
      <c r="A125" s="42"/>
      <c r="B125" s="43"/>
      <c r="C125" s="216" t="s">
        <v>188</v>
      </c>
      <c r="D125" s="216" t="s">
        <v>183</v>
      </c>
      <c r="E125" s="217" t="s">
        <v>2525</v>
      </c>
      <c r="F125" s="218" t="s">
        <v>2526</v>
      </c>
      <c r="G125" s="219" t="s">
        <v>325</v>
      </c>
      <c r="H125" s="220">
        <v>20</v>
      </c>
      <c r="I125" s="221"/>
      <c r="J125" s="222">
        <f>ROUND(I125*H125,2)</f>
        <v>0</v>
      </c>
      <c r="K125" s="218" t="s">
        <v>187</v>
      </c>
      <c r="L125" s="48"/>
      <c r="M125" s="223" t="s">
        <v>19</v>
      </c>
      <c r="N125" s="224" t="s">
        <v>45</v>
      </c>
      <c r="O125" s="8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188</v>
      </c>
      <c r="AT125" s="227" t="s">
        <v>183</v>
      </c>
      <c r="AU125" s="227" t="s">
        <v>189</v>
      </c>
      <c r="AY125" s="21" t="s">
        <v>179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1" t="s">
        <v>81</v>
      </c>
      <c r="BK125" s="228">
        <f>ROUND(I125*H125,2)</f>
        <v>0</v>
      </c>
      <c r="BL125" s="21" t="s">
        <v>188</v>
      </c>
      <c r="BM125" s="227" t="s">
        <v>225</v>
      </c>
    </row>
    <row r="126" s="2" customFormat="1">
      <c r="A126" s="42"/>
      <c r="B126" s="43"/>
      <c r="C126" s="44"/>
      <c r="D126" s="229" t="s">
        <v>190</v>
      </c>
      <c r="E126" s="44"/>
      <c r="F126" s="230" t="s">
        <v>2527</v>
      </c>
      <c r="G126" s="44"/>
      <c r="H126" s="44"/>
      <c r="I126" s="231"/>
      <c r="J126" s="44"/>
      <c r="K126" s="44"/>
      <c r="L126" s="48"/>
      <c r="M126" s="232"/>
      <c r="N126" s="233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190</v>
      </c>
      <c r="AU126" s="21" t="s">
        <v>189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2507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2508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189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2509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198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2528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4" customFormat="1">
      <c r="A132" s="14"/>
      <c r="B132" s="245"/>
      <c r="C132" s="246"/>
      <c r="D132" s="236" t="s">
        <v>192</v>
      </c>
      <c r="E132" s="247" t="s">
        <v>19</v>
      </c>
      <c r="F132" s="248" t="s">
        <v>368</v>
      </c>
      <c r="G132" s="246"/>
      <c r="H132" s="249">
        <v>20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192</v>
      </c>
      <c r="AU132" s="255" t="s">
        <v>189</v>
      </c>
      <c r="AV132" s="14" t="s">
        <v>14</v>
      </c>
      <c r="AW132" s="14" t="s">
        <v>35</v>
      </c>
      <c r="AX132" s="14" t="s">
        <v>74</v>
      </c>
      <c r="AY132" s="255" t="s">
        <v>179</v>
      </c>
    </row>
    <row r="133" s="15" customFormat="1">
      <c r="A133" s="15"/>
      <c r="B133" s="256"/>
      <c r="C133" s="257"/>
      <c r="D133" s="236" t="s">
        <v>192</v>
      </c>
      <c r="E133" s="258" t="s">
        <v>19</v>
      </c>
      <c r="F133" s="259" t="s">
        <v>201</v>
      </c>
      <c r="G133" s="257"/>
      <c r="H133" s="260">
        <v>20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192</v>
      </c>
      <c r="AU133" s="266" t="s">
        <v>189</v>
      </c>
      <c r="AV133" s="15" t="s">
        <v>188</v>
      </c>
      <c r="AW133" s="15" t="s">
        <v>35</v>
      </c>
      <c r="AX133" s="15" t="s">
        <v>81</v>
      </c>
      <c r="AY133" s="266" t="s">
        <v>179</v>
      </c>
    </row>
    <row r="134" s="2" customFormat="1" ht="21.75" customHeight="1">
      <c r="A134" s="42"/>
      <c r="B134" s="43"/>
      <c r="C134" s="216" t="s">
        <v>222</v>
      </c>
      <c r="D134" s="216" t="s">
        <v>183</v>
      </c>
      <c r="E134" s="217" t="s">
        <v>2529</v>
      </c>
      <c r="F134" s="218" t="s">
        <v>2530</v>
      </c>
      <c r="G134" s="219" t="s">
        <v>325</v>
      </c>
      <c r="H134" s="220">
        <v>3</v>
      </c>
      <c r="I134" s="221"/>
      <c r="J134" s="222">
        <f>ROUND(I134*H134,2)</f>
        <v>0</v>
      </c>
      <c r="K134" s="218" t="s">
        <v>187</v>
      </c>
      <c r="L134" s="48"/>
      <c r="M134" s="223" t="s">
        <v>19</v>
      </c>
      <c r="N134" s="224" t="s">
        <v>45</v>
      </c>
      <c r="O134" s="8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7" t="s">
        <v>188</v>
      </c>
      <c r="AT134" s="227" t="s">
        <v>183</v>
      </c>
      <c r="AU134" s="227" t="s">
        <v>189</v>
      </c>
      <c r="AY134" s="21" t="s">
        <v>179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1" t="s">
        <v>81</v>
      </c>
      <c r="BK134" s="228">
        <f>ROUND(I134*H134,2)</f>
        <v>0</v>
      </c>
      <c r="BL134" s="21" t="s">
        <v>188</v>
      </c>
      <c r="BM134" s="227" t="s">
        <v>207</v>
      </c>
    </row>
    <row r="135" s="2" customFormat="1">
      <c r="A135" s="42"/>
      <c r="B135" s="43"/>
      <c r="C135" s="44"/>
      <c r="D135" s="229" t="s">
        <v>190</v>
      </c>
      <c r="E135" s="44"/>
      <c r="F135" s="230" t="s">
        <v>2531</v>
      </c>
      <c r="G135" s="44"/>
      <c r="H135" s="44"/>
      <c r="I135" s="231"/>
      <c r="J135" s="44"/>
      <c r="K135" s="44"/>
      <c r="L135" s="48"/>
      <c r="M135" s="232"/>
      <c r="N135" s="233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190</v>
      </c>
      <c r="AU135" s="21" t="s">
        <v>189</v>
      </c>
    </row>
    <row r="136" s="13" customFormat="1">
      <c r="A136" s="13"/>
      <c r="B136" s="234"/>
      <c r="C136" s="235"/>
      <c r="D136" s="236" t="s">
        <v>192</v>
      </c>
      <c r="E136" s="237" t="s">
        <v>19</v>
      </c>
      <c r="F136" s="238" t="s">
        <v>2507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192</v>
      </c>
      <c r="AU136" s="244" t="s">
        <v>189</v>
      </c>
      <c r="AV136" s="13" t="s">
        <v>81</v>
      </c>
      <c r="AW136" s="13" t="s">
        <v>35</v>
      </c>
      <c r="AX136" s="13" t="s">
        <v>74</v>
      </c>
      <c r="AY136" s="244" t="s">
        <v>179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2508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2509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198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189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2532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449</v>
      </c>
      <c r="G141" s="246"/>
      <c r="H141" s="249">
        <v>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189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5" customFormat="1">
      <c r="A142" s="15"/>
      <c r="B142" s="256"/>
      <c r="C142" s="257"/>
      <c r="D142" s="236" t="s">
        <v>192</v>
      </c>
      <c r="E142" s="258" t="s">
        <v>19</v>
      </c>
      <c r="F142" s="259" t="s">
        <v>201</v>
      </c>
      <c r="G142" s="257"/>
      <c r="H142" s="260">
        <v>3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192</v>
      </c>
      <c r="AU142" s="266" t="s">
        <v>189</v>
      </c>
      <c r="AV142" s="15" t="s">
        <v>188</v>
      </c>
      <c r="AW142" s="15" t="s">
        <v>35</v>
      </c>
      <c r="AX142" s="15" t="s">
        <v>81</v>
      </c>
      <c r="AY142" s="266" t="s">
        <v>179</v>
      </c>
    </row>
    <row r="143" s="2" customFormat="1" ht="24.15" customHeight="1">
      <c r="A143" s="42"/>
      <c r="B143" s="43"/>
      <c r="C143" s="216" t="s">
        <v>211</v>
      </c>
      <c r="D143" s="216" t="s">
        <v>183</v>
      </c>
      <c r="E143" s="217" t="s">
        <v>2533</v>
      </c>
      <c r="F143" s="218" t="s">
        <v>2534</v>
      </c>
      <c r="G143" s="219" t="s">
        <v>325</v>
      </c>
      <c r="H143" s="220">
        <v>22</v>
      </c>
      <c r="I143" s="221"/>
      <c r="J143" s="222">
        <f>ROUND(I143*H143,2)</f>
        <v>0</v>
      </c>
      <c r="K143" s="218" t="s">
        <v>187</v>
      </c>
      <c r="L143" s="48"/>
      <c r="M143" s="223" t="s">
        <v>19</v>
      </c>
      <c r="N143" s="224" t="s">
        <v>45</v>
      </c>
      <c r="O143" s="8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188</v>
      </c>
      <c r="AT143" s="227" t="s">
        <v>183</v>
      </c>
      <c r="AU143" s="227" t="s">
        <v>189</v>
      </c>
      <c r="AY143" s="21" t="s">
        <v>179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1" t="s">
        <v>81</v>
      </c>
      <c r="BK143" s="228">
        <f>ROUND(I143*H143,2)</f>
        <v>0</v>
      </c>
      <c r="BL143" s="21" t="s">
        <v>188</v>
      </c>
      <c r="BM143" s="227" t="s">
        <v>297</v>
      </c>
    </row>
    <row r="144" s="2" customFormat="1">
      <c r="A144" s="42"/>
      <c r="B144" s="43"/>
      <c r="C144" s="44"/>
      <c r="D144" s="229" t="s">
        <v>190</v>
      </c>
      <c r="E144" s="44"/>
      <c r="F144" s="230" t="s">
        <v>2535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190</v>
      </c>
      <c r="AU144" s="21" t="s">
        <v>189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2507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3" customFormat="1">
      <c r="A146" s="13"/>
      <c r="B146" s="234"/>
      <c r="C146" s="235"/>
      <c r="D146" s="236" t="s">
        <v>192</v>
      </c>
      <c r="E146" s="237" t="s">
        <v>19</v>
      </c>
      <c r="F146" s="238" t="s">
        <v>2508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192</v>
      </c>
      <c r="AU146" s="244" t="s">
        <v>189</v>
      </c>
      <c r="AV146" s="13" t="s">
        <v>81</v>
      </c>
      <c r="AW146" s="13" t="s">
        <v>35</v>
      </c>
      <c r="AX146" s="13" t="s">
        <v>74</v>
      </c>
      <c r="AY146" s="244" t="s">
        <v>179</v>
      </c>
    </row>
    <row r="147" s="13" customFormat="1">
      <c r="A147" s="13"/>
      <c r="B147" s="234"/>
      <c r="C147" s="235"/>
      <c r="D147" s="236" t="s">
        <v>192</v>
      </c>
      <c r="E147" s="237" t="s">
        <v>19</v>
      </c>
      <c r="F147" s="238" t="s">
        <v>2509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192</v>
      </c>
      <c r="AU147" s="244" t="s">
        <v>189</v>
      </c>
      <c r="AV147" s="13" t="s">
        <v>81</v>
      </c>
      <c r="AW147" s="13" t="s">
        <v>35</v>
      </c>
      <c r="AX147" s="13" t="s">
        <v>74</v>
      </c>
      <c r="AY147" s="244" t="s">
        <v>179</v>
      </c>
    </row>
    <row r="148" s="13" customFormat="1">
      <c r="A148" s="13"/>
      <c r="B148" s="234"/>
      <c r="C148" s="235"/>
      <c r="D148" s="236" t="s">
        <v>192</v>
      </c>
      <c r="E148" s="237" t="s">
        <v>19</v>
      </c>
      <c r="F148" s="238" t="s">
        <v>198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192</v>
      </c>
      <c r="AU148" s="244" t="s">
        <v>189</v>
      </c>
      <c r="AV148" s="13" t="s">
        <v>81</v>
      </c>
      <c r="AW148" s="13" t="s">
        <v>35</v>
      </c>
      <c r="AX148" s="13" t="s">
        <v>74</v>
      </c>
      <c r="AY148" s="244" t="s">
        <v>179</v>
      </c>
    </row>
    <row r="149" s="13" customFormat="1">
      <c r="A149" s="13"/>
      <c r="B149" s="234"/>
      <c r="C149" s="235"/>
      <c r="D149" s="236" t="s">
        <v>192</v>
      </c>
      <c r="E149" s="237" t="s">
        <v>19</v>
      </c>
      <c r="F149" s="238" t="s">
        <v>2536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192</v>
      </c>
      <c r="AU149" s="244" t="s">
        <v>189</v>
      </c>
      <c r="AV149" s="13" t="s">
        <v>81</v>
      </c>
      <c r="AW149" s="13" t="s">
        <v>35</v>
      </c>
      <c r="AX149" s="13" t="s">
        <v>74</v>
      </c>
      <c r="AY149" s="244" t="s">
        <v>179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2537</v>
      </c>
      <c r="G150" s="246"/>
      <c r="H150" s="249">
        <v>22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189</v>
      </c>
      <c r="AV150" s="14" t="s">
        <v>14</v>
      </c>
      <c r="AW150" s="14" t="s">
        <v>35</v>
      </c>
      <c r="AX150" s="14" t="s">
        <v>74</v>
      </c>
      <c r="AY150" s="255" t="s">
        <v>179</v>
      </c>
    </row>
    <row r="151" s="15" customFormat="1">
      <c r="A151" s="15"/>
      <c r="B151" s="256"/>
      <c r="C151" s="257"/>
      <c r="D151" s="236" t="s">
        <v>192</v>
      </c>
      <c r="E151" s="258" t="s">
        <v>19</v>
      </c>
      <c r="F151" s="259" t="s">
        <v>201</v>
      </c>
      <c r="G151" s="257"/>
      <c r="H151" s="260">
        <v>22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192</v>
      </c>
      <c r="AU151" s="266" t="s">
        <v>189</v>
      </c>
      <c r="AV151" s="15" t="s">
        <v>188</v>
      </c>
      <c r="AW151" s="15" t="s">
        <v>35</v>
      </c>
      <c r="AX151" s="15" t="s">
        <v>81</v>
      </c>
      <c r="AY151" s="266" t="s">
        <v>179</v>
      </c>
    </row>
    <row r="152" s="2" customFormat="1" ht="24.15" customHeight="1">
      <c r="A152" s="42"/>
      <c r="B152" s="43"/>
      <c r="C152" s="216" t="s">
        <v>240</v>
      </c>
      <c r="D152" s="216" t="s">
        <v>183</v>
      </c>
      <c r="E152" s="217" t="s">
        <v>2538</v>
      </c>
      <c r="F152" s="218" t="s">
        <v>2539</v>
      </c>
      <c r="G152" s="219" t="s">
        <v>325</v>
      </c>
      <c r="H152" s="220">
        <v>8</v>
      </c>
      <c r="I152" s="221"/>
      <c r="J152" s="222">
        <f>ROUND(I152*H152,2)</f>
        <v>0</v>
      </c>
      <c r="K152" s="218" t="s">
        <v>187</v>
      </c>
      <c r="L152" s="48"/>
      <c r="M152" s="223" t="s">
        <v>19</v>
      </c>
      <c r="N152" s="224" t="s">
        <v>45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188</v>
      </c>
      <c r="AT152" s="227" t="s">
        <v>183</v>
      </c>
      <c r="AU152" s="227" t="s">
        <v>189</v>
      </c>
      <c r="AY152" s="21" t="s">
        <v>179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1" t="s">
        <v>81</v>
      </c>
      <c r="BK152" s="228">
        <f>ROUND(I152*H152,2)</f>
        <v>0</v>
      </c>
      <c r="BL152" s="21" t="s">
        <v>188</v>
      </c>
      <c r="BM152" s="227" t="s">
        <v>229</v>
      </c>
    </row>
    <row r="153" s="2" customFormat="1">
      <c r="A153" s="42"/>
      <c r="B153" s="43"/>
      <c r="C153" s="44"/>
      <c r="D153" s="229" t="s">
        <v>190</v>
      </c>
      <c r="E153" s="44"/>
      <c r="F153" s="230" t="s">
        <v>2540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190</v>
      </c>
      <c r="AU153" s="21" t="s">
        <v>189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2507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2508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189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2509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189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198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189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3" customFormat="1">
      <c r="A158" s="13"/>
      <c r="B158" s="234"/>
      <c r="C158" s="235"/>
      <c r="D158" s="236" t="s">
        <v>192</v>
      </c>
      <c r="E158" s="237" t="s">
        <v>19</v>
      </c>
      <c r="F158" s="238" t="s">
        <v>2541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192</v>
      </c>
      <c r="AU158" s="244" t="s">
        <v>189</v>
      </c>
      <c r="AV158" s="13" t="s">
        <v>81</v>
      </c>
      <c r="AW158" s="13" t="s">
        <v>35</v>
      </c>
      <c r="AX158" s="13" t="s">
        <v>74</v>
      </c>
      <c r="AY158" s="244" t="s">
        <v>179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1648</v>
      </c>
      <c r="G159" s="246"/>
      <c r="H159" s="249">
        <v>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189</v>
      </c>
      <c r="AV159" s="14" t="s">
        <v>14</v>
      </c>
      <c r="AW159" s="14" t="s">
        <v>35</v>
      </c>
      <c r="AX159" s="14" t="s">
        <v>74</v>
      </c>
      <c r="AY159" s="255" t="s">
        <v>179</v>
      </c>
    </row>
    <row r="160" s="15" customFormat="1">
      <c r="A160" s="15"/>
      <c r="B160" s="256"/>
      <c r="C160" s="257"/>
      <c r="D160" s="236" t="s">
        <v>192</v>
      </c>
      <c r="E160" s="258" t="s">
        <v>19</v>
      </c>
      <c r="F160" s="259" t="s">
        <v>201</v>
      </c>
      <c r="G160" s="257"/>
      <c r="H160" s="260">
        <v>8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192</v>
      </c>
      <c r="AU160" s="266" t="s">
        <v>189</v>
      </c>
      <c r="AV160" s="15" t="s">
        <v>188</v>
      </c>
      <c r="AW160" s="15" t="s">
        <v>35</v>
      </c>
      <c r="AX160" s="15" t="s">
        <v>81</v>
      </c>
      <c r="AY160" s="266" t="s">
        <v>179</v>
      </c>
    </row>
    <row r="161" s="2" customFormat="1" ht="24.15" customHeight="1">
      <c r="A161" s="42"/>
      <c r="B161" s="43"/>
      <c r="C161" s="216" t="s">
        <v>217</v>
      </c>
      <c r="D161" s="216" t="s">
        <v>183</v>
      </c>
      <c r="E161" s="217" t="s">
        <v>2542</v>
      </c>
      <c r="F161" s="218" t="s">
        <v>2543</v>
      </c>
      <c r="G161" s="219" t="s">
        <v>325</v>
      </c>
      <c r="H161" s="220">
        <v>9</v>
      </c>
      <c r="I161" s="221"/>
      <c r="J161" s="222">
        <f>ROUND(I161*H161,2)</f>
        <v>0</v>
      </c>
      <c r="K161" s="218" t="s">
        <v>187</v>
      </c>
      <c r="L161" s="48"/>
      <c r="M161" s="223" t="s">
        <v>19</v>
      </c>
      <c r="N161" s="224" t="s">
        <v>45</v>
      </c>
      <c r="O161" s="8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7" t="s">
        <v>188</v>
      </c>
      <c r="AT161" s="227" t="s">
        <v>183</v>
      </c>
      <c r="AU161" s="227" t="s">
        <v>189</v>
      </c>
      <c r="AY161" s="21" t="s">
        <v>179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1" t="s">
        <v>81</v>
      </c>
      <c r="BK161" s="228">
        <f>ROUND(I161*H161,2)</f>
        <v>0</v>
      </c>
      <c r="BL161" s="21" t="s">
        <v>188</v>
      </c>
      <c r="BM161" s="227" t="s">
        <v>288</v>
      </c>
    </row>
    <row r="162" s="2" customFormat="1">
      <c r="A162" s="42"/>
      <c r="B162" s="43"/>
      <c r="C162" s="44"/>
      <c r="D162" s="229" t="s">
        <v>190</v>
      </c>
      <c r="E162" s="44"/>
      <c r="F162" s="230" t="s">
        <v>2544</v>
      </c>
      <c r="G162" s="44"/>
      <c r="H162" s="44"/>
      <c r="I162" s="231"/>
      <c r="J162" s="44"/>
      <c r="K162" s="44"/>
      <c r="L162" s="48"/>
      <c r="M162" s="232"/>
      <c r="N162" s="233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190</v>
      </c>
      <c r="AU162" s="21" t="s">
        <v>189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2507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3" customFormat="1">
      <c r="A164" s="13"/>
      <c r="B164" s="234"/>
      <c r="C164" s="235"/>
      <c r="D164" s="236" t="s">
        <v>192</v>
      </c>
      <c r="E164" s="237" t="s">
        <v>19</v>
      </c>
      <c r="F164" s="238" t="s">
        <v>2508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192</v>
      </c>
      <c r="AU164" s="244" t="s">
        <v>189</v>
      </c>
      <c r="AV164" s="13" t="s">
        <v>81</v>
      </c>
      <c r="AW164" s="13" t="s">
        <v>35</v>
      </c>
      <c r="AX164" s="13" t="s">
        <v>74</v>
      </c>
      <c r="AY164" s="244" t="s">
        <v>179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2509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189</v>
      </c>
      <c r="AV165" s="13" t="s">
        <v>81</v>
      </c>
      <c r="AW165" s="13" t="s">
        <v>35</v>
      </c>
      <c r="AX165" s="13" t="s">
        <v>74</v>
      </c>
      <c r="AY165" s="244" t="s">
        <v>179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198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189</v>
      </c>
      <c r="AV166" s="13" t="s">
        <v>81</v>
      </c>
      <c r="AW166" s="13" t="s">
        <v>35</v>
      </c>
      <c r="AX166" s="13" t="s">
        <v>74</v>
      </c>
      <c r="AY166" s="244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2545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2546</v>
      </c>
      <c r="G168" s="246"/>
      <c r="H168" s="249">
        <v>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5" customFormat="1">
      <c r="A169" s="15"/>
      <c r="B169" s="256"/>
      <c r="C169" s="257"/>
      <c r="D169" s="236" t="s">
        <v>192</v>
      </c>
      <c r="E169" s="258" t="s">
        <v>19</v>
      </c>
      <c r="F169" s="259" t="s">
        <v>201</v>
      </c>
      <c r="G169" s="257"/>
      <c r="H169" s="260">
        <v>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192</v>
      </c>
      <c r="AU169" s="266" t="s">
        <v>189</v>
      </c>
      <c r="AV169" s="15" t="s">
        <v>188</v>
      </c>
      <c r="AW169" s="15" t="s">
        <v>35</v>
      </c>
      <c r="AX169" s="15" t="s">
        <v>81</v>
      </c>
      <c r="AY169" s="266" t="s">
        <v>179</v>
      </c>
    </row>
    <row r="170" s="2" customFormat="1" ht="24.15" customHeight="1">
      <c r="A170" s="42"/>
      <c r="B170" s="43"/>
      <c r="C170" s="216" t="s">
        <v>256</v>
      </c>
      <c r="D170" s="216" t="s">
        <v>183</v>
      </c>
      <c r="E170" s="217" t="s">
        <v>2547</v>
      </c>
      <c r="F170" s="218" t="s">
        <v>2548</v>
      </c>
      <c r="G170" s="219" t="s">
        <v>325</v>
      </c>
      <c r="H170" s="220">
        <v>1</v>
      </c>
      <c r="I170" s="221"/>
      <c r="J170" s="222">
        <f>ROUND(I170*H170,2)</f>
        <v>0</v>
      </c>
      <c r="K170" s="218" t="s">
        <v>187</v>
      </c>
      <c r="L170" s="48"/>
      <c r="M170" s="223" t="s">
        <v>19</v>
      </c>
      <c r="N170" s="224" t="s">
        <v>45</v>
      </c>
      <c r="O170" s="8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188</v>
      </c>
      <c r="AT170" s="227" t="s">
        <v>183</v>
      </c>
      <c r="AU170" s="227" t="s">
        <v>189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188</v>
      </c>
      <c r="BM170" s="227" t="s">
        <v>2549</v>
      </c>
    </row>
    <row r="171" s="2" customFormat="1">
      <c r="A171" s="42"/>
      <c r="B171" s="43"/>
      <c r="C171" s="44"/>
      <c r="D171" s="229" t="s">
        <v>190</v>
      </c>
      <c r="E171" s="44"/>
      <c r="F171" s="230" t="s">
        <v>2550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190</v>
      </c>
      <c r="AU171" s="21" t="s">
        <v>189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2507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3" customFormat="1">
      <c r="A173" s="13"/>
      <c r="B173" s="234"/>
      <c r="C173" s="235"/>
      <c r="D173" s="236" t="s">
        <v>192</v>
      </c>
      <c r="E173" s="237" t="s">
        <v>19</v>
      </c>
      <c r="F173" s="238" t="s">
        <v>2508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192</v>
      </c>
      <c r="AU173" s="244" t="s">
        <v>189</v>
      </c>
      <c r="AV173" s="13" t="s">
        <v>81</v>
      </c>
      <c r="AW173" s="13" t="s">
        <v>35</v>
      </c>
      <c r="AX173" s="13" t="s">
        <v>74</v>
      </c>
      <c r="AY173" s="244" t="s">
        <v>179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2509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189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3" customFormat="1">
      <c r="A175" s="13"/>
      <c r="B175" s="234"/>
      <c r="C175" s="235"/>
      <c r="D175" s="236" t="s">
        <v>192</v>
      </c>
      <c r="E175" s="237" t="s">
        <v>19</v>
      </c>
      <c r="F175" s="238" t="s">
        <v>198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192</v>
      </c>
      <c r="AU175" s="244" t="s">
        <v>189</v>
      </c>
      <c r="AV175" s="13" t="s">
        <v>81</v>
      </c>
      <c r="AW175" s="13" t="s">
        <v>35</v>
      </c>
      <c r="AX175" s="13" t="s">
        <v>74</v>
      </c>
      <c r="AY175" s="244" t="s">
        <v>179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2551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457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189</v>
      </c>
      <c r="AV177" s="14" t="s">
        <v>14</v>
      </c>
      <c r="AW177" s="14" t="s">
        <v>35</v>
      </c>
      <c r="AX177" s="14" t="s">
        <v>74</v>
      </c>
      <c r="AY177" s="255" t="s">
        <v>179</v>
      </c>
    </row>
    <row r="178" s="15" customFormat="1">
      <c r="A178" s="15"/>
      <c r="B178" s="256"/>
      <c r="C178" s="257"/>
      <c r="D178" s="236" t="s">
        <v>192</v>
      </c>
      <c r="E178" s="258" t="s">
        <v>19</v>
      </c>
      <c r="F178" s="259" t="s">
        <v>201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192</v>
      </c>
      <c r="AU178" s="266" t="s">
        <v>189</v>
      </c>
      <c r="AV178" s="15" t="s">
        <v>188</v>
      </c>
      <c r="AW178" s="15" t="s">
        <v>35</v>
      </c>
      <c r="AX178" s="15" t="s">
        <v>81</v>
      </c>
      <c r="AY178" s="266" t="s">
        <v>179</v>
      </c>
    </row>
    <row r="179" s="2" customFormat="1" ht="24.15" customHeight="1">
      <c r="A179" s="42"/>
      <c r="B179" s="43"/>
      <c r="C179" s="216" t="s">
        <v>225</v>
      </c>
      <c r="D179" s="216" t="s">
        <v>183</v>
      </c>
      <c r="E179" s="217" t="s">
        <v>2552</v>
      </c>
      <c r="F179" s="218" t="s">
        <v>2553</v>
      </c>
      <c r="G179" s="219" t="s">
        <v>325</v>
      </c>
      <c r="H179" s="220">
        <v>106</v>
      </c>
      <c r="I179" s="221"/>
      <c r="J179" s="222">
        <f>ROUND(I179*H179,2)</f>
        <v>0</v>
      </c>
      <c r="K179" s="218" t="s">
        <v>187</v>
      </c>
      <c r="L179" s="48"/>
      <c r="M179" s="223" t="s">
        <v>19</v>
      </c>
      <c r="N179" s="224" t="s">
        <v>45</v>
      </c>
      <c r="O179" s="8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188</v>
      </c>
      <c r="AT179" s="227" t="s">
        <v>183</v>
      </c>
      <c r="AU179" s="227" t="s">
        <v>189</v>
      </c>
      <c r="AY179" s="21" t="s">
        <v>179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1" t="s">
        <v>81</v>
      </c>
      <c r="BK179" s="228">
        <f>ROUND(I179*H179,2)</f>
        <v>0</v>
      </c>
      <c r="BL179" s="21" t="s">
        <v>188</v>
      </c>
      <c r="BM179" s="227" t="s">
        <v>429</v>
      </c>
    </row>
    <row r="180" s="2" customFormat="1">
      <c r="A180" s="42"/>
      <c r="B180" s="43"/>
      <c r="C180" s="44"/>
      <c r="D180" s="229" t="s">
        <v>190</v>
      </c>
      <c r="E180" s="44"/>
      <c r="F180" s="230" t="s">
        <v>2554</v>
      </c>
      <c r="G180" s="44"/>
      <c r="H180" s="44"/>
      <c r="I180" s="231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190</v>
      </c>
      <c r="AU180" s="21" t="s">
        <v>189</v>
      </c>
    </row>
    <row r="181" s="14" customFormat="1">
      <c r="A181" s="14"/>
      <c r="B181" s="245"/>
      <c r="C181" s="246"/>
      <c r="D181" s="236" t="s">
        <v>192</v>
      </c>
      <c r="E181" s="247" t="s">
        <v>19</v>
      </c>
      <c r="F181" s="248" t="s">
        <v>2555</v>
      </c>
      <c r="G181" s="246"/>
      <c r="H181" s="249">
        <v>106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192</v>
      </c>
      <c r="AU181" s="255" t="s">
        <v>189</v>
      </c>
      <c r="AV181" s="14" t="s">
        <v>14</v>
      </c>
      <c r="AW181" s="14" t="s">
        <v>35</v>
      </c>
      <c r="AX181" s="14" t="s">
        <v>74</v>
      </c>
      <c r="AY181" s="255" t="s">
        <v>179</v>
      </c>
    </row>
    <row r="182" s="15" customFormat="1">
      <c r="A182" s="15"/>
      <c r="B182" s="256"/>
      <c r="C182" s="257"/>
      <c r="D182" s="236" t="s">
        <v>192</v>
      </c>
      <c r="E182" s="258" t="s">
        <v>19</v>
      </c>
      <c r="F182" s="259" t="s">
        <v>201</v>
      </c>
      <c r="G182" s="257"/>
      <c r="H182" s="260">
        <v>106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192</v>
      </c>
      <c r="AU182" s="266" t="s">
        <v>189</v>
      </c>
      <c r="AV182" s="15" t="s">
        <v>188</v>
      </c>
      <c r="AW182" s="15" t="s">
        <v>35</v>
      </c>
      <c r="AX182" s="15" t="s">
        <v>81</v>
      </c>
      <c r="AY182" s="266" t="s">
        <v>179</v>
      </c>
    </row>
    <row r="183" s="2" customFormat="1" ht="24.15" customHeight="1">
      <c r="A183" s="42"/>
      <c r="B183" s="43"/>
      <c r="C183" s="216" t="s">
        <v>181</v>
      </c>
      <c r="D183" s="216" t="s">
        <v>183</v>
      </c>
      <c r="E183" s="217" t="s">
        <v>2556</v>
      </c>
      <c r="F183" s="218" t="s">
        <v>2557</v>
      </c>
      <c r="G183" s="219" t="s">
        <v>325</v>
      </c>
      <c r="H183" s="220">
        <v>61</v>
      </c>
      <c r="I183" s="221"/>
      <c r="J183" s="222">
        <f>ROUND(I183*H183,2)</f>
        <v>0</v>
      </c>
      <c r="K183" s="218" t="s">
        <v>187</v>
      </c>
      <c r="L183" s="48"/>
      <c r="M183" s="223" t="s">
        <v>19</v>
      </c>
      <c r="N183" s="224" t="s">
        <v>45</v>
      </c>
      <c r="O183" s="8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7" t="s">
        <v>188</v>
      </c>
      <c r="AT183" s="227" t="s">
        <v>183</v>
      </c>
      <c r="AU183" s="227" t="s">
        <v>189</v>
      </c>
      <c r="AY183" s="21" t="s">
        <v>179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1" t="s">
        <v>81</v>
      </c>
      <c r="BK183" s="228">
        <f>ROUND(I183*H183,2)</f>
        <v>0</v>
      </c>
      <c r="BL183" s="21" t="s">
        <v>188</v>
      </c>
      <c r="BM183" s="227" t="s">
        <v>317</v>
      </c>
    </row>
    <row r="184" s="2" customFormat="1">
      <c r="A184" s="42"/>
      <c r="B184" s="43"/>
      <c r="C184" s="44"/>
      <c r="D184" s="229" t="s">
        <v>190</v>
      </c>
      <c r="E184" s="44"/>
      <c r="F184" s="230" t="s">
        <v>2558</v>
      </c>
      <c r="G184" s="44"/>
      <c r="H184" s="44"/>
      <c r="I184" s="231"/>
      <c r="J184" s="44"/>
      <c r="K184" s="44"/>
      <c r="L184" s="48"/>
      <c r="M184" s="232"/>
      <c r="N184" s="233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190</v>
      </c>
      <c r="AU184" s="21" t="s">
        <v>189</v>
      </c>
    </row>
    <row r="185" s="14" customFormat="1">
      <c r="A185" s="14"/>
      <c r="B185" s="245"/>
      <c r="C185" s="246"/>
      <c r="D185" s="236" t="s">
        <v>192</v>
      </c>
      <c r="E185" s="247" t="s">
        <v>19</v>
      </c>
      <c r="F185" s="248" t="s">
        <v>2559</v>
      </c>
      <c r="G185" s="246"/>
      <c r="H185" s="249">
        <v>61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192</v>
      </c>
      <c r="AU185" s="255" t="s">
        <v>189</v>
      </c>
      <c r="AV185" s="14" t="s">
        <v>14</v>
      </c>
      <c r="AW185" s="14" t="s">
        <v>35</v>
      </c>
      <c r="AX185" s="14" t="s">
        <v>74</v>
      </c>
      <c r="AY185" s="255" t="s">
        <v>179</v>
      </c>
    </row>
    <row r="186" s="15" customFormat="1">
      <c r="A186" s="15"/>
      <c r="B186" s="256"/>
      <c r="C186" s="257"/>
      <c r="D186" s="236" t="s">
        <v>192</v>
      </c>
      <c r="E186" s="258" t="s">
        <v>19</v>
      </c>
      <c r="F186" s="259" t="s">
        <v>201</v>
      </c>
      <c r="G186" s="257"/>
      <c r="H186" s="260">
        <v>61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192</v>
      </c>
      <c r="AU186" s="266" t="s">
        <v>189</v>
      </c>
      <c r="AV186" s="15" t="s">
        <v>188</v>
      </c>
      <c r="AW186" s="15" t="s">
        <v>35</v>
      </c>
      <c r="AX186" s="15" t="s">
        <v>81</v>
      </c>
      <c r="AY186" s="266" t="s">
        <v>179</v>
      </c>
    </row>
    <row r="187" s="2" customFormat="1" ht="24.15" customHeight="1">
      <c r="A187" s="42"/>
      <c r="B187" s="43"/>
      <c r="C187" s="216" t="s">
        <v>207</v>
      </c>
      <c r="D187" s="216" t="s">
        <v>183</v>
      </c>
      <c r="E187" s="217" t="s">
        <v>2560</v>
      </c>
      <c r="F187" s="218" t="s">
        <v>2561</v>
      </c>
      <c r="G187" s="219" t="s">
        <v>325</v>
      </c>
      <c r="H187" s="220">
        <v>33</v>
      </c>
      <c r="I187" s="221"/>
      <c r="J187" s="222">
        <f>ROUND(I187*H187,2)</f>
        <v>0</v>
      </c>
      <c r="K187" s="218" t="s">
        <v>187</v>
      </c>
      <c r="L187" s="48"/>
      <c r="M187" s="223" t="s">
        <v>19</v>
      </c>
      <c r="N187" s="224" t="s">
        <v>45</v>
      </c>
      <c r="O187" s="8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188</v>
      </c>
      <c r="AT187" s="227" t="s">
        <v>183</v>
      </c>
      <c r="AU187" s="227" t="s">
        <v>189</v>
      </c>
      <c r="AY187" s="21" t="s">
        <v>179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1" t="s">
        <v>81</v>
      </c>
      <c r="BK187" s="228">
        <f>ROUND(I187*H187,2)</f>
        <v>0</v>
      </c>
      <c r="BL187" s="21" t="s">
        <v>188</v>
      </c>
      <c r="BM187" s="227" t="s">
        <v>326</v>
      </c>
    </row>
    <row r="188" s="2" customFormat="1">
      <c r="A188" s="42"/>
      <c r="B188" s="43"/>
      <c r="C188" s="44"/>
      <c r="D188" s="229" t="s">
        <v>190</v>
      </c>
      <c r="E188" s="44"/>
      <c r="F188" s="230" t="s">
        <v>2562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190</v>
      </c>
      <c r="AU188" s="21" t="s">
        <v>189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2563</v>
      </c>
      <c r="G189" s="246"/>
      <c r="H189" s="249">
        <v>33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5" customFormat="1">
      <c r="A190" s="15"/>
      <c r="B190" s="256"/>
      <c r="C190" s="257"/>
      <c r="D190" s="236" t="s">
        <v>192</v>
      </c>
      <c r="E190" s="258" t="s">
        <v>19</v>
      </c>
      <c r="F190" s="259" t="s">
        <v>201</v>
      </c>
      <c r="G190" s="257"/>
      <c r="H190" s="260">
        <v>33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192</v>
      </c>
      <c r="AU190" s="266" t="s">
        <v>189</v>
      </c>
      <c r="AV190" s="15" t="s">
        <v>188</v>
      </c>
      <c r="AW190" s="15" t="s">
        <v>35</v>
      </c>
      <c r="AX190" s="15" t="s">
        <v>81</v>
      </c>
      <c r="AY190" s="266" t="s">
        <v>179</v>
      </c>
    </row>
    <row r="191" s="2" customFormat="1" ht="21.75" customHeight="1">
      <c r="A191" s="42"/>
      <c r="B191" s="43"/>
      <c r="C191" s="216" t="s">
        <v>220</v>
      </c>
      <c r="D191" s="216" t="s">
        <v>183</v>
      </c>
      <c r="E191" s="217" t="s">
        <v>2564</v>
      </c>
      <c r="F191" s="218" t="s">
        <v>2565</v>
      </c>
      <c r="G191" s="219" t="s">
        <v>186</v>
      </c>
      <c r="H191" s="220">
        <v>46</v>
      </c>
      <c r="I191" s="221"/>
      <c r="J191" s="222">
        <f>ROUND(I191*H191,2)</f>
        <v>0</v>
      </c>
      <c r="K191" s="218" t="s">
        <v>187</v>
      </c>
      <c r="L191" s="48"/>
      <c r="M191" s="223" t="s">
        <v>19</v>
      </c>
      <c r="N191" s="224" t="s">
        <v>45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188</v>
      </c>
      <c r="AT191" s="227" t="s">
        <v>183</v>
      </c>
      <c r="AU191" s="227" t="s">
        <v>189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188</v>
      </c>
      <c r="BM191" s="227" t="s">
        <v>188</v>
      </c>
    </row>
    <row r="192" s="2" customFormat="1">
      <c r="A192" s="42"/>
      <c r="B192" s="43"/>
      <c r="C192" s="44"/>
      <c r="D192" s="229" t="s">
        <v>190</v>
      </c>
      <c r="E192" s="44"/>
      <c r="F192" s="230" t="s">
        <v>2566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190</v>
      </c>
      <c r="AU192" s="21" t="s">
        <v>189</v>
      </c>
    </row>
    <row r="193" s="2" customFormat="1" ht="16.5" customHeight="1">
      <c r="A193" s="42"/>
      <c r="B193" s="43"/>
      <c r="C193" s="216" t="s">
        <v>297</v>
      </c>
      <c r="D193" s="216" t="s">
        <v>183</v>
      </c>
      <c r="E193" s="217" t="s">
        <v>2567</v>
      </c>
      <c r="F193" s="218" t="s">
        <v>2568</v>
      </c>
      <c r="G193" s="219" t="s">
        <v>325</v>
      </c>
      <c r="H193" s="220">
        <v>106</v>
      </c>
      <c r="I193" s="221"/>
      <c r="J193" s="222">
        <f>ROUND(I193*H193,2)</f>
        <v>0</v>
      </c>
      <c r="K193" s="218" t="s">
        <v>187</v>
      </c>
      <c r="L193" s="48"/>
      <c r="M193" s="223" t="s">
        <v>19</v>
      </c>
      <c r="N193" s="224" t="s">
        <v>45</v>
      </c>
      <c r="O193" s="8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188</v>
      </c>
      <c r="AT193" s="227" t="s">
        <v>183</v>
      </c>
      <c r="AU193" s="227" t="s">
        <v>189</v>
      </c>
      <c r="AY193" s="21" t="s">
        <v>179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1" t="s">
        <v>81</v>
      </c>
      <c r="BK193" s="228">
        <f>ROUND(I193*H193,2)</f>
        <v>0</v>
      </c>
      <c r="BL193" s="21" t="s">
        <v>188</v>
      </c>
      <c r="BM193" s="227" t="s">
        <v>294</v>
      </c>
    </row>
    <row r="194" s="2" customFormat="1">
      <c r="A194" s="42"/>
      <c r="B194" s="43"/>
      <c r="C194" s="44"/>
      <c r="D194" s="229" t="s">
        <v>190</v>
      </c>
      <c r="E194" s="44"/>
      <c r="F194" s="230" t="s">
        <v>2569</v>
      </c>
      <c r="G194" s="44"/>
      <c r="H194" s="44"/>
      <c r="I194" s="231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190</v>
      </c>
      <c r="AU194" s="21" t="s">
        <v>189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2555</v>
      </c>
      <c r="G195" s="246"/>
      <c r="H195" s="249">
        <v>106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5" customFormat="1">
      <c r="A196" s="15"/>
      <c r="B196" s="256"/>
      <c r="C196" s="257"/>
      <c r="D196" s="236" t="s">
        <v>192</v>
      </c>
      <c r="E196" s="258" t="s">
        <v>19</v>
      </c>
      <c r="F196" s="259" t="s">
        <v>201</v>
      </c>
      <c r="G196" s="257"/>
      <c r="H196" s="260">
        <v>106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192</v>
      </c>
      <c r="AU196" s="266" t="s">
        <v>189</v>
      </c>
      <c r="AV196" s="15" t="s">
        <v>188</v>
      </c>
      <c r="AW196" s="15" t="s">
        <v>35</v>
      </c>
      <c r="AX196" s="15" t="s">
        <v>81</v>
      </c>
      <c r="AY196" s="266" t="s">
        <v>179</v>
      </c>
    </row>
    <row r="197" s="2" customFormat="1" ht="16.5" customHeight="1">
      <c r="A197" s="42"/>
      <c r="B197" s="43"/>
      <c r="C197" s="216" t="s">
        <v>8</v>
      </c>
      <c r="D197" s="216" t="s">
        <v>183</v>
      </c>
      <c r="E197" s="217" t="s">
        <v>2570</v>
      </c>
      <c r="F197" s="218" t="s">
        <v>2571</v>
      </c>
      <c r="G197" s="219" t="s">
        <v>325</v>
      </c>
      <c r="H197" s="220">
        <v>61</v>
      </c>
      <c r="I197" s="221"/>
      <c r="J197" s="222">
        <f>ROUND(I197*H197,2)</f>
        <v>0</v>
      </c>
      <c r="K197" s="218" t="s">
        <v>187</v>
      </c>
      <c r="L197" s="48"/>
      <c r="M197" s="223" t="s">
        <v>19</v>
      </c>
      <c r="N197" s="224" t="s">
        <v>45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188</v>
      </c>
      <c r="AT197" s="227" t="s">
        <v>183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188</v>
      </c>
      <c r="BM197" s="227" t="s">
        <v>300</v>
      </c>
    </row>
    <row r="198" s="2" customFormat="1">
      <c r="A198" s="42"/>
      <c r="B198" s="43"/>
      <c r="C198" s="44"/>
      <c r="D198" s="229" t="s">
        <v>190</v>
      </c>
      <c r="E198" s="44"/>
      <c r="F198" s="230" t="s">
        <v>2572</v>
      </c>
      <c r="G198" s="44"/>
      <c r="H198" s="44"/>
      <c r="I198" s="231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190</v>
      </c>
      <c r="AU198" s="21" t="s">
        <v>189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2559</v>
      </c>
      <c r="G199" s="246"/>
      <c r="H199" s="249">
        <v>61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189</v>
      </c>
      <c r="AV199" s="14" t="s">
        <v>14</v>
      </c>
      <c r="AW199" s="14" t="s">
        <v>35</v>
      </c>
      <c r="AX199" s="14" t="s">
        <v>74</v>
      </c>
      <c r="AY199" s="255" t="s">
        <v>179</v>
      </c>
    </row>
    <row r="200" s="15" customFormat="1">
      <c r="A200" s="15"/>
      <c r="B200" s="256"/>
      <c r="C200" s="257"/>
      <c r="D200" s="236" t="s">
        <v>192</v>
      </c>
      <c r="E200" s="258" t="s">
        <v>19</v>
      </c>
      <c r="F200" s="259" t="s">
        <v>201</v>
      </c>
      <c r="G200" s="257"/>
      <c r="H200" s="260">
        <v>61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192</v>
      </c>
      <c r="AU200" s="266" t="s">
        <v>189</v>
      </c>
      <c r="AV200" s="15" t="s">
        <v>188</v>
      </c>
      <c r="AW200" s="15" t="s">
        <v>35</v>
      </c>
      <c r="AX200" s="15" t="s">
        <v>81</v>
      </c>
      <c r="AY200" s="266" t="s">
        <v>179</v>
      </c>
    </row>
    <row r="201" s="2" customFormat="1" ht="16.5" customHeight="1">
      <c r="A201" s="42"/>
      <c r="B201" s="43"/>
      <c r="C201" s="216" t="s">
        <v>229</v>
      </c>
      <c r="D201" s="216" t="s">
        <v>183</v>
      </c>
      <c r="E201" s="217" t="s">
        <v>2573</v>
      </c>
      <c r="F201" s="218" t="s">
        <v>2574</v>
      </c>
      <c r="G201" s="219" t="s">
        <v>325</v>
      </c>
      <c r="H201" s="220">
        <v>29</v>
      </c>
      <c r="I201" s="221"/>
      <c r="J201" s="222">
        <f>ROUND(I201*H201,2)</f>
        <v>0</v>
      </c>
      <c r="K201" s="218" t="s">
        <v>187</v>
      </c>
      <c r="L201" s="48"/>
      <c r="M201" s="223" t="s">
        <v>19</v>
      </c>
      <c r="N201" s="224" t="s">
        <v>45</v>
      </c>
      <c r="O201" s="8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7" t="s">
        <v>188</v>
      </c>
      <c r="AT201" s="227" t="s">
        <v>183</v>
      </c>
      <c r="AU201" s="227" t="s">
        <v>189</v>
      </c>
      <c r="AY201" s="21" t="s">
        <v>179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1" t="s">
        <v>81</v>
      </c>
      <c r="BK201" s="228">
        <f>ROUND(I201*H201,2)</f>
        <v>0</v>
      </c>
      <c r="BL201" s="21" t="s">
        <v>188</v>
      </c>
      <c r="BM201" s="227" t="s">
        <v>305</v>
      </c>
    </row>
    <row r="202" s="2" customFormat="1">
      <c r="A202" s="42"/>
      <c r="B202" s="43"/>
      <c r="C202" s="44"/>
      <c r="D202" s="229" t="s">
        <v>190</v>
      </c>
      <c r="E202" s="44"/>
      <c r="F202" s="230" t="s">
        <v>2575</v>
      </c>
      <c r="G202" s="44"/>
      <c r="H202" s="44"/>
      <c r="I202" s="231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190</v>
      </c>
      <c r="AU202" s="21" t="s">
        <v>189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2576</v>
      </c>
      <c r="G203" s="246"/>
      <c r="H203" s="249">
        <v>29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189</v>
      </c>
      <c r="AV203" s="14" t="s">
        <v>14</v>
      </c>
      <c r="AW203" s="14" t="s">
        <v>35</v>
      </c>
      <c r="AX203" s="14" t="s">
        <v>74</v>
      </c>
      <c r="AY203" s="255" t="s">
        <v>179</v>
      </c>
    </row>
    <row r="204" s="15" customFormat="1">
      <c r="A204" s="15"/>
      <c r="B204" s="256"/>
      <c r="C204" s="257"/>
      <c r="D204" s="236" t="s">
        <v>192</v>
      </c>
      <c r="E204" s="258" t="s">
        <v>19</v>
      </c>
      <c r="F204" s="259" t="s">
        <v>201</v>
      </c>
      <c r="G204" s="257"/>
      <c r="H204" s="260">
        <v>29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192</v>
      </c>
      <c r="AU204" s="266" t="s">
        <v>189</v>
      </c>
      <c r="AV204" s="15" t="s">
        <v>188</v>
      </c>
      <c r="AW204" s="15" t="s">
        <v>35</v>
      </c>
      <c r="AX204" s="15" t="s">
        <v>81</v>
      </c>
      <c r="AY204" s="266" t="s">
        <v>179</v>
      </c>
    </row>
    <row r="205" s="2" customFormat="1" ht="16.5" customHeight="1">
      <c r="A205" s="42"/>
      <c r="B205" s="43"/>
      <c r="C205" s="216" t="s">
        <v>254</v>
      </c>
      <c r="D205" s="216" t="s">
        <v>183</v>
      </c>
      <c r="E205" s="217" t="s">
        <v>2577</v>
      </c>
      <c r="F205" s="218" t="s">
        <v>2578</v>
      </c>
      <c r="G205" s="219" t="s">
        <v>325</v>
      </c>
      <c r="H205" s="220">
        <v>4</v>
      </c>
      <c r="I205" s="221"/>
      <c r="J205" s="222">
        <f>ROUND(I205*H205,2)</f>
        <v>0</v>
      </c>
      <c r="K205" s="218" t="s">
        <v>187</v>
      </c>
      <c r="L205" s="48"/>
      <c r="M205" s="223" t="s">
        <v>19</v>
      </c>
      <c r="N205" s="224" t="s">
        <v>45</v>
      </c>
      <c r="O205" s="8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188</v>
      </c>
      <c r="AT205" s="227" t="s">
        <v>183</v>
      </c>
      <c r="AU205" s="227" t="s">
        <v>189</v>
      </c>
      <c r="AY205" s="21" t="s">
        <v>179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1" t="s">
        <v>81</v>
      </c>
      <c r="BK205" s="228">
        <f>ROUND(I205*H205,2)</f>
        <v>0</v>
      </c>
      <c r="BL205" s="21" t="s">
        <v>188</v>
      </c>
      <c r="BM205" s="227" t="s">
        <v>310</v>
      </c>
    </row>
    <row r="206" s="2" customFormat="1">
      <c r="A206" s="42"/>
      <c r="B206" s="43"/>
      <c r="C206" s="44"/>
      <c r="D206" s="229" t="s">
        <v>190</v>
      </c>
      <c r="E206" s="44"/>
      <c r="F206" s="230" t="s">
        <v>2579</v>
      </c>
      <c r="G206" s="44"/>
      <c r="H206" s="44"/>
      <c r="I206" s="231"/>
      <c r="J206" s="44"/>
      <c r="K206" s="44"/>
      <c r="L206" s="48"/>
      <c r="M206" s="232"/>
      <c r="N206" s="233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190</v>
      </c>
      <c r="AU206" s="21" t="s">
        <v>189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2580</v>
      </c>
      <c r="G207" s="246"/>
      <c r="H207" s="249">
        <v>4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189</v>
      </c>
      <c r="AV207" s="14" t="s">
        <v>14</v>
      </c>
      <c r="AW207" s="14" t="s">
        <v>35</v>
      </c>
      <c r="AX207" s="14" t="s">
        <v>74</v>
      </c>
      <c r="AY207" s="255" t="s">
        <v>179</v>
      </c>
    </row>
    <row r="208" s="15" customFormat="1">
      <c r="A208" s="15"/>
      <c r="B208" s="256"/>
      <c r="C208" s="257"/>
      <c r="D208" s="236" t="s">
        <v>192</v>
      </c>
      <c r="E208" s="258" t="s">
        <v>19</v>
      </c>
      <c r="F208" s="259" t="s">
        <v>201</v>
      </c>
      <c r="G208" s="257"/>
      <c r="H208" s="260">
        <v>4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192</v>
      </c>
      <c r="AU208" s="266" t="s">
        <v>189</v>
      </c>
      <c r="AV208" s="15" t="s">
        <v>188</v>
      </c>
      <c r="AW208" s="15" t="s">
        <v>35</v>
      </c>
      <c r="AX208" s="15" t="s">
        <v>81</v>
      </c>
      <c r="AY208" s="266" t="s">
        <v>179</v>
      </c>
    </row>
    <row r="209" s="12" customFormat="1" ht="20.88" customHeight="1">
      <c r="A209" s="12"/>
      <c r="B209" s="200"/>
      <c r="C209" s="201"/>
      <c r="D209" s="202" t="s">
        <v>73</v>
      </c>
      <c r="E209" s="214" t="s">
        <v>229</v>
      </c>
      <c r="F209" s="214" t="s">
        <v>230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SUM(P210:P237)</f>
        <v>0</v>
      </c>
      <c r="Q209" s="208"/>
      <c r="R209" s="209">
        <f>SUM(R210:R237)</f>
        <v>0</v>
      </c>
      <c r="S209" s="208"/>
      <c r="T209" s="210">
        <f>SUM(T210:T237)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81</v>
      </c>
      <c r="AT209" s="212" t="s">
        <v>73</v>
      </c>
      <c r="AU209" s="212" t="s">
        <v>14</v>
      </c>
      <c r="AY209" s="211" t="s">
        <v>179</v>
      </c>
      <c r="BK209" s="213">
        <f>SUM(BK210:BK237)</f>
        <v>0</v>
      </c>
    </row>
    <row r="210" s="2" customFormat="1" ht="24.15" customHeight="1">
      <c r="A210" s="42"/>
      <c r="B210" s="43"/>
      <c r="C210" s="216" t="s">
        <v>288</v>
      </c>
      <c r="D210" s="216" t="s">
        <v>183</v>
      </c>
      <c r="E210" s="217" t="s">
        <v>2581</v>
      </c>
      <c r="F210" s="218" t="s">
        <v>2582</v>
      </c>
      <c r="G210" s="219" t="s">
        <v>325</v>
      </c>
      <c r="H210" s="220">
        <v>106</v>
      </c>
      <c r="I210" s="221"/>
      <c r="J210" s="222">
        <f>ROUND(I210*H210,2)</f>
        <v>0</v>
      </c>
      <c r="K210" s="218" t="s">
        <v>187</v>
      </c>
      <c r="L210" s="48"/>
      <c r="M210" s="223" t="s">
        <v>19</v>
      </c>
      <c r="N210" s="224" t="s">
        <v>45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188</v>
      </c>
      <c r="AT210" s="227" t="s">
        <v>183</v>
      </c>
      <c r="AU210" s="227" t="s">
        <v>189</v>
      </c>
      <c r="AY210" s="21" t="s">
        <v>179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1" t="s">
        <v>81</v>
      </c>
      <c r="BK210" s="228">
        <f>ROUND(I210*H210,2)</f>
        <v>0</v>
      </c>
      <c r="BL210" s="21" t="s">
        <v>188</v>
      </c>
      <c r="BM210" s="227" t="s">
        <v>2583</v>
      </c>
    </row>
    <row r="211" s="2" customFormat="1">
      <c r="A211" s="42"/>
      <c r="B211" s="43"/>
      <c r="C211" s="44"/>
      <c r="D211" s="229" t="s">
        <v>190</v>
      </c>
      <c r="E211" s="44"/>
      <c r="F211" s="230" t="s">
        <v>2584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190</v>
      </c>
      <c r="AU211" s="21" t="s">
        <v>189</v>
      </c>
    </row>
    <row r="212" s="2" customFormat="1" ht="24.15" customHeight="1">
      <c r="A212" s="42"/>
      <c r="B212" s="43"/>
      <c r="C212" s="216" t="s">
        <v>328</v>
      </c>
      <c r="D212" s="216" t="s">
        <v>183</v>
      </c>
      <c r="E212" s="217" t="s">
        <v>2585</v>
      </c>
      <c r="F212" s="218" t="s">
        <v>2586</v>
      </c>
      <c r="G212" s="219" t="s">
        <v>325</v>
      </c>
      <c r="H212" s="220">
        <v>61</v>
      </c>
      <c r="I212" s="221"/>
      <c r="J212" s="222">
        <f>ROUND(I212*H212,2)</f>
        <v>0</v>
      </c>
      <c r="K212" s="218" t="s">
        <v>187</v>
      </c>
      <c r="L212" s="48"/>
      <c r="M212" s="223" t="s">
        <v>19</v>
      </c>
      <c r="N212" s="224" t="s">
        <v>45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188</v>
      </c>
      <c r="AT212" s="227" t="s">
        <v>183</v>
      </c>
      <c r="AU212" s="227" t="s">
        <v>189</v>
      </c>
      <c r="AY212" s="21" t="s">
        <v>179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1" t="s">
        <v>81</v>
      </c>
      <c r="BK212" s="228">
        <f>ROUND(I212*H212,2)</f>
        <v>0</v>
      </c>
      <c r="BL212" s="21" t="s">
        <v>188</v>
      </c>
      <c r="BM212" s="227" t="s">
        <v>2587</v>
      </c>
    </row>
    <row r="213" s="2" customFormat="1">
      <c r="A213" s="42"/>
      <c r="B213" s="43"/>
      <c r="C213" s="44"/>
      <c r="D213" s="229" t="s">
        <v>190</v>
      </c>
      <c r="E213" s="44"/>
      <c r="F213" s="230" t="s">
        <v>2588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190</v>
      </c>
      <c r="AU213" s="21" t="s">
        <v>189</v>
      </c>
    </row>
    <row r="214" s="2" customFormat="1" ht="24.15" customHeight="1">
      <c r="A214" s="42"/>
      <c r="B214" s="43"/>
      <c r="C214" s="216" t="s">
        <v>294</v>
      </c>
      <c r="D214" s="216" t="s">
        <v>183</v>
      </c>
      <c r="E214" s="217" t="s">
        <v>2589</v>
      </c>
      <c r="F214" s="218" t="s">
        <v>2590</v>
      </c>
      <c r="G214" s="219" t="s">
        <v>325</v>
      </c>
      <c r="H214" s="220">
        <v>29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188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188</v>
      </c>
      <c r="BM214" s="227" t="s">
        <v>2591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2592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2" customFormat="1" ht="24.15" customHeight="1">
      <c r="A216" s="42"/>
      <c r="B216" s="43"/>
      <c r="C216" s="216" t="s">
        <v>7</v>
      </c>
      <c r="D216" s="216" t="s">
        <v>183</v>
      </c>
      <c r="E216" s="217" t="s">
        <v>2593</v>
      </c>
      <c r="F216" s="218" t="s">
        <v>2594</v>
      </c>
      <c r="G216" s="219" t="s">
        <v>325</v>
      </c>
      <c r="H216" s="220">
        <v>4</v>
      </c>
      <c r="I216" s="221"/>
      <c r="J216" s="222">
        <f>ROUND(I216*H216,2)</f>
        <v>0</v>
      </c>
      <c r="K216" s="218" t="s">
        <v>187</v>
      </c>
      <c r="L216" s="48"/>
      <c r="M216" s="223" t="s">
        <v>19</v>
      </c>
      <c r="N216" s="224" t="s">
        <v>45</v>
      </c>
      <c r="O216" s="8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188</v>
      </c>
      <c r="AT216" s="227" t="s">
        <v>183</v>
      </c>
      <c r="AU216" s="227" t="s">
        <v>189</v>
      </c>
      <c r="AY216" s="21" t="s">
        <v>179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1" t="s">
        <v>81</v>
      </c>
      <c r="BK216" s="228">
        <f>ROUND(I216*H216,2)</f>
        <v>0</v>
      </c>
      <c r="BL216" s="21" t="s">
        <v>188</v>
      </c>
      <c r="BM216" s="227" t="s">
        <v>2595</v>
      </c>
    </row>
    <row r="217" s="2" customFormat="1">
      <c r="A217" s="42"/>
      <c r="B217" s="43"/>
      <c r="C217" s="44"/>
      <c r="D217" s="229" t="s">
        <v>190</v>
      </c>
      <c r="E217" s="44"/>
      <c r="F217" s="230" t="s">
        <v>2596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190</v>
      </c>
      <c r="AU217" s="21" t="s">
        <v>189</v>
      </c>
    </row>
    <row r="218" s="2" customFormat="1" ht="33" customHeight="1">
      <c r="A218" s="42"/>
      <c r="B218" s="43"/>
      <c r="C218" s="216" t="s">
        <v>300</v>
      </c>
      <c r="D218" s="216" t="s">
        <v>183</v>
      </c>
      <c r="E218" s="217" t="s">
        <v>2597</v>
      </c>
      <c r="F218" s="218" t="s">
        <v>2598</v>
      </c>
      <c r="G218" s="219" t="s">
        <v>325</v>
      </c>
      <c r="H218" s="220">
        <v>1537</v>
      </c>
      <c r="I218" s="221"/>
      <c r="J218" s="222">
        <f>ROUND(I218*H218,2)</f>
        <v>0</v>
      </c>
      <c r="K218" s="218" t="s">
        <v>187</v>
      </c>
      <c r="L218" s="48"/>
      <c r="M218" s="223" t="s">
        <v>19</v>
      </c>
      <c r="N218" s="224" t="s">
        <v>45</v>
      </c>
      <c r="O218" s="8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188</v>
      </c>
      <c r="AT218" s="227" t="s">
        <v>183</v>
      </c>
      <c r="AU218" s="227" t="s">
        <v>189</v>
      </c>
      <c r="AY218" s="21" t="s">
        <v>179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1" t="s">
        <v>81</v>
      </c>
      <c r="BK218" s="228">
        <f>ROUND(I218*H218,2)</f>
        <v>0</v>
      </c>
      <c r="BL218" s="21" t="s">
        <v>188</v>
      </c>
      <c r="BM218" s="227" t="s">
        <v>2599</v>
      </c>
    </row>
    <row r="219" s="2" customFormat="1">
      <c r="A219" s="42"/>
      <c r="B219" s="43"/>
      <c r="C219" s="44"/>
      <c r="D219" s="229" t="s">
        <v>190</v>
      </c>
      <c r="E219" s="44"/>
      <c r="F219" s="230" t="s">
        <v>2600</v>
      </c>
      <c r="G219" s="44"/>
      <c r="H219" s="44"/>
      <c r="I219" s="231"/>
      <c r="J219" s="44"/>
      <c r="K219" s="44"/>
      <c r="L219" s="48"/>
      <c r="M219" s="232"/>
      <c r="N219" s="233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190</v>
      </c>
      <c r="AU219" s="21" t="s">
        <v>189</v>
      </c>
    </row>
    <row r="220" s="2" customFormat="1">
      <c r="A220" s="42"/>
      <c r="B220" s="43"/>
      <c r="C220" s="44"/>
      <c r="D220" s="236" t="s">
        <v>272</v>
      </c>
      <c r="E220" s="44"/>
      <c r="F220" s="277" t="s">
        <v>2601</v>
      </c>
      <c r="G220" s="44"/>
      <c r="H220" s="44"/>
      <c r="I220" s="231"/>
      <c r="J220" s="44"/>
      <c r="K220" s="44"/>
      <c r="L220" s="48"/>
      <c r="M220" s="232"/>
      <c r="N220" s="233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272</v>
      </c>
      <c r="AU220" s="21" t="s">
        <v>189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2602</v>
      </c>
      <c r="G221" s="246"/>
      <c r="H221" s="249">
        <v>1537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189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5" customFormat="1">
      <c r="A222" s="15"/>
      <c r="B222" s="256"/>
      <c r="C222" s="257"/>
      <c r="D222" s="236" t="s">
        <v>192</v>
      </c>
      <c r="E222" s="258" t="s">
        <v>19</v>
      </c>
      <c r="F222" s="259" t="s">
        <v>201</v>
      </c>
      <c r="G222" s="257"/>
      <c r="H222" s="260">
        <v>1537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192</v>
      </c>
      <c r="AU222" s="266" t="s">
        <v>189</v>
      </c>
      <c r="AV222" s="15" t="s">
        <v>188</v>
      </c>
      <c r="AW222" s="15" t="s">
        <v>35</v>
      </c>
      <c r="AX222" s="15" t="s">
        <v>81</v>
      </c>
      <c r="AY222" s="266" t="s">
        <v>179</v>
      </c>
    </row>
    <row r="223" s="2" customFormat="1" ht="33" customHeight="1">
      <c r="A223" s="42"/>
      <c r="B223" s="43"/>
      <c r="C223" s="216" t="s">
        <v>351</v>
      </c>
      <c r="D223" s="216" t="s">
        <v>183</v>
      </c>
      <c r="E223" s="217" t="s">
        <v>2603</v>
      </c>
      <c r="F223" s="218" t="s">
        <v>2604</v>
      </c>
      <c r="G223" s="219" t="s">
        <v>325</v>
      </c>
      <c r="H223" s="220">
        <v>884.5</v>
      </c>
      <c r="I223" s="221"/>
      <c r="J223" s="222">
        <f>ROUND(I223*H223,2)</f>
        <v>0</v>
      </c>
      <c r="K223" s="218" t="s">
        <v>187</v>
      </c>
      <c r="L223" s="48"/>
      <c r="M223" s="223" t="s">
        <v>19</v>
      </c>
      <c r="N223" s="224" t="s">
        <v>45</v>
      </c>
      <c r="O223" s="88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7" t="s">
        <v>188</v>
      </c>
      <c r="AT223" s="227" t="s">
        <v>183</v>
      </c>
      <c r="AU223" s="227" t="s">
        <v>189</v>
      </c>
      <c r="AY223" s="21" t="s">
        <v>179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1" t="s">
        <v>81</v>
      </c>
      <c r="BK223" s="228">
        <f>ROUND(I223*H223,2)</f>
        <v>0</v>
      </c>
      <c r="BL223" s="21" t="s">
        <v>188</v>
      </c>
      <c r="BM223" s="227" t="s">
        <v>2605</v>
      </c>
    </row>
    <row r="224" s="2" customFormat="1">
      <c r="A224" s="42"/>
      <c r="B224" s="43"/>
      <c r="C224" s="44"/>
      <c r="D224" s="229" t="s">
        <v>190</v>
      </c>
      <c r="E224" s="44"/>
      <c r="F224" s="230" t="s">
        <v>2606</v>
      </c>
      <c r="G224" s="44"/>
      <c r="H224" s="44"/>
      <c r="I224" s="231"/>
      <c r="J224" s="44"/>
      <c r="K224" s="44"/>
      <c r="L224" s="48"/>
      <c r="M224" s="232"/>
      <c r="N224" s="233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190</v>
      </c>
      <c r="AU224" s="21" t="s">
        <v>189</v>
      </c>
    </row>
    <row r="225" s="2" customFormat="1">
      <c r="A225" s="42"/>
      <c r="B225" s="43"/>
      <c r="C225" s="44"/>
      <c r="D225" s="236" t="s">
        <v>272</v>
      </c>
      <c r="E225" s="44"/>
      <c r="F225" s="277" t="s">
        <v>2601</v>
      </c>
      <c r="G225" s="44"/>
      <c r="H225" s="44"/>
      <c r="I225" s="231"/>
      <c r="J225" s="44"/>
      <c r="K225" s="44"/>
      <c r="L225" s="48"/>
      <c r="M225" s="232"/>
      <c r="N225" s="233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272</v>
      </c>
      <c r="AU225" s="21" t="s">
        <v>189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2607</v>
      </c>
      <c r="G226" s="246"/>
      <c r="H226" s="249">
        <v>884.5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189</v>
      </c>
      <c r="AV226" s="14" t="s">
        <v>14</v>
      </c>
      <c r="AW226" s="14" t="s">
        <v>35</v>
      </c>
      <c r="AX226" s="14" t="s">
        <v>74</v>
      </c>
      <c r="AY226" s="255" t="s">
        <v>179</v>
      </c>
    </row>
    <row r="227" s="15" customFormat="1">
      <c r="A227" s="15"/>
      <c r="B227" s="256"/>
      <c r="C227" s="257"/>
      <c r="D227" s="236" t="s">
        <v>192</v>
      </c>
      <c r="E227" s="258" t="s">
        <v>19</v>
      </c>
      <c r="F227" s="259" t="s">
        <v>201</v>
      </c>
      <c r="G227" s="257"/>
      <c r="H227" s="260">
        <v>884.5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192</v>
      </c>
      <c r="AU227" s="266" t="s">
        <v>189</v>
      </c>
      <c r="AV227" s="15" t="s">
        <v>188</v>
      </c>
      <c r="AW227" s="15" t="s">
        <v>35</v>
      </c>
      <c r="AX227" s="15" t="s">
        <v>81</v>
      </c>
      <c r="AY227" s="266" t="s">
        <v>179</v>
      </c>
    </row>
    <row r="228" s="2" customFormat="1" ht="33" customHeight="1">
      <c r="A228" s="42"/>
      <c r="B228" s="43"/>
      <c r="C228" s="216" t="s">
        <v>305</v>
      </c>
      <c r="D228" s="216" t="s">
        <v>183</v>
      </c>
      <c r="E228" s="217" t="s">
        <v>2608</v>
      </c>
      <c r="F228" s="218" t="s">
        <v>2609</v>
      </c>
      <c r="G228" s="219" t="s">
        <v>325</v>
      </c>
      <c r="H228" s="220">
        <v>420.5</v>
      </c>
      <c r="I228" s="221"/>
      <c r="J228" s="222">
        <f>ROUND(I228*H228,2)</f>
        <v>0</v>
      </c>
      <c r="K228" s="218" t="s">
        <v>187</v>
      </c>
      <c r="L228" s="48"/>
      <c r="M228" s="223" t="s">
        <v>19</v>
      </c>
      <c r="N228" s="224" t="s">
        <v>45</v>
      </c>
      <c r="O228" s="88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7" t="s">
        <v>188</v>
      </c>
      <c r="AT228" s="227" t="s">
        <v>183</v>
      </c>
      <c r="AU228" s="227" t="s">
        <v>189</v>
      </c>
      <c r="AY228" s="21" t="s">
        <v>179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1" t="s">
        <v>81</v>
      </c>
      <c r="BK228" s="228">
        <f>ROUND(I228*H228,2)</f>
        <v>0</v>
      </c>
      <c r="BL228" s="21" t="s">
        <v>188</v>
      </c>
      <c r="BM228" s="227" t="s">
        <v>2610</v>
      </c>
    </row>
    <row r="229" s="2" customFormat="1">
      <c r="A229" s="42"/>
      <c r="B229" s="43"/>
      <c r="C229" s="44"/>
      <c r="D229" s="229" t="s">
        <v>190</v>
      </c>
      <c r="E229" s="44"/>
      <c r="F229" s="230" t="s">
        <v>2611</v>
      </c>
      <c r="G229" s="44"/>
      <c r="H229" s="44"/>
      <c r="I229" s="231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190</v>
      </c>
      <c r="AU229" s="21" t="s">
        <v>189</v>
      </c>
    </row>
    <row r="230" s="2" customFormat="1">
      <c r="A230" s="42"/>
      <c r="B230" s="43"/>
      <c r="C230" s="44"/>
      <c r="D230" s="236" t="s">
        <v>272</v>
      </c>
      <c r="E230" s="44"/>
      <c r="F230" s="277" t="s">
        <v>2601</v>
      </c>
      <c r="G230" s="44"/>
      <c r="H230" s="44"/>
      <c r="I230" s="231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272</v>
      </c>
      <c r="AU230" s="21" t="s">
        <v>189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2612</v>
      </c>
      <c r="G231" s="246"/>
      <c r="H231" s="249">
        <v>420.5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189</v>
      </c>
      <c r="AV231" s="14" t="s">
        <v>14</v>
      </c>
      <c r="AW231" s="14" t="s">
        <v>35</v>
      </c>
      <c r="AX231" s="14" t="s">
        <v>74</v>
      </c>
      <c r="AY231" s="255" t="s">
        <v>179</v>
      </c>
    </row>
    <row r="232" s="15" customFormat="1">
      <c r="A232" s="15"/>
      <c r="B232" s="256"/>
      <c r="C232" s="257"/>
      <c r="D232" s="236" t="s">
        <v>192</v>
      </c>
      <c r="E232" s="258" t="s">
        <v>19</v>
      </c>
      <c r="F232" s="259" t="s">
        <v>201</v>
      </c>
      <c r="G232" s="257"/>
      <c r="H232" s="260">
        <v>420.5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192</v>
      </c>
      <c r="AU232" s="266" t="s">
        <v>189</v>
      </c>
      <c r="AV232" s="15" t="s">
        <v>188</v>
      </c>
      <c r="AW232" s="15" t="s">
        <v>35</v>
      </c>
      <c r="AX232" s="15" t="s">
        <v>81</v>
      </c>
      <c r="AY232" s="266" t="s">
        <v>179</v>
      </c>
    </row>
    <row r="233" s="2" customFormat="1" ht="33" customHeight="1">
      <c r="A233" s="42"/>
      <c r="B233" s="43"/>
      <c r="C233" s="216" t="s">
        <v>360</v>
      </c>
      <c r="D233" s="216" t="s">
        <v>183</v>
      </c>
      <c r="E233" s="217" t="s">
        <v>2613</v>
      </c>
      <c r="F233" s="218" t="s">
        <v>2614</v>
      </c>
      <c r="G233" s="219" t="s">
        <v>325</v>
      </c>
      <c r="H233" s="220">
        <v>58</v>
      </c>
      <c r="I233" s="221"/>
      <c r="J233" s="222">
        <f>ROUND(I233*H233,2)</f>
        <v>0</v>
      </c>
      <c r="K233" s="218" t="s">
        <v>187</v>
      </c>
      <c r="L233" s="48"/>
      <c r="M233" s="223" t="s">
        <v>19</v>
      </c>
      <c r="N233" s="224" t="s">
        <v>45</v>
      </c>
      <c r="O233" s="8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7" t="s">
        <v>188</v>
      </c>
      <c r="AT233" s="227" t="s">
        <v>183</v>
      </c>
      <c r="AU233" s="227" t="s">
        <v>189</v>
      </c>
      <c r="AY233" s="21" t="s">
        <v>179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1" t="s">
        <v>81</v>
      </c>
      <c r="BK233" s="228">
        <f>ROUND(I233*H233,2)</f>
        <v>0</v>
      </c>
      <c r="BL233" s="21" t="s">
        <v>188</v>
      </c>
      <c r="BM233" s="227" t="s">
        <v>2615</v>
      </c>
    </row>
    <row r="234" s="2" customFormat="1">
      <c r="A234" s="42"/>
      <c r="B234" s="43"/>
      <c r="C234" s="44"/>
      <c r="D234" s="229" t="s">
        <v>190</v>
      </c>
      <c r="E234" s="44"/>
      <c r="F234" s="230" t="s">
        <v>2616</v>
      </c>
      <c r="G234" s="44"/>
      <c r="H234" s="44"/>
      <c r="I234" s="231"/>
      <c r="J234" s="44"/>
      <c r="K234" s="44"/>
      <c r="L234" s="48"/>
      <c r="M234" s="232"/>
      <c r="N234" s="233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190</v>
      </c>
      <c r="AU234" s="21" t="s">
        <v>189</v>
      </c>
    </row>
    <row r="235" s="2" customFormat="1">
      <c r="A235" s="42"/>
      <c r="B235" s="43"/>
      <c r="C235" s="44"/>
      <c r="D235" s="236" t="s">
        <v>272</v>
      </c>
      <c r="E235" s="44"/>
      <c r="F235" s="277" t="s">
        <v>2601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272</v>
      </c>
      <c r="AU235" s="21" t="s">
        <v>189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2617</v>
      </c>
      <c r="G236" s="246"/>
      <c r="H236" s="249">
        <v>58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5" customFormat="1">
      <c r="A237" s="15"/>
      <c r="B237" s="256"/>
      <c r="C237" s="257"/>
      <c r="D237" s="236" t="s">
        <v>192</v>
      </c>
      <c r="E237" s="258" t="s">
        <v>19</v>
      </c>
      <c r="F237" s="259" t="s">
        <v>201</v>
      </c>
      <c r="G237" s="257"/>
      <c r="H237" s="260">
        <v>58</v>
      </c>
      <c r="I237" s="261"/>
      <c r="J237" s="257"/>
      <c r="K237" s="257"/>
      <c r="L237" s="262"/>
      <c r="M237" s="302"/>
      <c r="N237" s="303"/>
      <c r="O237" s="303"/>
      <c r="P237" s="303"/>
      <c r="Q237" s="303"/>
      <c r="R237" s="303"/>
      <c r="S237" s="303"/>
      <c r="T237" s="30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192</v>
      </c>
      <c r="AU237" s="266" t="s">
        <v>189</v>
      </c>
      <c r="AV237" s="15" t="s">
        <v>188</v>
      </c>
      <c r="AW237" s="15" t="s">
        <v>35</v>
      </c>
      <c r="AX237" s="15" t="s">
        <v>81</v>
      </c>
      <c r="AY237" s="266" t="s">
        <v>179</v>
      </c>
    </row>
    <row r="238" s="2" customFormat="1" ht="6.96" customHeight="1">
      <c r="A238" s="42"/>
      <c r="B238" s="63"/>
      <c r="C238" s="64"/>
      <c r="D238" s="64"/>
      <c r="E238" s="64"/>
      <c r="F238" s="64"/>
      <c r="G238" s="64"/>
      <c r="H238" s="64"/>
      <c r="I238" s="64"/>
      <c r="J238" s="64"/>
      <c r="K238" s="64"/>
      <c r="L238" s="48"/>
      <c r="M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</row>
  </sheetData>
  <sheetProtection sheet="1" autoFilter="0" formatColumns="0" formatRows="0" objects="1" scenarios="1" spinCount="100000" saltValue="bBedqYaMb5kz+dGCU6IjudMnFfNaqtU6dr6FqP26nkvMdZ95xKbkwSHCOa9QFDWWtk938nyzWxItNH5QkM4OuA==" hashValue="N32fclc+X3x05Nk3oge9NXVJAwi6WDIRFSgRJ4oTfOEQJv5U5qMxAzF0uG/3uMz9RnBM+P+b4NOHuhnD0F8jQw==" algorithmName="SHA-512" password="CC35"/>
  <autoFilter ref="C88:K2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3_02/111251102"/>
    <hyperlink ref="F102" r:id="rId2" display="https://podminky.urs.cz/item/CS_URS_2023_02/112101101"/>
    <hyperlink ref="F115" r:id="rId3" display="https://podminky.urs.cz/item/CS_URS_2023_02/112101102"/>
    <hyperlink ref="F126" r:id="rId4" display="https://podminky.urs.cz/item/CS_URS_2023_02/112101103"/>
    <hyperlink ref="F135" r:id="rId5" display="https://podminky.urs.cz/item/CS_URS_2023_02/112101104"/>
    <hyperlink ref="F144" r:id="rId6" display="https://podminky.urs.cz/item/CS_URS_2023_02/112101121"/>
    <hyperlink ref="F153" r:id="rId7" display="https://podminky.urs.cz/item/CS_URS_2023_02/112101122"/>
    <hyperlink ref="F162" r:id="rId8" display="https://podminky.urs.cz/item/CS_URS_2023_02/112101123"/>
    <hyperlink ref="F171" r:id="rId9" display="https://podminky.urs.cz/item/CS_URS_2023_02/112101124"/>
    <hyperlink ref="F180" r:id="rId10" display="https://podminky.urs.cz/item/CS_URS_2023_02/112155115"/>
    <hyperlink ref="F184" r:id="rId11" display="https://podminky.urs.cz/item/CS_URS_2023_02/112155121"/>
    <hyperlink ref="F188" r:id="rId12" display="https://podminky.urs.cz/item/CS_URS_2023_02/112155125"/>
    <hyperlink ref="F192" r:id="rId13" display="https://podminky.urs.cz/item/CS_URS_2023_02/112155311"/>
    <hyperlink ref="F194" r:id="rId14" display="https://podminky.urs.cz/item/CS_URS_2023_02/112251101"/>
    <hyperlink ref="F198" r:id="rId15" display="https://podminky.urs.cz/item/CS_URS_2023_02/112251102"/>
    <hyperlink ref="F202" r:id="rId16" display="https://podminky.urs.cz/item/CS_URS_2023_02/112251103"/>
    <hyperlink ref="F206" r:id="rId17" display="https://podminky.urs.cz/item/CS_URS_2023_02/112251104"/>
    <hyperlink ref="F211" r:id="rId18" display="https://podminky.urs.cz/item/CS_URS_2023_02/162201421"/>
    <hyperlink ref="F213" r:id="rId19" display="https://podminky.urs.cz/item/CS_URS_2023_02/162201422"/>
    <hyperlink ref="F215" r:id="rId20" display="https://podminky.urs.cz/item/CS_URS_2023_02/162201423"/>
    <hyperlink ref="F217" r:id="rId21" display="https://podminky.urs.cz/item/CS_URS_2023_02/162201424"/>
    <hyperlink ref="F219" r:id="rId22" display="https://podminky.urs.cz/item/CS_URS_2023_02/162301971"/>
    <hyperlink ref="F224" r:id="rId23" display="https://podminky.urs.cz/item/CS_URS_2023_02/162301972"/>
    <hyperlink ref="F229" r:id="rId24" display="https://podminky.urs.cz/item/CS_URS_2023_02/162301973"/>
    <hyperlink ref="F234" r:id="rId25" display="https://podminky.urs.cz/item/CS_URS_2023_02/16230197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2502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2618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15. 1. 2024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ROUND(J92,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ROUND((SUM(BE92:BE234)),  2)</f>
        <v>0</v>
      </c>
      <c r="G35" s="42"/>
      <c r="H35" s="42"/>
      <c r="I35" s="161">
        <v>0.20999999999999999</v>
      </c>
      <c r="J35" s="160">
        <f>ROUND(((SUM(BE92:BE234))*I35),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ROUND((SUM(BF92:BF234)),  2)</f>
        <v>0</v>
      </c>
      <c r="G36" s="42"/>
      <c r="H36" s="42"/>
      <c r="I36" s="161">
        <v>0.14999999999999999</v>
      </c>
      <c r="J36" s="160">
        <f>ROUND(((SUM(BF92:BF234))*I36),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ROUND((SUM(BG92:BG234)),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ROUND((SUM(BH92:BH234)),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ROUND((SUM(BI92:BI234)),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2502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801.2 - Náhradní výsadba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15. 1. 2024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J92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J94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144</v>
      </c>
      <c r="E66" s="186"/>
      <c r="F66" s="186"/>
      <c r="G66" s="186"/>
      <c r="H66" s="186"/>
      <c r="I66" s="186"/>
      <c r="J66" s="187">
        <f>J95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146</v>
      </c>
      <c r="E67" s="186"/>
      <c r="F67" s="186"/>
      <c r="G67" s="186"/>
      <c r="H67" s="186"/>
      <c r="I67" s="186"/>
      <c r="J67" s="187">
        <f>J106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156</v>
      </c>
      <c r="E68" s="186"/>
      <c r="F68" s="186"/>
      <c r="G68" s="186"/>
      <c r="H68" s="186"/>
      <c r="I68" s="186"/>
      <c r="J68" s="187">
        <f>J230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158</v>
      </c>
      <c r="E69" s="186"/>
      <c r="F69" s="186"/>
      <c r="G69" s="186"/>
      <c r="H69" s="186"/>
      <c r="I69" s="186"/>
      <c r="J69" s="187">
        <f>J231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4"/>
      <c r="C70" s="129"/>
      <c r="D70" s="185" t="s">
        <v>160</v>
      </c>
      <c r="E70" s="186"/>
      <c r="F70" s="186"/>
      <c r="G70" s="186"/>
      <c r="H70" s="186"/>
      <c r="I70" s="186"/>
      <c r="J70" s="187">
        <f>J232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164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73" t="str">
        <f>E7</f>
        <v>Cyklostezka Ohře – Dalovice-Všeborovice</v>
      </c>
      <c r="F80" s="36"/>
      <c r="G80" s="36"/>
      <c r="H80" s="36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" customFormat="1" ht="12" customHeight="1">
      <c r="B81" s="25"/>
      <c r="C81" s="36" t="s">
        <v>130</v>
      </c>
      <c r="D81" s="26"/>
      <c r="E81" s="26"/>
      <c r="F81" s="26"/>
      <c r="G81" s="26"/>
      <c r="H81" s="26"/>
      <c r="I81" s="26"/>
      <c r="J81" s="26"/>
      <c r="K81" s="26"/>
      <c r="L81" s="24"/>
    </row>
    <row r="82" s="2" customFormat="1" ht="16.5" customHeight="1">
      <c r="A82" s="42"/>
      <c r="B82" s="43"/>
      <c r="C82" s="44"/>
      <c r="D82" s="44"/>
      <c r="E82" s="173" t="s">
        <v>2502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6" t="s">
        <v>132</v>
      </c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E11</f>
        <v>SO 801.2 - Náhradní výsadba</v>
      </c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6" t="s">
        <v>21</v>
      </c>
      <c r="D86" s="44"/>
      <c r="E86" s="44"/>
      <c r="F86" s="31" t="str">
        <f>F14</f>
        <v>Dalovice - Všeborovice</v>
      </c>
      <c r="G86" s="44"/>
      <c r="H86" s="44"/>
      <c r="I86" s="36" t="s">
        <v>23</v>
      </c>
      <c r="J86" s="76" t="str">
        <f>IF(J14="","",J14)</f>
        <v>15. 1. 2024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6" t="s">
        <v>25</v>
      </c>
      <c r="D88" s="44"/>
      <c r="E88" s="44"/>
      <c r="F88" s="31" t="str">
        <f>E17</f>
        <v>Karlovarský kraj</v>
      </c>
      <c r="G88" s="44"/>
      <c r="H88" s="44"/>
      <c r="I88" s="36" t="s">
        <v>32</v>
      </c>
      <c r="J88" s="40" t="str">
        <f>E23</f>
        <v>PONTIKA s.r.o.</v>
      </c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6" t="s">
        <v>30</v>
      </c>
      <c r="D89" s="44"/>
      <c r="E89" s="44"/>
      <c r="F89" s="31" t="str">
        <f>IF(E20="","",E20)</f>
        <v>Vyplň údaj</v>
      </c>
      <c r="G89" s="44"/>
      <c r="H89" s="44"/>
      <c r="I89" s="36" t="s">
        <v>36</v>
      </c>
      <c r="J89" s="40" t="str">
        <f>E26</f>
        <v xml:space="preserve"> </v>
      </c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9"/>
      <c r="B91" s="190"/>
      <c r="C91" s="191" t="s">
        <v>165</v>
      </c>
      <c r="D91" s="192" t="s">
        <v>59</v>
      </c>
      <c r="E91" s="192" t="s">
        <v>55</v>
      </c>
      <c r="F91" s="192" t="s">
        <v>56</v>
      </c>
      <c r="G91" s="192" t="s">
        <v>166</v>
      </c>
      <c r="H91" s="192" t="s">
        <v>167</v>
      </c>
      <c r="I91" s="192" t="s">
        <v>168</v>
      </c>
      <c r="J91" s="192" t="s">
        <v>137</v>
      </c>
      <c r="K91" s="193" t="s">
        <v>169</v>
      </c>
      <c r="L91" s="194"/>
      <c r="M91" s="96" t="s">
        <v>19</v>
      </c>
      <c r="N91" s="97" t="s">
        <v>44</v>
      </c>
      <c r="O91" s="97" t="s">
        <v>170</v>
      </c>
      <c r="P91" s="97" t="s">
        <v>171</v>
      </c>
      <c r="Q91" s="97" t="s">
        <v>172</v>
      </c>
      <c r="R91" s="97" t="s">
        <v>173</v>
      </c>
      <c r="S91" s="97" t="s">
        <v>174</v>
      </c>
      <c r="T91" s="98" t="s">
        <v>175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2"/>
      <c r="B92" s="43"/>
      <c r="C92" s="103" t="s">
        <v>176</v>
      </c>
      <c r="D92" s="44"/>
      <c r="E92" s="44"/>
      <c r="F92" s="44"/>
      <c r="G92" s="44"/>
      <c r="H92" s="44"/>
      <c r="I92" s="44"/>
      <c r="J92" s="195">
        <f>BK92</f>
        <v>0</v>
      </c>
      <c r="K92" s="44"/>
      <c r="L92" s="48"/>
      <c r="M92" s="99"/>
      <c r="N92" s="196"/>
      <c r="O92" s="100"/>
      <c r="P92" s="197">
        <f>P93</f>
        <v>0</v>
      </c>
      <c r="Q92" s="100"/>
      <c r="R92" s="197">
        <f>R93</f>
        <v>4.7469166600000001</v>
      </c>
      <c r="S92" s="100"/>
      <c r="T92" s="198">
        <f>T93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1" t="s">
        <v>73</v>
      </c>
      <c r="AU92" s="21" t="s">
        <v>138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177</v>
      </c>
      <c r="F93" s="203" t="s">
        <v>178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P94+P230</f>
        <v>0</v>
      </c>
      <c r="Q93" s="208"/>
      <c r="R93" s="209">
        <f>R94+R230</f>
        <v>4.7469166600000001</v>
      </c>
      <c r="S93" s="208"/>
      <c r="T93" s="210">
        <f>T94+T230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74</v>
      </c>
      <c r="AY93" s="211" t="s">
        <v>179</v>
      </c>
      <c r="BK93" s="213">
        <f>BK94+BK230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81</v>
      </c>
      <c r="F94" s="214" t="s">
        <v>180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P95+P106</f>
        <v>0</v>
      </c>
      <c r="Q94" s="208"/>
      <c r="R94" s="209">
        <f>R95+R106</f>
        <v>4.7469166600000001</v>
      </c>
      <c r="S94" s="208"/>
      <c r="T94" s="210">
        <f>T95+T106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81</v>
      </c>
      <c r="AT94" s="212" t="s">
        <v>73</v>
      </c>
      <c r="AU94" s="212" t="s">
        <v>81</v>
      </c>
      <c r="AY94" s="211" t="s">
        <v>179</v>
      </c>
      <c r="BK94" s="213">
        <f>BK95+BK106</f>
        <v>0</v>
      </c>
    </row>
    <row r="95" s="12" customFormat="1" ht="20.88" customHeight="1">
      <c r="A95" s="12"/>
      <c r="B95" s="200"/>
      <c r="C95" s="201"/>
      <c r="D95" s="202" t="s">
        <v>73</v>
      </c>
      <c r="E95" s="214" t="s">
        <v>229</v>
      </c>
      <c r="F95" s="214" t="s">
        <v>230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SUM(P96:P105)</f>
        <v>0</v>
      </c>
      <c r="Q95" s="208"/>
      <c r="R95" s="209">
        <f>SUM(R96:R105)</f>
        <v>0</v>
      </c>
      <c r="S95" s="208"/>
      <c r="T95" s="210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81</v>
      </c>
      <c r="AT95" s="212" t="s">
        <v>73</v>
      </c>
      <c r="AU95" s="212" t="s">
        <v>14</v>
      </c>
      <c r="AY95" s="211" t="s">
        <v>179</v>
      </c>
      <c r="BK95" s="213">
        <f>SUM(BK96:BK105)</f>
        <v>0</v>
      </c>
    </row>
    <row r="96" s="2" customFormat="1" ht="37.8" customHeight="1">
      <c r="A96" s="42"/>
      <c r="B96" s="43"/>
      <c r="C96" s="216" t="s">
        <v>81</v>
      </c>
      <c r="D96" s="216" t="s">
        <v>183</v>
      </c>
      <c r="E96" s="217" t="s">
        <v>536</v>
      </c>
      <c r="F96" s="218" t="s">
        <v>537</v>
      </c>
      <c r="G96" s="219" t="s">
        <v>216</v>
      </c>
      <c r="H96" s="220">
        <v>11.800000000000001</v>
      </c>
      <c r="I96" s="221"/>
      <c r="J96" s="222">
        <f>ROUND(I96*H96,2)</f>
        <v>0</v>
      </c>
      <c r="K96" s="218" t="s">
        <v>187</v>
      </c>
      <c r="L96" s="48"/>
      <c r="M96" s="223" t="s">
        <v>19</v>
      </c>
      <c r="N96" s="224" t="s">
        <v>45</v>
      </c>
      <c r="O96" s="88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7" t="s">
        <v>188</v>
      </c>
      <c r="AT96" s="227" t="s">
        <v>183</v>
      </c>
      <c r="AU96" s="227" t="s">
        <v>189</v>
      </c>
      <c r="AY96" s="21" t="s">
        <v>179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1" t="s">
        <v>81</v>
      </c>
      <c r="BK96" s="228">
        <f>ROUND(I96*H96,2)</f>
        <v>0</v>
      </c>
      <c r="BL96" s="21" t="s">
        <v>188</v>
      </c>
      <c r="BM96" s="227" t="s">
        <v>2619</v>
      </c>
    </row>
    <row r="97" s="2" customFormat="1">
      <c r="A97" s="42"/>
      <c r="B97" s="43"/>
      <c r="C97" s="44"/>
      <c r="D97" s="229" t="s">
        <v>190</v>
      </c>
      <c r="E97" s="44"/>
      <c r="F97" s="230" t="s">
        <v>539</v>
      </c>
      <c r="G97" s="44"/>
      <c r="H97" s="44"/>
      <c r="I97" s="231"/>
      <c r="J97" s="44"/>
      <c r="K97" s="44"/>
      <c r="L97" s="48"/>
      <c r="M97" s="232"/>
      <c r="N97" s="233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1" t="s">
        <v>190</v>
      </c>
      <c r="AU97" s="21" t="s">
        <v>189</v>
      </c>
    </row>
    <row r="98" s="13" customFormat="1">
      <c r="A98" s="13"/>
      <c r="B98" s="234"/>
      <c r="C98" s="235"/>
      <c r="D98" s="236" t="s">
        <v>192</v>
      </c>
      <c r="E98" s="237" t="s">
        <v>19</v>
      </c>
      <c r="F98" s="238" t="s">
        <v>2620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192</v>
      </c>
      <c r="AU98" s="244" t="s">
        <v>189</v>
      </c>
      <c r="AV98" s="13" t="s">
        <v>81</v>
      </c>
      <c r="AW98" s="13" t="s">
        <v>35</v>
      </c>
      <c r="AX98" s="13" t="s">
        <v>74</v>
      </c>
      <c r="AY98" s="244" t="s">
        <v>179</v>
      </c>
    </row>
    <row r="99" s="14" customFormat="1">
      <c r="A99" s="14"/>
      <c r="B99" s="245"/>
      <c r="C99" s="246"/>
      <c r="D99" s="236" t="s">
        <v>192</v>
      </c>
      <c r="E99" s="247" t="s">
        <v>19</v>
      </c>
      <c r="F99" s="248" t="s">
        <v>800</v>
      </c>
      <c r="G99" s="246"/>
      <c r="H99" s="249">
        <v>11.800000000000001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192</v>
      </c>
      <c r="AU99" s="255" t="s">
        <v>189</v>
      </c>
      <c r="AV99" s="14" t="s">
        <v>14</v>
      </c>
      <c r="AW99" s="14" t="s">
        <v>35</v>
      </c>
      <c r="AX99" s="14" t="s">
        <v>74</v>
      </c>
      <c r="AY99" s="255" t="s">
        <v>179</v>
      </c>
    </row>
    <row r="100" s="15" customFormat="1">
      <c r="A100" s="15"/>
      <c r="B100" s="256"/>
      <c r="C100" s="257"/>
      <c r="D100" s="236" t="s">
        <v>192</v>
      </c>
      <c r="E100" s="258" t="s">
        <v>19</v>
      </c>
      <c r="F100" s="259" t="s">
        <v>201</v>
      </c>
      <c r="G100" s="257"/>
      <c r="H100" s="260">
        <v>11.800000000000001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192</v>
      </c>
      <c r="AU100" s="266" t="s">
        <v>189</v>
      </c>
      <c r="AV100" s="15" t="s">
        <v>188</v>
      </c>
      <c r="AW100" s="15" t="s">
        <v>35</v>
      </c>
      <c r="AX100" s="15" t="s">
        <v>81</v>
      </c>
      <c r="AY100" s="266" t="s">
        <v>179</v>
      </c>
    </row>
    <row r="101" s="2" customFormat="1" ht="24.15" customHeight="1">
      <c r="A101" s="42"/>
      <c r="B101" s="43"/>
      <c r="C101" s="216" t="s">
        <v>14</v>
      </c>
      <c r="D101" s="216" t="s">
        <v>183</v>
      </c>
      <c r="E101" s="217" t="s">
        <v>1100</v>
      </c>
      <c r="F101" s="218" t="s">
        <v>1101</v>
      </c>
      <c r="G101" s="219" t="s">
        <v>216</v>
      </c>
      <c r="H101" s="220">
        <v>11.800000000000001</v>
      </c>
      <c r="I101" s="221"/>
      <c r="J101" s="222">
        <f>ROUND(I101*H101,2)</f>
        <v>0</v>
      </c>
      <c r="K101" s="218" t="s">
        <v>187</v>
      </c>
      <c r="L101" s="48"/>
      <c r="M101" s="223" t="s">
        <v>19</v>
      </c>
      <c r="N101" s="224" t="s">
        <v>45</v>
      </c>
      <c r="O101" s="8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7" t="s">
        <v>188</v>
      </c>
      <c r="AT101" s="227" t="s">
        <v>183</v>
      </c>
      <c r="AU101" s="227" t="s">
        <v>189</v>
      </c>
      <c r="AY101" s="21" t="s">
        <v>179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1" t="s">
        <v>81</v>
      </c>
      <c r="BK101" s="228">
        <f>ROUND(I101*H101,2)</f>
        <v>0</v>
      </c>
      <c r="BL101" s="21" t="s">
        <v>188</v>
      </c>
      <c r="BM101" s="227" t="s">
        <v>2621</v>
      </c>
    </row>
    <row r="102" s="2" customFormat="1">
      <c r="A102" s="42"/>
      <c r="B102" s="43"/>
      <c r="C102" s="44"/>
      <c r="D102" s="229" t="s">
        <v>190</v>
      </c>
      <c r="E102" s="44"/>
      <c r="F102" s="230" t="s">
        <v>1102</v>
      </c>
      <c r="G102" s="44"/>
      <c r="H102" s="44"/>
      <c r="I102" s="231"/>
      <c r="J102" s="44"/>
      <c r="K102" s="44"/>
      <c r="L102" s="48"/>
      <c r="M102" s="232"/>
      <c r="N102" s="233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190</v>
      </c>
      <c r="AU102" s="21" t="s">
        <v>189</v>
      </c>
    </row>
    <row r="103" s="13" customFormat="1">
      <c r="A103" s="13"/>
      <c r="B103" s="234"/>
      <c r="C103" s="235"/>
      <c r="D103" s="236" t="s">
        <v>192</v>
      </c>
      <c r="E103" s="237" t="s">
        <v>19</v>
      </c>
      <c r="F103" s="238" t="s">
        <v>2622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192</v>
      </c>
      <c r="AU103" s="244" t="s">
        <v>189</v>
      </c>
      <c r="AV103" s="13" t="s">
        <v>81</v>
      </c>
      <c r="AW103" s="13" t="s">
        <v>35</v>
      </c>
      <c r="AX103" s="13" t="s">
        <v>74</v>
      </c>
      <c r="AY103" s="244" t="s">
        <v>179</v>
      </c>
    </row>
    <row r="104" s="14" customFormat="1">
      <c r="A104" s="14"/>
      <c r="B104" s="245"/>
      <c r="C104" s="246"/>
      <c r="D104" s="236" t="s">
        <v>192</v>
      </c>
      <c r="E104" s="247" t="s">
        <v>19</v>
      </c>
      <c r="F104" s="248" t="s">
        <v>2623</v>
      </c>
      <c r="G104" s="246"/>
      <c r="H104" s="249">
        <v>11.800000000000001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192</v>
      </c>
      <c r="AU104" s="255" t="s">
        <v>189</v>
      </c>
      <c r="AV104" s="14" t="s">
        <v>14</v>
      </c>
      <c r="AW104" s="14" t="s">
        <v>35</v>
      </c>
      <c r="AX104" s="14" t="s">
        <v>74</v>
      </c>
      <c r="AY104" s="255" t="s">
        <v>179</v>
      </c>
    </row>
    <row r="105" s="15" customFormat="1">
      <c r="A105" s="15"/>
      <c r="B105" s="256"/>
      <c r="C105" s="257"/>
      <c r="D105" s="236" t="s">
        <v>192</v>
      </c>
      <c r="E105" s="258" t="s">
        <v>19</v>
      </c>
      <c r="F105" s="259" t="s">
        <v>201</v>
      </c>
      <c r="G105" s="257"/>
      <c r="H105" s="260">
        <v>11.800000000000001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192</v>
      </c>
      <c r="AU105" s="266" t="s">
        <v>189</v>
      </c>
      <c r="AV105" s="15" t="s">
        <v>188</v>
      </c>
      <c r="AW105" s="15" t="s">
        <v>35</v>
      </c>
      <c r="AX105" s="15" t="s">
        <v>81</v>
      </c>
      <c r="AY105" s="266" t="s">
        <v>179</v>
      </c>
    </row>
    <row r="106" s="12" customFormat="1" ht="20.88" customHeight="1">
      <c r="A106" s="12"/>
      <c r="B106" s="200"/>
      <c r="C106" s="201"/>
      <c r="D106" s="202" t="s">
        <v>73</v>
      </c>
      <c r="E106" s="214" t="s">
        <v>288</v>
      </c>
      <c r="F106" s="214" t="s">
        <v>291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SUM(P107:P229)</f>
        <v>0</v>
      </c>
      <c r="Q106" s="208"/>
      <c r="R106" s="209">
        <f>SUM(R107:R229)</f>
        <v>4.7469166600000001</v>
      </c>
      <c r="S106" s="208"/>
      <c r="T106" s="210">
        <f>SUM(T107:T229)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14</v>
      </c>
      <c r="AY106" s="211" t="s">
        <v>179</v>
      </c>
      <c r="BK106" s="213">
        <f>SUM(BK107:BK229)</f>
        <v>0</v>
      </c>
    </row>
    <row r="107" s="2" customFormat="1" ht="24.15" customHeight="1">
      <c r="A107" s="42"/>
      <c r="B107" s="43"/>
      <c r="C107" s="216" t="s">
        <v>189</v>
      </c>
      <c r="D107" s="216" t="s">
        <v>183</v>
      </c>
      <c r="E107" s="217" t="s">
        <v>2624</v>
      </c>
      <c r="F107" s="218" t="s">
        <v>2625</v>
      </c>
      <c r="G107" s="219" t="s">
        <v>325</v>
      </c>
      <c r="H107" s="220">
        <v>118</v>
      </c>
      <c r="I107" s="221"/>
      <c r="J107" s="222">
        <f>ROUND(I107*H107,2)</f>
        <v>0</v>
      </c>
      <c r="K107" s="218" t="s">
        <v>187</v>
      </c>
      <c r="L107" s="48"/>
      <c r="M107" s="223" t="s">
        <v>19</v>
      </c>
      <c r="N107" s="224" t="s">
        <v>45</v>
      </c>
      <c r="O107" s="8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7" t="s">
        <v>188</v>
      </c>
      <c r="AT107" s="227" t="s">
        <v>183</v>
      </c>
      <c r="AU107" s="227" t="s">
        <v>189</v>
      </c>
      <c r="AY107" s="21" t="s">
        <v>179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1" t="s">
        <v>81</v>
      </c>
      <c r="BK107" s="228">
        <f>ROUND(I107*H107,2)</f>
        <v>0</v>
      </c>
      <c r="BL107" s="21" t="s">
        <v>188</v>
      </c>
      <c r="BM107" s="227" t="s">
        <v>2626</v>
      </c>
    </row>
    <row r="108" s="2" customFormat="1">
      <c r="A108" s="42"/>
      <c r="B108" s="43"/>
      <c r="C108" s="44"/>
      <c r="D108" s="229" t="s">
        <v>190</v>
      </c>
      <c r="E108" s="44"/>
      <c r="F108" s="230" t="s">
        <v>2627</v>
      </c>
      <c r="G108" s="44"/>
      <c r="H108" s="44"/>
      <c r="I108" s="231"/>
      <c r="J108" s="44"/>
      <c r="K108" s="44"/>
      <c r="L108" s="48"/>
      <c r="M108" s="232"/>
      <c r="N108" s="233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190</v>
      </c>
      <c r="AU108" s="21" t="s">
        <v>189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2628</v>
      </c>
      <c r="G109" s="246"/>
      <c r="H109" s="249">
        <v>118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189</v>
      </c>
      <c r="AV109" s="14" t="s">
        <v>14</v>
      </c>
      <c r="AW109" s="14" t="s">
        <v>35</v>
      </c>
      <c r="AX109" s="14" t="s">
        <v>74</v>
      </c>
      <c r="AY109" s="255" t="s">
        <v>179</v>
      </c>
    </row>
    <row r="110" s="15" customFormat="1">
      <c r="A110" s="15"/>
      <c r="B110" s="256"/>
      <c r="C110" s="257"/>
      <c r="D110" s="236" t="s">
        <v>192</v>
      </c>
      <c r="E110" s="258" t="s">
        <v>19</v>
      </c>
      <c r="F110" s="259" t="s">
        <v>201</v>
      </c>
      <c r="G110" s="257"/>
      <c r="H110" s="260">
        <v>118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192</v>
      </c>
      <c r="AU110" s="266" t="s">
        <v>189</v>
      </c>
      <c r="AV110" s="15" t="s">
        <v>188</v>
      </c>
      <c r="AW110" s="15" t="s">
        <v>35</v>
      </c>
      <c r="AX110" s="15" t="s">
        <v>81</v>
      </c>
      <c r="AY110" s="266" t="s">
        <v>179</v>
      </c>
    </row>
    <row r="111" s="2" customFormat="1" ht="16.5" customHeight="1">
      <c r="A111" s="42"/>
      <c r="B111" s="43"/>
      <c r="C111" s="267" t="s">
        <v>188</v>
      </c>
      <c r="D111" s="267" t="s">
        <v>266</v>
      </c>
      <c r="E111" s="268" t="s">
        <v>2629</v>
      </c>
      <c r="F111" s="269" t="s">
        <v>2630</v>
      </c>
      <c r="G111" s="270" t="s">
        <v>216</v>
      </c>
      <c r="H111" s="271">
        <v>7.375</v>
      </c>
      <c r="I111" s="272"/>
      <c r="J111" s="273">
        <f>ROUND(I111*H111,2)</f>
        <v>0</v>
      </c>
      <c r="K111" s="269" t="s">
        <v>187</v>
      </c>
      <c r="L111" s="274"/>
      <c r="M111" s="275" t="s">
        <v>19</v>
      </c>
      <c r="N111" s="276" t="s">
        <v>45</v>
      </c>
      <c r="O111" s="88"/>
      <c r="P111" s="225">
        <f>O111*H111</f>
        <v>0</v>
      </c>
      <c r="Q111" s="225">
        <v>0.22</v>
      </c>
      <c r="R111" s="225">
        <f>Q111*H111</f>
        <v>1.6225000000000001</v>
      </c>
      <c r="S111" s="225">
        <v>0</v>
      </c>
      <c r="T111" s="22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7" t="s">
        <v>217</v>
      </c>
      <c r="AT111" s="227" t="s">
        <v>266</v>
      </c>
      <c r="AU111" s="227" t="s">
        <v>189</v>
      </c>
      <c r="AY111" s="21" t="s">
        <v>179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1" t="s">
        <v>81</v>
      </c>
      <c r="BK111" s="228">
        <f>ROUND(I111*H111,2)</f>
        <v>0</v>
      </c>
      <c r="BL111" s="21" t="s">
        <v>188</v>
      </c>
      <c r="BM111" s="227" t="s">
        <v>2631</v>
      </c>
    </row>
    <row r="112" s="2" customFormat="1">
      <c r="A112" s="42"/>
      <c r="B112" s="43"/>
      <c r="C112" s="44"/>
      <c r="D112" s="236" t="s">
        <v>272</v>
      </c>
      <c r="E112" s="44"/>
      <c r="F112" s="277" t="s">
        <v>273</v>
      </c>
      <c r="G112" s="44"/>
      <c r="H112" s="44"/>
      <c r="I112" s="231"/>
      <c r="J112" s="44"/>
      <c r="K112" s="44"/>
      <c r="L112" s="48"/>
      <c r="M112" s="232"/>
      <c r="N112" s="233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272</v>
      </c>
      <c r="AU112" s="21" t="s">
        <v>189</v>
      </c>
    </row>
    <row r="113" s="14" customFormat="1">
      <c r="A113" s="14"/>
      <c r="B113" s="245"/>
      <c r="C113" s="246"/>
      <c r="D113" s="236" t="s">
        <v>192</v>
      </c>
      <c r="E113" s="246"/>
      <c r="F113" s="248" t="s">
        <v>2632</v>
      </c>
      <c r="G113" s="246"/>
      <c r="H113" s="249">
        <v>7.375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192</v>
      </c>
      <c r="AU113" s="255" t="s">
        <v>189</v>
      </c>
      <c r="AV113" s="14" t="s">
        <v>14</v>
      </c>
      <c r="AW113" s="14" t="s">
        <v>4</v>
      </c>
      <c r="AX113" s="14" t="s">
        <v>81</v>
      </c>
      <c r="AY113" s="255" t="s">
        <v>179</v>
      </c>
    </row>
    <row r="114" s="2" customFormat="1" ht="24.15" customHeight="1">
      <c r="A114" s="42"/>
      <c r="B114" s="43"/>
      <c r="C114" s="216" t="s">
        <v>222</v>
      </c>
      <c r="D114" s="216" t="s">
        <v>183</v>
      </c>
      <c r="E114" s="217" t="s">
        <v>2633</v>
      </c>
      <c r="F114" s="218" t="s">
        <v>2634</v>
      </c>
      <c r="G114" s="219" t="s">
        <v>186</v>
      </c>
      <c r="H114" s="220">
        <v>45</v>
      </c>
      <c r="I114" s="221"/>
      <c r="J114" s="222">
        <f>ROUND(I114*H114,2)</f>
        <v>0</v>
      </c>
      <c r="K114" s="218" t="s">
        <v>187</v>
      </c>
      <c r="L114" s="48"/>
      <c r="M114" s="223" t="s">
        <v>19</v>
      </c>
      <c r="N114" s="224" t="s">
        <v>45</v>
      </c>
      <c r="O114" s="88"/>
      <c r="P114" s="225">
        <f>O114*H114</f>
        <v>0</v>
      </c>
      <c r="Q114" s="225">
        <v>0.00035</v>
      </c>
      <c r="R114" s="225">
        <f>Q114*H114</f>
        <v>0.01575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188</v>
      </c>
      <c r="AT114" s="227" t="s">
        <v>183</v>
      </c>
      <c r="AU114" s="227" t="s">
        <v>189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188</v>
      </c>
      <c r="BM114" s="227" t="s">
        <v>2635</v>
      </c>
    </row>
    <row r="115" s="2" customFormat="1">
      <c r="A115" s="42"/>
      <c r="B115" s="43"/>
      <c r="C115" s="44"/>
      <c r="D115" s="229" t="s">
        <v>190</v>
      </c>
      <c r="E115" s="44"/>
      <c r="F115" s="230" t="s">
        <v>2636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190</v>
      </c>
      <c r="AU115" s="21" t="s">
        <v>189</v>
      </c>
    </row>
    <row r="116" s="2" customFormat="1">
      <c r="A116" s="42"/>
      <c r="B116" s="43"/>
      <c r="C116" s="44"/>
      <c r="D116" s="236" t="s">
        <v>272</v>
      </c>
      <c r="E116" s="44"/>
      <c r="F116" s="277" t="s">
        <v>2637</v>
      </c>
      <c r="G116" s="44"/>
      <c r="H116" s="44"/>
      <c r="I116" s="231"/>
      <c r="J116" s="44"/>
      <c r="K116" s="44"/>
      <c r="L116" s="48"/>
      <c r="M116" s="232"/>
      <c r="N116" s="233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272</v>
      </c>
      <c r="AU116" s="21" t="s">
        <v>189</v>
      </c>
    </row>
    <row r="117" s="13" customFormat="1">
      <c r="A117" s="13"/>
      <c r="B117" s="234"/>
      <c r="C117" s="235"/>
      <c r="D117" s="236" t="s">
        <v>192</v>
      </c>
      <c r="E117" s="237" t="s">
        <v>19</v>
      </c>
      <c r="F117" s="238" t="s">
        <v>2638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192</v>
      </c>
      <c r="AU117" s="244" t="s">
        <v>189</v>
      </c>
      <c r="AV117" s="13" t="s">
        <v>81</v>
      </c>
      <c r="AW117" s="13" t="s">
        <v>35</v>
      </c>
      <c r="AX117" s="13" t="s">
        <v>74</v>
      </c>
      <c r="AY117" s="244" t="s">
        <v>179</v>
      </c>
    </row>
    <row r="118" s="14" customFormat="1">
      <c r="A118" s="14"/>
      <c r="B118" s="245"/>
      <c r="C118" s="246"/>
      <c r="D118" s="236" t="s">
        <v>192</v>
      </c>
      <c r="E118" s="247" t="s">
        <v>19</v>
      </c>
      <c r="F118" s="248" t="s">
        <v>2639</v>
      </c>
      <c r="G118" s="246"/>
      <c r="H118" s="249">
        <v>45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192</v>
      </c>
      <c r="AU118" s="255" t="s">
        <v>189</v>
      </c>
      <c r="AV118" s="14" t="s">
        <v>14</v>
      </c>
      <c r="AW118" s="14" t="s">
        <v>35</v>
      </c>
      <c r="AX118" s="14" t="s">
        <v>74</v>
      </c>
      <c r="AY118" s="255" t="s">
        <v>179</v>
      </c>
    </row>
    <row r="119" s="15" customFormat="1">
      <c r="A119" s="15"/>
      <c r="B119" s="256"/>
      <c r="C119" s="257"/>
      <c r="D119" s="236" t="s">
        <v>192</v>
      </c>
      <c r="E119" s="258" t="s">
        <v>19</v>
      </c>
      <c r="F119" s="259" t="s">
        <v>201</v>
      </c>
      <c r="G119" s="257"/>
      <c r="H119" s="260">
        <v>45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192</v>
      </c>
      <c r="AU119" s="266" t="s">
        <v>189</v>
      </c>
      <c r="AV119" s="15" t="s">
        <v>188</v>
      </c>
      <c r="AW119" s="15" t="s">
        <v>35</v>
      </c>
      <c r="AX119" s="15" t="s">
        <v>81</v>
      </c>
      <c r="AY119" s="266" t="s">
        <v>179</v>
      </c>
    </row>
    <row r="120" s="2" customFormat="1" ht="16.5" customHeight="1">
      <c r="A120" s="42"/>
      <c r="B120" s="43"/>
      <c r="C120" s="267" t="s">
        <v>211</v>
      </c>
      <c r="D120" s="267" t="s">
        <v>266</v>
      </c>
      <c r="E120" s="268" t="s">
        <v>2640</v>
      </c>
      <c r="F120" s="269" t="s">
        <v>2641</v>
      </c>
      <c r="G120" s="270" t="s">
        <v>325</v>
      </c>
      <c r="H120" s="271">
        <v>45</v>
      </c>
      <c r="I120" s="272"/>
      <c r="J120" s="273">
        <f>ROUND(I120*H120,2)</f>
        <v>0</v>
      </c>
      <c r="K120" s="269" t="s">
        <v>187</v>
      </c>
      <c r="L120" s="274"/>
      <c r="M120" s="275" t="s">
        <v>19</v>
      </c>
      <c r="N120" s="276" t="s">
        <v>45</v>
      </c>
      <c r="O120" s="88"/>
      <c r="P120" s="225">
        <f>O120*H120</f>
        <v>0</v>
      </c>
      <c r="Q120" s="225">
        <v>0.01</v>
      </c>
      <c r="R120" s="225">
        <f>Q120*H120</f>
        <v>0.45000000000000001</v>
      </c>
      <c r="S120" s="225">
        <v>0</v>
      </c>
      <c r="T120" s="226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7" t="s">
        <v>217</v>
      </c>
      <c r="AT120" s="227" t="s">
        <v>266</v>
      </c>
      <c r="AU120" s="227" t="s">
        <v>189</v>
      </c>
      <c r="AY120" s="21" t="s">
        <v>179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1" t="s">
        <v>81</v>
      </c>
      <c r="BK120" s="228">
        <f>ROUND(I120*H120,2)</f>
        <v>0</v>
      </c>
      <c r="BL120" s="21" t="s">
        <v>188</v>
      </c>
      <c r="BM120" s="227" t="s">
        <v>2642</v>
      </c>
    </row>
    <row r="121" s="2" customFormat="1">
      <c r="A121" s="42"/>
      <c r="B121" s="43"/>
      <c r="C121" s="44"/>
      <c r="D121" s="236" t="s">
        <v>272</v>
      </c>
      <c r="E121" s="44"/>
      <c r="F121" s="277" t="s">
        <v>2643</v>
      </c>
      <c r="G121" s="44"/>
      <c r="H121" s="44"/>
      <c r="I121" s="231"/>
      <c r="J121" s="44"/>
      <c r="K121" s="44"/>
      <c r="L121" s="48"/>
      <c r="M121" s="232"/>
      <c r="N121" s="233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272</v>
      </c>
      <c r="AU121" s="21" t="s">
        <v>189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2507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265</v>
      </c>
      <c r="G123" s="246"/>
      <c r="H123" s="249">
        <v>45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189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5" customFormat="1">
      <c r="A124" s="15"/>
      <c r="B124" s="256"/>
      <c r="C124" s="257"/>
      <c r="D124" s="236" t="s">
        <v>192</v>
      </c>
      <c r="E124" s="258" t="s">
        <v>19</v>
      </c>
      <c r="F124" s="259" t="s">
        <v>201</v>
      </c>
      <c r="G124" s="257"/>
      <c r="H124" s="260">
        <v>45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192</v>
      </c>
      <c r="AU124" s="266" t="s">
        <v>189</v>
      </c>
      <c r="AV124" s="15" t="s">
        <v>188</v>
      </c>
      <c r="AW124" s="15" t="s">
        <v>35</v>
      </c>
      <c r="AX124" s="15" t="s">
        <v>81</v>
      </c>
      <c r="AY124" s="266" t="s">
        <v>179</v>
      </c>
    </row>
    <row r="125" s="2" customFormat="1" ht="24.15" customHeight="1">
      <c r="A125" s="42"/>
      <c r="B125" s="43"/>
      <c r="C125" s="216" t="s">
        <v>240</v>
      </c>
      <c r="D125" s="216" t="s">
        <v>183</v>
      </c>
      <c r="E125" s="217" t="s">
        <v>2644</v>
      </c>
      <c r="F125" s="218" t="s">
        <v>2645</v>
      </c>
      <c r="G125" s="219" t="s">
        <v>325</v>
      </c>
      <c r="H125" s="220">
        <v>118</v>
      </c>
      <c r="I125" s="221"/>
      <c r="J125" s="222">
        <f>ROUND(I125*H125,2)</f>
        <v>0</v>
      </c>
      <c r="K125" s="218" t="s">
        <v>187</v>
      </c>
      <c r="L125" s="48"/>
      <c r="M125" s="223" t="s">
        <v>19</v>
      </c>
      <c r="N125" s="224" t="s">
        <v>45</v>
      </c>
      <c r="O125" s="8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188</v>
      </c>
      <c r="AT125" s="227" t="s">
        <v>183</v>
      </c>
      <c r="AU125" s="227" t="s">
        <v>189</v>
      </c>
      <c r="AY125" s="21" t="s">
        <v>179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1" t="s">
        <v>81</v>
      </c>
      <c r="BK125" s="228">
        <f>ROUND(I125*H125,2)</f>
        <v>0</v>
      </c>
      <c r="BL125" s="21" t="s">
        <v>188</v>
      </c>
      <c r="BM125" s="227" t="s">
        <v>2646</v>
      </c>
    </row>
    <row r="126" s="2" customFormat="1">
      <c r="A126" s="42"/>
      <c r="B126" s="43"/>
      <c r="C126" s="44"/>
      <c r="D126" s="229" t="s">
        <v>190</v>
      </c>
      <c r="E126" s="44"/>
      <c r="F126" s="230" t="s">
        <v>2647</v>
      </c>
      <c r="G126" s="44"/>
      <c r="H126" s="44"/>
      <c r="I126" s="231"/>
      <c r="J126" s="44"/>
      <c r="K126" s="44"/>
      <c r="L126" s="48"/>
      <c r="M126" s="232"/>
      <c r="N126" s="233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190</v>
      </c>
      <c r="AU126" s="21" t="s">
        <v>189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2507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2628</v>
      </c>
      <c r="G128" s="246"/>
      <c r="H128" s="249">
        <v>118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189</v>
      </c>
      <c r="AV128" s="14" t="s">
        <v>14</v>
      </c>
      <c r="AW128" s="14" t="s">
        <v>35</v>
      </c>
      <c r="AX128" s="14" t="s">
        <v>74</v>
      </c>
      <c r="AY128" s="255" t="s">
        <v>179</v>
      </c>
    </row>
    <row r="129" s="15" customFormat="1">
      <c r="A129" s="15"/>
      <c r="B129" s="256"/>
      <c r="C129" s="257"/>
      <c r="D129" s="236" t="s">
        <v>192</v>
      </c>
      <c r="E129" s="258" t="s">
        <v>19</v>
      </c>
      <c r="F129" s="259" t="s">
        <v>201</v>
      </c>
      <c r="G129" s="257"/>
      <c r="H129" s="260">
        <v>118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192</v>
      </c>
      <c r="AU129" s="266" t="s">
        <v>189</v>
      </c>
      <c r="AV129" s="15" t="s">
        <v>188</v>
      </c>
      <c r="AW129" s="15" t="s">
        <v>35</v>
      </c>
      <c r="AX129" s="15" t="s">
        <v>81</v>
      </c>
      <c r="AY129" s="266" t="s">
        <v>179</v>
      </c>
    </row>
    <row r="130" s="2" customFormat="1" ht="16.5" customHeight="1">
      <c r="A130" s="42"/>
      <c r="B130" s="43"/>
      <c r="C130" s="267" t="s">
        <v>217</v>
      </c>
      <c r="D130" s="267" t="s">
        <v>266</v>
      </c>
      <c r="E130" s="268" t="s">
        <v>2648</v>
      </c>
      <c r="F130" s="269" t="s">
        <v>2649</v>
      </c>
      <c r="G130" s="270" t="s">
        <v>325</v>
      </c>
      <c r="H130" s="271">
        <v>14</v>
      </c>
      <c r="I130" s="272"/>
      <c r="J130" s="273">
        <f>ROUND(I130*H130,2)</f>
        <v>0</v>
      </c>
      <c r="K130" s="269" t="s">
        <v>270</v>
      </c>
      <c r="L130" s="274"/>
      <c r="M130" s="275" t="s">
        <v>19</v>
      </c>
      <c r="N130" s="276" t="s">
        <v>45</v>
      </c>
      <c r="O130" s="88"/>
      <c r="P130" s="225">
        <f>O130*H130</f>
        <v>0</v>
      </c>
      <c r="Q130" s="225">
        <v>3.0000000000000001E-05</v>
      </c>
      <c r="R130" s="225">
        <f>Q130*H130</f>
        <v>0.00042000000000000002</v>
      </c>
      <c r="S130" s="225">
        <v>0</v>
      </c>
      <c r="T130" s="226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7" t="s">
        <v>217</v>
      </c>
      <c r="AT130" s="227" t="s">
        <v>266</v>
      </c>
      <c r="AU130" s="227" t="s">
        <v>189</v>
      </c>
      <c r="AY130" s="21" t="s">
        <v>179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1" t="s">
        <v>81</v>
      </c>
      <c r="BK130" s="228">
        <f>ROUND(I130*H130,2)</f>
        <v>0</v>
      </c>
      <c r="BL130" s="21" t="s">
        <v>188</v>
      </c>
      <c r="BM130" s="227" t="s">
        <v>2650</v>
      </c>
    </row>
    <row r="131" s="2" customFormat="1">
      <c r="A131" s="42"/>
      <c r="B131" s="43"/>
      <c r="C131" s="44"/>
      <c r="D131" s="236" t="s">
        <v>272</v>
      </c>
      <c r="E131" s="44"/>
      <c r="F131" s="277" t="s">
        <v>2651</v>
      </c>
      <c r="G131" s="44"/>
      <c r="H131" s="44"/>
      <c r="I131" s="231"/>
      <c r="J131" s="44"/>
      <c r="K131" s="44"/>
      <c r="L131" s="48"/>
      <c r="M131" s="232"/>
      <c r="N131" s="233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272</v>
      </c>
      <c r="AU131" s="21" t="s">
        <v>189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2507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4" customFormat="1">
      <c r="A133" s="14"/>
      <c r="B133" s="245"/>
      <c r="C133" s="246"/>
      <c r="D133" s="236" t="s">
        <v>192</v>
      </c>
      <c r="E133" s="247" t="s">
        <v>19</v>
      </c>
      <c r="F133" s="248" t="s">
        <v>982</v>
      </c>
      <c r="G133" s="246"/>
      <c r="H133" s="249">
        <v>14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192</v>
      </c>
      <c r="AU133" s="255" t="s">
        <v>189</v>
      </c>
      <c r="AV133" s="14" t="s">
        <v>14</v>
      </c>
      <c r="AW133" s="14" t="s">
        <v>35</v>
      </c>
      <c r="AX133" s="14" t="s">
        <v>74</v>
      </c>
      <c r="AY133" s="255" t="s">
        <v>179</v>
      </c>
    </row>
    <row r="134" s="15" customFormat="1">
      <c r="A134" s="15"/>
      <c r="B134" s="256"/>
      <c r="C134" s="257"/>
      <c r="D134" s="236" t="s">
        <v>192</v>
      </c>
      <c r="E134" s="258" t="s">
        <v>19</v>
      </c>
      <c r="F134" s="259" t="s">
        <v>201</v>
      </c>
      <c r="G134" s="257"/>
      <c r="H134" s="260">
        <v>14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192</v>
      </c>
      <c r="AU134" s="266" t="s">
        <v>189</v>
      </c>
      <c r="AV134" s="15" t="s">
        <v>188</v>
      </c>
      <c r="AW134" s="15" t="s">
        <v>35</v>
      </c>
      <c r="AX134" s="15" t="s">
        <v>81</v>
      </c>
      <c r="AY134" s="266" t="s">
        <v>179</v>
      </c>
    </row>
    <row r="135" s="2" customFormat="1" ht="16.5" customHeight="1">
      <c r="A135" s="42"/>
      <c r="B135" s="43"/>
      <c r="C135" s="267" t="s">
        <v>256</v>
      </c>
      <c r="D135" s="267" t="s">
        <v>266</v>
      </c>
      <c r="E135" s="268" t="s">
        <v>2652</v>
      </c>
      <c r="F135" s="269" t="s">
        <v>2653</v>
      </c>
      <c r="G135" s="270" t="s">
        <v>325</v>
      </c>
      <c r="H135" s="271">
        <v>14</v>
      </c>
      <c r="I135" s="272"/>
      <c r="J135" s="273">
        <f>ROUND(I135*H135,2)</f>
        <v>0</v>
      </c>
      <c r="K135" s="269" t="s">
        <v>270</v>
      </c>
      <c r="L135" s="274"/>
      <c r="M135" s="275" t="s">
        <v>19</v>
      </c>
      <c r="N135" s="276" t="s">
        <v>45</v>
      </c>
      <c r="O135" s="88"/>
      <c r="P135" s="225">
        <f>O135*H135</f>
        <v>0</v>
      </c>
      <c r="Q135" s="225">
        <v>0.014999999999999999</v>
      </c>
      <c r="R135" s="225">
        <f>Q135*H135</f>
        <v>0.20999999999999999</v>
      </c>
      <c r="S135" s="225">
        <v>0</v>
      </c>
      <c r="T135" s="226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7" t="s">
        <v>217</v>
      </c>
      <c r="AT135" s="227" t="s">
        <v>266</v>
      </c>
      <c r="AU135" s="227" t="s">
        <v>189</v>
      </c>
      <c r="AY135" s="21" t="s">
        <v>179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1" t="s">
        <v>81</v>
      </c>
      <c r="BK135" s="228">
        <f>ROUND(I135*H135,2)</f>
        <v>0</v>
      </c>
      <c r="BL135" s="21" t="s">
        <v>188</v>
      </c>
      <c r="BM135" s="227" t="s">
        <v>2654</v>
      </c>
    </row>
    <row r="136" s="2" customFormat="1">
      <c r="A136" s="42"/>
      <c r="B136" s="43"/>
      <c r="C136" s="44"/>
      <c r="D136" s="236" t="s">
        <v>272</v>
      </c>
      <c r="E136" s="44"/>
      <c r="F136" s="277" t="s">
        <v>2655</v>
      </c>
      <c r="G136" s="44"/>
      <c r="H136" s="44"/>
      <c r="I136" s="231"/>
      <c r="J136" s="44"/>
      <c r="K136" s="44"/>
      <c r="L136" s="48"/>
      <c r="M136" s="232"/>
      <c r="N136" s="233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272</v>
      </c>
      <c r="AU136" s="21" t="s">
        <v>189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2507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4" customFormat="1">
      <c r="A138" s="14"/>
      <c r="B138" s="245"/>
      <c r="C138" s="246"/>
      <c r="D138" s="236" t="s">
        <v>192</v>
      </c>
      <c r="E138" s="247" t="s">
        <v>19</v>
      </c>
      <c r="F138" s="248" t="s">
        <v>982</v>
      </c>
      <c r="G138" s="246"/>
      <c r="H138" s="249">
        <v>14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192</v>
      </c>
      <c r="AU138" s="255" t="s">
        <v>189</v>
      </c>
      <c r="AV138" s="14" t="s">
        <v>14</v>
      </c>
      <c r="AW138" s="14" t="s">
        <v>35</v>
      </c>
      <c r="AX138" s="14" t="s">
        <v>74</v>
      </c>
      <c r="AY138" s="255" t="s">
        <v>179</v>
      </c>
    </row>
    <row r="139" s="15" customFormat="1">
      <c r="A139" s="15"/>
      <c r="B139" s="256"/>
      <c r="C139" s="257"/>
      <c r="D139" s="236" t="s">
        <v>192</v>
      </c>
      <c r="E139" s="258" t="s">
        <v>19</v>
      </c>
      <c r="F139" s="259" t="s">
        <v>201</v>
      </c>
      <c r="G139" s="257"/>
      <c r="H139" s="260">
        <v>14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192</v>
      </c>
      <c r="AU139" s="266" t="s">
        <v>189</v>
      </c>
      <c r="AV139" s="15" t="s">
        <v>188</v>
      </c>
      <c r="AW139" s="15" t="s">
        <v>35</v>
      </c>
      <c r="AX139" s="15" t="s">
        <v>81</v>
      </c>
      <c r="AY139" s="266" t="s">
        <v>179</v>
      </c>
    </row>
    <row r="140" s="2" customFormat="1" ht="16.5" customHeight="1">
      <c r="A140" s="42"/>
      <c r="B140" s="43"/>
      <c r="C140" s="267" t="s">
        <v>225</v>
      </c>
      <c r="D140" s="267" t="s">
        <v>266</v>
      </c>
      <c r="E140" s="268" t="s">
        <v>2656</v>
      </c>
      <c r="F140" s="269" t="s">
        <v>2657</v>
      </c>
      <c r="G140" s="270" t="s">
        <v>325</v>
      </c>
      <c r="H140" s="271">
        <v>14</v>
      </c>
      <c r="I140" s="272"/>
      <c r="J140" s="273">
        <f>ROUND(I140*H140,2)</f>
        <v>0</v>
      </c>
      <c r="K140" s="269" t="s">
        <v>270</v>
      </c>
      <c r="L140" s="274"/>
      <c r="M140" s="275" t="s">
        <v>19</v>
      </c>
      <c r="N140" s="276" t="s">
        <v>45</v>
      </c>
      <c r="O140" s="8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7" t="s">
        <v>217</v>
      </c>
      <c r="AT140" s="227" t="s">
        <v>266</v>
      </c>
      <c r="AU140" s="227" t="s">
        <v>189</v>
      </c>
      <c r="AY140" s="21" t="s">
        <v>179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1" t="s">
        <v>81</v>
      </c>
      <c r="BK140" s="228">
        <f>ROUND(I140*H140,2)</f>
        <v>0</v>
      </c>
      <c r="BL140" s="21" t="s">
        <v>188</v>
      </c>
      <c r="BM140" s="227" t="s">
        <v>2658</v>
      </c>
    </row>
    <row r="141" s="2" customFormat="1">
      <c r="A141" s="42"/>
      <c r="B141" s="43"/>
      <c r="C141" s="44"/>
      <c r="D141" s="236" t="s">
        <v>272</v>
      </c>
      <c r="E141" s="44"/>
      <c r="F141" s="277" t="s">
        <v>2659</v>
      </c>
      <c r="G141" s="44"/>
      <c r="H141" s="44"/>
      <c r="I141" s="231"/>
      <c r="J141" s="44"/>
      <c r="K141" s="44"/>
      <c r="L141" s="48"/>
      <c r="M141" s="232"/>
      <c r="N141" s="233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272</v>
      </c>
      <c r="AU141" s="21" t="s">
        <v>189</v>
      </c>
    </row>
    <row r="142" s="13" customFormat="1">
      <c r="A142" s="13"/>
      <c r="B142" s="234"/>
      <c r="C142" s="235"/>
      <c r="D142" s="236" t="s">
        <v>192</v>
      </c>
      <c r="E142" s="237" t="s">
        <v>19</v>
      </c>
      <c r="F142" s="238" t="s">
        <v>2507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192</v>
      </c>
      <c r="AU142" s="244" t="s">
        <v>189</v>
      </c>
      <c r="AV142" s="13" t="s">
        <v>81</v>
      </c>
      <c r="AW142" s="13" t="s">
        <v>35</v>
      </c>
      <c r="AX142" s="13" t="s">
        <v>74</v>
      </c>
      <c r="AY142" s="244" t="s">
        <v>179</v>
      </c>
    </row>
    <row r="143" s="14" customFormat="1">
      <c r="A143" s="14"/>
      <c r="B143" s="245"/>
      <c r="C143" s="246"/>
      <c r="D143" s="236" t="s">
        <v>192</v>
      </c>
      <c r="E143" s="247" t="s">
        <v>19</v>
      </c>
      <c r="F143" s="248" t="s">
        <v>982</v>
      </c>
      <c r="G143" s="246"/>
      <c r="H143" s="249">
        <v>14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192</v>
      </c>
      <c r="AU143" s="255" t="s">
        <v>189</v>
      </c>
      <c r="AV143" s="14" t="s">
        <v>14</v>
      </c>
      <c r="AW143" s="14" t="s">
        <v>35</v>
      </c>
      <c r="AX143" s="14" t="s">
        <v>74</v>
      </c>
      <c r="AY143" s="255" t="s">
        <v>179</v>
      </c>
    </row>
    <row r="144" s="15" customFormat="1">
      <c r="A144" s="15"/>
      <c r="B144" s="256"/>
      <c r="C144" s="257"/>
      <c r="D144" s="236" t="s">
        <v>192</v>
      </c>
      <c r="E144" s="258" t="s">
        <v>19</v>
      </c>
      <c r="F144" s="259" t="s">
        <v>201</v>
      </c>
      <c r="G144" s="257"/>
      <c r="H144" s="260">
        <v>14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192</v>
      </c>
      <c r="AU144" s="266" t="s">
        <v>189</v>
      </c>
      <c r="AV144" s="15" t="s">
        <v>188</v>
      </c>
      <c r="AW144" s="15" t="s">
        <v>35</v>
      </c>
      <c r="AX144" s="15" t="s">
        <v>81</v>
      </c>
      <c r="AY144" s="266" t="s">
        <v>179</v>
      </c>
    </row>
    <row r="145" s="2" customFormat="1" ht="16.5" customHeight="1">
      <c r="A145" s="42"/>
      <c r="B145" s="43"/>
      <c r="C145" s="267" t="s">
        <v>181</v>
      </c>
      <c r="D145" s="267" t="s">
        <v>266</v>
      </c>
      <c r="E145" s="268" t="s">
        <v>2660</v>
      </c>
      <c r="F145" s="269" t="s">
        <v>2661</v>
      </c>
      <c r="G145" s="270" t="s">
        <v>325</v>
      </c>
      <c r="H145" s="271">
        <v>14</v>
      </c>
      <c r="I145" s="272"/>
      <c r="J145" s="273">
        <f>ROUND(I145*H145,2)</f>
        <v>0</v>
      </c>
      <c r="K145" s="269" t="s">
        <v>270</v>
      </c>
      <c r="L145" s="274"/>
      <c r="M145" s="275" t="s">
        <v>19</v>
      </c>
      <c r="N145" s="276" t="s">
        <v>45</v>
      </c>
      <c r="O145" s="88"/>
      <c r="P145" s="225">
        <f>O145*H145</f>
        <v>0</v>
      </c>
      <c r="Q145" s="225">
        <v>0.027</v>
      </c>
      <c r="R145" s="225">
        <f>Q145*H145</f>
        <v>0.378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217</v>
      </c>
      <c r="AT145" s="227" t="s">
        <v>266</v>
      </c>
      <c r="AU145" s="227" t="s">
        <v>189</v>
      </c>
      <c r="AY145" s="21" t="s">
        <v>179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1" t="s">
        <v>81</v>
      </c>
      <c r="BK145" s="228">
        <f>ROUND(I145*H145,2)</f>
        <v>0</v>
      </c>
      <c r="BL145" s="21" t="s">
        <v>188</v>
      </c>
      <c r="BM145" s="227" t="s">
        <v>2662</v>
      </c>
    </row>
    <row r="146" s="2" customFormat="1">
      <c r="A146" s="42"/>
      <c r="B146" s="43"/>
      <c r="C146" s="44"/>
      <c r="D146" s="236" t="s">
        <v>272</v>
      </c>
      <c r="E146" s="44"/>
      <c r="F146" s="277" t="s">
        <v>2659</v>
      </c>
      <c r="G146" s="44"/>
      <c r="H146" s="44"/>
      <c r="I146" s="231"/>
      <c r="J146" s="44"/>
      <c r="K146" s="44"/>
      <c r="L146" s="48"/>
      <c r="M146" s="232"/>
      <c r="N146" s="233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272</v>
      </c>
      <c r="AU146" s="21" t="s">
        <v>189</v>
      </c>
    </row>
    <row r="147" s="13" customFormat="1">
      <c r="A147" s="13"/>
      <c r="B147" s="234"/>
      <c r="C147" s="235"/>
      <c r="D147" s="236" t="s">
        <v>192</v>
      </c>
      <c r="E147" s="237" t="s">
        <v>19</v>
      </c>
      <c r="F147" s="238" t="s">
        <v>2507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192</v>
      </c>
      <c r="AU147" s="244" t="s">
        <v>189</v>
      </c>
      <c r="AV147" s="13" t="s">
        <v>81</v>
      </c>
      <c r="AW147" s="13" t="s">
        <v>35</v>
      </c>
      <c r="AX147" s="13" t="s">
        <v>74</v>
      </c>
      <c r="AY147" s="244" t="s">
        <v>179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982</v>
      </c>
      <c r="G148" s="246"/>
      <c r="H148" s="249">
        <v>14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189</v>
      </c>
      <c r="AV148" s="14" t="s">
        <v>14</v>
      </c>
      <c r="AW148" s="14" t="s">
        <v>35</v>
      </c>
      <c r="AX148" s="14" t="s">
        <v>74</v>
      </c>
      <c r="AY148" s="255" t="s">
        <v>179</v>
      </c>
    </row>
    <row r="149" s="15" customFormat="1">
      <c r="A149" s="15"/>
      <c r="B149" s="256"/>
      <c r="C149" s="257"/>
      <c r="D149" s="236" t="s">
        <v>192</v>
      </c>
      <c r="E149" s="258" t="s">
        <v>19</v>
      </c>
      <c r="F149" s="259" t="s">
        <v>201</v>
      </c>
      <c r="G149" s="257"/>
      <c r="H149" s="260">
        <v>14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192</v>
      </c>
      <c r="AU149" s="266" t="s">
        <v>189</v>
      </c>
      <c r="AV149" s="15" t="s">
        <v>188</v>
      </c>
      <c r="AW149" s="15" t="s">
        <v>35</v>
      </c>
      <c r="AX149" s="15" t="s">
        <v>81</v>
      </c>
      <c r="AY149" s="266" t="s">
        <v>179</v>
      </c>
    </row>
    <row r="150" s="2" customFormat="1" ht="16.5" customHeight="1">
      <c r="A150" s="42"/>
      <c r="B150" s="43"/>
      <c r="C150" s="267" t="s">
        <v>207</v>
      </c>
      <c r="D150" s="267" t="s">
        <v>266</v>
      </c>
      <c r="E150" s="268" t="s">
        <v>2663</v>
      </c>
      <c r="F150" s="269" t="s">
        <v>2664</v>
      </c>
      <c r="G150" s="270" t="s">
        <v>325</v>
      </c>
      <c r="H150" s="271">
        <v>14</v>
      </c>
      <c r="I150" s="272"/>
      <c r="J150" s="273">
        <f>ROUND(I150*H150,2)</f>
        <v>0</v>
      </c>
      <c r="K150" s="269" t="s">
        <v>270</v>
      </c>
      <c r="L150" s="274"/>
      <c r="M150" s="275" t="s">
        <v>19</v>
      </c>
      <c r="N150" s="276" t="s">
        <v>45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217</v>
      </c>
      <c r="AT150" s="227" t="s">
        <v>266</v>
      </c>
      <c r="AU150" s="227" t="s">
        <v>189</v>
      </c>
      <c r="AY150" s="21" t="s">
        <v>179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1" t="s">
        <v>81</v>
      </c>
      <c r="BK150" s="228">
        <f>ROUND(I150*H150,2)</f>
        <v>0</v>
      </c>
      <c r="BL150" s="21" t="s">
        <v>188</v>
      </c>
      <c r="BM150" s="227" t="s">
        <v>2665</v>
      </c>
    </row>
    <row r="151" s="2" customFormat="1">
      <c r="A151" s="42"/>
      <c r="B151" s="43"/>
      <c r="C151" s="44"/>
      <c r="D151" s="236" t="s">
        <v>272</v>
      </c>
      <c r="E151" s="44"/>
      <c r="F151" s="277" t="s">
        <v>2659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272</v>
      </c>
      <c r="AU151" s="21" t="s">
        <v>189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2507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4" customFormat="1">
      <c r="A153" s="14"/>
      <c r="B153" s="245"/>
      <c r="C153" s="246"/>
      <c r="D153" s="236" t="s">
        <v>192</v>
      </c>
      <c r="E153" s="247" t="s">
        <v>19</v>
      </c>
      <c r="F153" s="248" t="s">
        <v>982</v>
      </c>
      <c r="G153" s="246"/>
      <c r="H153" s="249">
        <v>14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192</v>
      </c>
      <c r="AU153" s="255" t="s">
        <v>189</v>
      </c>
      <c r="AV153" s="14" t="s">
        <v>14</v>
      </c>
      <c r="AW153" s="14" t="s">
        <v>35</v>
      </c>
      <c r="AX153" s="14" t="s">
        <v>74</v>
      </c>
      <c r="AY153" s="255" t="s">
        <v>179</v>
      </c>
    </row>
    <row r="154" s="15" customFormat="1">
      <c r="A154" s="15"/>
      <c r="B154" s="256"/>
      <c r="C154" s="257"/>
      <c r="D154" s="236" t="s">
        <v>192</v>
      </c>
      <c r="E154" s="258" t="s">
        <v>19</v>
      </c>
      <c r="F154" s="259" t="s">
        <v>201</v>
      </c>
      <c r="G154" s="257"/>
      <c r="H154" s="260">
        <v>14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192</v>
      </c>
      <c r="AU154" s="266" t="s">
        <v>189</v>
      </c>
      <c r="AV154" s="15" t="s">
        <v>188</v>
      </c>
      <c r="AW154" s="15" t="s">
        <v>35</v>
      </c>
      <c r="AX154" s="15" t="s">
        <v>81</v>
      </c>
      <c r="AY154" s="266" t="s">
        <v>179</v>
      </c>
    </row>
    <row r="155" s="2" customFormat="1" ht="16.5" customHeight="1">
      <c r="A155" s="42"/>
      <c r="B155" s="43"/>
      <c r="C155" s="267" t="s">
        <v>220</v>
      </c>
      <c r="D155" s="267" t="s">
        <v>266</v>
      </c>
      <c r="E155" s="268" t="s">
        <v>2666</v>
      </c>
      <c r="F155" s="269" t="s">
        <v>2667</v>
      </c>
      <c r="G155" s="270" t="s">
        <v>325</v>
      </c>
      <c r="H155" s="271">
        <v>13</v>
      </c>
      <c r="I155" s="272"/>
      <c r="J155" s="273">
        <f>ROUND(I155*H155,2)</f>
        <v>0</v>
      </c>
      <c r="K155" s="269" t="s">
        <v>270</v>
      </c>
      <c r="L155" s="274"/>
      <c r="M155" s="275" t="s">
        <v>19</v>
      </c>
      <c r="N155" s="276" t="s">
        <v>45</v>
      </c>
      <c r="O155" s="88"/>
      <c r="P155" s="225">
        <f>O155*H155</f>
        <v>0</v>
      </c>
      <c r="Q155" s="225">
        <v>3.0000000000000001E-05</v>
      </c>
      <c r="R155" s="225">
        <f>Q155*H155</f>
        <v>0.00038999999999999999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217</v>
      </c>
      <c r="AT155" s="227" t="s">
        <v>266</v>
      </c>
      <c r="AU155" s="227" t="s">
        <v>189</v>
      </c>
      <c r="AY155" s="21" t="s">
        <v>179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1" t="s">
        <v>81</v>
      </c>
      <c r="BK155" s="228">
        <f>ROUND(I155*H155,2)</f>
        <v>0</v>
      </c>
      <c r="BL155" s="21" t="s">
        <v>188</v>
      </c>
      <c r="BM155" s="227" t="s">
        <v>2668</v>
      </c>
    </row>
    <row r="156" s="2" customFormat="1">
      <c r="A156" s="42"/>
      <c r="B156" s="43"/>
      <c r="C156" s="44"/>
      <c r="D156" s="236" t="s">
        <v>272</v>
      </c>
      <c r="E156" s="44"/>
      <c r="F156" s="277" t="s">
        <v>2659</v>
      </c>
      <c r="G156" s="44"/>
      <c r="H156" s="44"/>
      <c r="I156" s="231"/>
      <c r="J156" s="44"/>
      <c r="K156" s="44"/>
      <c r="L156" s="48"/>
      <c r="M156" s="232"/>
      <c r="N156" s="233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272</v>
      </c>
      <c r="AU156" s="21" t="s">
        <v>189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2507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189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4" customFormat="1">
      <c r="A158" s="14"/>
      <c r="B158" s="245"/>
      <c r="C158" s="246"/>
      <c r="D158" s="236" t="s">
        <v>192</v>
      </c>
      <c r="E158" s="247" t="s">
        <v>19</v>
      </c>
      <c r="F158" s="248" t="s">
        <v>1779</v>
      </c>
      <c r="G158" s="246"/>
      <c r="H158" s="249">
        <v>13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192</v>
      </c>
      <c r="AU158" s="255" t="s">
        <v>189</v>
      </c>
      <c r="AV158" s="14" t="s">
        <v>14</v>
      </c>
      <c r="AW158" s="14" t="s">
        <v>35</v>
      </c>
      <c r="AX158" s="14" t="s">
        <v>74</v>
      </c>
      <c r="AY158" s="255" t="s">
        <v>179</v>
      </c>
    </row>
    <row r="159" s="15" customFormat="1">
      <c r="A159" s="15"/>
      <c r="B159" s="256"/>
      <c r="C159" s="257"/>
      <c r="D159" s="236" t="s">
        <v>192</v>
      </c>
      <c r="E159" s="258" t="s">
        <v>19</v>
      </c>
      <c r="F159" s="259" t="s">
        <v>201</v>
      </c>
      <c r="G159" s="257"/>
      <c r="H159" s="260">
        <v>13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192</v>
      </c>
      <c r="AU159" s="266" t="s">
        <v>189</v>
      </c>
      <c r="AV159" s="15" t="s">
        <v>188</v>
      </c>
      <c r="AW159" s="15" t="s">
        <v>35</v>
      </c>
      <c r="AX159" s="15" t="s">
        <v>81</v>
      </c>
      <c r="AY159" s="266" t="s">
        <v>179</v>
      </c>
    </row>
    <row r="160" s="2" customFormat="1" ht="16.5" customHeight="1">
      <c r="A160" s="42"/>
      <c r="B160" s="43"/>
      <c r="C160" s="267" t="s">
        <v>297</v>
      </c>
      <c r="D160" s="267" t="s">
        <v>266</v>
      </c>
      <c r="E160" s="268" t="s">
        <v>2669</v>
      </c>
      <c r="F160" s="269" t="s">
        <v>2670</v>
      </c>
      <c r="G160" s="270" t="s">
        <v>325</v>
      </c>
      <c r="H160" s="271">
        <v>6</v>
      </c>
      <c r="I160" s="272"/>
      <c r="J160" s="273">
        <f>ROUND(I160*H160,2)</f>
        <v>0</v>
      </c>
      <c r="K160" s="269" t="s">
        <v>270</v>
      </c>
      <c r="L160" s="274"/>
      <c r="M160" s="275" t="s">
        <v>19</v>
      </c>
      <c r="N160" s="276" t="s">
        <v>45</v>
      </c>
      <c r="O160" s="8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217</v>
      </c>
      <c r="AT160" s="227" t="s">
        <v>266</v>
      </c>
      <c r="AU160" s="227" t="s">
        <v>189</v>
      </c>
      <c r="AY160" s="21" t="s">
        <v>179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1" t="s">
        <v>81</v>
      </c>
      <c r="BK160" s="228">
        <f>ROUND(I160*H160,2)</f>
        <v>0</v>
      </c>
      <c r="BL160" s="21" t="s">
        <v>188</v>
      </c>
      <c r="BM160" s="227" t="s">
        <v>2671</v>
      </c>
    </row>
    <row r="161" s="2" customFormat="1">
      <c r="A161" s="42"/>
      <c r="B161" s="43"/>
      <c r="C161" s="44"/>
      <c r="D161" s="236" t="s">
        <v>272</v>
      </c>
      <c r="E161" s="44"/>
      <c r="F161" s="277" t="s">
        <v>2672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272</v>
      </c>
      <c r="AU161" s="21" t="s">
        <v>189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2507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189</v>
      </c>
      <c r="AV162" s="13" t="s">
        <v>81</v>
      </c>
      <c r="AW162" s="13" t="s">
        <v>35</v>
      </c>
      <c r="AX162" s="13" t="s">
        <v>74</v>
      </c>
      <c r="AY162" s="244" t="s">
        <v>179</v>
      </c>
    </row>
    <row r="163" s="14" customFormat="1">
      <c r="A163" s="14"/>
      <c r="B163" s="245"/>
      <c r="C163" s="246"/>
      <c r="D163" s="236" t="s">
        <v>192</v>
      </c>
      <c r="E163" s="247" t="s">
        <v>19</v>
      </c>
      <c r="F163" s="248" t="s">
        <v>674</v>
      </c>
      <c r="G163" s="246"/>
      <c r="H163" s="249">
        <v>6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192</v>
      </c>
      <c r="AU163" s="255" t="s">
        <v>189</v>
      </c>
      <c r="AV163" s="14" t="s">
        <v>14</v>
      </c>
      <c r="AW163" s="14" t="s">
        <v>35</v>
      </c>
      <c r="AX163" s="14" t="s">
        <v>74</v>
      </c>
      <c r="AY163" s="255" t="s">
        <v>179</v>
      </c>
    </row>
    <row r="164" s="15" customFormat="1">
      <c r="A164" s="15"/>
      <c r="B164" s="256"/>
      <c r="C164" s="257"/>
      <c r="D164" s="236" t="s">
        <v>192</v>
      </c>
      <c r="E164" s="258" t="s">
        <v>19</v>
      </c>
      <c r="F164" s="259" t="s">
        <v>201</v>
      </c>
      <c r="G164" s="257"/>
      <c r="H164" s="260">
        <v>6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192</v>
      </c>
      <c r="AU164" s="266" t="s">
        <v>189</v>
      </c>
      <c r="AV164" s="15" t="s">
        <v>188</v>
      </c>
      <c r="AW164" s="15" t="s">
        <v>35</v>
      </c>
      <c r="AX164" s="15" t="s">
        <v>81</v>
      </c>
      <c r="AY164" s="266" t="s">
        <v>179</v>
      </c>
    </row>
    <row r="165" s="2" customFormat="1" ht="16.5" customHeight="1">
      <c r="A165" s="42"/>
      <c r="B165" s="43"/>
      <c r="C165" s="267" t="s">
        <v>8</v>
      </c>
      <c r="D165" s="267" t="s">
        <v>266</v>
      </c>
      <c r="E165" s="268" t="s">
        <v>2673</v>
      </c>
      <c r="F165" s="269" t="s">
        <v>2674</v>
      </c>
      <c r="G165" s="270" t="s">
        <v>325</v>
      </c>
      <c r="H165" s="271">
        <v>3</v>
      </c>
      <c r="I165" s="272"/>
      <c r="J165" s="273">
        <f>ROUND(I165*H165,2)</f>
        <v>0</v>
      </c>
      <c r="K165" s="269" t="s">
        <v>270</v>
      </c>
      <c r="L165" s="274"/>
      <c r="M165" s="275" t="s">
        <v>19</v>
      </c>
      <c r="N165" s="276" t="s">
        <v>45</v>
      </c>
      <c r="O165" s="88"/>
      <c r="P165" s="225">
        <f>O165*H165</f>
        <v>0</v>
      </c>
      <c r="Q165" s="225">
        <v>0.0050000000000000001</v>
      </c>
      <c r="R165" s="225">
        <f>Q165*H165</f>
        <v>0.014999999999999999</v>
      </c>
      <c r="S165" s="225">
        <v>0</v>
      </c>
      <c r="T165" s="226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7" t="s">
        <v>217</v>
      </c>
      <c r="AT165" s="227" t="s">
        <v>266</v>
      </c>
      <c r="AU165" s="227" t="s">
        <v>189</v>
      </c>
      <c r="AY165" s="21" t="s">
        <v>179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1" t="s">
        <v>81</v>
      </c>
      <c r="BK165" s="228">
        <f>ROUND(I165*H165,2)</f>
        <v>0</v>
      </c>
      <c r="BL165" s="21" t="s">
        <v>188</v>
      </c>
      <c r="BM165" s="227" t="s">
        <v>2675</v>
      </c>
    </row>
    <row r="166" s="2" customFormat="1">
      <c r="A166" s="42"/>
      <c r="B166" s="43"/>
      <c r="C166" s="44"/>
      <c r="D166" s="236" t="s">
        <v>272</v>
      </c>
      <c r="E166" s="44"/>
      <c r="F166" s="277" t="s">
        <v>2672</v>
      </c>
      <c r="G166" s="44"/>
      <c r="H166" s="44"/>
      <c r="I166" s="231"/>
      <c r="J166" s="44"/>
      <c r="K166" s="44"/>
      <c r="L166" s="48"/>
      <c r="M166" s="232"/>
      <c r="N166" s="233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272</v>
      </c>
      <c r="AU166" s="21" t="s">
        <v>189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2507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449</v>
      </c>
      <c r="G168" s="246"/>
      <c r="H168" s="249">
        <v>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5" customFormat="1">
      <c r="A169" s="15"/>
      <c r="B169" s="256"/>
      <c r="C169" s="257"/>
      <c r="D169" s="236" t="s">
        <v>192</v>
      </c>
      <c r="E169" s="258" t="s">
        <v>19</v>
      </c>
      <c r="F169" s="259" t="s">
        <v>201</v>
      </c>
      <c r="G169" s="257"/>
      <c r="H169" s="260">
        <v>3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192</v>
      </c>
      <c r="AU169" s="266" t="s">
        <v>189</v>
      </c>
      <c r="AV169" s="15" t="s">
        <v>188</v>
      </c>
      <c r="AW169" s="15" t="s">
        <v>35</v>
      </c>
      <c r="AX169" s="15" t="s">
        <v>81</v>
      </c>
      <c r="AY169" s="266" t="s">
        <v>179</v>
      </c>
    </row>
    <row r="170" s="2" customFormat="1" ht="16.5" customHeight="1">
      <c r="A170" s="42"/>
      <c r="B170" s="43"/>
      <c r="C170" s="267" t="s">
        <v>229</v>
      </c>
      <c r="D170" s="267" t="s">
        <v>266</v>
      </c>
      <c r="E170" s="268" t="s">
        <v>2676</v>
      </c>
      <c r="F170" s="269" t="s">
        <v>2677</v>
      </c>
      <c r="G170" s="270" t="s">
        <v>325</v>
      </c>
      <c r="H170" s="271">
        <v>6</v>
      </c>
      <c r="I170" s="272"/>
      <c r="J170" s="273">
        <f>ROUND(I170*H170,2)</f>
        <v>0</v>
      </c>
      <c r="K170" s="269" t="s">
        <v>270</v>
      </c>
      <c r="L170" s="274"/>
      <c r="M170" s="275" t="s">
        <v>19</v>
      </c>
      <c r="N170" s="276" t="s">
        <v>45</v>
      </c>
      <c r="O170" s="8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217</v>
      </c>
      <c r="AT170" s="227" t="s">
        <v>266</v>
      </c>
      <c r="AU170" s="227" t="s">
        <v>189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188</v>
      </c>
      <c r="BM170" s="227" t="s">
        <v>2678</v>
      </c>
    </row>
    <row r="171" s="2" customFormat="1">
      <c r="A171" s="42"/>
      <c r="B171" s="43"/>
      <c r="C171" s="44"/>
      <c r="D171" s="236" t="s">
        <v>272</v>
      </c>
      <c r="E171" s="44"/>
      <c r="F171" s="277" t="s">
        <v>2672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272</v>
      </c>
      <c r="AU171" s="21" t="s">
        <v>189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2507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4" customFormat="1">
      <c r="A173" s="14"/>
      <c r="B173" s="245"/>
      <c r="C173" s="246"/>
      <c r="D173" s="236" t="s">
        <v>192</v>
      </c>
      <c r="E173" s="247" t="s">
        <v>19</v>
      </c>
      <c r="F173" s="248" t="s">
        <v>674</v>
      </c>
      <c r="G173" s="246"/>
      <c r="H173" s="249">
        <v>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192</v>
      </c>
      <c r="AU173" s="255" t="s">
        <v>189</v>
      </c>
      <c r="AV173" s="14" t="s">
        <v>14</v>
      </c>
      <c r="AW173" s="14" t="s">
        <v>35</v>
      </c>
      <c r="AX173" s="14" t="s">
        <v>74</v>
      </c>
      <c r="AY173" s="255" t="s">
        <v>179</v>
      </c>
    </row>
    <row r="174" s="15" customFormat="1">
      <c r="A174" s="15"/>
      <c r="B174" s="256"/>
      <c r="C174" s="257"/>
      <c r="D174" s="236" t="s">
        <v>192</v>
      </c>
      <c r="E174" s="258" t="s">
        <v>19</v>
      </c>
      <c r="F174" s="259" t="s">
        <v>201</v>
      </c>
      <c r="G174" s="257"/>
      <c r="H174" s="260">
        <v>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192</v>
      </c>
      <c r="AU174" s="266" t="s">
        <v>189</v>
      </c>
      <c r="AV174" s="15" t="s">
        <v>188</v>
      </c>
      <c r="AW174" s="15" t="s">
        <v>35</v>
      </c>
      <c r="AX174" s="15" t="s">
        <v>81</v>
      </c>
      <c r="AY174" s="266" t="s">
        <v>179</v>
      </c>
    </row>
    <row r="175" s="2" customFormat="1" ht="16.5" customHeight="1">
      <c r="A175" s="42"/>
      <c r="B175" s="43"/>
      <c r="C175" s="267" t="s">
        <v>254</v>
      </c>
      <c r="D175" s="267" t="s">
        <v>266</v>
      </c>
      <c r="E175" s="268" t="s">
        <v>2679</v>
      </c>
      <c r="F175" s="269" t="s">
        <v>2680</v>
      </c>
      <c r="G175" s="270" t="s">
        <v>325</v>
      </c>
      <c r="H175" s="271">
        <v>17</v>
      </c>
      <c r="I175" s="272"/>
      <c r="J175" s="273">
        <f>ROUND(I175*H175,2)</f>
        <v>0</v>
      </c>
      <c r="K175" s="269" t="s">
        <v>270</v>
      </c>
      <c r="L175" s="274"/>
      <c r="M175" s="275" t="s">
        <v>19</v>
      </c>
      <c r="N175" s="276" t="s">
        <v>45</v>
      </c>
      <c r="O175" s="8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7" t="s">
        <v>217</v>
      </c>
      <c r="AT175" s="227" t="s">
        <v>266</v>
      </c>
      <c r="AU175" s="227" t="s">
        <v>189</v>
      </c>
      <c r="AY175" s="21" t="s">
        <v>179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1" t="s">
        <v>81</v>
      </c>
      <c r="BK175" s="228">
        <f>ROUND(I175*H175,2)</f>
        <v>0</v>
      </c>
      <c r="BL175" s="21" t="s">
        <v>188</v>
      </c>
      <c r="BM175" s="227" t="s">
        <v>2681</v>
      </c>
    </row>
    <row r="176" s="2" customFormat="1">
      <c r="A176" s="42"/>
      <c r="B176" s="43"/>
      <c r="C176" s="44"/>
      <c r="D176" s="236" t="s">
        <v>272</v>
      </c>
      <c r="E176" s="44"/>
      <c r="F176" s="277" t="s">
        <v>2672</v>
      </c>
      <c r="G176" s="44"/>
      <c r="H176" s="44"/>
      <c r="I176" s="231"/>
      <c r="J176" s="44"/>
      <c r="K176" s="44"/>
      <c r="L176" s="48"/>
      <c r="M176" s="232"/>
      <c r="N176" s="233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272</v>
      </c>
      <c r="AU176" s="21" t="s">
        <v>189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2507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189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2196</v>
      </c>
      <c r="G178" s="246"/>
      <c r="H178" s="249">
        <v>17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189</v>
      </c>
      <c r="AV178" s="14" t="s">
        <v>14</v>
      </c>
      <c r="AW178" s="14" t="s">
        <v>35</v>
      </c>
      <c r="AX178" s="14" t="s">
        <v>74</v>
      </c>
      <c r="AY178" s="255" t="s">
        <v>179</v>
      </c>
    </row>
    <row r="179" s="15" customFormat="1">
      <c r="A179" s="15"/>
      <c r="B179" s="256"/>
      <c r="C179" s="257"/>
      <c r="D179" s="236" t="s">
        <v>192</v>
      </c>
      <c r="E179" s="258" t="s">
        <v>19</v>
      </c>
      <c r="F179" s="259" t="s">
        <v>201</v>
      </c>
      <c r="G179" s="257"/>
      <c r="H179" s="260">
        <v>17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192</v>
      </c>
      <c r="AU179" s="266" t="s">
        <v>189</v>
      </c>
      <c r="AV179" s="15" t="s">
        <v>188</v>
      </c>
      <c r="AW179" s="15" t="s">
        <v>35</v>
      </c>
      <c r="AX179" s="15" t="s">
        <v>81</v>
      </c>
      <c r="AY179" s="266" t="s">
        <v>179</v>
      </c>
    </row>
    <row r="180" s="2" customFormat="1" ht="16.5" customHeight="1">
      <c r="A180" s="42"/>
      <c r="B180" s="43"/>
      <c r="C180" s="267" t="s">
        <v>288</v>
      </c>
      <c r="D180" s="267" t="s">
        <v>266</v>
      </c>
      <c r="E180" s="268" t="s">
        <v>2682</v>
      </c>
      <c r="F180" s="269" t="s">
        <v>2683</v>
      </c>
      <c r="G180" s="270" t="s">
        <v>325</v>
      </c>
      <c r="H180" s="271">
        <v>3</v>
      </c>
      <c r="I180" s="272"/>
      <c r="J180" s="273">
        <f>ROUND(I180*H180,2)</f>
        <v>0</v>
      </c>
      <c r="K180" s="269" t="s">
        <v>270</v>
      </c>
      <c r="L180" s="274"/>
      <c r="M180" s="275" t="s">
        <v>19</v>
      </c>
      <c r="N180" s="276" t="s">
        <v>45</v>
      </c>
      <c r="O180" s="88"/>
      <c r="P180" s="225">
        <f>O180*H180</f>
        <v>0</v>
      </c>
      <c r="Q180" s="225">
        <v>0.0089999999999999993</v>
      </c>
      <c r="R180" s="225">
        <f>Q180*H180</f>
        <v>0.026999999999999996</v>
      </c>
      <c r="S180" s="225">
        <v>0</v>
      </c>
      <c r="T180" s="226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7" t="s">
        <v>217</v>
      </c>
      <c r="AT180" s="227" t="s">
        <v>266</v>
      </c>
      <c r="AU180" s="227" t="s">
        <v>189</v>
      </c>
      <c r="AY180" s="21" t="s">
        <v>179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1" t="s">
        <v>81</v>
      </c>
      <c r="BK180" s="228">
        <f>ROUND(I180*H180,2)</f>
        <v>0</v>
      </c>
      <c r="BL180" s="21" t="s">
        <v>188</v>
      </c>
      <c r="BM180" s="227" t="s">
        <v>211</v>
      </c>
    </row>
    <row r="181" s="2" customFormat="1">
      <c r="A181" s="42"/>
      <c r="B181" s="43"/>
      <c r="C181" s="44"/>
      <c r="D181" s="236" t="s">
        <v>272</v>
      </c>
      <c r="E181" s="44"/>
      <c r="F181" s="277" t="s">
        <v>2684</v>
      </c>
      <c r="G181" s="44"/>
      <c r="H181" s="44"/>
      <c r="I181" s="231"/>
      <c r="J181" s="44"/>
      <c r="K181" s="44"/>
      <c r="L181" s="48"/>
      <c r="M181" s="232"/>
      <c r="N181" s="233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1" t="s">
        <v>272</v>
      </c>
      <c r="AU181" s="21" t="s">
        <v>189</v>
      </c>
    </row>
    <row r="182" s="13" customFormat="1">
      <c r="A182" s="13"/>
      <c r="B182" s="234"/>
      <c r="C182" s="235"/>
      <c r="D182" s="236" t="s">
        <v>192</v>
      </c>
      <c r="E182" s="237" t="s">
        <v>19</v>
      </c>
      <c r="F182" s="238" t="s">
        <v>2507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192</v>
      </c>
      <c r="AU182" s="244" t="s">
        <v>189</v>
      </c>
      <c r="AV182" s="13" t="s">
        <v>81</v>
      </c>
      <c r="AW182" s="13" t="s">
        <v>35</v>
      </c>
      <c r="AX182" s="13" t="s">
        <v>74</v>
      </c>
      <c r="AY182" s="244" t="s">
        <v>179</v>
      </c>
    </row>
    <row r="183" s="14" customFormat="1">
      <c r="A183" s="14"/>
      <c r="B183" s="245"/>
      <c r="C183" s="246"/>
      <c r="D183" s="236" t="s">
        <v>192</v>
      </c>
      <c r="E183" s="247" t="s">
        <v>19</v>
      </c>
      <c r="F183" s="248" t="s">
        <v>449</v>
      </c>
      <c r="G183" s="246"/>
      <c r="H183" s="249">
        <v>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192</v>
      </c>
      <c r="AU183" s="255" t="s">
        <v>189</v>
      </c>
      <c r="AV183" s="14" t="s">
        <v>14</v>
      </c>
      <c r="AW183" s="14" t="s">
        <v>35</v>
      </c>
      <c r="AX183" s="14" t="s">
        <v>74</v>
      </c>
      <c r="AY183" s="255" t="s">
        <v>179</v>
      </c>
    </row>
    <row r="184" s="15" customFormat="1">
      <c r="A184" s="15"/>
      <c r="B184" s="256"/>
      <c r="C184" s="257"/>
      <c r="D184" s="236" t="s">
        <v>192</v>
      </c>
      <c r="E184" s="258" t="s">
        <v>19</v>
      </c>
      <c r="F184" s="259" t="s">
        <v>201</v>
      </c>
      <c r="G184" s="257"/>
      <c r="H184" s="260">
        <v>3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192</v>
      </c>
      <c r="AU184" s="266" t="s">
        <v>189</v>
      </c>
      <c r="AV184" s="15" t="s">
        <v>188</v>
      </c>
      <c r="AW184" s="15" t="s">
        <v>35</v>
      </c>
      <c r="AX184" s="15" t="s">
        <v>81</v>
      </c>
      <c r="AY184" s="266" t="s">
        <v>179</v>
      </c>
    </row>
    <row r="185" s="2" customFormat="1" ht="16.5" customHeight="1">
      <c r="A185" s="42"/>
      <c r="B185" s="43"/>
      <c r="C185" s="216" t="s">
        <v>328</v>
      </c>
      <c r="D185" s="216" t="s">
        <v>183</v>
      </c>
      <c r="E185" s="217" t="s">
        <v>2685</v>
      </c>
      <c r="F185" s="218" t="s">
        <v>2686</v>
      </c>
      <c r="G185" s="219" t="s">
        <v>325</v>
      </c>
      <c r="H185" s="220">
        <v>3</v>
      </c>
      <c r="I185" s="221"/>
      <c r="J185" s="222">
        <f>ROUND(I185*H185,2)</f>
        <v>0</v>
      </c>
      <c r="K185" s="218" t="s">
        <v>187</v>
      </c>
      <c r="L185" s="48"/>
      <c r="M185" s="223" t="s">
        <v>19</v>
      </c>
      <c r="N185" s="224" t="s">
        <v>45</v>
      </c>
      <c r="O185" s="88"/>
      <c r="P185" s="225">
        <f>O185*H185</f>
        <v>0</v>
      </c>
      <c r="Q185" s="225">
        <v>5.0000000000000002E-05</v>
      </c>
      <c r="R185" s="225">
        <f>Q185*H185</f>
        <v>0.00015000000000000001</v>
      </c>
      <c r="S185" s="225">
        <v>0</v>
      </c>
      <c r="T185" s="226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7" t="s">
        <v>188</v>
      </c>
      <c r="AT185" s="227" t="s">
        <v>183</v>
      </c>
      <c r="AU185" s="227" t="s">
        <v>189</v>
      </c>
      <c r="AY185" s="21" t="s">
        <v>179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1" t="s">
        <v>81</v>
      </c>
      <c r="BK185" s="228">
        <f>ROUND(I185*H185,2)</f>
        <v>0</v>
      </c>
      <c r="BL185" s="21" t="s">
        <v>188</v>
      </c>
      <c r="BM185" s="227" t="s">
        <v>2687</v>
      </c>
    </row>
    <row r="186" s="2" customFormat="1">
      <c r="A186" s="42"/>
      <c r="B186" s="43"/>
      <c r="C186" s="44"/>
      <c r="D186" s="229" t="s">
        <v>190</v>
      </c>
      <c r="E186" s="44"/>
      <c r="F186" s="230" t="s">
        <v>2688</v>
      </c>
      <c r="G186" s="44"/>
      <c r="H186" s="44"/>
      <c r="I186" s="231"/>
      <c r="J186" s="44"/>
      <c r="K186" s="44"/>
      <c r="L186" s="48"/>
      <c r="M186" s="232"/>
      <c r="N186" s="233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190</v>
      </c>
      <c r="AU186" s="21" t="s">
        <v>189</v>
      </c>
    </row>
    <row r="187" s="2" customFormat="1" ht="16.5" customHeight="1">
      <c r="A187" s="42"/>
      <c r="B187" s="43"/>
      <c r="C187" s="216" t="s">
        <v>294</v>
      </c>
      <c r="D187" s="216" t="s">
        <v>183</v>
      </c>
      <c r="E187" s="217" t="s">
        <v>2689</v>
      </c>
      <c r="F187" s="218" t="s">
        <v>2690</v>
      </c>
      <c r="G187" s="219" t="s">
        <v>325</v>
      </c>
      <c r="H187" s="220">
        <v>115</v>
      </c>
      <c r="I187" s="221"/>
      <c r="J187" s="222">
        <f>ROUND(I187*H187,2)</f>
        <v>0</v>
      </c>
      <c r="K187" s="218" t="s">
        <v>187</v>
      </c>
      <c r="L187" s="48"/>
      <c r="M187" s="223" t="s">
        <v>19</v>
      </c>
      <c r="N187" s="224" t="s">
        <v>45</v>
      </c>
      <c r="O187" s="88"/>
      <c r="P187" s="225">
        <f>O187*H187</f>
        <v>0</v>
      </c>
      <c r="Q187" s="225">
        <v>5.0000000000000002E-05</v>
      </c>
      <c r="R187" s="225">
        <f>Q187*H187</f>
        <v>0.0057499999999999999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188</v>
      </c>
      <c r="AT187" s="227" t="s">
        <v>183</v>
      </c>
      <c r="AU187" s="227" t="s">
        <v>189</v>
      </c>
      <c r="AY187" s="21" t="s">
        <v>179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1" t="s">
        <v>81</v>
      </c>
      <c r="BK187" s="228">
        <f>ROUND(I187*H187,2)</f>
        <v>0</v>
      </c>
      <c r="BL187" s="21" t="s">
        <v>188</v>
      </c>
      <c r="BM187" s="227" t="s">
        <v>297</v>
      </c>
    </row>
    <row r="188" s="2" customFormat="1">
      <c r="A188" s="42"/>
      <c r="B188" s="43"/>
      <c r="C188" s="44"/>
      <c r="D188" s="229" t="s">
        <v>190</v>
      </c>
      <c r="E188" s="44"/>
      <c r="F188" s="230" t="s">
        <v>2691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190</v>
      </c>
      <c r="AU188" s="21" t="s">
        <v>189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2692</v>
      </c>
      <c r="G189" s="246"/>
      <c r="H189" s="249">
        <v>115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5" customFormat="1">
      <c r="A190" s="15"/>
      <c r="B190" s="256"/>
      <c r="C190" s="257"/>
      <c r="D190" s="236" t="s">
        <v>192</v>
      </c>
      <c r="E190" s="258" t="s">
        <v>19</v>
      </c>
      <c r="F190" s="259" t="s">
        <v>201</v>
      </c>
      <c r="G190" s="257"/>
      <c r="H190" s="260">
        <v>115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192</v>
      </c>
      <c r="AU190" s="266" t="s">
        <v>189</v>
      </c>
      <c r="AV190" s="15" t="s">
        <v>188</v>
      </c>
      <c r="AW190" s="15" t="s">
        <v>35</v>
      </c>
      <c r="AX190" s="15" t="s">
        <v>81</v>
      </c>
      <c r="AY190" s="266" t="s">
        <v>179</v>
      </c>
    </row>
    <row r="191" s="2" customFormat="1" ht="16.5" customHeight="1">
      <c r="A191" s="42"/>
      <c r="B191" s="43"/>
      <c r="C191" s="267" t="s">
        <v>7</v>
      </c>
      <c r="D191" s="267" t="s">
        <v>266</v>
      </c>
      <c r="E191" s="268" t="s">
        <v>2693</v>
      </c>
      <c r="F191" s="269" t="s">
        <v>2694</v>
      </c>
      <c r="G191" s="270" t="s">
        <v>325</v>
      </c>
      <c r="H191" s="271">
        <v>348</v>
      </c>
      <c r="I191" s="272"/>
      <c r="J191" s="273">
        <f>ROUND(I191*H191,2)</f>
        <v>0</v>
      </c>
      <c r="K191" s="269" t="s">
        <v>187</v>
      </c>
      <c r="L191" s="274"/>
      <c r="M191" s="275" t="s">
        <v>19</v>
      </c>
      <c r="N191" s="276" t="s">
        <v>45</v>
      </c>
      <c r="O191" s="88"/>
      <c r="P191" s="225">
        <f>O191*H191</f>
        <v>0</v>
      </c>
      <c r="Q191" s="225">
        <v>0.0047200000000000002</v>
      </c>
      <c r="R191" s="225">
        <f>Q191*H191</f>
        <v>1.64256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217</v>
      </c>
      <c r="AT191" s="227" t="s">
        <v>266</v>
      </c>
      <c r="AU191" s="227" t="s">
        <v>189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188</v>
      </c>
      <c r="BM191" s="227" t="s">
        <v>229</v>
      </c>
    </row>
    <row r="192" s="13" customFormat="1">
      <c r="A192" s="13"/>
      <c r="B192" s="234"/>
      <c r="C192" s="235"/>
      <c r="D192" s="236" t="s">
        <v>192</v>
      </c>
      <c r="E192" s="237" t="s">
        <v>19</v>
      </c>
      <c r="F192" s="238" t="s">
        <v>2695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192</v>
      </c>
      <c r="AU192" s="244" t="s">
        <v>189</v>
      </c>
      <c r="AV192" s="13" t="s">
        <v>81</v>
      </c>
      <c r="AW192" s="13" t="s">
        <v>35</v>
      </c>
      <c r="AX192" s="13" t="s">
        <v>74</v>
      </c>
      <c r="AY192" s="244" t="s">
        <v>179</v>
      </c>
    </row>
    <row r="193" s="14" customFormat="1">
      <c r="A193" s="14"/>
      <c r="B193" s="245"/>
      <c r="C193" s="246"/>
      <c r="D193" s="236" t="s">
        <v>192</v>
      </c>
      <c r="E193" s="247" t="s">
        <v>19</v>
      </c>
      <c r="F193" s="248" t="s">
        <v>449</v>
      </c>
      <c r="G193" s="246"/>
      <c r="H193" s="249">
        <v>3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192</v>
      </c>
      <c r="AU193" s="255" t="s">
        <v>189</v>
      </c>
      <c r="AV193" s="14" t="s">
        <v>14</v>
      </c>
      <c r="AW193" s="14" t="s">
        <v>35</v>
      </c>
      <c r="AX193" s="14" t="s">
        <v>74</v>
      </c>
      <c r="AY193" s="255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2696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2697</v>
      </c>
      <c r="G195" s="246"/>
      <c r="H195" s="249">
        <v>345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5" customFormat="1">
      <c r="A196" s="15"/>
      <c r="B196" s="256"/>
      <c r="C196" s="257"/>
      <c r="D196" s="236" t="s">
        <v>192</v>
      </c>
      <c r="E196" s="258" t="s">
        <v>19</v>
      </c>
      <c r="F196" s="259" t="s">
        <v>201</v>
      </c>
      <c r="G196" s="257"/>
      <c r="H196" s="260">
        <v>348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192</v>
      </c>
      <c r="AU196" s="266" t="s">
        <v>189</v>
      </c>
      <c r="AV196" s="15" t="s">
        <v>188</v>
      </c>
      <c r="AW196" s="15" t="s">
        <v>35</v>
      </c>
      <c r="AX196" s="15" t="s">
        <v>81</v>
      </c>
      <c r="AY196" s="266" t="s">
        <v>179</v>
      </c>
    </row>
    <row r="197" s="2" customFormat="1" ht="16.5" customHeight="1">
      <c r="A197" s="42"/>
      <c r="B197" s="43"/>
      <c r="C197" s="216" t="s">
        <v>300</v>
      </c>
      <c r="D197" s="216" t="s">
        <v>183</v>
      </c>
      <c r="E197" s="217" t="s">
        <v>2698</v>
      </c>
      <c r="F197" s="218" t="s">
        <v>2699</v>
      </c>
      <c r="G197" s="219" t="s">
        <v>325</v>
      </c>
      <c r="H197" s="220">
        <v>345</v>
      </c>
      <c r="I197" s="221"/>
      <c r="J197" s="222">
        <f>ROUND(I197*H197,2)</f>
        <v>0</v>
      </c>
      <c r="K197" s="218" t="s">
        <v>270</v>
      </c>
      <c r="L197" s="48"/>
      <c r="M197" s="223" t="s">
        <v>19</v>
      </c>
      <c r="N197" s="224" t="s">
        <v>45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188</v>
      </c>
      <c r="AT197" s="227" t="s">
        <v>183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188</v>
      </c>
      <c r="BM197" s="227" t="s">
        <v>2700</v>
      </c>
    </row>
    <row r="198" s="13" customFormat="1">
      <c r="A198" s="13"/>
      <c r="B198" s="234"/>
      <c r="C198" s="235"/>
      <c r="D198" s="236" t="s">
        <v>192</v>
      </c>
      <c r="E198" s="237" t="s">
        <v>19</v>
      </c>
      <c r="F198" s="238" t="s">
        <v>2701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192</v>
      </c>
      <c r="AU198" s="244" t="s">
        <v>189</v>
      </c>
      <c r="AV198" s="13" t="s">
        <v>81</v>
      </c>
      <c r="AW198" s="13" t="s">
        <v>35</v>
      </c>
      <c r="AX198" s="13" t="s">
        <v>74</v>
      </c>
      <c r="AY198" s="244" t="s">
        <v>179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2702</v>
      </c>
      <c r="G199" s="246"/>
      <c r="H199" s="249">
        <v>345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189</v>
      </c>
      <c r="AV199" s="14" t="s">
        <v>14</v>
      </c>
      <c r="AW199" s="14" t="s">
        <v>35</v>
      </c>
      <c r="AX199" s="14" t="s">
        <v>74</v>
      </c>
      <c r="AY199" s="255" t="s">
        <v>179</v>
      </c>
    </row>
    <row r="200" s="15" customFormat="1">
      <c r="A200" s="15"/>
      <c r="B200" s="256"/>
      <c r="C200" s="257"/>
      <c r="D200" s="236" t="s">
        <v>192</v>
      </c>
      <c r="E200" s="258" t="s">
        <v>19</v>
      </c>
      <c r="F200" s="259" t="s">
        <v>201</v>
      </c>
      <c r="G200" s="257"/>
      <c r="H200" s="260">
        <v>345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192</v>
      </c>
      <c r="AU200" s="266" t="s">
        <v>189</v>
      </c>
      <c r="AV200" s="15" t="s">
        <v>188</v>
      </c>
      <c r="AW200" s="15" t="s">
        <v>35</v>
      </c>
      <c r="AX200" s="15" t="s">
        <v>81</v>
      </c>
      <c r="AY200" s="266" t="s">
        <v>179</v>
      </c>
    </row>
    <row r="201" s="2" customFormat="1" ht="21.75" customHeight="1">
      <c r="A201" s="42"/>
      <c r="B201" s="43"/>
      <c r="C201" s="216" t="s">
        <v>351</v>
      </c>
      <c r="D201" s="216" t="s">
        <v>183</v>
      </c>
      <c r="E201" s="217" t="s">
        <v>2703</v>
      </c>
      <c r="F201" s="218" t="s">
        <v>2704</v>
      </c>
      <c r="G201" s="219" t="s">
        <v>186</v>
      </c>
      <c r="H201" s="220">
        <v>281.75</v>
      </c>
      <c r="I201" s="221"/>
      <c r="J201" s="222">
        <f>ROUND(I201*H201,2)</f>
        <v>0</v>
      </c>
      <c r="K201" s="218" t="s">
        <v>187</v>
      </c>
      <c r="L201" s="48"/>
      <c r="M201" s="223" t="s">
        <v>19</v>
      </c>
      <c r="N201" s="224" t="s">
        <v>45</v>
      </c>
      <c r="O201" s="88"/>
      <c r="P201" s="225">
        <f>O201*H201</f>
        <v>0</v>
      </c>
      <c r="Q201" s="225">
        <v>0.00036000000000000002</v>
      </c>
      <c r="R201" s="225">
        <f>Q201*H201</f>
        <v>0.10143000000000001</v>
      </c>
      <c r="S201" s="225">
        <v>0</v>
      </c>
      <c r="T201" s="226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7" t="s">
        <v>188</v>
      </c>
      <c r="AT201" s="227" t="s">
        <v>183</v>
      </c>
      <c r="AU201" s="227" t="s">
        <v>189</v>
      </c>
      <c r="AY201" s="21" t="s">
        <v>179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1" t="s">
        <v>81</v>
      </c>
      <c r="BK201" s="228">
        <f>ROUND(I201*H201,2)</f>
        <v>0</v>
      </c>
      <c r="BL201" s="21" t="s">
        <v>188</v>
      </c>
      <c r="BM201" s="227" t="s">
        <v>2705</v>
      </c>
    </row>
    <row r="202" s="2" customFormat="1">
      <c r="A202" s="42"/>
      <c r="B202" s="43"/>
      <c r="C202" s="44"/>
      <c r="D202" s="229" t="s">
        <v>190</v>
      </c>
      <c r="E202" s="44"/>
      <c r="F202" s="230" t="s">
        <v>2706</v>
      </c>
      <c r="G202" s="44"/>
      <c r="H202" s="44"/>
      <c r="I202" s="231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190</v>
      </c>
      <c r="AU202" s="21" t="s">
        <v>189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2707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189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2708</v>
      </c>
      <c r="G204" s="246"/>
      <c r="H204" s="249">
        <v>230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189</v>
      </c>
      <c r="AV204" s="14" t="s">
        <v>14</v>
      </c>
      <c r="AW204" s="14" t="s">
        <v>35</v>
      </c>
      <c r="AX204" s="14" t="s">
        <v>74</v>
      </c>
      <c r="AY204" s="255" t="s">
        <v>179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2709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189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4" customFormat="1">
      <c r="A206" s="14"/>
      <c r="B206" s="245"/>
      <c r="C206" s="246"/>
      <c r="D206" s="236" t="s">
        <v>192</v>
      </c>
      <c r="E206" s="247" t="s">
        <v>19</v>
      </c>
      <c r="F206" s="248" t="s">
        <v>2710</v>
      </c>
      <c r="G206" s="246"/>
      <c r="H206" s="249">
        <v>51.75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192</v>
      </c>
      <c r="AU206" s="255" t="s">
        <v>189</v>
      </c>
      <c r="AV206" s="14" t="s">
        <v>14</v>
      </c>
      <c r="AW206" s="14" t="s">
        <v>35</v>
      </c>
      <c r="AX206" s="14" t="s">
        <v>74</v>
      </c>
      <c r="AY206" s="255" t="s">
        <v>179</v>
      </c>
    </row>
    <row r="207" s="15" customFormat="1">
      <c r="A207" s="15"/>
      <c r="B207" s="256"/>
      <c r="C207" s="257"/>
      <c r="D207" s="236" t="s">
        <v>192</v>
      </c>
      <c r="E207" s="258" t="s">
        <v>19</v>
      </c>
      <c r="F207" s="259" t="s">
        <v>201</v>
      </c>
      <c r="G207" s="257"/>
      <c r="H207" s="260">
        <v>281.75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192</v>
      </c>
      <c r="AU207" s="266" t="s">
        <v>189</v>
      </c>
      <c r="AV207" s="15" t="s">
        <v>188</v>
      </c>
      <c r="AW207" s="15" t="s">
        <v>35</v>
      </c>
      <c r="AX207" s="15" t="s">
        <v>81</v>
      </c>
      <c r="AY207" s="266" t="s">
        <v>179</v>
      </c>
    </row>
    <row r="208" s="2" customFormat="1" ht="16.5" customHeight="1">
      <c r="A208" s="42"/>
      <c r="B208" s="43"/>
      <c r="C208" s="267" t="s">
        <v>305</v>
      </c>
      <c r="D208" s="267" t="s">
        <v>266</v>
      </c>
      <c r="E208" s="268" t="s">
        <v>2711</v>
      </c>
      <c r="F208" s="269" t="s">
        <v>2712</v>
      </c>
      <c r="G208" s="270" t="s">
        <v>204</v>
      </c>
      <c r="H208" s="271">
        <v>1878.3330000000001</v>
      </c>
      <c r="I208" s="272"/>
      <c r="J208" s="273">
        <f>ROUND(I208*H208,2)</f>
        <v>0</v>
      </c>
      <c r="K208" s="269" t="s">
        <v>187</v>
      </c>
      <c r="L208" s="274"/>
      <c r="M208" s="275" t="s">
        <v>19</v>
      </c>
      <c r="N208" s="276" t="s">
        <v>45</v>
      </c>
      <c r="O208" s="88"/>
      <c r="P208" s="225">
        <f>O208*H208</f>
        <v>0</v>
      </c>
      <c r="Q208" s="225">
        <v>2.0000000000000002E-05</v>
      </c>
      <c r="R208" s="225">
        <f>Q208*H208</f>
        <v>0.037566660000000002</v>
      </c>
      <c r="S208" s="225">
        <v>0</v>
      </c>
      <c r="T208" s="226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7" t="s">
        <v>217</v>
      </c>
      <c r="AT208" s="227" t="s">
        <v>266</v>
      </c>
      <c r="AU208" s="227" t="s">
        <v>189</v>
      </c>
      <c r="AY208" s="21" t="s">
        <v>179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1" t="s">
        <v>81</v>
      </c>
      <c r="BK208" s="228">
        <f>ROUND(I208*H208,2)</f>
        <v>0</v>
      </c>
      <c r="BL208" s="21" t="s">
        <v>188</v>
      </c>
      <c r="BM208" s="227" t="s">
        <v>2713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2714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189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4" customFormat="1">
      <c r="A210" s="14"/>
      <c r="B210" s="245"/>
      <c r="C210" s="246"/>
      <c r="D210" s="236" t="s">
        <v>192</v>
      </c>
      <c r="E210" s="247" t="s">
        <v>19</v>
      </c>
      <c r="F210" s="248" t="s">
        <v>2715</v>
      </c>
      <c r="G210" s="246"/>
      <c r="H210" s="249">
        <v>1533.3330000000001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192</v>
      </c>
      <c r="AU210" s="255" t="s">
        <v>189</v>
      </c>
      <c r="AV210" s="14" t="s">
        <v>14</v>
      </c>
      <c r="AW210" s="14" t="s">
        <v>35</v>
      </c>
      <c r="AX210" s="14" t="s">
        <v>74</v>
      </c>
      <c r="AY210" s="255" t="s">
        <v>179</v>
      </c>
    </row>
    <row r="211" s="13" customFormat="1">
      <c r="A211" s="13"/>
      <c r="B211" s="234"/>
      <c r="C211" s="235"/>
      <c r="D211" s="236" t="s">
        <v>192</v>
      </c>
      <c r="E211" s="237" t="s">
        <v>19</v>
      </c>
      <c r="F211" s="238" t="s">
        <v>2709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192</v>
      </c>
      <c r="AU211" s="244" t="s">
        <v>189</v>
      </c>
      <c r="AV211" s="13" t="s">
        <v>81</v>
      </c>
      <c r="AW211" s="13" t="s">
        <v>35</v>
      </c>
      <c r="AX211" s="13" t="s">
        <v>74</v>
      </c>
      <c r="AY211" s="244" t="s">
        <v>179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2716</v>
      </c>
      <c r="G212" s="246"/>
      <c r="H212" s="249">
        <v>345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189</v>
      </c>
      <c r="AV212" s="14" t="s">
        <v>14</v>
      </c>
      <c r="AW212" s="14" t="s">
        <v>35</v>
      </c>
      <c r="AX212" s="14" t="s">
        <v>74</v>
      </c>
      <c r="AY212" s="255" t="s">
        <v>179</v>
      </c>
    </row>
    <row r="213" s="15" customFormat="1">
      <c r="A213" s="15"/>
      <c r="B213" s="256"/>
      <c r="C213" s="257"/>
      <c r="D213" s="236" t="s">
        <v>192</v>
      </c>
      <c r="E213" s="258" t="s">
        <v>19</v>
      </c>
      <c r="F213" s="259" t="s">
        <v>201</v>
      </c>
      <c r="G213" s="257"/>
      <c r="H213" s="260">
        <v>1878.3330000000001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192</v>
      </c>
      <c r="AU213" s="266" t="s">
        <v>189</v>
      </c>
      <c r="AV213" s="15" t="s">
        <v>188</v>
      </c>
      <c r="AW213" s="15" t="s">
        <v>35</v>
      </c>
      <c r="AX213" s="15" t="s">
        <v>81</v>
      </c>
      <c r="AY213" s="266" t="s">
        <v>179</v>
      </c>
    </row>
    <row r="214" s="2" customFormat="1" ht="21.75" customHeight="1">
      <c r="A214" s="42"/>
      <c r="B214" s="43"/>
      <c r="C214" s="216" t="s">
        <v>360</v>
      </c>
      <c r="D214" s="216" t="s">
        <v>183</v>
      </c>
      <c r="E214" s="217" t="s">
        <v>2717</v>
      </c>
      <c r="F214" s="218" t="s">
        <v>2718</v>
      </c>
      <c r="G214" s="219" t="s">
        <v>325</v>
      </c>
      <c r="H214" s="220">
        <v>115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0.0020799999999999998</v>
      </c>
      <c r="R214" s="225">
        <f>Q214*H214</f>
        <v>0.23919999999999997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188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188</v>
      </c>
      <c r="BM214" s="227" t="s">
        <v>2719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2720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2" customFormat="1" ht="16.5" customHeight="1">
      <c r="A216" s="42"/>
      <c r="B216" s="43"/>
      <c r="C216" s="216" t="s">
        <v>310</v>
      </c>
      <c r="D216" s="216" t="s">
        <v>183</v>
      </c>
      <c r="E216" s="217" t="s">
        <v>2721</v>
      </c>
      <c r="F216" s="218" t="s">
        <v>2722</v>
      </c>
      <c r="G216" s="219" t="s">
        <v>216</v>
      </c>
      <c r="H216" s="220">
        <v>1.2</v>
      </c>
      <c r="I216" s="221"/>
      <c r="J216" s="222">
        <f>ROUND(I216*H216,2)</f>
        <v>0</v>
      </c>
      <c r="K216" s="218" t="s">
        <v>187</v>
      </c>
      <c r="L216" s="48"/>
      <c r="M216" s="223" t="s">
        <v>19</v>
      </c>
      <c r="N216" s="224" t="s">
        <v>45</v>
      </c>
      <c r="O216" s="8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188</v>
      </c>
      <c r="AT216" s="227" t="s">
        <v>183</v>
      </c>
      <c r="AU216" s="227" t="s">
        <v>189</v>
      </c>
      <c r="AY216" s="21" t="s">
        <v>179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1" t="s">
        <v>81</v>
      </c>
      <c r="BK216" s="228">
        <f>ROUND(I216*H216,2)</f>
        <v>0</v>
      </c>
      <c r="BL216" s="21" t="s">
        <v>188</v>
      </c>
      <c r="BM216" s="227" t="s">
        <v>2723</v>
      </c>
    </row>
    <row r="217" s="2" customFormat="1">
      <c r="A217" s="42"/>
      <c r="B217" s="43"/>
      <c r="C217" s="44"/>
      <c r="D217" s="229" t="s">
        <v>190</v>
      </c>
      <c r="E217" s="44"/>
      <c r="F217" s="230" t="s">
        <v>2724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190</v>
      </c>
      <c r="AU217" s="21" t="s">
        <v>189</v>
      </c>
    </row>
    <row r="218" s="2" customFormat="1" ht="16.5" customHeight="1">
      <c r="A218" s="42"/>
      <c r="B218" s="43"/>
      <c r="C218" s="267" t="s">
        <v>313</v>
      </c>
      <c r="D218" s="267" t="s">
        <v>266</v>
      </c>
      <c r="E218" s="268" t="s">
        <v>2725</v>
      </c>
      <c r="F218" s="269" t="s">
        <v>2726</v>
      </c>
      <c r="G218" s="270" t="s">
        <v>309</v>
      </c>
      <c r="H218" s="271">
        <v>1.2</v>
      </c>
      <c r="I218" s="272"/>
      <c r="J218" s="273">
        <f>ROUND(I218*H218,2)</f>
        <v>0</v>
      </c>
      <c r="K218" s="269" t="s">
        <v>187</v>
      </c>
      <c r="L218" s="274"/>
      <c r="M218" s="275" t="s">
        <v>19</v>
      </c>
      <c r="N218" s="276" t="s">
        <v>45</v>
      </c>
      <c r="O218" s="88"/>
      <c r="P218" s="225">
        <f>O218*H218</f>
        <v>0</v>
      </c>
      <c r="Q218" s="225">
        <v>0.001</v>
      </c>
      <c r="R218" s="225">
        <f>Q218*H218</f>
        <v>0.0011999999999999999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217</v>
      </c>
      <c r="AT218" s="227" t="s">
        <v>266</v>
      </c>
      <c r="AU218" s="227" t="s">
        <v>189</v>
      </c>
      <c r="AY218" s="21" t="s">
        <v>179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1" t="s">
        <v>81</v>
      </c>
      <c r="BK218" s="228">
        <f>ROUND(I218*H218,2)</f>
        <v>0</v>
      </c>
      <c r="BL218" s="21" t="s">
        <v>188</v>
      </c>
      <c r="BM218" s="227" t="s">
        <v>2727</v>
      </c>
    </row>
    <row r="219" s="2" customFormat="1" ht="16.5" customHeight="1">
      <c r="A219" s="42"/>
      <c r="B219" s="43"/>
      <c r="C219" s="216" t="s">
        <v>377</v>
      </c>
      <c r="D219" s="216" t="s">
        <v>183</v>
      </c>
      <c r="E219" s="217" t="s">
        <v>2728</v>
      </c>
      <c r="F219" s="218" t="s">
        <v>2729</v>
      </c>
      <c r="G219" s="219" t="s">
        <v>2730</v>
      </c>
      <c r="H219" s="220">
        <v>2880</v>
      </c>
      <c r="I219" s="221"/>
      <c r="J219" s="222">
        <f>ROUND(I219*H219,2)</f>
        <v>0</v>
      </c>
      <c r="K219" s="218" t="s">
        <v>270</v>
      </c>
      <c r="L219" s="48"/>
      <c r="M219" s="223" t="s">
        <v>19</v>
      </c>
      <c r="N219" s="224" t="s">
        <v>45</v>
      </c>
      <c r="O219" s="88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7" t="s">
        <v>188</v>
      </c>
      <c r="AT219" s="227" t="s">
        <v>183</v>
      </c>
      <c r="AU219" s="227" t="s">
        <v>189</v>
      </c>
      <c r="AY219" s="21" t="s">
        <v>179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1" t="s">
        <v>81</v>
      </c>
      <c r="BK219" s="228">
        <f>ROUND(I219*H219,2)</f>
        <v>0</v>
      </c>
      <c r="BL219" s="21" t="s">
        <v>188</v>
      </c>
      <c r="BM219" s="227" t="s">
        <v>2731</v>
      </c>
    </row>
    <row r="220" s="2" customFormat="1">
      <c r="A220" s="42"/>
      <c r="B220" s="43"/>
      <c r="C220" s="44"/>
      <c r="D220" s="236" t="s">
        <v>272</v>
      </c>
      <c r="E220" s="44"/>
      <c r="F220" s="277" t="s">
        <v>2732</v>
      </c>
      <c r="G220" s="44"/>
      <c r="H220" s="44"/>
      <c r="I220" s="231"/>
      <c r="J220" s="44"/>
      <c r="K220" s="44"/>
      <c r="L220" s="48"/>
      <c r="M220" s="232"/>
      <c r="N220" s="233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272</v>
      </c>
      <c r="AU220" s="21" t="s">
        <v>189</v>
      </c>
    </row>
    <row r="221" s="13" customFormat="1">
      <c r="A221" s="13"/>
      <c r="B221" s="234"/>
      <c r="C221" s="235"/>
      <c r="D221" s="236" t="s">
        <v>192</v>
      </c>
      <c r="E221" s="237" t="s">
        <v>19</v>
      </c>
      <c r="F221" s="238" t="s">
        <v>2733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192</v>
      </c>
      <c r="AU221" s="244" t="s">
        <v>189</v>
      </c>
      <c r="AV221" s="13" t="s">
        <v>81</v>
      </c>
      <c r="AW221" s="13" t="s">
        <v>35</v>
      </c>
      <c r="AX221" s="13" t="s">
        <v>74</v>
      </c>
      <c r="AY221" s="244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2734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189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3" customFormat="1">
      <c r="A223" s="13"/>
      <c r="B223" s="234"/>
      <c r="C223" s="235"/>
      <c r="D223" s="236" t="s">
        <v>192</v>
      </c>
      <c r="E223" s="237" t="s">
        <v>19</v>
      </c>
      <c r="F223" s="238" t="s">
        <v>2735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192</v>
      </c>
      <c r="AU223" s="244" t="s">
        <v>189</v>
      </c>
      <c r="AV223" s="13" t="s">
        <v>81</v>
      </c>
      <c r="AW223" s="13" t="s">
        <v>35</v>
      </c>
      <c r="AX223" s="13" t="s">
        <v>74</v>
      </c>
      <c r="AY223" s="244" t="s">
        <v>179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2736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189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3" customFormat="1">
      <c r="A225" s="13"/>
      <c r="B225" s="234"/>
      <c r="C225" s="235"/>
      <c r="D225" s="236" t="s">
        <v>192</v>
      </c>
      <c r="E225" s="237" t="s">
        <v>19</v>
      </c>
      <c r="F225" s="238" t="s">
        <v>2737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192</v>
      </c>
      <c r="AU225" s="244" t="s">
        <v>189</v>
      </c>
      <c r="AV225" s="13" t="s">
        <v>81</v>
      </c>
      <c r="AW225" s="13" t="s">
        <v>35</v>
      </c>
      <c r="AX225" s="13" t="s">
        <v>74</v>
      </c>
      <c r="AY225" s="244" t="s">
        <v>179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2738</v>
      </c>
      <c r="G226" s="246"/>
      <c r="H226" s="249">
        <v>880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189</v>
      </c>
      <c r="AV226" s="14" t="s">
        <v>14</v>
      </c>
      <c r="AW226" s="14" t="s">
        <v>35</v>
      </c>
      <c r="AX226" s="14" t="s">
        <v>74</v>
      </c>
      <c r="AY226" s="255" t="s">
        <v>179</v>
      </c>
    </row>
    <row r="227" s="13" customFormat="1">
      <c r="A227" s="13"/>
      <c r="B227" s="234"/>
      <c r="C227" s="235"/>
      <c r="D227" s="236" t="s">
        <v>192</v>
      </c>
      <c r="E227" s="237" t="s">
        <v>19</v>
      </c>
      <c r="F227" s="238" t="s">
        <v>2739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192</v>
      </c>
      <c r="AU227" s="244" t="s">
        <v>189</v>
      </c>
      <c r="AV227" s="13" t="s">
        <v>81</v>
      </c>
      <c r="AW227" s="13" t="s">
        <v>35</v>
      </c>
      <c r="AX227" s="13" t="s">
        <v>74</v>
      </c>
      <c r="AY227" s="244" t="s">
        <v>179</v>
      </c>
    </row>
    <row r="228" s="14" customFormat="1">
      <c r="A228" s="14"/>
      <c r="B228" s="245"/>
      <c r="C228" s="246"/>
      <c r="D228" s="236" t="s">
        <v>192</v>
      </c>
      <c r="E228" s="247" t="s">
        <v>19</v>
      </c>
      <c r="F228" s="248" t="s">
        <v>2740</v>
      </c>
      <c r="G228" s="246"/>
      <c r="H228" s="249">
        <v>2000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192</v>
      </c>
      <c r="AU228" s="255" t="s">
        <v>189</v>
      </c>
      <c r="AV228" s="14" t="s">
        <v>14</v>
      </c>
      <c r="AW228" s="14" t="s">
        <v>35</v>
      </c>
      <c r="AX228" s="14" t="s">
        <v>74</v>
      </c>
      <c r="AY228" s="255" t="s">
        <v>179</v>
      </c>
    </row>
    <row r="229" s="15" customFormat="1">
      <c r="A229" s="15"/>
      <c r="B229" s="256"/>
      <c r="C229" s="257"/>
      <c r="D229" s="236" t="s">
        <v>192</v>
      </c>
      <c r="E229" s="258" t="s">
        <v>19</v>
      </c>
      <c r="F229" s="259" t="s">
        <v>201</v>
      </c>
      <c r="G229" s="257"/>
      <c r="H229" s="260">
        <v>2880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192</v>
      </c>
      <c r="AU229" s="266" t="s">
        <v>189</v>
      </c>
      <c r="AV229" s="15" t="s">
        <v>188</v>
      </c>
      <c r="AW229" s="15" t="s">
        <v>35</v>
      </c>
      <c r="AX229" s="15" t="s">
        <v>81</v>
      </c>
      <c r="AY229" s="266" t="s">
        <v>179</v>
      </c>
    </row>
    <row r="230" s="12" customFormat="1" ht="22.8" customHeight="1">
      <c r="A230" s="12"/>
      <c r="B230" s="200"/>
      <c r="C230" s="201"/>
      <c r="D230" s="202" t="s">
        <v>73</v>
      </c>
      <c r="E230" s="214" t="s">
        <v>256</v>
      </c>
      <c r="F230" s="214" t="s">
        <v>414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P231</f>
        <v>0</v>
      </c>
      <c r="Q230" s="208"/>
      <c r="R230" s="209">
        <f>R231</f>
        <v>0</v>
      </c>
      <c r="S230" s="208"/>
      <c r="T230" s="210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81</v>
      </c>
      <c r="AT230" s="212" t="s">
        <v>73</v>
      </c>
      <c r="AU230" s="212" t="s">
        <v>81</v>
      </c>
      <c r="AY230" s="211" t="s">
        <v>179</v>
      </c>
      <c r="BK230" s="213">
        <f>BK231</f>
        <v>0</v>
      </c>
    </row>
    <row r="231" s="12" customFormat="1" ht="20.88" customHeight="1">
      <c r="A231" s="12"/>
      <c r="B231" s="200"/>
      <c r="C231" s="201"/>
      <c r="D231" s="202" t="s">
        <v>73</v>
      </c>
      <c r="E231" s="214" t="s">
        <v>466</v>
      </c>
      <c r="F231" s="214" t="s">
        <v>467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P232</f>
        <v>0</v>
      </c>
      <c r="Q231" s="208"/>
      <c r="R231" s="209">
        <f>R232</f>
        <v>0</v>
      </c>
      <c r="S231" s="208"/>
      <c r="T231" s="210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81</v>
      </c>
      <c r="AT231" s="212" t="s">
        <v>73</v>
      </c>
      <c r="AU231" s="212" t="s">
        <v>14</v>
      </c>
      <c r="AY231" s="211" t="s">
        <v>179</v>
      </c>
      <c r="BK231" s="213">
        <f>BK232</f>
        <v>0</v>
      </c>
    </row>
    <row r="232" s="17" customFormat="1" ht="20.88" customHeight="1">
      <c r="A232" s="17"/>
      <c r="B232" s="289"/>
      <c r="C232" s="290"/>
      <c r="D232" s="291" t="s">
        <v>73</v>
      </c>
      <c r="E232" s="291" t="s">
        <v>477</v>
      </c>
      <c r="F232" s="291" t="s">
        <v>478</v>
      </c>
      <c r="G232" s="290"/>
      <c r="H232" s="290"/>
      <c r="I232" s="292"/>
      <c r="J232" s="293">
        <f>BK232</f>
        <v>0</v>
      </c>
      <c r="K232" s="290"/>
      <c r="L232" s="294"/>
      <c r="M232" s="295"/>
      <c r="N232" s="296"/>
      <c r="O232" s="296"/>
      <c r="P232" s="297">
        <f>SUM(P233:P234)</f>
        <v>0</v>
      </c>
      <c r="Q232" s="296"/>
      <c r="R232" s="297">
        <f>SUM(R233:R234)</f>
        <v>0</v>
      </c>
      <c r="S232" s="296"/>
      <c r="T232" s="298">
        <f>SUM(T233:T234)</f>
        <v>0</v>
      </c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R232" s="299" t="s">
        <v>81</v>
      </c>
      <c r="AT232" s="300" t="s">
        <v>73</v>
      </c>
      <c r="AU232" s="300" t="s">
        <v>189</v>
      </c>
      <c r="AY232" s="299" t="s">
        <v>179</v>
      </c>
      <c r="BK232" s="301">
        <f>SUM(BK233:BK234)</f>
        <v>0</v>
      </c>
    </row>
    <row r="233" s="2" customFormat="1" ht="16.5" customHeight="1">
      <c r="A233" s="42"/>
      <c r="B233" s="43"/>
      <c r="C233" s="216" t="s">
        <v>383</v>
      </c>
      <c r="D233" s="216" t="s">
        <v>183</v>
      </c>
      <c r="E233" s="217" t="s">
        <v>2741</v>
      </c>
      <c r="F233" s="218" t="s">
        <v>2742</v>
      </c>
      <c r="G233" s="219" t="s">
        <v>269</v>
      </c>
      <c r="H233" s="220">
        <v>4.7469999999999999</v>
      </c>
      <c r="I233" s="221"/>
      <c r="J233" s="222">
        <f>ROUND(I233*H233,2)</f>
        <v>0</v>
      </c>
      <c r="K233" s="218" t="s">
        <v>187</v>
      </c>
      <c r="L233" s="48"/>
      <c r="M233" s="223" t="s">
        <v>19</v>
      </c>
      <c r="N233" s="224" t="s">
        <v>45</v>
      </c>
      <c r="O233" s="8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7" t="s">
        <v>188</v>
      </c>
      <c r="AT233" s="227" t="s">
        <v>183</v>
      </c>
      <c r="AU233" s="227" t="s">
        <v>188</v>
      </c>
      <c r="AY233" s="21" t="s">
        <v>179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1" t="s">
        <v>81</v>
      </c>
      <c r="BK233" s="228">
        <f>ROUND(I233*H233,2)</f>
        <v>0</v>
      </c>
      <c r="BL233" s="21" t="s">
        <v>188</v>
      </c>
      <c r="BM233" s="227" t="s">
        <v>2743</v>
      </c>
    </row>
    <row r="234" s="2" customFormat="1">
      <c r="A234" s="42"/>
      <c r="B234" s="43"/>
      <c r="C234" s="44"/>
      <c r="D234" s="229" t="s">
        <v>190</v>
      </c>
      <c r="E234" s="44"/>
      <c r="F234" s="230" t="s">
        <v>2744</v>
      </c>
      <c r="G234" s="44"/>
      <c r="H234" s="44"/>
      <c r="I234" s="231"/>
      <c r="J234" s="44"/>
      <c r="K234" s="44"/>
      <c r="L234" s="48"/>
      <c r="M234" s="305"/>
      <c r="N234" s="306"/>
      <c r="O234" s="307"/>
      <c r="P234" s="307"/>
      <c r="Q234" s="307"/>
      <c r="R234" s="307"/>
      <c r="S234" s="307"/>
      <c r="T234" s="308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190</v>
      </c>
      <c r="AU234" s="21" t="s">
        <v>188</v>
      </c>
    </row>
    <row r="235" s="2" customFormat="1" ht="6.96" customHeight="1">
      <c r="A235" s="42"/>
      <c r="B235" s="63"/>
      <c r="C235" s="64"/>
      <c r="D235" s="64"/>
      <c r="E235" s="64"/>
      <c r="F235" s="64"/>
      <c r="G235" s="64"/>
      <c r="H235" s="64"/>
      <c r="I235" s="64"/>
      <c r="J235" s="64"/>
      <c r="K235" s="64"/>
      <c r="L235" s="48"/>
      <c r="M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</row>
  </sheetData>
  <sheetProtection sheet="1" autoFilter="0" formatColumns="0" formatRows="0" objects="1" scenarios="1" spinCount="100000" saltValue="7vBJ/MPENzH7eVi+aKrcINvQinsdoB3oST4HIz0Ec/oGbCIK3JOYx+OZ2b4Nf3uxRZWJBweL0l8dD9c8yNo+Vg==" hashValue="kwUqnJohL9jSehOIwDkbiuQRsgE182d4v9C7fDRbq0NeTe93t/VMmS7Y8vjlU8bWKjwbgtX5pldiRsnMNVMpyA==" algorithmName="SHA-512" password="CC35"/>
  <autoFilter ref="C91:K2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3_02/162451105"/>
    <hyperlink ref="F102" r:id="rId2" display="https://podminky.urs.cz/item/CS_URS_2023_02/167151101"/>
    <hyperlink ref="F108" r:id="rId3" display="https://podminky.urs.cz/item/CS_URS_2023_02/183101214"/>
    <hyperlink ref="F115" r:id="rId4" display="https://podminky.urs.cz/item/CS_URS_2023_02/184103811"/>
    <hyperlink ref="F126" r:id="rId5" display="https://podminky.urs.cz/item/CS_URS_2023_02/184102115"/>
    <hyperlink ref="F186" r:id="rId6" display="https://podminky.urs.cz/item/CS_URS_2023_02/184215112"/>
    <hyperlink ref="F188" r:id="rId7" display="https://podminky.urs.cz/item/CS_URS_2023_02/184215132"/>
    <hyperlink ref="F202" r:id="rId8" display="https://podminky.urs.cz/item/CS_URS_2023_02/184501121"/>
    <hyperlink ref="F215" r:id="rId9" display="https://podminky.urs.cz/item/CS_URS_2023_02/184813121"/>
    <hyperlink ref="F217" r:id="rId10" display="https://podminky.urs.cz/item/CS_URS_2023_02/184851111"/>
    <hyperlink ref="F234" r:id="rId11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2745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15. 1. 2024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ROUND(J108,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ROUND((SUM(BE108:BE431)),  2)</f>
        <v>0</v>
      </c>
      <c r="G33" s="42"/>
      <c r="H33" s="42"/>
      <c r="I33" s="161">
        <v>0.20999999999999999</v>
      </c>
      <c r="J33" s="160">
        <f>ROUND(((SUM(BE108:BE431))*I33),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ROUND((SUM(BF108:BF431)),  2)</f>
        <v>0</v>
      </c>
      <c r="G34" s="42"/>
      <c r="H34" s="42"/>
      <c r="I34" s="161">
        <v>0.14999999999999999</v>
      </c>
      <c r="J34" s="160">
        <f>ROUND(((SUM(BF108:BF431))*I34),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ROUND((SUM(BG108:BG431)),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ROUND((SUM(BH108:BH431)),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ROUND((SUM(BI108:BI431)),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15. 1. 2024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J108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2745</v>
      </c>
      <c r="E60" s="181"/>
      <c r="F60" s="181"/>
      <c r="G60" s="181"/>
      <c r="H60" s="181"/>
      <c r="I60" s="181"/>
      <c r="J60" s="182">
        <f>J109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2746</v>
      </c>
      <c r="E61" s="186"/>
      <c r="F61" s="186"/>
      <c r="G61" s="186"/>
      <c r="H61" s="186"/>
      <c r="I61" s="186"/>
      <c r="J61" s="187">
        <f>J110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2747</v>
      </c>
      <c r="E62" s="186"/>
      <c r="F62" s="186"/>
      <c r="G62" s="186"/>
      <c r="H62" s="186"/>
      <c r="I62" s="186"/>
      <c r="J62" s="187">
        <f>J111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2748</v>
      </c>
      <c r="E63" s="186"/>
      <c r="F63" s="186"/>
      <c r="G63" s="186"/>
      <c r="H63" s="186"/>
      <c r="I63" s="186"/>
      <c r="J63" s="187">
        <f>J196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9"/>
      <c r="D64" s="185" t="s">
        <v>2749</v>
      </c>
      <c r="E64" s="186"/>
      <c r="F64" s="186"/>
      <c r="G64" s="186"/>
      <c r="H64" s="186"/>
      <c r="I64" s="186"/>
      <c r="J64" s="187">
        <f>J224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2750</v>
      </c>
      <c r="E65" s="186"/>
      <c r="F65" s="186"/>
      <c r="G65" s="186"/>
      <c r="H65" s="186"/>
      <c r="I65" s="186"/>
      <c r="J65" s="187">
        <f>J256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2751</v>
      </c>
      <c r="E66" s="186"/>
      <c r="F66" s="186"/>
      <c r="G66" s="186"/>
      <c r="H66" s="186"/>
      <c r="I66" s="186"/>
      <c r="J66" s="187">
        <f>J282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2752</v>
      </c>
      <c r="E67" s="186"/>
      <c r="F67" s="186"/>
      <c r="G67" s="186"/>
      <c r="H67" s="186"/>
      <c r="I67" s="186"/>
      <c r="J67" s="187">
        <f>J283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84"/>
      <c r="C68" s="129"/>
      <c r="D68" s="185" t="s">
        <v>2753</v>
      </c>
      <c r="E68" s="186"/>
      <c r="F68" s="186"/>
      <c r="G68" s="186"/>
      <c r="H68" s="186"/>
      <c r="I68" s="186"/>
      <c r="J68" s="187">
        <f>J284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84"/>
      <c r="C69" s="129"/>
      <c r="D69" s="185" t="s">
        <v>2754</v>
      </c>
      <c r="E69" s="186"/>
      <c r="F69" s="186"/>
      <c r="G69" s="186"/>
      <c r="H69" s="186"/>
      <c r="I69" s="186"/>
      <c r="J69" s="187">
        <f>J285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4"/>
      <c r="C70" s="129"/>
      <c r="D70" s="185" t="s">
        <v>2755</v>
      </c>
      <c r="E70" s="186"/>
      <c r="F70" s="186"/>
      <c r="G70" s="186"/>
      <c r="H70" s="186"/>
      <c r="I70" s="186"/>
      <c r="J70" s="187">
        <f>J290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4"/>
      <c r="C71" s="129"/>
      <c r="D71" s="185" t="s">
        <v>2756</v>
      </c>
      <c r="E71" s="186"/>
      <c r="F71" s="186"/>
      <c r="G71" s="186"/>
      <c r="H71" s="186"/>
      <c r="I71" s="186"/>
      <c r="J71" s="187">
        <f>J295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4"/>
      <c r="C72" s="129"/>
      <c r="D72" s="185" t="s">
        <v>2757</v>
      </c>
      <c r="E72" s="186"/>
      <c r="F72" s="186"/>
      <c r="G72" s="186"/>
      <c r="H72" s="186"/>
      <c r="I72" s="186"/>
      <c r="J72" s="187">
        <f>J305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84"/>
      <c r="C73" s="129"/>
      <c r="D73" s="185" t="s">
        <v>2758</v>
      </c>
      <c r="E73" s="186"/>
      <c r="F73" s="186"/>
      <c r="G73" s="186"/>
      <c r="H73" s="186"/>
      <c r="I73" s="186"/>
      <c r="J73" s="187">
        <f>J306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4"/>
      <c r="C74" s="129"/>
      <c r="D74" s="185" t="s">
        <v>2759</v>
      </c>
      <c r="E74" s="186"/>
      <c r="F74" s="186"/>
      <c r="G74" s="186"/>
      <c r="H74" s="186"/>
      <c r="I74" s="186"/>
      <c r="J74" s="187">
        <f>J312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4"/>
      <c r="C75" s="129"/>
      <c r="D75" s="185" t="s">
        <v>2760</v>
      </c>
      <c r="E75" s="186"/>
      <c r="F75" s="186"/>
      <c r="G75" s="186"/>
      <c r="H75" s="186"/>
      <c r="I75" s="186"/>
      <c r="J75" s="187">
        <f>J325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84"/>
      <c r="C76" s="129"/>
      <c r="D76" s="185" t="s">
        <v>2761</v>
      </c>
      <c r="E76" s="186"/>
      <c r="F76" s="186"/>
      <c r="G76" s="186"/>
      <c r="H76" s="186"/>
      <c r="I76" s="186"/>
      <c r="J76" s="187">
        <f>J326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84"/>
      <c r="C77" s="129"/>
      <c r="D77" s="185" t="s">
        <v>2762</v>
      </c>
      <c r="E77" s="186"/>
      <c r="F77" s="186"/>
      <c r="G77" s="186"/>
      <c r="H77" s="186"/>
      <c r="I77" s="186"/>
      <c r="J77" s="187">
        <f>J330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84"/>
      <c r="C78" s="129"/>
      <c r="D78" s="185" t="s">
        <v>2763</v>
      </c>
      <c r="E78" s="186"/>
      <c r="F78" s="186"/>
      <c r="G78" s="186"/>
      <c r="H78" s="186"/>
      <c r="I78" s="186"/>
      <c r="J78" s="187">
        <f>J331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2764</v>
      </c>
      <c r="E79" s="186"/>
      <c r="F79" s="186"/>
      <c r="G79" s="186"/>
      <c r="H79" s="186"/>
      <c r="I79" s="186"/>
      <c r="J79" s="187">
        <f>J334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2752</v>
      </c>
      <c r="E80" s="186"/>
      <c r="F80" s="186"/>
      <c r="G80" s="186"/>
      <c r="H80" s="186"/>
      <c r="I80" s="186"/>
      <c r="J80" s="187">
        <f>J335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84"/>
      <c r="C81" s="129"/>
      <c r="D81" s="185" t="s">
        <v>2753</v>
      </c>
      <c r="E81" s="186"/>
      <c r="F81" s="186"/>
      <c r="G81" s="186"/>
      <c r="H81" s="186"/>
      <c r="I81" s="186"/>
      <c r="J81" s="187">
        <f>J336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21.84" customHeight="1">
      <c r="A82" s="10"/>
      <c r="B82" s="184"/>
      <c r="C82" s="129"/>
      <c r="D82" s="185" t="s">
        <v>2754</v>
      </c>
      <c r="E82" s="186"/>
      <c r="F82" s="186"/>
      <c r="G82" s="186"/>
      <c r="H82" s="186"/>
      <c r="I82" s="186"/>
      <c r="J82" s="187">
        <f>J337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84"/>
      <c r="C83" s="129"/>
      <c r="D83" s="185" t="s">
        <v>2765</v>
      </c>
      <c r="E83" s="186"/>
      <c r="F83" s="186"/>
      <c r="G83" s="186"/>
      <c r="H83" s="186"/>
      <c r="I83" s="186"/>
      <c r="J83" s="187">
        <f>J352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4"/>
      <c r="C84" s="129"/>
      <c r="D84" s="185" t="s">
        <v>2766</v>
      </c>
      <c r="E84" s="186"/>
      <c r="F84" s="186"/>
      <c r="G84" s="186"/>
      <c r="H84" s="186"/>
      <c r="I84" s="186"/>
      <c r="J84" s="187">
        <f>J366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84"/>
      <c r="C85" s="129"/>
      <c r="D85" s="185" t="s">
        <v>2756</v>
      </c>
      <c r="E85" s="186"/>
      <c r="F85" s="186"/>
      <c r="G85" s="186"/>
      <c r="H85" s="186"/>
      <c r="I85" s="186"/>
      <c r="J85" s="187">
        <f>J416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84"/>
      <c r="C86" s="129"/>
      <c r="D86" s="185" t="s">
        <v>2760</v>
      </c>
      <c r="E86" s="186"/>
      <c r="F86" s="186"/>
      <c r="G86" s="186"/>
      <c r="H86" s="186"/>
      <c r="I86" s="186"/>
      <c r="J86" s="187">
        <f>J427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4"/>
      <c r="C87" s="129"/>
      <c r="D87" s="185" t="s">
        <v>2762</v>
      </c>
      <c r="E87" s="186"/>
      <c r="F87" s="186"/>
      <c r="G87" s="186"/>
      <c r="H87" s="186"/>
      <c r="I87" s="186"/>
      <c r="J87" s="187">
        <f>J428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21.84" customHeight="1">
      <c r="A88" s="10"/>
      <c r="B88" s="184"/>
      <c r="C88" s="129"/>
      <c r="D88" s="185" t="s">
        <v>2763</v>
      </c>
      <c r="E88" s="186"/>
      <c r="F88" s="186"/>
      <c r="G88" s="186"/>
      <c r="H88" s="186"/>
      <c r="I88" s="186"/>
      <c r="J88" s="187">
        <f>J429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4" s="2" customFormat="1" ht="6.96" customHeight="1">
      <c r="A94" s="42"/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4.96" customHeight="1">
      <c r="A95" s="42"/>
      <c r="B95" s="43"/>
      <c r="C95" s="27" t="s">
        <v>164</v>
      </c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6" t="s">
        <v>16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6.5" customHeight="1">
      <c r="A98" s="42"/>
      <c r="B98" s="43"/>
      <c r="C98" s="44"/>
      <c r="D98" s="44"/>
      <c r="E98" s="173" t="str">
        <f>E7</f>
        <v>Cyklostezka Ohře – Dalovice-Všeborovice</v>
      </c>
      <c r="F98" s="36"/>
      <c r="G98" s="36"/>
      <c r="H98" s="36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6" t="s">
        <v>130</v>
      </c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6.5" customHeight="1">
      <c r="A100" s="42"/>
      <c r="B100" s="43"/>
      <c r="C100" s="44"/>
      <c r="D100" s="44"/>
      <c r="E100" s="73" t="str">
        <f>E9</f>
        <v>VRN - Vedlejší rozpočtové náklady</v>
      </c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2" customHeight="1">
      <c r="A102" s="42"/>
      <c r="B102" s="43"/>
      <c r="C102" s="36" t="s">
        <v>21</v>
      </c>
      <c r="D102" s="44"/>
      <c r="E102" s="44"/>
      <c r="F102" s="31" t="str">
        <f>F12</f>
        <v>Dalovice - Všeborovice</v>
      </c>
      <c r="G102" s="44"/>
      <c r="H102" s="44"/>
      <c r="I102" s="36" t="s">
        <v>23</v>
      </c>
      <c r="J102" s="76" t="str">
        <f>IF(J12="","",J12)</f>
        <v>15. 1. 2024</v>
      </c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6" t="s">
        <v>25</v>
      </c>
      <c r="D104" s="44"/>
      <c r="E104" s="44"/>
      <c r="F104" s="31" t="str">
        <f>E15</f>
        <v>Karlovarský kraj</v>
      </c>
      <c r="G104" s="44"/>
      <c r="H104" s="44"/>
      <c r="I104" s="36" t="s">
        <v>32</v>
      </c>
      <c r="J104" s="40" t="str">
        <f>E21</f>
        <v>PONTIKA s.r.o.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5.15" customHeight="1">
      <c r="A105" s="42"/>
      <c r="B105" s="43"/>
      <c r="C105" s="36" t="s">
        <v>30</v>
      </c>
      <c r="D105" s="44"/>
      <c r="E105" s="44"/>
      <c r="F105" s="31" t="str">
        <f>IF(E18="","",E18)</f>
        <v>Vyplň údaj</v>
      </c>
      <c r="G105" s="44"/>
      <c r="H105" s="44"/>
      <c r="I105" s="36" t="s">
        <v>36</v>
      </c>
      <c r="J105" s="40" t="str">
        <f>E24</f>
        <v xml:space="preserve"> </v>
      </c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0.32" customHeight="1">
      <c r="A106" s="42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11" customFormat="1" ht="29.28" customHeight="1">
      <c r="A107" s="189"/>
      <c r="B107" s="190"/>
      <c r="C107" s="191" t="s">
        <v>165</v>
      </c>
      <c r="D107" s="192" t="s">
        <v>59</v>
      </c>
      <c r="E107" s="192" t="s">
        <v>55</v>
      </c>
      <c r="F107" s="192" t="s">
        <v>56</v>
      </c>
      <c r="G107" s="192" t="s">
        <v>166</v>
      </c>
      <c r="H107" s="192" t="s">
        <v>167</v>
      </c>
      <c r="I107" s="192" t="s">
        <v>168</v>
      </c>
      <c r="J107" s="192" t="s">
        <v>137</v>
      </c>
      <c r="K107" s="193" t="s">
        <v>169</v>
      </c>
      <c r="L107" s="194"/>
      <c r="M107" s="96" t="s">
        <v>19</v>
      </c>
      <c r="N107" s="97" t="s">
        <v>44</v>
      </c>
      <c r="O107" s="97" t="s">
        <v>170</v>
      </c>
      <c r="P107" s="97" t="s">
        <v>171</v>
      </c>
      <c r="Q107" s="97" t="s">
        <v>172</v>
      </c>
      <c r="R107" s="97" t="s">
        <v>173</v>
      </c>
      <c r="S107" s="97" t="s">
        <v>174</v>
      </c>
      <c r="T107" s="98" t="s">
        <v>175</v>
      </c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</row>
    <row r="108" s="2" customFormat="1" ht="22.8" customHeight="1">
      <c r="A108" s="42"/>
      <c r="B108" s="43"/>
      <c r="C108" s="103" t="s">
        <v>176</v>
      </c>
      <c r="D108" s="44"/>
      <c r="E108" s="44"/>
      <c r="F108" s="44"/>
      <c r="G108" s="44"/>
      <c r="H108" s="44"/>
      <c r="I108" s="44"/>
      <c r="J108" s="195">
        <f>BK108</f>
        <v>0</v>
      </c>
      <c r="K108" s="44"/>
      <c r="L108" s="48"/>
      <c r="M108" s="99"/>
      <c r="N108" s="196"/>
      <c r="O108" s="100"/>
      <c r="P108" s="197">
        <f>P109</f>
        <v>0</v>
      </c>
      <c r="Q108" s="100"/>
      <c r="R108" s="197">
        <f>R109</f>
        <v>223.21225799999999</v>
      </c>
      <c r="S108" s="100"/>
      <c r="T108" s="198">
        <f>T109</f>
        <v>1.7999999999999998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73</v>
      </c>
      <c r="AU108" s="21" t="s">
        <v>138</v>
      </c>
      <c r="BK108" s="199">
        <f>BK109</f>
        <v>0</v>
      </c>
    </row>
    <row r="109" s="12" customFormat="1" ht="25.92" customHeight="1">
      <c r="A109" s="12"/>
      <c r="B109" s="200"/>
      <c r="C109" s="201"/>
      <c r="D109" s="202" t="s">
        <v>73</v>
      </c>
      <c r="E109" s="203" t="s">
        <v>126</v>
      </c>
      <c r="F109" s="203" t="s">
        <v>127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P110+P282+P334</f>
        <v>0</v>
      </c>
      <c r="Q109" s="208"/>
      <c r="R109" s="209">
        <f>R110+R282+R334</f>
        <v>223.21225799999999</v>
      </c>
      <c r="S109" s="208"/>
      <c r="T109" s="210">
        <f>T110+T282+T334</f>
        <v>1.7999999999999998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222</v>
      </c>
      <c r="AT109" s="212" t="s">
        <v>73</v>
      </c>
      <c r="AU109" s="212" t="s">
        <v>74</v>
      </c>
      <c r="AY109" s="211" t="s">
        <v>179</v>
      </c>
      <c r="BK109" s="213">
        <f>BK110+BK282+BK334</f>
        <v>0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2767</v>
      </c>
      <c r="F110" s="214" t="s">
        <v>2768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P111+P196+P224+P256</f>
        <v>0</v>
      </c>
      <c r="Q110" s="208"/>
      <c r="R110" s="209">
        <f>R111+R196+R224+R256</f>
        <v>0</v>
      </c>
      <c r="S110" s="208"/>
      <c r="T110" s="210">
        <f>T111+T196+T224+T256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81</v>
      </c>
      <c r="AT110" s="212" t="s">
        <v>73</v>
      </c>
      <c r="AU110" s="212" t="s">
        <v>81</v>
      </c>
      <c r="AY110" s="211" t="s">
        <v>179</v>
      </c>
      <c r="BK110" s="213">
        <f>BK111+BK196+BK224+BK256</f>
        <v>0</v>
      </c>
    </row>
    <row r="111" s="12" customFormat="1" ht="20.88" customHeight="1">
      <c r="A111" s="12"/>
      <c r="B111" s="200"/>
      <c r="C111" s="201"/>
      <c r="D111" s="202" t="s">
        <v>73</v>
      </c>
      <c r="E111" s="214" t="s">
        <v>2769</v>
      </c>
      <c r="F111" s="214" t="s">
        <v>2770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SUM(P112:P195)</f>
        <v>0</v>
      </c>
      <c r="Q111" s="208"/>
      <c r="R111" s="209">
        <f>SUM(R112:R195)</f>
        <v>0</v>
      </c>
      <c r="S111" s="208"/>
      <c r="T111" s="210">
        <f>SUM(T112:T195)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222</v>
      </c>
      <c r="AT111" s="212" t="s">
        <v>73</v>
      </c>
      <c r="AU111" s="212" t="s">
        <v>14</v>
      </c>
      <c r="AY111" s="211" t="s">
        <v>179</v>
      </c>
      <c r="BK111" s="213">
        <f>SUM(BK112:BK195)</f>
        <v>0</v>
      </c>
    </row>
    <row r="112" s="2" customFormat="1" ht="16.5" customHeight="1">
      <c r="A112" s="42"/>
      <c r="B112" s="43"/>
      <c r="C112" s="216" t="s">
        <v>81</v>
      </c>
      <c r="D112" s="216" t="s">
        <v>183</v>
      </c>
      <c r="E112" s="217" t="s">
        <v>2771</v>
      </c>
      <c r="F112" s="218" t="s">
        <v>2772</v>
      </c>
      <c r="G112" s="219" t="s">
        <v>2773</v>
      </c>
      <c r="H112" s="220">
        <v>1</v>
      </c>
      <c r="I112" s="221"/>
      <c r="J112" s="222">
        <f>ROUND(I112*H112,2)</f>
        <v>0</v>
      </c>
      <c r="K112" s="218" t="s">
        <v>187</v>
      </c>
      <c r="L112" s="48"/>
      <c r="M112" s="223" t="s">
        <v>19</v>
      </c>
      <c r="N112" s="224" t="s">
        <v>45</v>
      </c>
      <c r="O112" s="8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2774</v>
      </c>
      <c r="AT112" s="227" t="s">
        <v>183</v>
      </c>
      <c r="AU112" s="227" t="s">
        <v>189</v>
      </c>
      <c r="AY112" s="21" t="s">
        <v>179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1" t="s">
        <v>81</v>
      </c>
      <c r="BK112" s="228">
        <f>ROUND(I112*H112,2)</f>
        <v>0</v>
      </c>
      <c r="BL112" s="21" t="s">
        <v>2774</v>
      </c>
      <c r="BM112" s="227" t="s">
        <v>2775</v>
      </c>
    </row>
    <row r="113" s="2" customFormat="1">
      <c r="A113" s="42"/>
      <c r="B113" s="43"/>
      <c r="C113" s="44"/>
      <c r="D113" s="229" t="s">
        <v>190</v>
      </c>
      <c r="E113" s="44"/>
      <c r="F113" s="230" t="s">
        <v>2776</v>
      </c>
      <c r="G113" s="44"/>
      <c r="H113" s="44"/>
      <c r="I113" s="231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190</v>
      </c>
      <c r="AU113" s="21" t="s">
        <v>189</v>
      </c>
    </row>
    <row r="114" s="13" customFormat="1">
      <c r="A114" s="13"/>
      <c r="B114" s="234"/>
      <c r="C114" s="235"/>
      <c r="D114" s="236" t="s">
        <v>192</v>
      </c>
      <c r="E114" s="237" t="s">
        <v>19</v>
      </c>
      <c r="F114" s="238" t="s">
        <v>2777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192</v>
      </c>
      <c r="AU114" s="244" t="s">
        <v>189</v>
      </c>
      <c r="AV114" s="13" t="s">
        <v>81</v>
      </c>
      <c r="AW114" s="13" t="s">
        <v>35</v>
      </c>
      <c r="AX114" s="13" t="s">
        <v>74</v>
      </c>
      <c r="AY114" s="244" t="s">
        <v>179</v>
      </c>
    </row>
    <row r="115" s="13" customFormat="1">
      <c r="A115" s="13"/>
      <c r="B115" s="234"/>
      <c r="C115" s="235"/>
      <c r="D115" s="236" t="s">
        <v>192</v>
      </c>
      <c r="E115" s="237" t="s">
        <v>19</v>
      </c>
      <c r="F115" s="238" t="s">
        <v>2778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192</v>
      </c>
      <c r="AU115" s="244" t="s">
        <v>189</v>
      </c>
      <c r="AV115" s="13" t="s">
        <v>81</v>
      </c>
      <c r="AW115" s="13" t="s">
        <v>35</v>
      </c>
      <c r="AX115" s="13" t="s">
        <v>74</v>
      </c>
      <c r="AY115" s="244" t="s">
        <v>179</v>
      </c>
    </row>
    <row r="116" s="14" customFormat="1">
      <c r="A116" s="14"/>
      <c r="B116" s="245"/>
      <c r="C116" s="246"/>
      <c r="D116" s="236" t="s">
        <v>192</v>
      </c>
      <c r="E116" s="247" t="s">
        <v>19</v>
      </c>
      <c r="F116" s="248" t="s">
        <v>457</v>
      </c>
      <c r="G116" s="246"/>
      <c r="H116" s="249">
        <v>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192</v>
      </c>
      <c r="AU116" s="255" t="s">
        <v>189</v>
      </c>
      <c r="AV116" s="14" t="s">
        <v>14</v>
      </c>
      <c r="AW116" s="14" t="s">
        <v>35</v>
      </c>
      <c r="AX116" s="14" t="s">
        <v>74</v>
      </c>
      <c r="AY116" s="255" t="s">
        <v>179</v>
      </c>
    </row>
    <row r="117" s="15" customFormat="1">
      <c r="A117" s="15"/>
      <c r="B117" s="256"/>
      <c r="C117" s="257"/>
      <c r="D117" s="236" t="s">
        <v>192</v>
      </c>
      <c r="E117" s="258" t="s">
        <v>19</v>
      </c>
      <c r="F117" s="259" t="s">
        <v>201</v>
      </c>
      <c r="G117" s="257"/>
      <c r="H117" s="260">
        <v>1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192</v>
      </c>
      <c r="AU117" s="266" t="s">
        <v>189</v>
      </c>
      <c r="AV117" s="15" t="s">
        <v>188</v>
      </c>
      <c r="AW117" s="15" t="s">
        <v>35</v>
      </c>
      <c r="AX117" s="15" t="s">
        <v>81</v>
      </c>
      <c r="AY117" s="266" t="s">
        <v>179</v>
      </c>
    </row>
    <row r="118" s="2" customFormat="1" ht="16.5" customHeight="1">
      <c r="A118" s="42"/>
      <c r="B118" s="43"/>
      <c r="C118" s="216" t="s">
        <v>14</v>
      </c>
      <c r="D118" s="216" t="s">
        <v>183</v>
      </c>
      <c r="E118" s="217" t="s">
        <v>2779</v>
      </c>
      <c r="F118" s="218" t="s">
        <v>2780</v>
      </c>
      <c r="G118" s="219" t="s">
        <v>2773</v>
      </c>
      <c r="H118" s="220">
        <v>5</v>
      </c>
      <c r="I118" s="221"/>
      <c r="J118" s="222">
        <f>ROUND(I118*H118,2)</f>
        <v>0</v>
      </c>
      <c r="K118" s="218" t="s">
        <v>187</v>
      </c>
      <c r="L118" s="48"/>
      <c r="M118" s="223" t="s">
        <v>19</v>
      </c>
      <c r="N118" s="224" t="s">
        <v>45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2774</v>
      </c>
      <c r="AT118" s="227" t="s">
        <v>183</v>
      </c>
      <c r="AU118" s="227" t="s">
        <v>189</v>
      </c>
      <c r="AY118" s="21" t="s">
        <v>179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1" t="s">
        <v>81</v>
      </c>
      <c r="BK118" s="228">
        <f>ROUND(I118*H118,2)</f>
        <v>0</v>
      </c>
      <c r="BL118" s="21" t="s">
        <v>2774</v>
      </c>
      <c r="BM118" s="227" t="s">
        <v>2781</v>
      </c>
    </row>
    <row r="119" s="2" customFormat="1">
      <c r="A119" s="42"/>
      <c r="B119" s="43"/>
      <c r="C119" s="44"/>
      <c r="D119" s="229" t="s">
        <v>190</v>
      </c>
      <c r="E119" s="44"/>
      <c r="F119" s="230" t="s">
        <v>2782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190</v>
      </c>
      <c r="AU119" s="21" t="s">
        <v>189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2783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4" customFormat="1">
      <c r="A121" s="14"/>
      <c r="B121" s="245"/>
      <c r="C121" s="246"/>
      <c r="D121" s="236" t="s">
        <v>192</v>
      </c>
      <c r="E121" s="247" t="s">
        <v>19</v>
      </c>
      <c r="F121" s="248" t="s">
        <v>457</v>
      </c>
      <c r="G121" s="246"/>
      <c r="H121" s="249">
        <v>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192</v>
      </c>
      <c r="AU121" s="255" t="s">
        <v>189</v>
      </c>
      <c r="AV121" s="14" t="s">
        <v>14</v>
      </c>
      <c r="AW121" s="14" t="s">
        <v>35</v>
      </c>
      <c r="AX121" s="14" t="s">
        <v>74</v>
      </c>
      <c r="AY121" s="255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2784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457</v>
      </c>
      <c r="G123" s="246"/>
      <c r="H123" s="249">
        <v>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189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2785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457</v>
      </c>
      <c r="G125" s="246"/>
      <c r="H125" s="249">
        <v>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189</v>
      </c>
      <c r="AV125" s="14" t="s">
        <v>14</v>
      </c>
      <c r="AW125" s="14" t="s">
        <v>35</v>
      </c>
      <c r="AX125" s="14" t="s">
        <v>74</v>
      </c>
      <c r="AY125" s="255" t="s">
        <v>179</v>
      </c>
    </row>
    <row r="126" s="13" customFormat="1">
      <c r="A126" s="13"/>
      <c r="B126" s="234"/>
      <c r="C126" s="235"/>
      <c r="D126" s="236" t="s">
        <v>192</v>
      </c>
      <c r="E126" s="237" t="s">
        <v>19</v>
      </c>
      <c r="F126" s="238" t="s">
        <v>2786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192</v>
      </c>
      <c r="AU126" s="244" t="s">
        <v>189</v>
      </c>
      <c r="AV126" s="13" t="s">
        <v>81</v>
      </c>
      <c r="AW126" s="13" t="s">
        <v>35</v>
      </c>
      <c r="AX126" s="13" t="s">
        <v>74</v>
      </c>
      <c r="AY126" s="244" t="s">
        <v>179</v>
      </c>
    </row>
    <row r="127" s="14" customFormat="1">
      <c r="A127" s="14"/>
      <c r="B127" s="245"/>
      <c r="C127" s="246"/>
      <c r="D127" s="236" t="s">
        <v>192</v>
      </c>
      <c r="E127" s="247" t="s">
        <v>19</v>
      </c>
      <c r="F127" s="248" t="s">
        <v>457</v>
      </c>
      <c r="G127" s="246"/>
      <c r="H127" s="249">
        <v>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192</v>
      </c>
      <c r="AU127" s="255" t="s">
        <v>189</v>
      </c>
      <c r="AV127" s="14" t="s">
        <v>14</v>
      </c>
      <c r="AW127" s="14" t="s">
        <v>35</v>
      </c>
      <c r="AX127" s="14" t="s">
        <v>74</v>
      </c>
      <c r="AY127" s="255" t="s">
        <v>179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2787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189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4" customFormat="1">
      <c r="A129" s="14"/>
      <c r="B129" s="245"/>
      <c r="C129" s="246"/>
      <c r="D129" s="236" t="s">
        <v>192</v>
      </c>
      <c r="E129" s="247" t="s">
        <v>19</v>
      </c>
      <c r="F129" s="248" t="s">
        <v>457</v>
      </c>
      <c r="G129" s="246"/>
      <c r="H129" s="249">
        <v>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192</v>
      </c>
      <c r="AU129" s="255" t="s">
        <v>189</v>
      </c>
      <c r="AV129" s="14" t="s">
        <v>14</v>
      </c>
      <c r="AW129" s="14" t="s">
        <v>35</v>
      </c>
      <c r="AX129" s="14" t="s">
        <v>74</v>
      </c>
      <c r="AY129" s="255" t="s">
        <v>179</v>
      </c>
    </row>
    <row r="130" s="15" customFormat="1">
      <c r="A130" s="15"/>
      <c r="B130" s="256"/>
      <c r="C130" s="257"/>
      <c r="D130" s="236" t="s">
        <v>192</v>
      </c>
      <c r="E130" s="258" t="s">
        <v>19</v>
      </c>
      <c r="F130" s="259" t="s">
        <v>201</v>
      </c>
      <c r="G130" s="257"/>
      <c r="H130" s="260">
        <v>5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192</v>
      </c>
      <c r="AU130" s="266" t="s">
        <v>189</v>
      </c>
      <c r="AV130" s="15" t="s">
        <v>188</v>
      </c>
      <c r="AW130" s="15" t="s">
        <v>35</v>
      </c>
      <c r="AX130" s="15" t="s">
        <v>81</v>
      </c>
      <c r="AY130" s="266" t="s">
        <v>179</v>
      </c>
    </row>
    <row r="131" s="2" customFormat="1" ht="16.5" customHeight="1">
      <c r="A131" s="42"/>
      <c r="B131" s="43"/>
      <c r="C131" s="216" t="s">
        <v>189</v>
      </c>
      <c r="D131" s="216" t="s">
        <v>183</v>
      </c>
      <c r="E131" s="217" t="s">
        <v>2788</v>
      </c>
      <c r="F131" s="218" t="s">
        <v>2789</v>
      </c>
      <c r="G131" s="219" t="s">
        <v>2773</v>
      </c>
      <c r="H131" s="220">
        <v>1</v>
      </c>
      <c r="I131" s="221"/>
      <c r="J131" s="222">
        <f>ROUND(I131*H131,2)</f>
        <v>0</v>
      </c>
      <c r="K131" s="218" t="s">
        <v>187</v>
      </c>
      <c r="L131" s="48"/>
      <c r="M131" s="223" t="s">
        <v>19</v>
      </c>
      <c r="N131" s="224" t="s">
        <v>45</v>
      </c>
      <c r="O131" s="8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7" t="s">
        <v>2774</v>
      </c>
      <c r="AT131" s="227" t="s">
        <v>183</v>
      </c>
      <c r="AU131" s="227" t="s">
        <v>189</v>
      </c>
      <c r="AY131" s="21" t="s">
        <v>179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1" t="s">
        <v>81</v>
      </c>
      <c r="BK131" s="228">
        <f>ROUND(I131*H131,2)</f>
        <v>0</v>
      </c>
      <c r="BL131" s="21" t="s">
        <v>2774</v>
      </c>
      <c r="BM131" s="227" t="s">
        <v>2790</v>
      </c>
    </row>
    <row r="132" s="2" customFormat="1">
      <c r="A132" s="42"/>
      <c r="B132" s="43"/>
      <c r="C132" s="44"/>
      <c r="D132" s="229" t="s">
        <v>190</v>
      </c>
      <c r="E132" s="44"/>
      <c r="F132" s="230" t="s">
        <v>2791</v>
      </c>
      <c r="G132" s="44"/>
      <c r="H132" s="44"/>
      <c r="I132" s="231"/>
      <c r="J132" s="44"/>
      <c r="K132" s="44"/>
      <c r="L132" s="48"/>
      <c r="M132" s="232"/>
      <c r="N132" s="233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190</v>
      </c>
      <c r="AU132" s="21" t="s">
        <v>189</v>
      </c>
    </row>
    <row r="133" s="13" customFormat="1">
      <c r="A133" s="13"/>
      <c r="B133" s="234"/>
      <c r="C133" s="235"/>
      <c r="D133" s="236" t="s">
        <v>192</v>
      </c>
      <c r="E133" s="237" t="s">
        <v>19</v>
      </c>
      <c r="F133" s="238" t="s">
        <v>2792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192</v>
      </c>
      <c r="AU133" s="244" t="s">
        <v>189</v>
      </c>
      <c r="AV133" s="13" t="s">
        <v>81</v>
      </c>
      <c r="AW133" s="13" t="s">
        <v>35</v>
      </c>
      <c r="AX133" s="13" t="s">
        <v>74</v>
      </c>
      <c r="AY133" s="244" t="s">
        <v>179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2793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189</v>
      </c>
      <c r="AV134" s="13" t="s">
        <v>81</v>
      </c>
      <c r="AW134" s="13" t="s">
        <v>35</v>
      </c>
      <c r="AX134" s="13" t="s">
        <v>74</v>
      </c>
      <c r="AY134" s="244" t="s">
        <v>179</v>
      </c>
    </row>
    <row r="135" s="14" customFormat="1">
      <c r="A135" s="14"/>
      <c r="B135" s="245"/>
      <c r="C135" s="246"/>
      <c r="D135" s="236" t="s">
        <v>192</v>
      </c>
      <c r="E135" s="247" t="s">
        <v>19</v>
      </c>
      <c r="F135" s="248" t="s">
        <v>2794</v>
      </c>
      <c r="G135" s="246"/>
      <c r="H135" s="249">
        <v>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192</v>
      </c>
      <c r="AU135" s="255" t="s">
        <v>189</v>
      </c>
      <c r="AV135" s="14" t="s">
        <v>14</v>
      </c>
      <c r="AW135" s="14" t="s">
        <v>35</v>
      </c>
      <c r="AX135" s="14" t="s">
        <v>74</v>
      </c>
      <c r="AY135" s="255" t="s">
        <v>179</v>
      </c>
    </row>
    <row r="136" s="15" customFormat="1">
      <c r="A136" s="15"/>
      <c r="B136" s="256"/>
      <c r="C136" s="257"/>
      <c r="D136" s="236" t="s">
        <v>192</v>
      </c>
      <c r="E136" s="258" t="s">
        <v>19</v>
      </c>
      <c r="F136" s="259" t="s">
        <v>201</v>
      </c>
      <c r="G136" s="257"/>
      <c r="H136" s="260">
        <v>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192</v>
      </c>
      <c r="AU136" s="266" t="s">
        <v>189</v>
      </c>
      <c r="AV136" s="15" t="s">
        <v>188</v>
      </c>
      <c r="AW136" s="15" t="s">
        <v>35</v>
      </c>
      <c r="AX136" s="15" t="s">
        <v>81</v>
      </c>
      <c r="AY136" s="266" t="s">
        <v>179</v>
      </c>
    </row>
    <row r="137" s="2" customFormat="1" ht="16.5" customHeight="1">
      <c r="A137" s="42"/>
      <c r="B137" s="43"/>
      <c r="C137" s="216" t="s">
        <v>188</v>
      </c>
      <c r="D137" s="216" t="s">
        <v>183</v>
      </c>
      <c r="E137" s="217" t="s">
        <v>2795</v>
      </c>
      <c r="F137" s="218" t="s">
        <v>2796</v>
      </c>
      <c r="G137" s="219" t="s">
        <v>2773</v>
      </c>
      <c r="H137" s="220">
        <v>8</v>
      </c>
      <c r="I137" s="221"/>
      <c r="J137" s="222">
        <f>ROUND(I137*H137,2)</f>
        <v>0</v>
      </c>
      <c r="K137" s="218" t="s">
        <v>187</v>
      </c>
      <c r="L137" s="48"/>
      <c r="M137" s="223" t="s">
        <v>19</v>
      </c>
      <c r="N137" s="224" t="s">
        <v>45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2774</v>
      </c>
      <c r="AT137" s="227" t="s">
        <v>183</v>
      </c>
      <c r="AU137" s="227" t="s">
        <v>189</v>
      </c>
      <c r="AY137" s="21" t="s">
        <v>179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1" t="s">
        <v>81</v>
      </c>
      <c r="BK137" s="228">
        <f>ROUND(I137*H137,2)</f>
        <v>0</v>
      </c>
      <c r="BL137" s="21" t="s">
        <v>2774</v>
      </c>
      <c r="BM137" s="227" t="s">
        <v>2797</v>
      </c>
    </row>
    <row r="138" s="2" customFormat="1">
      <c r="A138" s="42"/>
      <c r="B138" s="43"/>
      <c r="C138" s="44"/>
      <c r="D138" s="229" t="s">
        <v>190</v>
      </c>
      <c r="E138" s="44"/>
      <c r="F138" s="230" t="s">
        <v>2798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190</v>
      </c>
      <c r="AU138" s="21" t="s">
        <v>189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2799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189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4" customFormat="1">
      <c r="A140" s="14"/>
      <c r="B140" s="245"/>
      <c r="C140" s="246"/>
      <c r="D140" s="236" t="s">
        <v>192</v>
      </c>
      <c r="E140" s="247" t="s">
        <v>19</v>
      </c>
      <c r="F140" s="248" t="s">
        <v>1648</v>
      </c>
      <c r="G140" s="246"/>
      <c r="H140" s="249">
        <v>8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192</v>
      </c>
      <c r="AU140" s="255" t="s">
        <v>189</v>
      </c>
      <c r="AV140" s="14" t="s">
        <v>14</v>
      </c>
      <c r="AW140" s="14" t="s">
        <v>35</v>
      </c>
      <c r="AX140" s="14" t="s">
        <v>74</v>
      </c>
      <c r="AY140" s="255" t="s">
        <v>179</v>
      </c>
    </row>
    <row r="141" s="15" customFormat="1">
      <c r="A141" s="15"/>
      <c r="B141" s="256"/>
      <c r="C141" s="257"/>
      <c r="D141" s="236" t="s">
        <v>192</v>
      </c>
      <c r="E141" s="258" t="s">
        <v>19</v>
      </c>
      <c r="F141" s="259" t="s">
        <v>201</v>
      </c>
      <c r="G141" s="257"/>
      <c r="H141" s="260">
        <v>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192</v>
      </c>
      <c r="AU141" s="266" t="s">
        <v>189</v>
      </c>
      <c r="AV141" s="15" t="s">
        <v>188</v>
      </c>
      <c r="AW141" s="15" t="s">
        <v>35</v>
      </c>
      <c r="AX141" s="15" t="s">
        <v>81</v>
      </c>
      <c r="AY141" s="266" t="s">
        <v>179</v>
      </c>
    </row>
    <row r="142" s="2" customFormat="1" ht="24.15" customHeight="1">
      <c r="A142" s="42"/>
      <c r="B142" s="43"/>
      <c r="C142" s="216" t="s">
        <v>222</v>
      </c>
      <c r="D142" s="216" t="s">
        <v>183</v>
      </c>
      <c r="E142" s="217" t="s">
        <v>2800</v>
      </c>
      <c r="F142" s="218" t="s">
        <v>2801</v>
      </c>
      <c r="G142" s="219" t="s">
        <v>2773</v>
      </c>
      <c r="H142" s="220">
        <v>1</v>
      </c>
      <c r="I142" s="221"/>
      <c r="J142" s="222">
        <f>ROUND(I142*H142,2)</f>
        <v>0</v>
      </c>
      <c r="K142" s="218" t="s">
        <v>187</v>
      </c>
      <c r="L142" s="48"/>
      <c r="M142" s="223" t="s">
        <v>19</v>
      </c>
      <c r="N142" s="224" t="s">
        <v>45</v>
      </c>
      <c r="O142" s="8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7" t="s">
        <v>2774</v>
      </c>
      <c r="AT142" s="227" t="s">
        <v>183</v>
      </c>
      <c r="AU142" s="227" t="s">
        <v>189</v>
      </c>
      <c r="AY142" s="21" t="s">
        <v>179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1" t="s">
        <v>81</v>
      </c>
      <c r="BK142" s="228">
        <f>ROUND(I142*H142,2)</f>
        <v>0</v>
      </c>
      <c r="BL142" s="21" t="s">
        <v>2774</v>
      </c>
      <c r="BM142" s="227" t="s">
        <v>2802</v>
      </c>
    </row>
    <row r="143" s="2" customFormat="1">
      <c r="A143" s="42"/>
      <c r="B143" s="43"/>
      <c r="C143" s="44"/>
      <c r="D143" s="229" t="s">
        <v>190</v>
      </c>
      <c r="E143" s="44"/>
      <c r="F143" s="230" t="s">
        <v>2803</v>
      </c>
      <c r="G143" s="44"/>
      <c r="H143" s="44"/>
      <c r="I143" s="231"/>
      <c r="J143" s="44"/>
      <c r="K143" s="44"/>
      <c r="L143" s="48"/>
      <c r="M143" s="232"/>
      <c r="N143" s="233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190</v>
      </c>
      <c r="AU143" s="21" t="s">
        <v>189</v>
      </c>
    </row>
    <row r="144" s="13" customFormat="1">
      <c r="A144" s="13"/>
      <c r="B144" s="234"/>
      <c r="C144" s="235"/>
      <c r="D144" s="236" t="s">
        <v>192</v>
      </c>
      <c r="E144" s="237" t="s">
        <v>19</v>
      </c>
      <c r="F144" s="238" t="s">
        <v>2804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192</v>
      </c>
      <c r="AU144" s="244" t="s">
        <v>189</v>
      </c>
      <c r="AV144" s="13" t="s">
        <v>81</v>
      </c>
      <c r="AW144" s="13" t="s">
        <v>35</v>
      </c>
      <c r="AX144" s="13" t="s">
        <v>74</v>
      </c>
      <c r="AY144" s="244" t="s">
        <v>179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2805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457</v>
      </c>
      <c r="G146" s="246"/>
      <c r="H146" s="249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189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189</v>
      </c>
      <c r="AV147" s="15" t="s">
        <v>188</v>
      </c>
      <c r="AW147" s="15" t="s">
        <v>35</v>
      </c>
      <c r="AX147" s="15" t="s">
        <v>81</v>
      </c>
      <c r="AY147" s="266" t="s">
        <v>179</v>
      </c>
    </row>
    <row r="148" s="2" customFormat="1" ht="16.5" customHeight="1">
      <c r="A148" s="42"/>
      <c r="B148" s="43"/>
      <c r="C148" s="216" t="s">
        <v>211</v>
      </c>
      <c r="D148" s="216" t="s">
        <v>183</v>
      </c>
      <c r="E148" s="217" t="s">
        <v>2806</v>
      </c>
      <c r="F148" s="218" t="s">
        <v>2807</v>
      </c>
      <c r="G148" s="219" t="s">
        <v>2773</v>
      </c>
      <c r="H148" s="220">
        <v>1</v>
      </c>
      <c r="I148" s="221"/>
      <c r="J148" s="222">
        <f>ROUND(I148*H148,2)</f>
        <v>0</v>
      </c>
      <c r="K148" s="218" t="s">
        <v>187</v>
      </c>
      <c r="L148" s="48"/>
      <c r="M148" s="223" t="s">
        <v>19</v>
      </c>
      <c r="N148" s="224" t="s">
        <v>45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2774</v>
      </c>
      <c r="AT148" s="227" t="s">
        <v>183</v>
      </c>
      <c r="AU148" s="227" t="s">
        <v>189</v>
      </c>
      <c r="AY148" s="21" t="s">
        <v>179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1" t="s">
        <v>81</v>
      </c>
      <c r="BK148" s="228">
        <f>ROUND(I148*H148,2)</f>
        <v>0</v>
      </c>
      <c r="BL148" s="21" t="s">
        <v>2774</v>
      </c>
      <c r="BM148" s="227" t="s">
        <v>2808</v>
      </c>
    </row>
    <row r="149" s="2" customFormat="1">
      <c r="A149" s="42"/>
      <c r="B149" s="43"/>
      <c r="C149" s="44"/>
      <c r="D149" s="229" t="s">
        <v>190</v>
      </c>
      <c r="E149" s="44"/>
      <c r="F149" s="230" t="s">
        <v>2809</v>
      </c>
      <c r="G149" s="44"/>
      <c r="H149" s="44"/>
      <c r="I149" s="231"/>
      <c r="J149" s="44"/>
      <c r="K149" s="44"/>
      <c r="L149" s="48"/>
      <c r="M149" s="232"/>
      <c r="N149" s="233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190</v>
      </c>
      <c r="AU149" s="21" t="s">
        <v>189</v>
      </c>
    </row>
    <row r="150" s="13" customFormat="1">
      <c r="A150" s="13"/>
      <c r="B150" s="234"/>
      <c r="C150" s="235"/>
      <c r="D150" s="236" t="s">
        <v>192</v>
      </c>
      <c r="E150" s="237" t="s">
        <v>19</v>
      </c>
      <c r="F150" s="238" t="s">
        <v>2810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192</v>
      </c>
      <c r="AU150" s="244" t="s">
        <v>189</v>
      </c>
      <c r="AV150" s="13" t="s">
        <v>81</v>
      </c>
      <c r="AW150" s="13" t="s">
        <v>35</v>
      </c>
      <c r="AX150" s="13" t="s">
        <v>74</v>
      </c>
      <c r="AY150" s="244" t="s">
        <v>179</v>
      </c>
    </row>
    <row r="151" s="14" customFormat="1">
      <c r="A151" s="14"/>
      <c r="B151" s="245"/>
      <c r="C151" s="246"/>
      <c r="D151" s="236" t="s">
        <v>192</v>
      </c>
      <c r="E151" s="247" t="s">
        <v>19</v>
      </c>
      <c r="F151" s="248" t="s">
        <v>457</v>
      </c>
      <c r="G151" s="246"/>
      <c r="H151" s="249">
        <v>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192</v>
      </c>
      <c r="AU151" s="255" t="s">
        <v>189</v>
      </c>
      <c r="AV151" s="14" t="s">
        <v>14</v>
      </c>
      <c r="AW151" s="14" t="s">
        <v>35</v>
      </c>
      <c r="AX151" s="14" t="s">
        <v>74</v>
      </c>
      <c r="AY151" s="255" t="s">
        <v>179</v>
      </c>
    </row>
    <row r="152" s="15" customFormat="1">
      <c r="A152" s="15"/>
      <c r="B152" s="256"/>
      <c r="C152" s="257"/>
      <c r="D152" s="236" t="s">
        <v>192</v>
      </c>
      <c r="E152" s="258" t="s">
        <v>19</v>
      </c>
      <c r="F152" s="259" t="s">
        <v>201</v>
      </c>
      <c r="G152" s="257"/>
      <c r="H152" s="260">
        <v>1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192</v>
      </c>
      <c r="AU152" s="266" t="s">
        <v>189</v>
      </c>
      <c r="AV152" s="15" t="s">
        <v>188</v>
      </c>
      <c r="AW152" s="15" t="s">
        <v>35</v>
      </c>
      <c r="AX152" s="15" t="s">
        <v>81</v>
      </c>
      <c r="AY152" s="266" t="s">
        <v>179</v>
      </c>
    </row>
    <row r="153" s="2" customFormat="1" ht="16.5" customHeight="1">
      <c r="A153" s="42"/>
      <c r="B153" s="43"/>
      <c r="C153" s="216" t="s">
        <v>240</v>
      </c>
      <c r="D153" s="216" t="s">
        <v>183</v>
      </c>
      <c r="E153" s="217" t="s">
        <v>2811</v>
      </c>
      <c r="F153" s="218" t="s">
        <v>2812</v>
      </c>
      <c r="G153" s="219" t="s">
        <v>2773</v>
      </c>
      <c r="H153" s="220">
        <v>1</v>
      </c>
      <c r="I153" s="221"/>
      <c r="J153" s="222">
        <f>ROUND(I153*H153,2)</f>
        <v>0</v>
      </c>
      <c r="K153" s="218" t="s">
        <v>187</v>
      </c>
      <c r="L153" s="48"/>
      <c r="M153" s="223" t="s">
        <v>19</v>
      </c>
      <c r="N153" s="224" t="s">
        <v>45</v>
      </c>
      <c r="O153" s="8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7" t="s">
        <v>2774</v>
      </c>
      <c r="AT153" s="227" t="s">
        <v>183</v>
      </c>
      <c r="AU153" s="227" t="s">
        <v>189</v>
      </c>
      <c r="AY153" s="21" t="s">
        <v>179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1" t="s">
        <v>81</v>
      </c>
      <c r="BK153" s="228">
        <f>ROUND(I153*H153,2)</f>
        <v>0</v>
      </c>
      <c r="BL153" s="21" t="s">
        <v>2774</v>
      </c>
      <c r="BM153" s="227" t="s">
        <v>2813</v>
      </c>
    </row>
    <row r="154" s="2" customFormat="1">
      <c r="A154" s="42"/>
      <c r="B154" s="43"/>
      <c r="C154" s="44"/>
      <c r="D154" s="229" t="s">
        <v>190</v>
      </c>
      <c r="E154" s="44"/>
      <c r="F154" s="230" t="s">
        <v>2814</v>
      </c>
      <c r="G154" s="44"/>
      <c r="H154" s="44"/>
      <c r="I154" s="231"/>
      <c r="J154" s="44"/>
      <c r="K154" s="44"/>
      <c r="L154" s="48"/>
      <c r="M154" s="232"/>
      <c r="N154" s="233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190</v>
      </c>
      <c r="AU154" s="21" t="s">
        <v>189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2815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189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2816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189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457</v>
      </c>
      <c r="G157" s="246"/>
      <c r="H157" s="249">
        <v>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189</v>
      </c>
      <c r="AV157" s="14" t="s">
        <v>14</v>
      </c>
      <c r="AW157" s="14" t="s">
        <v>35</v>
      </c>
      <c r="AX157" s="14" t="s">
        <v>74</v>
      </c>
      <c r="AY157" s="255" t="s">
        <v>179</v>
      </c>
    </row>
    <row r="158" s="15" customFormat="1">
      <c r="A158" s="15"/>
      <c r="B158" s="256"/>
      <c r="C158" s="257"/>
      <c r="D158" s="236" t="s">
        <v>192</v>
      </c>
      <c r="E158" s="258" t="s">
        <v>19</v>
      </c>
      <c r="F158" s="259" t="s">
        <v>201</v>
      </c>
      <c r="G158" s="257"/>
      <c r="H158" s="260">
        <v>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192</v>
      </c>
      <c r="AU158" s="266" t="s">
        <v>189</v>
      </c>
      <c r="AV158" s="15" t="s">
        <v>188</v>
      </c>
      <c r="AW158" s="15" t="s">
        <v>35</v>
      </c>
      <c r="AX158" s="15" t="s">
        <v>81</v>
      </c>
      <c r="AY158" s="266" t="s">
        <v>179</v>
      </c>
    </row>
    <row r="159" s="2" customFormat="1" ht="16.5" customHeight="1">
      <c r="A159" s="42"/>
      <c r="B159" s="43"/>
      <c r="C159" s="216" t="s">
        <v>217</v>
      </c>
      <c r="D159" s="216" t="s">
        <v>183</v>
      </c>
      <c r="E159" s="217" t="s">
        <v>2817</v>
      </c>
      <c r="F159" s="218" t="s">
        <v>2818</v>
      </c>
      <c r="G159" s="219" t="s">
        <v>2773</v>
      </c>
      <c r="H159" s="220">
        <v>1</v>
      </c>
      <c r="I159" s="221"/>
      <c r="J159" s="222">
        <f>ROUND(I159*H159,2)</f>
        <v>0</v>
      </c>
      <c r="K159" s="218" t="s">
        <v>187</v>
      </c>
      <c r="L159" s="48"/>
      <c r="M159" s="223" t="s">
        <v>19</v>
      </c>
      <c r="N159" s="224" t="s">
        <v>45</v>
      </c>
      <c r="O159" s="8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2774</v>
      </c>
      <c r="AT159" s="227" t="s">
        <v>183</v>
      </c>
      <c r="AU159" s="227" t="s">
        <v>189</v>
      </c>
      <c r="AY159" s="21" t="s">
        <v>179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1" t="s">
        <v>81</v>
      </c>
      <c r="BK159" s="228">
        <f>ROUND(I159*H159,2)</f>
        <v>0</v>
      </c>
      <c r="BL159" s="21" t="s">
        <v>2774</v>
      </c>
      <c r="BM159" s="227" t="s">
        <v>2819</v>
      </c>
    </row>
    <row r="160" s="2" customFormat="1">
      <c r="A160" s="42"/>
      <c r="B160" s="43"/>
      <c r="C160" s="44"/>
      <c r="D160" s="229" t="s">
        <v>190</v>
      </c>
      <c r="E160" s="44"/>
      <c r="F160" s="230" t="s">
        <v>2820</v>
      </c>
      <c r="G160" s="44"/>
      <c r="H160" s="44"/>
      <c r="I160" s="231"/>
      <c r="J160" s="44"/>
      <c r="K160" s="44"/>
      <c r="L160" s="48"/>
      <c r="M160" s="232"/>
      <c r="N160" s="233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190</v>
      </c>
      <c r="AU160" s="21" t="s">
        <v>189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2821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189</v>
      </c>
      <c r="AV161" s="13" t="s">
        <v>81</v>
      </c>
      <c r="AW161" s="13" t="s">
        <v>35</v>
      </c>
      <c r="AX161" s="13" t="s">
        <v>74</v>
      </c>
      <c r="AY161" s="244" t="s">
        <v>179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198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189</v>
      </c>
      <c r="AV162" s="13" t="s">
        <v>81</v>
      </c>
      <c r="AW162" s="13" t="s">
        <v>35</v>
      </c>
      <c r="AX162" s="13" t="s">
        <v>74</v>
      </c>
      <c r="AY162" s="244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2822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457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189</v>
      </c>
      <c r="AV164" s="14" t="s">
        <v>14</v>
      </c>
      <c r="AW164" s="14" t="s">
        <v>35</v>
      </c>
      <c r="AX164" s="14" t="s">
        <v>74</v>
      </c>
      <c r="AY164" s="255" t="s">
        <v>179</v>
      </c>
    </row>
    <row r="165" s="15" customFormat="1">
      <c r="A165" s="15"/>
      <c r="B165" s="256"/>
      <c r="C165" s="257"/>
      <c r="D165" s="236" t="s">
        <v>192</v>
      </c>
      <c r="E165" s="258" t="s">
        <v>19</v>
      </c>
      <c r="F165" s="259" t="s">
        <v>201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192</v>
      </c>
      <c r="AU165" s="266" t="s">
        <v>189</v>
      </c>
      <c r="AV165" s="15" t="s">
        <v>188</v>
      </c>
      <c r="AW165" s="15" t="s">
        <v>35</v>
      </c>
      <c r="AX165" s="15" t="s">
        <v>81</v>
      </c>
      <c r="AY165" s="266" t="s">
        <v>179</v>
      </c>
    </row>
    <row r="166" s="2" customFormat="1" ht="16.5" customHeight="1">
      <c r="A166" s="42"/>
      <c r="B166" s="43"/>
      <c r="C166" s="216" t="s">
        <v>256</v>
      </c>
      <c r="D166" s="216" t="s">
        <v>183</v>
      </c>
      <c r="E166" s="217" t="s">
        <v>2817</v>
      </c>
      <c r="F166" s="218" t="s">
        <v>2818</v>
      </c>
      <c r="G166" s="219" t="s">
        <v>2773</v>
      </c>
      <c r="H166" s="220">
        <v>1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2774</v>
      </c>
      <c r="AT166" s="227" t="s">
        <v>183</v>
      </c>
      <c r="AU166" s="227" t="s">
        <v>189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2774</v>
      </c>
      <c r="BM166" s="227" t="s">
        <v>2823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2820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189</v>
      </c>
    </row>
    <row r="168" s="13" customFormat="1">
      <c r="A168" s="13"/>
      <c r="B168" s="234"/>
      <c r="C168" s="235"/>
      <c r="D168" s="236" t="s">
        <v>192</v>
      </c>
      <c r="E168" s="237" t="s">
        <v>19</v>
      </c>
      <c r="F168" s="238" t="s">
        <v>2824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192</v>
      </c>
      <c r="AU168" s="244" t="s">
        <v>189</v>
      </c>
      <c r="AV168" s="13" t="s">
        <v>81</v>
      </c>
      <c r="AW168" s="13" t="s">
        <v>35</v>
      </c>
      <c r="AX168" s="13" t="s">
        <v>74</v>
      </c>
      <c r="AY168" s="244" t="s">
        <v>179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198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189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3" customFormat="1">
      <c r="A170" s="13"/>
      <c r="B170" s="234"/>
      <c r="C170" s="235"/>
      <c r="D170" s="236" t="s">
        <v>192</v>
      </c>
      <c r="E170" s="237" t="s">
        <v>19</v>
      </c>
      <c r="F170" s="238" t="s">
        <v>2825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192</v>
      </c>
      <c r="AU170" s="244" t="s">
        <v>189</v>
      </c>
      <c r="AV170" s="13" t="s">
        <v>81</v>
      </c>
      <c r="AW170" s="13" t="s">
        <v>35</v>
      </c>
      <c r="AX170" s="13" t="s">
        <v>74</v>
      </c>
      <c r="AY170" s="244" t="s">
        <v>179</v>
      </c>
    </row>
    <row r="171" s="13" customFormat="1">
      <c r="A171" s="13"/>
      <c r="B171" s="234"/>
      <c r="C171" s="235"/>
      <c r="D171" s="236" t="s">
        <v>192</v>
      </c>
      <c r="E171" s="237" t="s">
        <v>19</v>
      </c>
      <c r="F171" s="238" t="s">
        <v>198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192</v>
      </c>
      <c r="AU171" s="244" t="s">
        <v>189</v>
      </c>
      <c r="AV171" s="13" t="s">
        <v>81</v>
      </c>
      <c r="AW171" s="13" t="s">
        <v>35</v>
      </c>
      <c r="AX171" s="13" t="s">
        <v>74</v>
      </c>
      <c r="AY171" s="244" t="s">
        <v>179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2822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4" customFormat="1">
      <c r="A173" s="14"/>
      <c r="B173" s="245"/>
      <c r="C173" s="246"/>
      <c r="D173" s="236" t="s">
        <v>192</v>
      </c>
      <c r="E173" s="247" t="s">
        <v>19</v>
      </c>
      <c r="F173" s="248" t="s">
        <v>457</v>
      </c>
      <c r="G173" s="246"/>
      <c r="H173" s="249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192</v>
      </c>
      <c r="AU173" s="255" t="s">
        <v>189</v>
      </c>
      <c r="AV173" s="14" t="s">
        <v>14</v>
      </c>
      <c r="AW173" s="14" t="s">
        <v>35</v>
      </c>
      <c r="AX173" s="14" t="s">
        <v>74</v>
      </c>
      <c r="AY173" s="255" t="s">
        <v>179</v>
      </c>
    </row>
    <row r="174" s="15" customFormat="1">
      <c r="A174" s="15"/>
      <c r="B174" s="256"/>
      <c r="C174" s="257"/>
      <c r="D174" s="236" t="s">
        <v>192</v>
      </c>
      <c r="E174" s="258" t="s">
        <v>19</v>
      </c>
      <c r="F174" s="259" t="s">
        <v>201</v>
      </c>
      <c r="G174" s="257"/>
      <c r="H174" s="260">
        <v>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192</v>
      </c>
      <c r="AU174" s="266" t="s">
        <v>189</v>
      </c>
      <c r="AV174" s="15" t="s">
        <v>188</v>
      </c>
      <c r="AW174" s="15" t="s">
        <v>35</v>
      </c>
      <c r="AX174" s="15" t="s">
        <v>81</v>
      </c>
      <c r="AY174" s="266" t="s">
        <v>179</v>
      </c>
    </row>
    <row r="175" s="2" customFormat="1" ht="16.5" customHeight="1">
      <c r="A175" s="42"/>
      <c r="B175" s="43"/>
      <c r="C175" s="216" t="s">
        <v>225</v>
      </c>
      <c r="D175" s="216" t="s">
        <v>183</v>
      </c>
      <c r="E175" s="217" t="s">
        <v>2826</v>
      </c>
      <c r="F175" s="218" t="s">
        <v>2827</v>
      </c>
      <c r="G175" s="219" t="s">
        <v>2773</v>
      </c>
      <c r="H175" s="220">
        <v>1</v>
      </c>
      <c r="I175" s="221"/>
      <c r="J175" s="222">
        <f>ROUND(I175*H175,2)</f>
        <v>0</v>
      </c>
      <c r="K175" s="218" t="s">
        <v>187</v>
      </c>
      <c r="L175" s="48"/>
      <c r="M175" s="223" t="s">
        <v>19</v>
      </c>
      <c r="N175" s="224" t="s">
        <v>45</v>
      </c>
      <c r="O175" s="8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7" t="s">
        <v>2774</v>
      </c>
      <c r="AT175" s="227" t="s">
        <v>183</v>
      </c>
      <c r="AU175" s="227" t="s">
        <v>189</v>
      </c>
      <c r="AY175" s="21" t="s">
        <v>179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1" t="s">
        <v>81</v>
      </c>
      <c r="BK175" s="228">
        <f>ROUND(I175*H175,2)</f>
        <v>0</v>
      </c>
      <c r="BL175" s="21" t="s">
        <v>2774</v>
      </c>
      <c r="BM175" s="227" t="s">
        <v>2828</v>
      </c>
    </row>
    <row r="176" s="2" customFormat="1">
      <c r="A176" s="42"/>
      <c r="B176" s="43"/>
      <c r="C176" s="44"/>
      <c r="D176" s="229" t="s">
        <v>190</v>
      </c>
      <c r="E176" s="44"/>
      <c r="F176" s="230" t="s">
        <v>2829</v>
      </c>
      <c r="G176" s="44"/>
      <c r="H176" s="44"/>
      <c r="I176" s="231"/>
      <c r="J176" s="44"/>
      <c r="K176" s="44"/>
      <c r="L176" s="48"/>
      <c r="M176" s="232"/>
      <c r="N176" s="233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190</v>
      </c>
      <c r="AU176" s="21" t="s">
        <v>189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2830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189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2831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189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457</v>
      </c>
      <c r="G179" s="246"/>
      <c r="H179" s="249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189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5" customFormat="1">
      <c r="A180" s="15"/>
      <c r="B180" s="256"/>
      <c r="C180" s="257"/>
      <c r="D180" s="236" t="s">
        <v>192</v>
      </c>
      <c r="E180" s="258" t="s">
        <v>19</v>
      </c>
      <c r="F180" s="259" t="s">
        <v>201</v>
      </c>
      <c r="G180" s="257"/>
      <c r="H180" s="260">
        <v>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192</v>
      </c>
      <c r="AU180" s="266" t="s">
        <v>189</v>
      </c>
      <c r="AV180" s="15" t="s">
        <v>188</v>
      </c>
      <c r="AW180" s="15" t="s">
        <v>35</v>
      </c>
      <c r="AX180" s="15" t="s">
        <v>81</v>
      </c>
      <c r="AY180" s="266" t="s">
        <v>179</v>
      </c>
    </row>
    <row r="181" s="2" customFormat="1" ht="16.5" customHeight="1">
      <c r="A181" s="42"/>
      <c r="B181" s="43"/>
      <c r="C181" s="216" t="s">
        <v>181</v>
      </c>
      <c r="D181" s="216" t="s">
        <v>183</v>
      </c>
      <c r="E181" s="217" t="s">
        <v>2832</v>
      </c>
      <c r="F181" s="218" t="s">
        <v>2833</v>
      </c>
      <c r="G181" s="219" t="s">
        <v>2773</v>
      </c>
      <c r="H181" s="220">
        <v>2</v>
      </c>
      <c r="I181" s="221"/>
      <c r="J181" s="222">
        <f>ROUND(I181*H181,2)</f>
        <v>0</v>
      </c>
      <c r="K181" s="218" t="s">
        <v>187</v>
      </c>
      <c r="L181" s="48"/>
      <c r="M181" s="223" t="s">
        <v>19</v>
      </c>
      <c r="N181" s="224" t="s">
        <v>45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2774</v>
      </c>
      <c r="AT181" s="227" t="s">
        <v>183</v>
      </c>
      <c r="AU181" s="227" t="s">
        <v>189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2774</v>
      </c>
      <c r="BM181" s="227" t="s">
        <v>2834</v>
      </c>
    </row>
    <row r="182" s="2" customFormat="1">
      <c r="A182" s="42"/>
      <c r="B182" s="43"/>
      <c r="C182" s="44"/>
      <c r="D182" s="229" t="s">
        <v>190</v>
      </c>
      <c r="E182" s="44"/>
      <c r="F182" s="230" t="s">
        <v>2835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190</v>
      </c>
      <c r="AU182" s="21" t="s">
        <v>189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2836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189</v>
      </c>
      <c r="AV183" s="13" t="s">
        <v>81</v>
      </c>
      <c r="AW183" s="13" t="s">
        <v>35</v>
      </c>
      <c r="AX183" s="13" t="s">
        <v>74</v>
      </c>
      <c r="AY183" s="244" t="s">
        <v>179</v>
      </c>
    </row>
    <row r="184" s="13" customFormat="1">
      <c r="A184" s="13"/>
      <c r="B184" s="234"/>
      <c r="C184" s="235"/>
      <c r="D184" s="236" t="s">
        <v>192</v>
      </c>
      <c r="E184" s="237" t="s">
        <v>19</v>
      </c>
      <c r="F184" s="238" t="s">
        <v>2837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192</v>
      </c>
      <c r="AU184" s="244" t="s">
        <v>189</v>
      </c>
      <c r="AV184" s="13" t="s">
        <v>81</v>
      </c>
      <c r="AW184" s="13" t="s">
        <v>35</v>
      </c>
      <c r="AX184" s="13" t="s">
        <v>74</v>
      </c>
      <c r="AY184" s="244" t="s">
        <v>179</v>
      </c>
    </row>
    <row r="185" s="13" customFormat="1">
      <c r="A185" s="13"/>
      <c r="B185" s="234"/>
      <c r="C185" s="235"/>
      <c r="D185" s="236" t="s">
        <v>192</v>
      </c>
      <c r="E185" s="237" t="s">
        <v>19</v>
      </c>
      <c r="F185" s="238" t="s">
        <v>198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192</v>
      </c>
      <c r="AU185" s="244" t="s">
        <v>189</v>
      </c>
      <c r="AV185" s="13" t="s">
        <v>81</v>
      </c>
      <c r="AW185" s="13" t="s">
        <v>35</v>
      </c>
      <c r="AX185" s="13" t="s">
        <v>74</v>
      </c>
      <c r="AY185" s="244" t="s">
        <v>179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2838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4" customFormat="1">
      <c r="A187" s="14"/>
      <c r="B187" s="245"/>
      <c r="C187" s="246"/>
      <c r="D187" s="236" t="s">
        <v>192</v>
      </c>
      <c r="E187" s="247" t="s">
        <v>19</v>
      </c>
      <c r="F187" s="248" t="s">
        <v>457</v>
      </c>
      <c r="G187" s="246"/>
      <c r="H187" s="249">
        <v>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192</v>
      </c>
      <c r="AU187" s="255" t="s">
        <v>189</v>
      </c>
      <c r="AV187" s="14" t="s">
        <v>14</v>
      </c>
      <c r="AW187" s="14" t="s">
        <v>35</v>
      </c>
      <c r="AX187" s="14" t="s">
        <v>74</v>
      </c>
      <c r="AY187" s="255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2839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457</v>
      </c>
      <c r="G189" s="246"/>
      <c r="H189" s="249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5" customFormat="1">
      <c r="A190" s="15"/>
      <c r="B190" s="256"/>
      <c r="C190" s="257"/>
      <c r="D190" s="236" t="s">
        <v>192</v>
      </c>
      <c r="E190" s="258" t="s">
        <v>19</v>
      </c>
      <c r="F190" s="259" t="s">
        <v>201</v>
      </c>
      <c r="G190" s="257"/>
      <c r="H190" s="260">
        <v>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192</v>
      </c>
      <c r="AU190" s="266" t="s">
        <v>189</v>
      </c>
      <c r="AV190" s="15" t="s">
        <v>188</v>
      </c>
      <c r="AW190" s="15" t="s">
        <v>35</v>
      </c>
      <c r="AX190" s="15" t="s">
        <v>81</v>
      </c>
      <c r="AY190" s="266" t="s">
        <v>179</v>
      </c>
    </row>
    <row r="191" s="2" customFormat="1" ht="16.5" customHeight="1">
      <c r="A191" s="42"/>
      <c r="B191" s="43"/>
      <c r="C191" s="216" t="s">
        <v>207</v>
      </c>
      <c r="D191" s="216" t="s">
        <v>183</v>
      </c>
      <c r="E191" s="217" t="s">
        <v>2832</v>
      </c>
      <c r="F191" s="218" t="s">
        <v>2833</v>
      </c>
      <c r="G191" s="219" t="s">
        <v>2773</v>
      </c>
      <c r="H191" s="220">
        <v>1</v>
      </c>
      <c r="I191" s="221"/>
      <c r="J191" s="222">
        <f>ROUND(I191*H191,2)</f>
        <v>0</v>
      </c>
      <c r="K191" s="218" t="s">
        <v>187</v>
      </c>
      <c r="L191" s="48"/>
      <c r="M191" s="223" t="s">
        <v>19</v>
      </c>
      <c r="N191" s="224" t="s">
        <v>45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2774</v>
      </c>
      <c r="AT191" s="227" t="s">
        <v>183</v>
      </c>
      <c r="AU191" s="227" t="s">
        <v>189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2774</v>
      </c>
      <c r="BM191" s="227" t="s">
        <v>2840</v>
      </c>
    </row>
    <row r="192" s="2" customFormat="1">
      <c r="A192" s="42"/>
      <c r="B192" s="43"/>
      <c r="C192" s="44"/>
      <c r="D192" s="229" t="s">
        <v>190</v>
      </c>
      <c r="E192" s="44"/>
      <c r="F192" s="230" t="s">
        <v>2835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190</v>
      </c>
      <c r="AU192" s="21" t="s">
        <v>189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2841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4" customFormat="1">
      <c r="A194" s="14"/>
      <c r="B194" s="245"/>
      <c r="C194" s="246"/>
      <c r="D194" s="236" t="s">
        <v>192</v>
      </c>
      <c r="E194" s="247" t="s">
        <v>19</v>
      </c>
      <c r="F194" s="248" t="s">
        <v>457</v>
      </c>
      <c r="G194" s="246"/>
      <c r="H194" s="249">
        <v>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192</v>
      </c>
      <c r="AU194" s="255" t="s">
        <v>189</v>
      </c>
      <c r="AV194" s="14" t="s">
        <v>14</v>
      </c>
      <c r="AW194" s="14" t="s">
        <v>35</v>
      </c>
      <c r="AX194" s="14" t="s">
        <v>74</v>
      </c>
      <c r="AY194" s="255" t="s">
        <v>179</v>
      </c>
    </row>
    <row r="195" s="15" customFormat="1">
      <c r="A195" s="15"/>
      <c r="B195" s="256"/>
      <c r="C195" s="257"/>
      <c r="D195" s="236" t="s">
        <v>192</v>
      </c>
      <c r="E195" s="258" t="s">
        <v>19</v>
      </c>
      <c r="F195" s="259" t="s">
        <v>201</v>
      </c>
      <c r="G195" s="257"/>
      <c r="H195" s="260">
        <v>1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192</v>
      </c>
      <c r="AU195" s="266" t="s">
        <v>189</v>
      </c>
      <c r="AV195" s="15" t="s">
        <v>188</v>
      </c>
      <c r="AW195" s="15" t="s">
        <v>35</v>
      </c>
      <c r="AX195" s="15" t="s">
        <v>81</v>
      </c>
      <c r="AY195" s="266" t="s">
        <v>179</v>
      </c>
    </row>
    <row r="196" s="12" customFormat="1" ht="20.88" customHeight="1">
      <c r="A196" s="12"/>
      <c r="B196" s="200"/>
      <c r="C196" s="201"/>
      <c r="D196" s="202" t="s">
        <v>73</v>
      </c>
      <c r="E196" s="214" t="s">
        <v>2842</v>
      </c>
      <c r="F196" s="214" t="s">
        <v>2843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SUM(P197:P223)</f>
        <v>0</v>
      </c>
      <c r="Q196" s="208"/>
      <c r="R196" s="209">
        <f>SUM(R197:R223)</f>
        <v>0</v>
      </c>
      <c r="S196" s="208"/>
      <c r="T196" s="210">
        <f>SUM(T197:T223)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222</v>
      </c>
      <c r="AT196" s="212" t="s">
        <v>73</v>
      </c>
      <c r="AU196" s="212" t="s">
        <v>14</v>
      </c>
      <c r="AY196" s="211" t="s">
        <v>179</v>
      </c>
      <c r="BK196" s="213">
        <f>SUM(BK197:BK223)</f>
        <v>0</v>
      </c>
    </row>
    <row r="197" s="2" customFormat="1" ht="16.5" customHeight="1">
      <c r="A197" s="42"/>
      <c r="B197" s="43"/>
      <c r="C197" s="216" t="s">
        <v>220</v>
      </c>
      <c r="D197" s="216" t="s">
        <v>183</v>
      </c>
      <c r="E197" s="217" t="s">
        <v>2844</v>
      </c>
      <c r="F197" s="218" t="s">
        <v>2843</v>
      </c>
      <c r="G197" s="219" t="s">
        <v>2773</v>
      </c>
      <c r="H197" s="220">
        <v>1</v>
      </c>
      <c r="I197" s="221"/>
      <c r="J197" s="222">
        <f>ROUND(I197*H197,2)</f>
        <v>0</v>
      </c>
      <c r="K197" s="218" t="s">
        <v>187</v>
      </c>
      <c r="L197" s="48"/>
      <c r="M197" s="223" t="s">
        <v>19</v>
      </c>
      <c r="N197" s="224" t="s">
        <v>45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2774</v>
      </c>
      <c r="AT197" s="227" t="s">
        <v>183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2774</v>
      </c>
      <c r="BM197" s="227" t="s">
        <v>2845</v>
      </c>
    </row>
    <row r="198" s="2" customFormat="1">
      <c r="A198" s="42"/>
      <c r="B198" s="43"/>
      <c r="C198" s="44"/>
      <c r="D198" s="229" t="s">
        <v>190</v>
      </c>
      <c r="E198" s="44"/>
      <c r="F198" s="230" t="s">
        <v>2846</v>
      </c>
      <c r="G198" s="44"/>
      <c r="H198" s="44"/>
      <c r="I198" s="231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190</v>
      </c>
      <c r="AU198" s="21" t="s">
        <v>189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2847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189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3" customFormat="1">
      <c r="A200" s="13"/>
      <c r="B200" s="234"/>
      <c r="C200" s="235"/>
      <c r="D200" s="236" t="s">
        <v>192</v>
      </c>
      <c r="E200" s="237" t="s">
        <v>19</v>
      </c>
      <c r="F200" s="238" t="s">
        <v>198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192</v>
      </c>
      <c r="AU200" s="244" t="s">
        <v>189</v>
      </c>
      <c r="AV200" s="13" t="s">
        <v>81</v>
      </c>
      <c r="AW200" s="13" t="s">
        <v>35</v>
      </c>
      <c r="AX200" s="13" t="s">
        <v>74</v>
      </c>
      <c r="AY200" s="244" t="s">
        <v>179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2848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189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198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189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2849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189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3" customFormat="1">
      <c r="A204" s="13"/>
      <c r="B204" s="234"/>
      <c r="C204" s="235"/>
      <c r="D204" s="236" t="s">
        <v>192</v>
      </c>
      <c r="E204" s="237" t="s">
        <v>19</v>
      </c>
      <c r="F204" s="238" t="s">
        <v>2850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192</v>
      </c>
      <c r="AU204" s="244" t="s">
        <v>189</v>
      </c>
      <c r="AV204" s="13" t="s">
        <v>81</v>
      </c>
      <c r="AW204" s="13" t="s">
        <v>35</v>
      </c>
      <c r="AX204" s="13" t="s">
        <v>74</v>
      </c>
      <c r="AY204" s="244" t="s">
        <v>179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2851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189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198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189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3" customFormat="1">
      <c r="A207" s="13"/>
      <c r="B207" s="234"/>
      <c r="C207" s="235"/>
      <c r="D207" s="236" t="s">
        <v>192</v>
      </c>
      <c r="E207" s="237" t="s">
        <v>19</v>
      </c>
      <c r="F207" s="238" t="s">
        <v>2852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192</v>
      </c>
      <c r="AU207" s="244" t="s">
        <v>189</v>
      </c>
      <c r="AV207" s="13" t="s">
        <v>81</v>
      </c>
      <c r="AW207" s="13" t="s">
        <v>35</v>
      </c>
      <c r="AX207" s="13" t="s">
        <v>74</v>
      </c>
      <c r="AY207" s="244" t="s">
        <v>179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198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189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2853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189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198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189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3" customFormat="1">
      <c r="A211" s="13"/>
      <c r="B211" s="234"/>
      <c r="C211" s="235"/>
      <c r="D211" s="236" t="s">
        <v>192</v>
      </c>
      <c r="E211" s="237" t="s">
        <v>19</v>
      </c>
      <c r="F211" s="238" t="s">
        <v>2854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192</v>
      </c>
      <c r="AU211" s="244" t="s">
        <v>189</v>
      </c>
      <c r="AV211" s="13" t="s">
        <v>81</v>
      </c>
      <c r="AW211" s="13" t="s">
        <v>35</v>
      </c>
      <c r="AX211" s="13" t="s">
        <v>74</v>
      </c>
      <c r="AY211" s="244" t="s">
        <v>179</v>
      </c>
    </row>
    <row r="212" s="13" customFormat="1">
      <c r="A212" s="13"/>
      <c r="B212" s="234"/>
      <c r="C212" s="235"/>
      <c r="D212" s="236" t="s">
        <v>192</v>
      </c>
      <c r="E212" s="237" t="s">
        <v>19</v>
      </c>
      <c r="F212" s="238" t="s">
        <v>2855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192</v>
      </c>
      <c r="AU212" s="244" t="s">
        <v>189</v>
      </c>
      <c r="AV212" s="13" t="s">
        <v>81</v>
      </c>
      <c r="AW212" s="13" t="s">
        <v>35</v>
      </c>
      <c r="AX212" s="13" t="s">
        <v>74</v>
      </c>
      <c r="AY212" s="244" t="s">
        <v>179</v>
      </c>
    </row>
    <row r="213" s="13" customFormat="1">
      <c r="A213" s="13"/>
      <c r="B213" s="234"/>
      <c r="C213" s="235"/>
      <c r="D213" s="236" t="s">
        <v>192</v>
      </c>
      <c r="E213" s="237" t="s">
        <v>19</v>
      </c>
      <c r="F213" s="238" t="s">
        <v>198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192</v>
      </c>
      <c r="AU213" s="244" t="s">
        <v>189</v>
      </c>
      <c r="AV213" s="13" t="s">
        <v>81</v>
      </c>
      <c r="AW213" s="13" t="s">
        <v>35</v>
      </c>
      <c r="AX213" s="13" t="s">
        <v>74</v>
      </c>
      <c r="AY213" s="244" t="s">
        <v>179</v>
      </c>
    </row>
    <row r="214" s="13" customFormat="1">
      <c r="A214" s="13"/>
      <c r="B214" s="234"/>
      <c r="C214" s="235"/>
      <c r="D214" s="236" t="s">
        <v>192</v>
      </c>
      <c r="E214" s="237" t="s">
        <v>19</v>
      </c>
      <c r="F214" s="238" t="s">
        <v>2856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192</v>
      </c>
      <c r="AU214" s="244" t="s">
        <v>189</v>
      </c>
      <c r="AV214" s="13" t="s">
        <v>81</v>
      </c>
      <c r="AW214" s="13" t="s">
        <v>35</v>
      </c>
      <c r="AX214" s="13" t="s">
        <v>74</v>
      </c>
      <c r="AY214" s="244" t="s">
        <v>179</v>
      </c>
    </row>
    <row r="215" s="13" customFormat="1">
      <c r="A215" s="13"/>
      <c r="B215" s="234"/>
      <c r="C215" s="235"/>
      <c r="D215" s="236" t="s">
        <v>192</v>
      </c>
      <c r="E215" s="237" t="s">
        <v>19</v>
      </c>
      <c r="F215" s="238" t="s">
        <v>198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192</v>
      </c>
      <c r="AU215" s="244" t="s">
        <v>189</v>
      </c>
      <c r="AV215" s="13" t="s">
        <v>81</v>
      </c>
      <c r="AW215" s="13" t="s">
        <v>35</v>
      </c>
      <c r="AX215" s="13" t="s">
        <v>74</v>
      </c>
      <c r="AY215" s="244" t="s">
        <v>179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2857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189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198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2858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3" customFormat="1">
      <c r="A219" s="13"/>
      <c r="B219" s="234"/>
      <c r="C219" s="235"/>
      <c r="D219" s="236" t="s">
        <v>192</v>
      </c>
      <c r="E219" s="237" t="s">
        <v>19</v>
      </c>
      <c r="F219" s="238" t="s">
        <v>198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192</v>
      </c>
      <c r="AU219" s="244" t="s">
        <v>189</v>
      </c>
      <c r="AV219" s="13" t="s">
        <v>81</v>
      </c>
      <c r="AW219" s="13" t="s">
        <v>35</v>
      </c>
      <c r="AX219" s="13" t="s">
        <v>74</v>
      </c>
      <c r="AY219" s="244" t="s">
        <v>179</v>
      </c>
    </row>
    <row r="220" s="13" customFormat="1">
      <c r="A220" s="13"/>
      <c r="B220" s="234"/>
      <c r="C220" s="235"/>
      <c r="D220" s="236" t="s">
        <v>192</v>
      </c>
      <c r="E220" s="237" t="s">
        <v>19</v>
      </c>
      <c r="F220" s="238" t="s">
        <v>2859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192</v>
      </c>
      <c r="AU220" s="244" t="s">
        <v>189</v>
      </c>
      <c r="AV220" s="13" t="s">
        <v>81</v>
      </c>
      <c r="AW220" s="13" t="s">
        <v>35</v>
      </c>
      <c r="AX220" s="13" t="s">
        <v>74</v>
      </c>
      <c r="AY220" s="244" t="s">
        <v>179</v>
      </c>
    </row>
    <row r="221" s="13" customFormat="1">
      <c r="A221" s="13"/>
      <c r="B221" s="234"/>
      <c r="C221" s="235"/>
      <c r="D221" s="236" t="s">
        <v>192</v>
      </c>
      <c r="E221" s="237" t="s">
        <v>19</v>
      </c>
      <c r="F221" s="238" t="s">
        <v>2860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192</v>
      </c>
      <c r="AU221" s="244" t="s">
        <v>189</v>
      </c>
      <c r="AV221" s="13" t="s">
        <v>81</v>
      </c>
      <c r="AW221" s="13" t="s">
        <v>35</v>
      </c>
      <c r="AX221" s="13" t="s">
        <v>74</v>
      </c>
      <c r="AY221" s="244" t="s">
        <v>179</v>
      </c>
    </row>
    <row r="222" s="14" customFormat="1">
      <c r="A222" s="14"/>
      <c r="B222" s="245"/>
      <c r="C222" s="246"/>
      <c r="D222" s="236" t="s">
        <v>192</v>
      </c>
      <c r="E222" s="247" t="s">
        <v>19</v>
      </c>
      <c r="F222" s="248" t="s">
        <v>457</v>
      </c>
      <c r="G222" s="246"/>
      <c r="H222" s="249">
        <v>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192</v>
      </c>
      <c r="AU222" s="255" t="s">
        <v>189</v>
      </c>
      <c r="AV222" s="14" t="s">
        <v>14</v>
      </c>
      <c r="AW222" s="14" t="s">
        <v>35</v>
      </c>
      <c r="AX222" s="14" t="s">
        <v>74</v>
      </c>
      <c r="AY222" s="255" t="s">
        <v>179</v>
      </c>
    </row>
    <row r="223" s="15" customFormat="1">
      <c r="A223" s="15"/>
      <c r="B223" s="256"/>
      <c r="C223" s="257"/>
      <c r="D223" s="236" t="s">
        <v>192</v>
      </c>
      <c r="E223" s="258" t="s">
        <v>19</v>
      </c>
      <c r="F223" s="259" t="s">
        <v>201</v>
      </c>
      <c r="G223" s="257"/>
      <c r="H223" s="260">
        <v>1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192</v>
      </c>
      <c r="AU223" s="266" t="s">
        <v>189</v>
      </c>
      <c r="AV223" s="15" t="s">
        <v>188</v>
      </c>
      <c r="AW223" s="15" t="s">
        <v>35</v>
      </c>
      <c r="AX223" s="15" t="s">
        <v>81</v>
      </c>
      <c r="AY223" s="266" t="s">
        <v>179</v>
      </c>
    </row>
    <row r="224" s="12" customFormat="1" ht="20.88" customHeight="1">
      <c r="A224" s="12"/>
      <c r="B224" s="200"/>
      <c r="C224" s="201"/>
      <c r="D224" s="202" t="s">
        <v>73</v>
      </c>
      <c r="E224" s="214" t="s">
        <v>2861</v>
      </c>
      <c r="F224" s="214" t="s">
        <v>2862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SUM(P225:P255)</f>
        <v>0</v>
      </c>
      <c r="Q224" s="208"/>
      <c r="R224" s="209">
        <f>SUM(R225:R255)</f>
        <v>0</v>
      </c>
      <c r="S224" s="208"/>
      <c r="T224" s="210">
        <f>SUM(T225:T255)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222</v>
      </c>
      <c r="AT224" s="212" t="s">
        <v>73</v>
      </c>
      <c r="AU224" s="212" t="s">
        <v>14</v>
      </c>
      <c r="AY224" s="211" t="s">
        <v>179</v>
      </c>
      <c r="BK224" s="213">
        <f>SUM(BK225:BK255)</f>
        <v>0</v>
      </c>
    </row>
    <row r="225" s="2" customFormat="1" ht="16.5" customHeight="1">
      <c r="A225" s="42"/>
      <c r="B225" s="43"/>
      <c r="C225" s="216" t="s">
        <v>297</v>
      </c>
      <c r="D225" s="216" t="s">
        <v>183</v>
      </c>
      <c r="E225" s="217" t="s">
        <v>2863</v>
      </c>
      <c r="F225" s="218" t="s">
        <v>2864</v>
      </c>
      <c r="G225" s="219" t="s">
        <v>2773</v>
      </c>
      <c r="H225" s="220">
        <v>1</v>
      </c>
      <c r="I225" s="221"/>
      <c r="J225" s="222">
        <f>ROUND(I225*H225,2)</f>
        <v>0</v>
      </c>
      <c r="K225" s="218" t="s">
        <v>187</v>
      </c>
      <c r="L225" s="48"/>
      <c r="M225" s="223" t="s">
        <v>19</v>
      </c>
      <c r="N225" s="224" t="s">
        <v>45</v>
      </c>
      <c r="O225" s="88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7" t="s">
        <v>2774</v>
      </c>
      <c r="AT225" s="227" t="s">
        <v>183</v>
      </c>
      <c r="AU225" s="227" t="s">
        <v>189</v>
      </c>
      <c r="AY225" s="21" t="s">
        <v>179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1" t="s">
        <v>81</v>
      </c>
      <c r="BK225" s="228">
        <f>ROUND(I225*H225,2)</f>
        <v>0</v>
      </c>
      <c r="BL225" s="21" t="s">
        <v>2774</v>
      </c>
      <c r="BM225" s="227" t="s">
        <v>2865</v>
      </c>
    </row>
    <row r="226" s="2" customFormat="1">
      <c r="A226" s="42"/>
      <c r="B226" s="43"/>
      <c r="C226" s="44"/>
      <c r="D226" s="229" t="s">
        <v>190</v>
      </c>
      <c r="E226" s="44"/>
      <c r="F226" s="230" t="s">
        <v>2866</v>
      </c>
      <c r="G226" s="44"/>
      <c r="H226" s="44"/>
      <c r="I226" s="231"/>
      <c r="J226" s="44"/>
      <c r="K226" s="44"/>
      <c r="L226" s="48"/>
      <c r="M226" s="232"/>
      <c r="N226" s="233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190</v>
      </c>
      <c r="AU226" s="21" t="s">
        <v>189</v>
      </c>
    </row>
    <row r="227" s="13" customFormat="1">
      <c r="A227" s="13"/>
      <c r="B227" s="234"/>
      <c r="C227" s="235"/>
      <c r="D227" s="236" t="s">
        <v>192</v>
      </c>
      <c r="E227" s="237" t="s">
        <v>19</v>
      </c>
      <c r="F227" s="238" t="s">
        <v>2867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192</v>
      </c>
      <c r="AU227" s="244" t="s">
        <v>189</v>
      </c>
      <c r="AV227" s="13" t="s">
        <v>81</v>
      </c>
      <c r="AW227" s="13" t="s">
        <v>35</v>
      </c>
      <c r="AX227" s="13" t="s">
        <v>74</v>
      </c>
      <c r="AY227" s="244" t="s">
        <v>179</v>
      </c>
    </row>
    <row r="228" s="14" customFormat="1">
      <c r="A228" s="14"/>
      <c r="B228" s="245"/>
      <c r="C228" s="246"/>
      <c r="D228" s="236" t="s">
        <v>192</v>
      </c>
      <c r="E228" s="247" t="s">
        <v>19</v>
      </c>
      <c r="F228" s="248" t="s">
        <v>457</v>
      </c>
      <c r="G228" s="246"/>
      <c r="H228" s="249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192</v>
      </c>
      <c r="AU228" s="255" t="s">
        <v>189</v>
      </c>
      <c r="AV228" s="14" t="s">
        <v>14</v>
      </c>
      <c r="AW228" s="14" t="s">
        <v>35</v>
      </c>
      <c r="AX228" s="14" t="s">
        <v>74</v>
      </c>
      <c r="AY228" s="255" t="s">
        <v>179</v>
      </c>
    </row>
    <row r="229" s="15" customFormat="1">
      <c r="A229" s="15"/>
      <c r="B229" s="256"/>
      <c r="C229" s="257"/>
      <c r="D229" s="236" t="s">
        <v>192</v>
      </c>
      <c r="E229" s="258" t="s">
        <v>19</v>
      </c>
      <c r="F229" s="259" t="s">
        <v>201</v>
      </c>
      <c r="G229" s="257"/>
      <c r="H229" s="260">
        <v>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192</v>
      </c>
      <c r="AU229" s="266" t="s">
        <v>189</v>
      </c>
      <c r="AV229" s="15" t="s">
        <v>188</v>
      </c>
      <c r="AW229" s="15" t="s">
        <v>35</v>
      </c>
      <c r="AX229" s="15" t="s">
        <v>81</v>
      </c>
      <c r="AY229" s="266" t="s">
        <v>179</v>
      </c>
    </row>
    <row r="230" s="2" customFormat="1" ht="24.15" customHeight="1">
      <c r="A230" s="42"/>
      <c r="B230" s="43"/>
      <c r="C230" s="216" t="s">
        <v>8</v>
      </c>
      <c r="D230" s="216" t="s">
        <v>183</v>
      </c>
      <c r="E230" s="217" t="s">
        <v>2868</v>
      </c>
      <c r="F230" s="218" t="s">
        <v>2869</v>
      </c>
      <c r="G230" s="219" t="s">
        <v>2773</v>
      </c>
      <c r="H230" s="220">
        <v>1</v>
      </c>
      <c r="I230" s="221"/>
      <c r="J230" s="222">
        <f>ROUND(I230*H230,2)</f>
        <v>0</v>
      </c>
      <c r="K230" s="218" t="s">
        <v>187</v>
      </c>
      <c r="L230" s="48"/>
      <c r="M230" s="223" t="s">
        <v>19</v>
      </c>
      <c r="N230" s="224" t="s">
        <v>45</v>
      </c>
      <c r="O230" s="88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2774</v>
      </c>
      <c r="AT230" s="227" t="s">
        <v>183</v>
      </c>
      <c r="AU230" s="227" t="s">
        <v>189</v>
      </c>
      <c r="AY230" s="21" t="s">
        <v>179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1" t="s">
        <v>81</v>
      </c>
      <c r="BK230" s="228">
        <f>ROUND(I230*H230,2)</f>
        <v>0</v>
      </c>
      <c r="BL230" s="21" t="s">
        <v>2774</v>
      </c>
      <c r="BM230" s="227" t="s">
        <v>2870</v>
      </c>
    </row>
    <row r="231" s="2" customFormat="1">
      <c r="A231" s="42"/>
      <c r="B231" s="43"/>
      <c r="C231" s="44"/>
      <c r="D231" s="229" t="s">
        <v>190</v>
      </c>
      <c r="E231" s="44"/>
      <c r="F231" s="230" t="s">
        <v>2871</v>
      </c>
      <c r="G231" s="44"/>
      <c r="H231" s="44"/>
      <c r="I231" s="231"/>
      <c r="J231" s="44"/>
      <c r="K231" s="44"/>
      <c r="L231" s="48"/>
      <c r="M231" s="232"/>
      <c r="N231" s="233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190</v>
      </c>
      <c r="AU231" s="21" t="s">
        <v>189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2872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198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3" customFormat="1">
      <c r="A234" s="13"/>
      <c r="B234" s="234"/>
      <c r="C234" s="235"/>
      <c r="D234" s="236" t="s">
        <v>192</v>
      </c>
      <c r="E234" s="237" t="s">
        <v>19</v>
      </c>
      <c r="F234" s="238" t="s">
        <v>2873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192</v>
      </c>
      <c r="AU234" s="244" t="s">
        <v>189</v>
      </c>
      <c r="AV234" s="13" t="s">
        <v>81</v>
      </c>
      <c r="AW234" s="13" t="s">
        <v>35</v>
      </c>
      <c r="AX234" s="13" t="s">
        <v>74</v>
      </c>
      <c r="AY234" s="244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2874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2794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5" customFormat="1">
      <c r="A237" s="15"/>
      <c r="B237" s="256"/>
      <c r="C237" s="257"/>
      <c r="D237" s="236" t="s">
        <v>192</v>
      </c>
      <c r="E237" s="258" t="s">
        <v>19</v>
      </c>
      <c r="F237" s="259" t="s">
        <v>201</v>
      </c>
      <c r="G237" s="257"/>
      <c r="H237" s="260">
        <v>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192</v>
      </c>
      <c r="AU237" s="266" t="s">
        <v>189</v>
      </c>
      <c r="AV237" s="15" t="s">
        <v>188</v>
      </c>
      <c r="AW237" s="15" t="s">
        <v>35</v>
      </c>
      <c r="AX237" s="15" t="s">
        <v>81</v>
      </c>
      <c r="AY237" s="266" t="s">
        <v>179</v>
      </c>
    </row>
    <row r="238" s="2" customFormat="1" ht="16.5" customHeight="1">
      <c r="A238" s="42"/>
      <c r="B238" s="43"/>
      <c r="C238" s="216" t="s">
        <v>229</v>
      </c>
      <c r="D238" s="216" t="s">
        <v>183</v>
      </c>
      <c r="E238" s="217" t="s">
        <v>2875</v>
      </c>
      <c r="F238" s="218" t="s">
        <v>2876</v>
      </c>
      <c r="G238" s="219" t="s">
        <v>2773</v>
      </c>
      <c r="H238" s="220">
        <v>1</v>
      </c>
      <c r="I238" s="221"/>
      <c r="J238" s="222">
        <f>ROUND(I238*H238,2)</f>
        <v>0</v>
      </c>
      <c r="K238" s="218" t="s">
        <v>187</v>
      </c>
      <c r="L238" s="48"/>
      <c r="M238" s="223" t="s">
        <v>19</v>
      </c>
      <c r="N238" s="224" t="s">
        <v>45</v>
      </c>
      <c r="O238" s="88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7" t="s">
        <v>2774</v>
      </c>
      <c r="AT238" s="227" t="s">
        <v>183</v>
      </c>
      <c r="AU238" s="227" t="s">
        <v>189</v>
      </c>
      <c r="AY238" s="21" t="s">
        <v>179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1" t="s">
        <v>81</v>
      </c>
      <c r="BK238" s="228">
        <f>ROUND(I238*H238,2)</f>
        <v>0</v>
      </c>
      <c r="BL238" s="21" t="s">
        <v>2774</v>
      </c>
      <c r="BM238" s="227" t="s">
        <v>2877</v>
      </c>
    </row>
    <row r="239" s="2" customFormat="1">
      <c r="A239" s="42"/>
      <c r="B239" s="43"/>
      <c r="C239" s="44"/>
      <c r="D239" s="229" t="s">
        <v>190</v>
      </c>
      <c r="E239" s="44"/>
      <c r="F239" s="230" t="s">
        <v>2878</v>
      </c>
      <c r="G239" s="44"/>
      <c r="H239" s="44"/>
      <c r="I239" s="231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190</v>
      </c>
      <c r="AU239" s="21" t="s">
        <v>189</v>
      </c>
    </row>
    <row r="240" s="13" customFormat="1">
      <c r="A240" s="13"/>
      <c r="B240" s="234"/>
      <c r="C240" s="235"/>
      <c r="D240" s="236" t="s">
        <v>192</v>
      </c>
      <c r="E240" s="237" t="s">
        <v>19</v>
      </c>
      <c r="F240" s="238" t="s">
        <v>2879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192</v>
      </c>
      <c r="AU240" s="244" t="s">
        <v>189</v>
      </c>
      <c r="AV240" s="13" t="s">
        <v>81</v>
      </c>
      <c r="AW240" s="13" t="s">
        <v>35</v>
      </c>
      <c r="AX240" s="13" t="s">
        <v>74</v>
      </c>
      <c r="AY240" s="244" t="s">
        <v>179</v>
      </c>
    </row>
    <row r="241" s="14" customFormat="1">
      <c r="A241" s="14"/>
      <c r="B241" s="245"/>
      <c r="C241" s="246"/>
      <c r="D241" s="236" t="s">
        <v>192</v>
      </c>
      <c r="E241" s="247" t="s">
        <v>19</v>
      </c>
      <c r="F241" s="248" t="s">
        <v>457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192</v>
      </c>
      <c r="AU241" s="255" t="s">
        <v>189</v>
      </c>
      <c r="AV241" s="14" t="s">
        <v>14</v>
      </c>
      <c r="AW241" s="14" t="s">
        <v>35</v>
      </c>
      <c r="AX241" s="14" t="s">
        <v>74</v>
      </c>
      <c r="AY241" s="255" t="s">
        <v>179</v>
      </c>
    </row>
    <row r="242" s="15" customFormat="1">
      <c r="A242" s="15"/>
      <c r="B242" s="256"/>
      <c r="C242" s="257"/>
      <c r="D242" s="236" t="s">
        <v>192</v>
      </c>
      <c r="E242" s="258" t="s">
        <v>19</v>
      </c>
      <c r="F242" s="259" t="s">
        <v>201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192</v>
      </c>
      <c r="AU242" s="266" t="s">
        <v>189</v>
      </c>
      <c r="AV242" s="15" t="s">
        <v>188</v>
      </c>
      <c r="AW242" s="15" t="s">
        <v>35</v>
      </c>
      <c r="AX242" s="15" t="s">
        <v>81</v>
      </c>
      <c r="AY242" s="266" t="s">
        <v>179</v>
      </c>
    </row>
    <row r="243" s="2" customFormat="1" ht="16.5" customHeight="1">
      <c r="A243" s="42"/>
      <c r="B243" s="43"/>
      <c r="C243" s="216" t="s">
        <v>254</v>
      </c>
      <c r="D243" s="216" t="s">
        <v>183</v>
      </c>
      <c r="E243" s="217" t="s">
        <v>2880</v>
      </c>
      <c r="F243" s="218" t="s">
        <v>2881</v>
      </c>
      <c r="G243" s="219" t="s">
        <v>2773</v>
      </c>
      <c r="H243" s="220">
        <v>1</v>
      </c>
      <c r="I243" s="221"/>
      <c r="J243" s="222">
        <f>ROUND(I243*H243,2)</f>
        <v>0</v>
      </c>
      <c r="K243" s="218" t="s">
        <v>187</v>
      </c>
      <c r="L243" s="48"/>
      <c r="M243" s="223" t="s">
        <v>19</v>
      </c>
      <c r="N243" s="224" t="s">
        <v>45</v>
      </c>
      <c r="O243" s="88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7" t="s">
        <v>2774</v>
      </c>
      <c r="AT243" s="227" t="s">
        <v>183</v>
      </c>
      <c r="AU243" s="227" t="s">
        <v>189</v>
      </c>
      <c r="AY243" s="21" t="s">
        <v>179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1" t="s">
        <v>81</v>
      </c>
      <c r="BK243" s="228">
        <f>ROUND(I243*H243,2)</f>
        <v>0</v>
      </c>
      <c r="BL243" s="21" t="s">
        <v>2774</v>
      </c>
      <c r="BM243" s="227" t="s">
        <v>2882</v>
      </c>
    </row>
    <row r="244" s="2" customFormat="1">
      <c r="A244" s="42"/>
      <c r="B244" s="43"/>
      <c r="C244" s="44"/>
      <c r="D244" s="229" t="s">
        <v>190</v>
      </c>
      <c r="E244" s="44"/>
      <c r="F244" s="230" t="s">
        <v>2883</v>
      </c>
      <c r="G244" s="44"/>
      <c r="H244" s="44"/>
      <c r="I244" s="231"/>
      <c r="J244" s="44"/>
      <c r="K244" s="44"/>
      <c r="L244" s="48"/>
      <c r="M244" s="232"/>
      <c r="N244" s="233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1" t="s">
        <v>190</v>
      </c>
      <c r="AU244" s="21" t="s">
        <v>189</v>
      </c>
    </row>
    <row r="245" s="13" customFormat="1">
      <c r="A245" s="13"/>
      <c r="B245" s="234"/>
      <c r="C245" s="235"/>
      <c r="D245" s="236" t="s">
        <v>192</v>
      </c>
      <c r="E245" s="237" t="s">
        <v>19</v>
      </c>
      <c r="F245" s="238" t="s">
        <v>2884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192</v>
      </c>
      <c r="AU245" s="244" t="s">
        <v>189</v>
      </c>
      <c r="AV245" s="13" t="s">
        <v>81</v>
      </c>
      <c r="AW245" s="13" t="s">
        <v>35</v>
      </c>
      <c r="AX245" s="13" t="s">
        <v>74</v>
      </c>
      <c r="AY245" s="244" t="s">
        <v>179</v>
      </c>
    </row>
    <row r="246" s="14" customFormat="1">
      <c r="A246" s="14"/>
      <c r="B246" s="245"/>
      <c r="C246" s="246"/>
      <c r="D246" s="236" t="s">
        <v>192</v>
      </c>
      <c r="E246" s="247" t="s">
        <v>19</v>
      </c>
      <c r="F246" s="248" t="s">
        <v>457</v>
      </c>
      <c r="G246" s="246"/>
      <c r="H246" s="249">
        <v>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192</v>
      </c>
      <c r="AU246" s="255" t="s">
        <v>189</v>
      </c>
      <c r="AV246" s="14" t="s">
        <v>14</v>
      </c>
      <c r="AW246" s="14" t="s">
        <v>35</v>
      </c>
      <c r="AX246" s="14" t="s">
        <v>74</v>
      </c>
      <c r="AY246" s="255" t="s">
        <v>179</v>
      </c>
    </row>
    <row r="247" s="15" customFormat="1">
      <c r="A247" s="15"/>
      <c r="B247" s="256"/>
      <c r="C247" s="257"/>
      <c r="D247" s="236" t="s">
        <v>192</v>
      </c>
      <c r="E247" s="258" t="s">
        <v>19</v>
      </c>
      <c r="F247" s="259" t="s">
        <v>201</v>
      </c>
      <c r="G247" s="257"/>
      <c r="H247" s="260">
        <v>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192</v>
      </c>
      <c r="AU247" s="266" t="s">
        <v>189</v>
      </c>
      <c r="AV247" s="15" t="s">
        <v>188</v>
      </c>
      <c r="AW247" s="15" t="s">
        <v>35</v>
      </c>
      <c r="AX247" s="15" t="s">
        <v>81</v>
      </c>
      <c r="AY247" s="266" t="s">
        <v>179</v>
      </c>
    </row>
    <row r="248" s="2" customFormat="1" ht="16.5" customHeight="1">
      <c r="A248" s="42"/>
      <c r="B248" s="43"/>
      <c r="C248" s="216" t="s">
        <v>288</v>
      </c>
      <c r="D248" s="216" t="s">
        <v>183</v>
      </c>
      <c r="E248" s="217" t="s">
        <v>2885</v>
      </c>
      <c r="F248" s="218" t="s">
        <v>2886</v>
      </c>
      <c r="G248" s="219" t="s">
        <v>2773</v>
      </c>
      <c r="H248" s="220">
        <v>1</v>
      </c>
      <c r="I248" s="221"/>
      <c r="J248" s="222">
        <f>ROUND(I248*H248,2)</f>
        <v>0</v>
      </c>
      <c r="K248" s="218" t="s">
        <v>187</v>
      </c>
      <c r="L248" s="48"/>
      <c r="M248" s="223" t="s">
        <v>19</v>
      </c>
      <c r="N248" s="224" t="s">
        <v>45</v>
      </c>
      <c r="O248" s="88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7" t="s">
        <v>2774</v>
      </c>
      <c r="AT248" s="227" t="s">
        <v>183</v>
      </c>
      <c r="AU248" s="227" t="s">
        <v>189</v>
      </c>
      <c r="AY248" s="21" t="s">
        <v>179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1" t="s">
        <v>81</v>
      </c>
      <c r="BK248" s="228">
        <f>ROUND(I248*H248,2)</f>
        <v>0</v>
      </c>
      <c r="BL248" s="21" t="s">
        <v>2774</v>
      </c>
      <c r="BM248" s="227" t="s">
        <v>2887</v>
      </c>
    </row>
    <row r="249" s="2" customFormat="1">
      <c r="A249" s="42"/>
      <c r="B249" s="43"/>
      <c r="C249" s="44"/>
      <c r="D249" s="229" t="s">
        <v>190</v>
      </c>
      <c r="E249" s="44"/>
      <c r="F249" s="230" t="s">
        <v>2888</v>
      </c>
      <c r="G249" s="44"/>
      <c r="H249" s="44"/>
      <c r="I249" s="231"/>
      <c r="J249" s="44"/>
      <c r="K249" s="44"/>
      <c r="L249" s="48"/>
      <c r="M249" s="232"/>
      <c r="N249" s="233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190</v>
      </c>
      <c r="AU249" s="21" t="s">
        <v>189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2889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189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3" customFormat="1">
      <c r="A251" s="13"/>
      <c r="B251" s="234"/>
      <c r="C251" s="235"/>
      <c r="D251" s="236" t="s">
        <v>192</v>
      </c>
      <c r="E251" s="237" t="s">
        <v>19</v>
      </c>
      <c r="F251" s="238" t="s">
        <v>2890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192</v>
      </c>
      <c r="AU251" s="244" t="s">
        <v>189</v>
      </c>
      <c r="AV251" s="13" t="s">
        <v>81</v>
      </c>
      <c r="AW251" s="13" t="s">
        <v>35</v>
      </c>
      <c r="AX251" s="13" t="s">
        <v>74</v>
      </c>
      <c r="AY251" s="244" t="s">
        <v>179</v>
      </c>
    </row>
    <row r="252" s="13" customFormat="1">
      <c r="A252" s="13"/>
      <c r="B252" s="234"/>
      <c r="C252" s="235"/>
      <c r="D252" s="236" t="s">
        <v>192</v>
      </c>
      <c r="E252" s="237" t="s">
        <v>19</v>
      </c>
      <c r="F252" s="238" t="s">
        <v>2891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192</v>
      </c>
      <c r="AU252" s="244" t="s">
        <v>189</v>
      </c>
      <c r="AV252" s="13" t="s">
        <v>81</v>
      </c>
      <c r="AW252" s="13" t="s">
        <v>35</v>
      </c>
      <c r="AX252" s="13" t="s">
        <v>74</v>
      </c>
      <c r="AY252" s="244" t="s">
        <v>179</v>
      </c>
    </row>
    <row r="253" s="13" customFormat="1">
      <c r="A253" s="13"/>
      <c r="B253" s="234"/>
      <c r="C253" s="235"/>
      <c r="D253" s="236" t="s">
        <v>192</v>
      </c>
      <c r="E253" s="237" t="s">
        <v>19</v>
      </c>
      <c r="F253" s="238" t="s">
        <v>2892</v>
      </c>
      <c r="G253" s="235"/>
      <c r="H253" s="237" t="s">
        <v>19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192</v>
      </c>
      <c r="AU253" s="244" t="s">
        <v>189</v>
      </c>
      <c r="AV253" s="13" t="s">
        <v>81</v>
      </c>
      <c r="AW253" s="13" t="s">
        <v>35</v>
      </c>
      <c r="AX253" s="13" t="s">
        <v>74</v>
      </c>
      <c r="AY253" s="244" t="s">
        <v>179</v>
      </c>
    </row>
    <row r="254" s="14" customFormat="1">
      <c r="A254" s="14"/>
      <c r="B254" s="245"/>
      <c r="C254" s="246"/>
      <c r="D254" s="236" t="s">
        <v>192</v>
      </c>
      <c r="E254" s="247" t="s">
        <v>19</v>
      </c>
      <c r="F254" s="248" t="s">
        <v>457</v>
      </c>
      <c r="G254" s="246"/>
      <c r="H254" s="249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192</v>
      </c>
      <c r="AU254" s="255" t="s">
        <v>189</v>
      </c>
      <c r="AV254" s="14" t="s">
        <v>14</v>
      </c>
      <c r="AW254" s="14" t="s">
        <v>35</v>
      </c>
      <c r="AX254" s="14" t="s">
        <v>74</v>
      </c>
      <c r="AY254" s="255" t="s">
        <v>179</v>
      </c>
    </row>
    <row r="255" s="15" customFormat="1">
      <c r="A255" s="15"/>
      <c r="B255" s="256"/>
      <c r="C255" s="257"/>
      <c r="D255" s="236" t="s">
        <v>192</v>
      </c>
      <c r="E255" s="258" t="s">
        <v>19</v>
      </c>
      <c r="F255" s="259" t="s">
        <v>201</v>
      </c>
      <c r="G255" s="257"/>
      <c r="H255" s="260">
        <v>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192</v>
      </c>
      <c r="AU255" s="266" t="s">
        <v>189</v>
      </c>
      <c r="AV255" s="15" t="s">
        <v>188</v>
      </c>
      <c r="AW255" s="15" t="s">
        <v>35</v>
      </c>
      <c r="AX255" s="15" t="s">
        <v>81</v>
      </c>
      <c r="AY255" s="266" t="s">
        <v>179</v>
      </c>
    </row>
    <row r="256" s="12" customFormat="1" ht="20.88" customHeight="1">
      <c r="A256" s="12"/>
      <c r="B256" s="200"/>
      <c r="C256" s="201"/>
      <c r="D256" s="202" t="s">
        <v>73</v>
      </c>
      <c r="E256" s="214" t="s">
        <v>2893</v>
      </c>
      <c r="F256" s="214" t="s">
        <v>2894</v>
      </c>
      <c r="G256" s="201"/>
      <c r="H256" s="201"/>
      <c r="I256" s="204"/>
      <c r="J256" s="215">
        <f>BK256</f>
        <v>0</v>
      </c>
      <c r="K256" s="201"/>
      <c r="L256" s="206"/>
      <c r="M256" s="207"/>
      <c r="N256" s="208"/>
      <c r="O256" s="208"/>
      <c r="P256" s="209">
        <f>SUM(P257:P281)</f>
        <v>0</v>
      </c>
      <c r="Q256" s="208"/>
      <c r="R256" s="209">
        <f>SUM(R257:R281)</f>
        <v>0</v>
      </c>
      <c r="S256" s="208"/>
      <c r="T256" s="210">
        <f>SUM(T257:T281)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222</v>
      </c>
      <c r="AT256" s="212" t="s">
        <v>73</v>
      </c>
      <c r="AU256" s="212" t="s">
        <v>14</v>
      </c>
      <c r="AY256" s="211" t="s">
        <v>179</v>
      </c>
      <c r="BK256" s="213">
        <f>SUM(BK257:BK281)</f>
        <v>0</v>
      </c>
    </row>
    <row r="257" s="2" customFormat="1" ht="16.5" customHeight="1">
      <c r="A257" s="42"/>
      <c r="B257" s="43"/>
      <c r="C257" s="216" t="s">
        <v>328</v>
      </c>
      <c r="D257" s="216" t="s">
        <v>183</v>
      </c>
      <c r="E257" s="217" t="s">
        <v>2895</v>
      </c>
      <c r="F257" s="218" t="s">
        <v>2894</v>
      </c>
      <c r="G257" s="219" t="s">
        <v>2773</v>
      </c>
      <c r="H257" s="220">
        <v>1</v>
      </c>
      <c r="I257" s="221"/>
      <c r="J257" s="222">
        <f>ROUND(I257*H257,2)</f>
        <v>0</v>
      </c>
      <c r="K257" s="218" t="s">
        <v>187</v>
      </c>
      <c r="L257" s="48"/>
      <c r="M257" s="223" t="s">
        <v>19</v>
      </c>
      <c r="N257" s="224" t="s">
        <v>45</v>
      </c>
      <c r="O257" s="88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7" t="s">
        <v>2774</v>
      </c>
      <c r="AT257" s="227" t="s">
        <v>183</v>
      </c>
      <c r="AU257" s="227" t="s">
        <v>189</v>
      </c>
      <c r="AY257" s="21" t="s">
        <v>179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1" t="s">
        <v>81</v>
      </c>
      <c r="BK257" s="228">
        <f>ROUND(I257*H257,2)</f>
        <v>0</v>
      </c>
      <c r="BL257" s="21" t="s">
        <v>2774</v>
      </c>
      <c r="BM257" s="227" t="s">
        <v>2896</v>
      </c>
    </row>
    <row r="258" s="2" customFormat="1">
      <c r="A258" s="42"/>
      <c r="B258" s="43"/>
      <c r="C258" s="44"/>
      <c r="D258" s="229" t="s">
        <v>190</v>
      </c>
      <c r="E258" s="44"/>
      <c r="F258" s="230" t="s">
        <v>2897</v>
      </c>
      <c r="G258" s="44"/>
      <c r="H258" s="44"/>
      <c r="I258" s="231"/>
      <c r="J258" s="44"/>
      <c r="K258" s="44"/>
      <c r="L258" s="48"/>
      <c r="M258" s="232"/>
      <c r="N258" s="233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190</v>
      </c>
      <c r="AU258" s="21" t="s">
        <v>189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2898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2899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2900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457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189</v>
      </c>
      <c r="AV262" s="14" t="s">
        <v>14</v>
      </c>
      <c r="AW262" s="14" t="s">
        <v>35</v>
      </c>
      <c r="AX262" s="14" t="s">
        <v>74</v>
      </c>
      <c r="AY262" s="255" t="s">
        <v>179</v>
      </c>
    </row>
    <row r="263" s="15" customFormat="1">
      <c r="A263" s="15"/>
      <c r="B263" s="256"/>
      <c r="C263" s="257"/>
      <c r="D263" s="236" t="s">
        <v>192</v>
      </c>
      <c r="E263" s="258" t="s">
        <v>19</v>
      </c>
      <c r="F263" s="259" t="s">
        <v>201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192</v>
      </c>
      <c r="AU263" s="266" t="s">
        <v>189</v>
      </c>
      <c r="AV263" s="15" t="s">
        <v>188</v>
      </c>
      <c r="AW263" s="15" t="s">
        <v>35</v>
      </c>
      <c r="AX263" s="15" t="s">
        <v>81</v>
      </c>
      <c r="AY263" s="266" t="s">
        <v>179</v>
      </c>
    </row>
    <row r="264" s="2" customFormat="1" ht="16.5" customHeight="1">
      <c r="A264" s="42"/>
      <c r="B264" s="43"/>
      <c r="C264" s="216" t="s">
        <v>294</v>
      </c>
      <c r="D264" s="216" t="s">
        <v>183</v>
      </c>
      <c r="E264" s="217" t="s">
        <v>2901</v>
      </c>
      <c r="F264" s="218" t="s">
        <v>2902</v>
      </c>
      <c r="G264" s="219" t="s">
        <v>325</v>
      </c>
      <c r="H264" s="220">
        <v>1</v>
      </c>
      <c r="I264" s="221"/>
      <c r="J264" s="222">
        <f>ROUND(I264*H264,2)</f>
        <v>0</v>
      </c>
      <c r="K264" s="218" t="s">
        <v>187</v>
      </c>
      <c r="L264" s="48"/>
      <c r="M264" s="223" t="s">
        <v>19</v>
      </c>
      <c r="N264" s="224" t="s">
        <v>45</v>
      </c>
      <c r="O264" s="88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2774</v>
      </c>
      <c r="AT264" s="227" t="s">
        <v>183</v>
      </c>
      <c r="AU264" s="227" t="s">
        <v>189</v>
      </c>
      <c r="AY264" s="21" t="s">
        <v>179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1" t="s">
        <v>81</v>
      </c>
      <c r="BK264" s="228">
        <f>ROUND(I264*H264,2)</f>
        <v>0</v>
      </c>
      <c r="BL264" s="21" t="s">
        <v>2774</v>
      </c>
      <c r="BM264" s="227" t="s">
        <v>2903</v>
      </c>
    </row>
    <row r="265" s="2" customFormat="1">
      <c r="A265" s="42"/>
      <c r="B265" s="43"/>
      <c r="C265" s="44"/>
      <c r="D265" s="229" t="s">
        <v>190</v>
      </c>
      <c r="E265" s="44"/>
      <c r="F265" s="230" t="s">
        <v>2904</v>
      </c>
      <c r="G265" s="44"/>
      <c r="H265" s="44"/>
      <c r="I265" s="231"/>
      <c r="J265" s="44"/>
      <c r="K265" s="44"/>
      <c r="L265" s="48"/>
      <c r="M265" s="232"/>
      <c r="N265" s="233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190</v>
      </c>
      <c r="AU265" s="21" t="s">
        <v>189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2905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189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3" customFormat="1">
      <c r="A267" s="13"/>
      <c r="B267" s="234"/>
      <c r="C267" s="235"/>
      <c r="D267" s="236" t="s">
        <v>192</v>
      </c>
      <c r="E267" s="237" t="s">
        <v>19</v>
      </c>
      <c r="F267" s="238" t="s">
        <v>2906</v>
      </c>
      <c r="G267" s="235"/>
      <c r="H267" s="237" t="s">
        <v>19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192</v>
      </c>
      <c r="AU267" s="244" t="s">
        <v>189</v>
      </c>
      <c r="AV267" s="13" t="s">
        <v>81</v>
      </c>
      <c r="AW267" s="13" t="s">
        <v>35</v>
      </c>
      <c r="AX267" s="13" t="s">
        <v>74</v>
      </c>
      <c r="AY267" s="244" t="s">
        <v>179</v>
      </c>
    </row>
    <row r="268" s="13" customFormat="1">
      <c r="A268" s="13"/>
      <c r="B268" s="234"/>
      <c r="C268" s="235"/>
      <c r="D268" s="236" t="s">
        <v>192</v>
      </c>
      <c r="E268" s="237" t="s">
        <v>19</v>
      </c>
      <c r="F268" s="238" t="s">
        <v>2907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192</v>
      </c>
      <c r="AU268" s="244" t="s">
        <v>189</v>
      </c>
      <c r="AV268" s="13" t="s">
        <v>81</v>
      </c>
      <c r="AW268" s="13" t="s">
        <v>35</v>
      </c>
      <c r="AX268" s="13" t="s">
        <v>74</v>
      </c>
      <c r="AY268" s="244" t="s">
        <v>179</v>
      </c>
    </row>
    <row r="269" s="13" customFormat="1">
      <c r="A269" s="13"/>
      <c r="B269" s="234"/>
      <c r="C269" s="235"/>
      <c r="D269" s="236" t="s">
        <v>192</v>
      </c>
      <c r="E269" s="237" t="s">
        <v>19</v>
      </c>
      <c r="F269" s="238" t="s">
        <v>2908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192</v>
      </c>
      <c r="AU269" s="244" t="s">
        <v>189</v>
      </c>
      <c r="AV269" s="13" t="s">
        <v>81</v>
      </c>
      <c r="AW269" s="13" t="s">
        <v>35</v>
      </c>
      <c r="AX269" s="13" t="s">
        <v>74</v>
      </c>
      <c r="AY269" s="244" t="s">
        <v>179</v>
      </c>
    </row>
    <row r="270" s="14" customFormat="1">
      <c r="A270" s="14"/>
      <c r="B270" s="245"/>
      <c r="C270" s="246"/>
      <c r="D270" s="236" t="s">
        <v>192</v>
      </c>
      <c r="E270" s="247" t="s">
        <v>19</v>
      </c>
      <c r="F270" s="248" t="s">
        <v>457</v>
      </c>
      <c r="G270" s="246"/>
      <c r="H270" s="249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192</v>
      </c>
      <c r="AU270" s="255" t="s">
        <v>189</v>
      </c>
      <c r="AV270" s="14" t="s">
        <v>14</v>
      </c>
      <c r="AW270" s="14" t="s">
        <v>35</v>
      </c>
      <c r="AX270" s="14" t="s">
        <v>74</v>
      </c>
      <c r="AY270" s="255" t="s">
        <v>179</v>
      </c>
    </row>
    <row r="271" s="15" customFormat="1">
      <c r="A271" s="15"/>
      <c r="B271" s="256"/>
      <c r="C271" s="257"/>
      <c r="D271" s="236" t="s">
        <v>192</v>
      </c>
      <c r="E271" s="258" t="s">
        <v>19</v>
      </c>
      <c r="F271" s="259" t="s">
        <v>201</v>
      </c>
      <c r="G271" s="257"/>
      <c r="H271" s="260">
        <v>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192</v>
      </c>
      <c r="AU271" s="266" t="s">
        <v>189</v>
      </c>
      <c r="AV271" s="15" t="s">
        <v>188</v>
      </c>
      <c r="AW271" s="15" t="s">
        <v>35</v>
      </c>
      <c r="AX271" s="15" t="s">
        <v>81</v>
      </c>
      <c r="AY271" s="266" t="s">
        <v>179</v>
      </c>
    </row>
    <row r="272" s="2" customFormat="1" ht="16.5" customHeight="1">
      <c r="A272" s="42"/>
      <c r="B272" s="43"/>
      <c r="C272" s="216" t="s">
        <v>7</v>
      </c>
      <c r="D272" s="216" t="s">
        <v>183</v>
      </c>
      <c r="E272" s="217" t="s">
        <v>2901</v>
      </c>
      <c r="F272" s="218" t="s">
        <v>2902</v>
      </c>
      <c r="G272" s="219" t="s">
        <v>325</v>
      </c>
      <c r="H272" s="220">
        <v>1</v>
      </c>
      <c r="I272" s="221"/>
      <c r="J272" s="222">
        <f>ROUND(I272*H272,2)</f>
        <v>0</v>
      </c>
      <c r="K272" s="218" t="s">
        <v>187</v>
      </c>
      <c r="L272" s="48"/>
      <c r="M272" s="223" t="s">
        <v>19</v>
      </c>
      <c r="N272" s="224" t="s">
        <v>45</v>
      </c>
      <c r="O272" s="8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2774</v>
      </c>
      <c r="AT272" s="227" t="s">
        <v>183</v>
      </c>
      <c r="AU272" s="227" t="s">
        <v>189</v>
      </c>
      <c r="AY272" s="21" t="s">
        <v>179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1" t="s">
        <v>81</v>
      </c>
      <c r="BK272" s="228">
        <f>ROUND(I272*H272,2)</f>
        <v>0</v>
      </c>
      <c r="BL272" s="21" t="s">
        <v>2774</v>
      </c>
      <c r="BM272" s="227" t="s">
        <v>2909</v>
      </c>
    </row>
    <row r="273" s="2" customFormat="1">
      <c r="A273" s="42"/>
      <c r="B273" s="43"/>
      <c r="C273" s="44"/>
      <c r="D273" s="229" t="s">
        <v>190</v>
      </c>
      <c r="E273" s="44"/>
      <c r="F273" s="230" t="s">
        <v>2904</v>
      </c>
      <c r="G273" s="44"/>
      <c r="H273" s="44"/>
      <c r="I273" s="231"/>
      <c r="J273" s="44"/>
      <c r="K273" s="44"/>
      <c r="L273" s="48"/>
      <c r="M273" s="232"/>
      <c r="N273" s="233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190</v>
      </c>
      <c r="AU273" s="21" t="s">
        <v>189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2910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189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2911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189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3" customFormat="1">
      <c r="A276" s="13"/>
      <c r="B276" s="234"/>
      <c r="C276" s="235"/>
      <c r="D276" s="236" t="s">
        <v>192</v>
      </c>
      <c r="E276" s="237" t="s">
        <v>19</v>
      </c>
      <c r="F276" s="238" t="s">
        <v>2912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192</v>
      </c>
      <c r="AU276" s="244" t="s">
        <v>189</v>
      </c>
      <c r="AV276" s="13" t="s">
        <v>81</v>
      </c>
      <c r="AW276" s="13" t="s">
        <v>35</v>
      </c>
      <c r="AX276" s="13" t="s">
        <v>74</v>
      </c>
      <c r="AY276" s="244" t="s">
        <v>179</v>
      </c>
    </row>
    <row r="277" s="13" customFormat="1">
      <c r="A277" s="13"/>
      <c r="B277" s="234"/>
      <c r="C277" s="235"/>
      <c r="D277" s="236" t="s">
        <v>192</v>
      </c>
      <c r="E277" s="237" t="s">
        <v>19</v>
      </c>
      <c r="F277" s="238" t="s">
        <v>198</v>
      </c>
      <c r="G277" s="235"/>
      <c r="H277" s="237" t="s">
        <v>19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192</v>
      </c>
      <c r="AU277" s="244" t="s">
        <v>189</v>
      </c>
      <c r="AV277" s="13" t="s">
        <v>81</v>
      </c>
      <c r="AW277" s="13" t="s">
        <v>35</v>
      </c>
      <c r="AX277" s="13" t="s">
        <v>74</v>
      </c>
      <c r="AY277" s="244" t="s">
        <v>179</v>
      </c>
    </row>
    <row r="278" s="13" customFormat="1">
      <c r="A278" s="13"/>
      <c r="B278" s="234"/>
      <c r="C278" s="235"/>
      <c r="D278" s="236" t="s">
        <v>192</v>
      </c>
      <c r="E278" s="237" t="s">
        <v>19</v>
      </c>
      <c r="F278" s="238" t="s">
        <v>2906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192</v>
      </c>
      <c r="AU278" s="244" t="s">
        <v>189</v>
      </c>
      <c r="AV278" s="13" t="s">
        <v>81</v>
      </c>
      <c r="AW278" s="13" t="s">
        <v>35</v>
      </c>
      <c r="AX278" s="13" t="s">
        <v>74</v>
      </c>
      <c r="AY278" s="244" t="s">
        <v>179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2913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189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4" customFormat="1">
      <c r="A280" s="14"/>
      <c r="B280" s="245"/>
      <c r="C280" s="246"/>
      <c r="D280" s="236" t="s">
        <v>192</v>
      </c>
      <c r="E280" s="247" t="s">
        <v>19</v>
      </c>
      <c r="F280" s="248" t="s">
        <v>457</v>
      </c>
      <c r="G280" s="246"/>
      <c r="H280" s="249">
        <v>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192</v>
      </c>
      <c r="AU280" s="255" t="s">
        <v>189</v>
      </c>
      <c r="AV280" s="14" t="s">
        <v>14</v>
      </c>
      <c r="AW280" s="14" t="s">
        <v>35</v>
      </c>
      <c r="AX280" s="14" t="s">
        <v>74</v>
      </c>
      <c r="AY280" s="255" t="s">
        <v>179</v>
      </c>
    </row>
    <row r="281" s="15" customFormat="1">
      <c r="A281" s="15"/>
      <c r="B281" s="256"/>
      <c r="C281" s="257"/>
      <c r="D281" s="236" t="s">
        <v>192</v>
      </c>
      <c r="E281" s="258" t="s">
        <v>19</v>
      </c>
      <c r="F281" s="259" t="s">
        <v>201</v>
      </c>
      <c r="G281" s="257"/>
      <c r="H281" s="260">
        <v>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192</v>
      </c>
      <c r="AU281" s="266" t="s">
        <v>189</v>
      </c>
      <c r="AV281" s="15" t="s">
        <v>188</v>
      </c>
      <c r="AW281" s="15" t="s">
        <v>35</v>
      </c>
      <c r="AX281" s="15" t="s">
        <v>81</v>
      </c>
      <c r="AY281" s="266" t="s">
        <v>179</v>
      </c>
    </row>
    <row r="282" s="12" customFormat="1" ht="22.8" customHeight="1">
      <c r="A282" s="12"/>
      <c r="B282" s="200"/>
      <c r="C282" s="201"/>
      <c r="D282" s="202" t="s">
        <v>73</v>
      </c>
      <c r="E282" s="214" t="s">
        <v>2914</v>
      </c>
      <c r="F282" s="214" t="s">
        <v>2915</v>
      </c>
      <c r="G282" s="201"/>
      <c r="H282" s="201"/>
      <c r="I282" s="204"/>
      <c r="J282" s="215">
        <f>BK282</f>
        <v>0</v>
      </c>
      <c r="K282" s="201"/>
      <c r="L282" s="206"/>
      <c r="M282" s="207"/>
      <c r="N282" s="208"/>
      <c r="O282" s="208"/>
      <c r="P282" s="209">
        <f>P283</f>
        <v>0</v>
      </c>
      <c r="Q282" s="208"/>
      <c r="R282" s="209">
        <f>R283</f>
        <v>2.9372579999999995</v>
      </c>
      <c r="S282" s="208"/>
      <c r="T282" s="210">
        <f>T283</f>
        <v>1.7999999999999998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1" t="s">
        <v>81</v>
      </c>
      <c r="AT282" s="212" t="s">
        <v>73</v>
      </c>
      <c r="AU282" s="212" t="s">
        <v>81</v>
      </c>
      <c r="AY282" s="211" t="s">
        <v>179</v>
      </c>
      <c r="BK282" s="213">
        <f>BK283</f>
        <v>0</v>
      </c>
    </row>
    <row r="283" s="12" customFormat="1" ht="20.88" customHeight="1">
      <c r="A283" s="12"/>
      <c r="B283" s="200"/>
      <c r="C283" s="201"/>
      <c r="D283" s="202" t="s">
        <v>73</v>
      </c>
      <c r="E283" s="214" t="s">
        <v>177</v>
      </c>
      <c r="F283" s="214" t="s">
        <v>178</v>
      </c>
      <c r="G283" s="201"/>
      <c r="H283" s="201"/>
      <c r="I283" s="204"/>
      <c r="J283" s="215">
        <f>BK283</f>
        <v>0</v>
      </c>
      <c r="K283" s="201"/>
      <c r="L283" s="206"/>
      <c r="M283" s="207"/>
      <c r="N283" s="208"/>
      <c r="O283" s="208"/>
      <c r="P283" s="209">
        <f>P284+P305+P325</f>
        <v>0</v>
      </c>
      <c r="Q283" s="208"/>
      <c r="R283" s="209">
        <f>R284+R305+R325</f>
        <v>2.9372579999999995</v>
      </c>
      <c r="S283" s="208"/>
      <c r="T283" s="210">
        <f>T284+T305+T325</f>
        <v>1.7999999999999998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1" t="s">
        <v>81</v>
      </c>
      <c r="AT283" s="212" t="s">
        <v>73</v>
      </c>
      <c r="AU283" s="212" t="s">
        <v>14</v>
      </c>
      <c r="AY283" s="211" t="s">
        <v>179</v>
      </c>
      <c r="BK283" s="213">
        <f>BK284+BK305+BK325</f>
        <v>0</v>
      </c>
    </row>
    <row r="284" s="17" customFormat="1" ht="20.88" customHeight="1">
      <c r="A284" s="17"/>
      <c r="B284" s="289"/>
      <c r="C284" s="290"/>
      <c r="D284" s="291" t="s">
        <v>73</v>
      </c>
      <c r="E284" s="291" t="s">
        <v>81</v>
      </c>
      <c r="F284" s="291" t="s">
        <v>180</v>
      </c>
      <c r="G284" s="290"/>
      <c r="H284" s="290"/>
      <c r="I284" s="292"/>
      <c r="J284" s="293">
        <f>BK284</f>
        <v>0</v>
      </c>
      <c r="K284" s="290"/>
      <c r="L284" s="294"/>
      <c r="M284" s="295"/>
      <c r="N284" s="296"/>
      <c r="O284" s="296"/>
      <c r="P284" s="297">
        <f>P285+P290+P295</f>
        <v>0</v>
      </c>
      <c r="Q284" s="296"/>
      <c r="R284" s="297">
        <f>R285+R290+R295</f>
        <v>0.0016379999999999999</v>
      </c>
      <c r="S284" s="296"/>
      <c r="T284" s="298">
        <f>T285+T290+T295</f>
        <v>0</v>
      </c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R284" s="299" t="s">
        <v>81</v>
      </c>
      <c r="AT284" s="300" t="s">
        <v>73</v>
      </c>
      <c r="AU284" s="300" t="s">
        <v>189</v>
      </c>
      <c r="AY284" s="299" t="s">
        <v>179</v>
      </c>
      <c r="BK284" s="301">
        <f>BK285+BK290+BK295</f>
        <v>0</v>
      </c>
    </row>
    <row r="285" s="17" customFormat="1" ht="20.88" customHeight="1">
      <c r="A285" s="17"/>
      <c r="B285" s="289"/>
      <c r="C285" s="290"/>
      <c r="D285" s="291" t="s">
        <v>73</v>
      </c>
      <c r="E285" s="291" t="s">
        <v>207</v>
      </c>
      <c r="F285" s="291" t="s">
        <v>208</v>
      </c>
      <c r="G285" s="290"/>
      <c r="H285" s="290"/>
      <c r="I285" s="292"/>
      <c r="J285" s="293">
        <f>BK285</f>
        <v>0</v>
      </c>
      <c r="K285" s="290"/>
      <c r="L285" s="294"/>
      <c r="M285" s="295"/>
      <c r="N285" s="296"/>
      <c r="O285" s="296"/>
      <c r="P285" s="297">
        <f>SUM(P286:P289)</f>
        <v>0</v>
      </c>
      <c r="Q285" s="296"/>
      <c r="R285" s="297">
        <f>SUM(R286:R289)</f>
        <v>0</v>
      </c>
      <c r="S285" s="296"/>
      <c r="T285" s="298">
        <f>SUM(T286:T289)</f>
        <v>0</v>
      </c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R285" s="299" t="s">
        <v>81</v>
      </c>
      <c r="AT285" s="300" t="s">
        <v>73</v>
      </c>
      <c r="AU285" s="300" t="s">
        <v>188</v>
      </c>
      <c r="AY285" s="299" t="s">
        <v>179</v>
      </c>
      <c r="BK285" s="301">
        <f>SUM(BK286:BK289)</f>
        <v>0</v>
      </c>
    </row>
    <row r="286" s="2" customFormat="1" ht="16.5" customHeight="1">
      <c r="A286" s="42"/>
      <c r="B286" s="43"/>
      <c r="C286" s="216" t="s">
        <v>300</v>
      </c>
      <c r="D286" s="216" t="s">
        <v>183</v>
      </c>
      <c r="E286" s="217" t="s">
        <v>2916</v>
      </c>
      <c r="F286" s="218" t="s">
        <v>2917</v>
      </c>
      <c r="G286" s="219" t="s">
        <v>186</v>
      </c>
      <c r="H286" s="220">
        <v>81.900000000000006</v>
      </c>
      <c r="I286" s="221"/>
      <c r="J286" s="222">
        <f>ROUND(I286*H286,2)</f>
        <v>0</v>
      </c>
      <c r="K286" s="218" t="s">
        <v>187</v>
      </c>
      <c r="L286" s="48"/>
      <c r="M286" s="223" t="s">
        <v>19</v>
      </c>
      <c r="N286" s="224" t="s">
        <v>45</v>
      </c>
      <c r="O286" s="88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7" t="s">
        <v>188</v>
      </c>
      <c r="AT286" s="227" t="s">
        <v>183</v>
      </c>
      <c r="AU286" s="227" t="s">
        <v>222</v>
      </c>
      <c r="AY286" s="21" t="s">
        <v>179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1" t="s">
        <v>81</v>
      </c>
      <c r="BK286" s="228">
        <f>ROUND(I286*H286,2)</f>
        <v>0</v>
      </c>
      <c r="BL286" s="21" t="s">
        <v>188</v>
      </c>
      <c r="BM286" s="227" t="s">
        <v>2918</v>
      </c>
    </row>
    <row r="287" s="2" customFormat="1">
      <c r="A287" s="42"/>
      <c r="B287" s="43"/>
      <c r="C287" s="44"/>
      <c r="D287" s="229" t="s">
        <v>190</v>
      </c>
      <c r="E287" s="44"/>
      <c r="F287" s="230" t="s">
        <v>2919</v>
      </c>
      <c r="G287" s="44"/>
      <c r="H287" s="44"/>
      <c r="I287" s="231"/>
      <c r="J287" s="44"/>
      <c r="K287" s="44"/>
      <c r="L287" s="48"/>
      <c r="M287" s="232"/>
      <c r="N287" s="233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1" t="s">
        <v>190</v>
      </c>
      <c r="AU287" s="21" t="s">
        <v>222</v>
      </c>
    </row>
    <row r="288" s="14" customFormat="1">
      <c r="A288" s="14"/>
      <c r="B288" s="245"/>
      <c r="C288" s="246"/>
      <c r="D288" s="236" t="s">
        <v>192</v>
      </c>
      <c r="E288" s="247" t="s">
        <v>19</v>
      </c>
      <c r="F288" s="248" t="s">
        <v>2920</v>
      </c>
      <c r="G288" s="246"/>
      <c r="H288" s="249">
        <v>81.900000000000006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192</v>
      </c>
      <c r="AU288" s="255" t="s">
        <v>222</v>
      </c>
      <c r="AV288" s="14" t="s">
        <v>14</v>
      </c>
      <c r="AW288" s="14" t="s">
        <v>35</v>
      </c>
      <c r="AX288" s="14" t="s">
        <v>74</v>
      </c>
      <c r="AY288" s="255" t="s">
        <v>179</v>
      </c>
    </row>
    <row r="289" s="15" customFormat="1">
      <c r="A289" s="15"/>
      <c r="B289" s="256"/>
      <c r="C289" s="257"/>
      <c r="D289" s="236" t="s">
        <v>192</v>
      </c>
      <c r="E289" s="258" t="s">
        <v>19</v>
      </c>
      <c r="F289" s="259" t="s">
        <v>201</v>
      </c>
      <c r="G289" s="257"/>
      <c r="H289" s="260">
        <v>81.900000000000006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192</v>
      </c>
      <c r="AU289" s="266" t="s">
        <v>222</v>
      </c>
      <c r="AV289" s="15" t="s">
        <v>188</v>
      </c>
      <c r="AW289" s="15" t="s">
        <v>35</v>
      </c>
      <c r="AX289" s="15" t="s">
        <v>81</v>
      </c>
      <c r="AY289" s="266" t="s">
        <v>179</v>
      </c>
    </row>
    <row r="290" s="17" customFormat="1" ht="20.88" customHeight="1">
      <c r="A290" s="17"/>
      <c r="B290" s="289"/>
      <c r="C290" s="290"/>
      <c r="D290" s="291" t="s">
        <v>73</v>
      </c>
      <c r="E290" s="291" t="s">
        <v>220</v>
      </c>
      <c r="F290" s="291" t="s">
        <v>221</v>
      </c>
      <c r="G290" s="290"/>
      <c r="H290" s="290"/>
      <c r="I290" s="292"/>
      <c r="J290" s="293">
        <f>BK290</f>
        <v>0</v>
      </c>
      <c r="K290" s="290"/>
      <c r="L290" s="294"/>
      <c r="M290" s="295"/>
      <c r="N290" s="296"/>
      <c r="O290" s="296"/>
      <c r="P290" s="297">
        <f>SUM(P291:P294)</f>
        <v>0</v>
      </c>
      <c r="Q290" s="296"/>
      <c r="R290" s="297">
        <f>SUM(R291:R294)</f>
        <v>0</v>
      </c>
      <c r="S290" s="296"/>
      <c r="T290" s="298">
        <f>SUM(T291:T294)</f>
        <v>0</v>
      </c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R290" s="299" t="s">
        <v>81</v>
      </c>
      <c r="AT290" s="300" t="s">
        <v>73</v>
      </c>
      <c r="AU290" s="300" t="s">
        <v>188</v>
      </c>
      <c r="AY290" s="299" t="s">
        <v>179</v>
      </c>
      <c r="BK290" s="301">
        <f>SUM(BK291:BK294)</f>
        <v>0</v>
      </c>
    </row>
    <row r="291" s="2" customFormat="1" ht="16.5" customHeight="1">
      <c r="A291" s="42"/>
      <c r="B291" s="43"/>
      <c r="C291" s="216" t="s">
        <v>351</v>
      </c>
      <c r="D291" s="216" t="s">
        <v>183</v>
      </c>
      <c r="E291" s="217" t="s">
        <v>520</v>
      </c>
      <c r="F291" s="218" t="s">
        <v>521</v>
      </c>
      <c r="G291" s="219" t="s">
        <v>204</v>
      </c>
      <c r="H291" s="220">
        <v>8</v>
      </c>
      <c r="I291" s="221"/>
      <c r="J291" s="222">
        <f>ROUND(I291*H291,2)</f>
        <v>0</v>
      </c>
      <c r="K291" s="218" t="s">
        <v>187</v>
      </c>
      <c r="L291" s="48"/>
      <c r="M291" s="223" t="s">
        <v>19</v>
      </c>
      <c r="N291" s="224" t="s">
        <v>45</v>
      </c>
      <c r="O291" s="88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7" t="s">
        <v>188</v>
      </c>
      <c r="AT291" s="227" t="s">
        <v>183</v>
      </c>
      <c r="AU291" s="227" t="s">
        <v>222</v>
      </c>
      <c r="AY291" s="21" t="s">
        <v>179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1" t="s">
        <v>81</v>
      </c>
      <c r="BK291" s="228">
        <f>ROUND(I291*H291,2)</f>
        <v>0</v>
      </c>
      <c r="BL291" s="21" t="s">
        <v>188</v>
      </c>
      <c r="BM291" s="227" t="s">
        <v>2921</v>
      </c>
    </row>
    <row r="292" s="2" customFormat="1">
      <c r="A292" s="42"/>
      <c r="B292" s="43"/>
      <c r="C292" s="44"/>
      <c r="D292" s="229" t="s">
        <v>190</v>
      </c>
      <c r="E292" s="44"/>
      <c r="F292" s="230" t="s">
        <v>523</v>
      </c>
      <c r="G292" s="44"/>
      <c r="H292" s="44"/>
      <c r="I292" s="231"/>
      <c r="J292" s="44"/>
      <c r="K292" s="44"/>
      <c r="L292" s="48"/>
      <c r="M292" s="232"/>
      <c r="N292" s="233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190</v>
      </c>
      <c r="AU292" s="21" t="s">
        <v>222</v>
      </c>
    </row>
    <row r="293" s="14" customFormat="1">
      <c r="A293" s="14"/>
      <c r="B293" s="245"/>
      <c r="C293" s="246"/>
      <c r="D293" s="236" t="s">
        <v>192</v>
      </c>
      <c r="E293" s="247" t="s">
        <v>19</v>
      </c>
      <c r="F293" s="248" t="s">
        <v>2922</v>
      </c>
      <c r="G293" s="246"/>
      <c r="H293" s="249">
        <v>8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192</v>
      </c>
      <c r="AU293" s="255" t="s">
        <v>222</v>
      </c>
      <c r="AV293" s="14" t="s">
        <v>14</v>
      </c>
      <c r="AW293" s="14" t="s">
        <v>35</v>
      </c>
      <c r="AX293" s="14" t="s">
        <v>74</v>
      </c>
      <c r="AY293" s="255" t="s">
        <v>179</v>
      </c>
    </row>
    <row r="294" s="15" customFormat="1">
      <c r="A294" s="15"/>
      <c r="B294" s="256"/>
      <c r="C294" s="257"/>
      <c r="D294" s="236" t="s">
        <v>192</v>
      </c>
      <c r="E294" s="258" t="s">
        <v>19</v>
      </c>
      <c r="F294" s="259" t="s">
        <v>201</v>
      </c>
      <c r="G294" s="257"/>
      <c r="H294" s="260">
        <v>8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192</v>
      </c>
      <c r="AU294" s="266" t="s">
        <v>222</v>
      </c>
      <c r="AV294" s="15" t="s">
        <v>188</v>
      </c>
      <c r="AW294" s="15" t="s">
        <v>35</v>
      </c>
      <c r="AX294" s="15" t="s">
        <v>81</v>
      </c>
      <c r="AY294" s="266" t="s">
        <v>179</v>
      </c>
    </row>
    <row r="295" s="17" customFormat="1" ht="20.88" customHeight="1">
      <c r="A295" s="17"/>
      <c r="B295" s="289"/>
      <c r="C295" s="290"/>
      <c r="D295" s="291" t="s">
        <v>73</v>
      </c>
      <c r="E295" s="291" t="s">
        <v>288</v>
      </c>
      <c r="F295" s="291" t="s">
        <v>291</v>
      </c>
      <c r="G295" s="290"/>
      <c r="H295" s="290"/>
      <c r="I295" s="292"/>
      <c r="J295" s="293">
        <f>BK295</f>
        <v>0</v>
      </c>
      <c r="K295" s="290"/>
      <c r="L295" s="294"/>
      <c r="M295" s="295"/>
      <c r="N295" s="296"/>
      <c r="O295" s="296"/>
      <c r="P295" s="297">
        <f>SUM(P296:P304)</f>
        <v>0</v>
      </c>
      <c r="Q295" s="296"/>
      <c r="R295" s="297">
        <f>SUM(R296:R304)</f>
        <v>0.0016379999999999999</v>
      </c>
      <c r="S295" s="296"/>
      <c r="T295" s="298">
        <f>SUM(T296:T304)</f>
        <v>0</v>
      </c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R295" s="299" t="s">
        <v>81</v>
      </c>
      <c r="AT295" s="300" t="s">
        <v>73</v>
      </c>
      <c r="AU295" s="300" t="s">
        <v>188</v>
      </c>
      <c r="AY295" s="299" t="s">
        <v>179</v>
      </c>
      <c r="BK295" s="301">
        <f>SUM(BK296:BK304)</f>
        <v>0</v>
      </c>
    </row>
    <row r="296" s="2" customFormat="1" ht="24.15" customHeight="1">
      <c r="A296" s="42"/>
      <c r="B296" s="43"/>
      <c r="C296" s="216" t="s">
        <v>305</v>
      </c>
      <c r="D296" s="216" t="s">
        <v>183</v>
      </c>
      <c r="E296" s="217" t="s">
        <v>2923</v>
      </c>
      <c r="F296" s="218" t="s">
        <v>2924</v>
      </c>
      <c r="G296" s="219" t="s">
        <v>186</v>
      </c>
      <c r="H296" s="220">
        <v>81.900000000000006</v>
      </c>
      <c r="I296" s="221"/>
      <c r="J296" s="222">
        <f>ROUND(I296*H296,2)</f>
        <v>0</v>
      </c>
      <c r="K296" s="218" t="s">
        <v>187</v>
      </c>
      <c r="L296" s="48"/>
      <c r="M296" s="223" t="s">
        <v>19</v>
      </c>
      <c r="N296" s="224" t="s">
        <v>45</v>
      </c>
      <c r="O296" s="88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7" t="s">
        <v>188</v>
      </c>
      <c r="AT296" s="227" t="s">
        <v>183</v>
      </c>
      <c r="AU296" s="227" t="s">
        <v>222</v>
      </c>
      <c r="AY296" s="21" t="s">
        <v>179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1" t="s">
        <v>81</v>
      </c>
      <c r="BK296" s="228">
        <f>ROUND(I296*H296,2)</f>
        <v>0</v>
      </c>
      <c r="BL296" s="21" t="s">
        <v>188</v>
      </c>
      <c r="BM296" s="227" t="s">
        <v>2925</v>
      </c>
    </row>
    <row r="297" s="2" customFormat="1">
      <c r="A297" s="42"/>
      <c r="B297" s="43"/>
      <c r="C297" s="44"/>
      <c r="D297" s="229" t="s">
        <v>190</v>
      </c>
      <c r="E297" s="44"/>
      <c r="F297" s="230" t="s">
        <v>2926</v>
      </c>
      <c r="G297" s="44"/>
      <c r="H297" s="44"/>
      <c r="I297" s="231"/>
      <c r="J297" s="44"/>
      <c r="K297" s="44"/>
      <c r="L297" s="48"/>
      <c r="M297" s="232"/>
      <c r="N297" s="233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1" t="s">
        <v>190</v>
      </c>
      <c r="AU297" s="21" t="s">
        <v>222</v>
      </c>
    </row>
    <row r="298" s="14" customFormat="1">
      <c r="A298" s="14"/>
      <c r="B298" s="245"/>
      <c r="C298" s="246"/>
      <c r="D298" s="236" t="s">
        <v>192</v>
      </c>
      <c r="E298" s="247" t="s">
        <v>19</v>
      </c>
      <c r="F298" s="248" t="s">
        <v>2927</v>
      </c>
      <c r="G298" s="246"/>
      <c r="H298" s="249">
        <v>81.900000000000006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192</v>
      </c>
      <c r="AU298" s="255" t="s">
        <v>222</v>
      </c>
      <c r="AV298" s="14" t="s">
        <v>14</v>
      </c>
      <c r="AW298" s="14" t="s">
        <v>35</v>
      </c>
      <c r="AX298" s="14" t="s">
        <v>74</v>
      </c>
      <c r="AY298" s="255" t="s">
        <v>179</v>
      </c>
    </row>
    <row r="299" s="15" customFormat="1">
      <c r="A299" s="15"/>
      <c r="B299" s="256"/>
      <c r="C299" s="257"/>
      <c r="D299" s="236" t="s">
        <v>192</v>
      </c>
      <c r="E299" s="258" t="s">
        <v>19</v>
      </c>
      <c r="F299" s="259" t="s">
        <v>201</v>
      </c>
      <c r="G299" s="257"/>
      <c r="H299" s="260">
        <v>81.900000000000006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192</v>
      </c>
      <c r="AU299" s="266" t="s">
        <v>222</v>
      </c>
      <c r="AV299" s="15" t="s">
        <v>188</v>
      </c>
      <c r="AW299" s="15" t="s">
        <v>35</v>
      </c>
      <c r="AX299" s="15" t="s">
        <v>81</v>
      </c>
      <c r="AY299" s="266" t="s">
        <v>179</v>
      </c>
    </row>
    <row r="300" s="2" customFormat="1" ht="24.15" customHeight="1">
      <c r="A300" s="42"/>
      <c r="B300" s="43"/>
      <c r="C300" s="216" t="s">
        <v>360</v>
      </c>
      <c r="D300" s="216" t="s">
        <v>183</v>
      </c>
      <c r="E300" s="217" t="s">
        <v>303</v>
      </c>
      <c r="F300" s="218" t="s">
        <v>304</v>
      </c>
      <c r="G300" s="219" t="s">
        <v>186</v>
      </c>
      <c r="H300" s="220">
        <v>81.900000000000006</v>
      </c>
      <c r="I300" s="221"/>
      <c r="J300" s="222">
        <f>ROUND(I300*H300,2)</f>
        <v>0</v>
      </c>
      <c r="K300" s="218" t="s">
        <v>187</v>
      </c>
      <c r="L300" s="48"/>
      <c r="M300" s="223" t="s">
        <v>19</v>
      </c>
      <c r="N300" s="224" t="s">
        <v>45</v>
      </c>
      <c r="O300" s="88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7" t="s">
        <v>188</v>
      </c>
      <c r="AT300" s="227" t="s">
        <v>183</v>
      </c>
      <c r="AU300" s="227" t="s">
        <v>222</v>
      </c>
      <c r="AY300" s="21" t="s">
        <v>179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1" t="s">
        <v>81</v>
      </c>
      <c r="BK300" s="228">
        <f>ROUND(I300*H300,2)</f>
        <v>0</v>
      </c>
      <c r="BL300" s="21" t="s">
        <v>188</v>
      </c>
      <c r="BM300" s="227" t="s">
        <v>2928</v>
      </c>
    </row>
    <row r="301" s="2" customFormat="1">
      <c r="A301" s="42"/>
      <c r="B301" s="43"/>
      <c r="C301" s="44"/>
      <c r="D301" s="229" t="s">
        <v>190</v>
      </c>
      <c r="E301" s="44"/>
      <c r="F301" s="230" t="s">
        <v>306</v>
      </c>
      <c r="G301" s="44"/>
      <c r="H301" s="44"/>
      <c r="I301" s="231"/>
      <c r="J301" s="44"/>
      <c r="K301" s="44"/>
      <c r="L301" s="48"/>
      <c r="M301" s="232"/>
      <c r="N301" s="233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190</v>
      </c>
      <c r="AU301" s="21" t="s">
        <v>222</v>
      </c>
    </row>
    <row r="302" s="2" customFormat="1" ht="16.5" customHeight="1">
      <c r="A302" s="42"/>
      <c r="B302" s="43"/>
      <c r="C302" s="267" t="s">
        <v>310</v>
      </c>
      <c r="D302" s="267" t="s">
        <v>266</v>
      </c>
      <c r="E302" s="268" t="s">
        <v>307</v>
      </c>
      <c r="F302" s="269" t="s">
        <v>308</v>
      </c>
      <c r="G302" s="270" t="s">
        <v>309</v>
      </c>
      <c r="H302" s="271">
        <v>1.6379999999999999</v>
      </c>
      <c r="I302" s="272"/>
      <c r="J302" s="273">
        <f>ROUND(I302*H302,2)</f>
        <v>0</v>
      </c>
      <c r="K302" s="269" t="s">
        <v>187</v>
      </c>
      <c r="L302" s="274"/>
      <c r="M302" s="275" t="s">
        <v>19</v>
      </c>
      <c r="N302" s="276" t="s">
        <v>45</v>
      </c>
      <c r="O302" s="88"/>
      <c r="P302" s="225">
        <f>O302*H302</f>
        <v>0</v>
      </c>
      <c r="Q302" s="225">
        <v>0.001</v>
      </c>
      <c r="R302" s="225">
        <f>Q302*H302</f>
        <v>0.0016379999999999999</v>
      </c>
      <c r="S302" s="225">
        <v>0</v>
      </c>
      <c r="T302" s="226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7" t="s">
        <v>217</v>
      </c>
      <c r="AT302" s="227" t="s">
        <v>266</v>
      </c>
      <c r="AU302" s="227" t="s">
        <v>222</v>
      </c>
      <c r="AY302" s="21" t="s">
        <v>179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1" t="s">
        <v>81</v>
      </c>
      <c r="BK302" s="228">
        <f>ROUND(I302*H302,2)</f>
        <v>0</v>
      </c>
      <c r="BL302" s="21" t="s">
        <v>188</v>
      </c>
      <c r="BM302" s="227" t="s">
        <v>2929</v>
      </c>
    </row>
    <row r="303" s="14" customFormat="1">
      <c r="A303" s="14"/>
      <c r="B303" s="245"/>
      <c r="C303" s="246"/>
      <c r="D303" s="236" t="s">
        <v>192</v>
      </c>
      <c r="E303" s="247" t="s">
        <v>19</v>
      </c>
      <c r="F303" s="248" t="s">
        <v>2930</v>
      </c>
      <c r="G303" s="246"/>
      <c r="H303" s="249">
        <v>1.6379999999999999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192</v>
      </c>
      <c r="AU303" s="255" t="s">
        <v>222</v>
      </c>
      <c r="AV303" s="14" t="s">
        <v>14</v>
      </c>
      <c r="AW303" s="14" t="s">
        <v>35</v>
      </c>
      <c r="AX303" s="14" t="s">
        <v>74</v>
      </c>
      <c r="AY303" s="255" t="s">
        <v>179</v>
      </c>
    </row>
    <row r="304" s="15" customFormat="1">
      <c r="A304" s="15"/>
      <c r="B304" s="256"/>
      <c r="C304" s="257"/>
      <c r="D304" s="236" t="s">
        <v>192</v>
      </c>
      <c r="E304" s="258" t="s">
        <v>19</v>
      </c>
      <c r="F304" s="259" t="s">
        <v>201</v>
      </c>
      <c r="G304" s="257"/>
      <c r="H304" s="260">
        <v>1.6379999999999999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192</v>
      </c>
      <c r="AU304" s="266" t="s">
        <v>222</v>
      </c>
      <c r="AV304" s="15" t="s">
        <v>188</v>
      </c>
      <c r="AW304" s="15" t="s">
        <v>35</v>
      </c>
      <c r="AX304" s="15" t="s">
        <v>81</v>
      </c>
      <c r="AY304" s="266" t="s">
        <v>179</v>
      </c>
    </row>
    <row r="305" s="17" customFormat="1" ht="20.88" customHeight="1">
      <c r="A305" s="17"/>
      <c r="B305" s="289"/>
      <c r="C305" s="290"/>
      <c r="D305" s="291" t="s">
        <v>73</v>
      </c>
      <c r="E305" s="291" t="s">
        <v>189</v>
      </c>
      <c r="F305" s="291" t="s">
        <v>580</v>
      </c>
      <c r="G305" s="290"/>
      <c r="H305" s="290"/>
      <c r="I305" s="292"/>
      <c r="J305" s="293">
        <f>BK305</f>
        <v>0</v>
      </c>
      <c r="K305" s="290"/>
      <c r="L305" s="294"/>
      <c r="M305" s="295"/>
      <c r="N305" s="296"/>
      <c r="O305" s="296"/>
      <c r="P305" s="297">
        <f>P306+P312</f>
        <v>0</v>
      </c>
      <c r="Q305" s="296"/>
      <c r="R305" s="297">
        <f>R306+R312</f>
        <v>2.9356199999999997</v>
      </c>
      <c r="S305" s="296"/>
      <c r="T305" s="298">
        <f>T306+T312</f>
        <v>0</v>
      </c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R305" s="299" t="s">
        <v>81</v>
      </c>
      <c r="AT305" s="300" t="s">
        <v>73</v>
      </c>
      <c r="AU305" s="300" t="s">
        <v>189</v>
      </c>
      <c r="AY305" s="299" t="s">
        <v>179</v>
      </c>
      <c r="BK305" s="301">
        <f>BK306+BK312</f>
        <v>0</v>
      </c>
    </row>
    <row r="306" s="17" customFormat="1" ht="20.88" customHeight="1">
      <c r="A306" s="17"/>
      <c r="B306" s="289"/>
      <c r="C306" s="290"/>
      <c r="D306" s="291" t="s">
        <v>73</v>
      </c>
      <c r="E306" s="291" t="s">
        <v>408</v>
      </c>
      <c r="F306" s="291" t="s">
        <v>581</v>
      </c>
      <c r="G306" s="290"/>
      <c r="H306" s="290"/>
      <c r="I306" s="292"/>
      <c r="J306" s="293">
        <f>BK306</f>
        <v>0</v>
      </c>
      <c r="K306" s="290"/>
      <c r="L306" s="294"/>
      <c r="M306" s="295"/>
      <c r="N306" s="296"/>
      <c r="O306" s="296"/>
      <c r="P306" s="297">
        <f>SUM(P307:P311)</f>
        <v>0</v>
      </c>
      <c r="Q306" s="296"/>
      <c r="R306" s="297">
        <f>SUM(R307:R311)</f>
        <v>1.7858999999999998</v>
      </c>
      <c r="S306" s="296"/>
      <c r="T306" s="298">
        <f>SUM(T307:T311)</f>
        <v>0</v>
      </c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R306" s="299" t="s">
        <v>81</v>
      </c>
      <c r="AT306" s="300" t="s">
        <v>73</v>
      </c>
      <c r="AU306" s="300" t="s">
        <v>188</v>
      </c>
      <c r="AY306" s="299" t="s">
        <v>179</v>
      </c>
      <c r="BK306" s="301">
        <f>SUM(BK307:BK311)</f>
        <v>0</v>
      </c>
    </row>
    <row r="307" s="2" customFormat="1" ht="24.15" customHeight="1">
      <c r="A307" s="42"/>
      <c r="B307" s="43"/>
      <c r="C307" s="216" t="s">
        <v>313</v>
      </c>
      <c r="D307" s="216" t="s">
        <v>183</v>
      </c>
      <c r="E307" s="217" t="s">
        <v>582</v>
      </c>
      <c r="F307" s="218" t="s">
        <v>583</v>
      </c>
      <c r="G307" s="219" t="s">
        <v>325</v>
      </c>
      <c r="H307" s="220">
        <v>10</v>
      </c>
      <c r="I307" s="221"/>
      <c r="J307" s="222">
        <f>ROUND(I307*H307,2)</f>
        <v>0</v>
      </c>
      <c r="K307" s="218" t="s">
        <v>187</v>
      </c>
      <c r="L307" s="48"/>
      <c r="M307" s="223" t="s">
        <v>19</v>
      </c>
      <c r="N307" s="224" t="s">
        <v>45</v>
      </c>
      <c r="O307" s="88"/>
      <c r="P307" s="225">
        <f>O307*H307</f>
        <v>0</v>
      </c>
      <c r="Q307" s="225">
        <v>0.17488999999999999</v>
      </c>
      <c r="R307" s="225">
        <f>Q307*H307</f>
        <v>1.7488999999999999</v>
      </c>
      <c r="S307" s="225">
        <v>0</v>
      </c>
      <c r="T307" s="226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7" t="s">
        <v>188</v>
      </c>
      <c r="AT307" s="227" t="s">
        <v>183</v>
      </c>
      <c r="AU307" s="227" t="s">
        <v>222</v>
      </c>
      <c r="AY307" s="21" t="s">
        <v>179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1" t="s">
        <v>81</v>
      </c>
      <c r="BK307" s="228">
        <f>ROUND(I307*H307,2)</f>
        <v>0</v>
      </c>
      <c r="BL307" s="21" t="s">
        <v>188</v>
      </c>
      <c r="BM307" s="227" t="s">
        <v>2931</v>
      </c>
    </row>
    <row r="308" s="2" customFormat="1">
      <c r="A308" s="42"/>
      <c r="B308" s="43"/>
      <c r="C308" s="44"/>
      <c r="D308" s="229" t="s">
        <v>190</v>
      </c>
      <c r="E308" s="44"/>
      <c r="F308" s="230" t="s">
        <v>585</v>
      </c>
      <c r="G308" s="44"/>
      <c r="H308" s="44"/>
      <c r="I308" s="231"/>
      <c r="J308" s="44"/>
      <c r="K308" s="44"/>
      <c r="L308" s="48"/>
      <c r="M308" s="232"/>
      <c r="N308" s="233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190</v>
      </c>
      <c r="AU308" s="21" t="s">
        <v>222</v>
      </c>
    </row>
    <row r="309" s="14" customFormat="1">
      <c r="A309" s="14"/>
      <c r="B309" s="245"/>
      <c r="C309" s="246"/>
      <c r="D309" s="236" t="s">
        <v>192</v>
      </c>
      <c r="E309" s="247" t="s">
        <v>19</v>
      </c>
      <c r="F309" s="248" t="s">
        <v>2932</v>
      </c>
      <c r="G309" s="246"/>
      <c r="H309" s="249">
        <v>10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192</v>
      </c>
      <c r="AU309" s="255" t="s">
        <v>222</v>
      </c>
      <c r="AV309" s="14" t="s">
        <v>14</v>
      </c>
      <c r="AW309" s="14" t="s">
        <v>35</v>
      </c>
      <c r="AX309" s="14" t="s">
        <v>74</v>
      </c>
      <c r="AY309" s="255" t="s">
        <v>179</v>
      </c>
    </row>
    <row r="310" s="15" customFormat="1">
      <c r="A310" s="15"/>
      <c r="B310" s="256"/>
      <c r="C310" s="257"/>
      <c r="D310" s="236" t="s">
        <v>192</v>
      </c>
      <c r="E310" s="258" t="s">
        <v>19</v>
      </c>
      <c r="F310" s="259" t="s">
        <v>201</v>
      </c>
      <c r="G310" s="257"/>
      <c r="H310" s="260">
        <v>10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192</v>
      </c>
      <c r="AU310" s="266" t="s">
        <v>222</v>
      </c>
      <c r="AV310" s="15" t="s">
        <v>188</v>
      </c>
      <c r="AW310" s="15" t="s">
        <v>35</v>
      </c>
      <c r="AX310" s="15" t="s">
        <v>81</v>
      </c>
      <c r="AY310" s="266" t="s">
        <v>179</v>
      </c>
    </row>
    <row r="311" s="2" customFormat="1" ht="16.5" customHeight="1">
      <c r="A311" s="42"/>
      <c r="B311" s="43"/>
      <c r="C311" s="267" t="s">
        <v>377</v>
      </c>
      <c r="D311" s="267" t="s">
        <v>266</v>
      </c>
      <c r="E311" s="268" t="s">
        <v>587</v>
      </c>
      <c r="F311" s="269" t="s">
        <v>588</v>
      </c>
      <c r="G311" s="270" t="s">
        <v>325</v>
      </c>
      <c r="H311" s="271">
        <v>10</v>
      </c>
      <c r="I311" s="272"/>
      <c r="J311" s="273">
        <f>ROUND(I311*H311,2)</f>
        <v>0</v>
      </c>
      <c r="K311" s="269" t="s">
        <v>187</v>
      </c>
      <c r="L311" s="274"/>
      <c r="M311" s="275" t="s">
        <v>19</v>
      </c>
      <c r="N311" s="276" t="s">
        <v>45</v>
      </c>
      <c r="O311" s="88"/>
      <c r="P311" s="225">
        <f>O311*H311</f>
        <v>0</v>
      </c>
      <c r="Q311" s="225">
        <v>0.0037000000000000002</v>
      </c>
      <c r="R311" s="225">
        <f>Q311*H311</f>
        <v>0.037000000000000005</v>
      </c>
      <c r="S311" s="225">
        <v>0</v>
      </c>
      <c r="T311" s="226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7" t="s">
        <v>217</v>
      </c>
      <c r="AT311" s="227" t="s">
        <v>266</v>
      </c>
      <c r="AU311" s="227" t="s">
        <v>222</v>
      </c>
      <c r="AY311" s="21" t="s">
        <v>179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1" t="s">
        <v>81</v>
      </c>
      <c r="BK311" s="228">
        <f>ROUND(I311*H311,2)</f>
        <v>0</v>
      </c>
      <c r="BL311" s="21" t="s">
        <v>188</v>
      </c>
      <c r="BM311" s="227" t="s">
        <v>2933</v>
      </c>
    </row>
    <row r="312" s="17" customFormat="1" ht="20.88" customHeight="1">
      <c r="A312" s="17"/>
      <c r="B312" s="289"/>
      <c r="C312" s="290"/>
      <c r="D312" s="291" t="s">
        <v>73</v>
      </c>
      <c r="E312" s="291" t="s">
        <v>417</v>
      </c>
      <c r="F312" s="291" t="s">
        <v>591</v>
      </c>
      <c r="G312" s="290"/>
      <c r="H312" s="290"/>
      <c r="I312" s="292"/>
      <c r="J312" s="293">
        <f>BK312</f>
        <v>0</v>
      </c>
      <c r="K312" s="290"/>
      <c r="L312" s="294"/>
      <c r="M312" s="295"/>
      <c r="N312" s="296"/>
      <c r="O312" s="296"/>
      <c r="P312" s="297">
        <f>SUM(P313:P324)</f>
        <v>0</v>
      </c>
      <c r="Q312" s="296"/>
      <c r="R312" s="297">
        <f>SUM(R313:R324)</f>
        <v>1.1497199999999999</v>
      </c>
      <c r="S312" s="296"/>
      <c r="T312" s="298">
        <f>SUM(T313:T324)</f>
        <v>0</v>
      </c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R312" s="299" t="s">
        <v>81</v>
      </c>
      <c r="AT312" s="300" t="s">
        <v>73</v>
      </c>
      <c r="AU312" s="300" t="s">
        <v>188</v>
      </c>
      <c r="AY312" s="299" t="s">
        <v>179</v>
      </c>
      <c r="BK312" s="301">
        <f>SUM(BK313:BK324)</f>
        <v>0</v>
      </c>
    </row>
    <row r="313" s="2" customFormat="1" ht="16.5" customHeight="1">
      <c r="A313" s="42"/>
      <c r="B313" s="43"/>
      <c r="C313" s="216" t="s">
        <v>383</v>
      </c>
      <c r="D313" s="216" t="s">
        <v>183</v>
      </c>
      <c r="E313" s="217" t="s">
        <v>2934</v>
      </c>
      <c r="F313" s="218" t="s">
        <v>2935</v>
      </c>
      <c r="G313" s="219" t="s">
        <v>325</v>
      </c>
      <c r="H313" s="220">
        <v>2</v>
      </c>
      <c r="I313" s="221"/>
      <c r="J313" s="222">
        <f>ROUND(I313*H313,2)</f>
        <v>0</v>
      </c>
      <c r="K313" s="218" t="s">
        <v>187</v>
      </c>
      <c r="L313" s="48"/>
      <c r="M313" s="223" t="s">
        <v>19</v>
      </c>
      <c r="N313" s="224" t="s">
        <v>45</v>
      </c>
      <c r="O313" s="88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7" t="s">
        <v>188</v>
      </c>
      <c r="AT313" s="227" t="s">
        <v>183</v>
      </c>
      <c r="AU313" s="227" t="s">
        <v>222</v>
      </c>
      <c r="AY313" s="21" t="s">
        <v>179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1" t="s">
        <v>81</v>
      </c>
      <c r="BK313" s="228">
        <f>ROUND(I313*H313,2)</f>
        <v>0</v>
      </c>
      <c r="BL313" s="21" t="s">
        <v>188</v>
      </c>
      <c r="BM313" s="227" t="s">
        <v>2936</v>
      </c>
    </row>
    <row r="314" s="2" customFormat="1">
      <c r="A314" s="42"/>
      <c r="B314" s="43"/>
      <c r="C314" s="44"/>
      <c r="D314" s="229" t="s">
        <v>190</v>
      </c>
      <c r="E314" s="44"/>
      <c r="F314" s="230" t="s">
        <v>2937</v>
      </c>
      <c r="G314" s="44"/>
      <c r="H314" s="44"/>
      <c r="I314" s="231"/>
      <c r="J314" s="44"/>
      <c r="K314" s="44"/>
      <c r="L314" s="48"/>
      <c r="M314" s="232"/>
      <c r="N314" s="233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190</v>
      </c>
      <c r="AU314" s="21" t="s">
        <v>222</v>
      </c>
    </row>
    <row r="315" s="2" customFormat="1" ht="16.5" customHeight="1">
      <c r="A315" s="42"/>
      <c r="B315" s="43"/>
      <c r="C315" s="267" t="s">
        <v>389</v>
      </c>
      <c r="D315" s="267" t="s">
        <v>266</v>
      </c>
      <c r="E315" s="268" t="s">
        <v>2938</v>
      </c>
      <c r="F315" s="269" t="s">
        <v>2939</v>
      </c>
      <c r="G315" s="270" t="s">
        <v>325</v>
      </c>
      <c r="H315" s="271">
        <v>2</v>
      </c>
      <c r="I315" s="272"/>
      <c r="J315" s="273">
        <f>ROUND(I315*H315,2)</f>
        <v>0</v>
      </c>
      <c r="K315" s="269" t="s">
        <v>187</v>
      </c>
      <c r="L315" s="274"/>
      <c r="M315" s="275" t="s">
        <v>19</v>
      </c>
      <c r="N315" s="276" t="s">
        <v>45</v>
      </c>
      <c r="O315" s="88"/>
      <c r="P315" s="225">
        <f>O315*H315</f>
        <v>0</v>
      </c>
      <c r="Q315" s="225">
        <v>0.045659999999999999</v>
      </c>
      <c r="R315" s="225">
        <f>Q315*H315</f>
        <v>0.091319999999999998</v>
      </c>
      <c r="S315" s="225">
        <v>0</v>
      </c>
      <c r="T315" s="226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7" t="s">
        <v>217</v>
      </c>
      <c r="AT315" s="227" t="s">
        <v>266</v>
      </c>
      <c r="AU315" s="227" t="s">
        <v>222</v>
      </c>
      <c r="AY315" s="21" t="s">
        <v>179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1" t="s">
        <v>81</v>
      </c>
      <c r="BK315" s="228">
        <f>ROUND(I315*H315,2)</f>
        <v>0</v>
      </c>
      <c r="BL315" s="21" t="s">
        <v>188</v>
      </c>
      <c r="BM315" s="227" t="s">
        <v>2940</v>
      </c>
    </row>
    <row r="316" s="2" customFormat="1">
      <c r="A316" s="42"/>
      <c r="B316" s="43"/>
      <c r="C316" s="44"/>
      <c r="D316" s="236" t="s">
        <v>272</v>
      </c>
      <c r="E316" s="44"/>
      <c r="F316" s="277" t="s">
        <v>2941</v>
      </c>
      <c r="G316" s="44"/>
      <c r="H316" s="44"/>
      <c r="I316" s="231"/>
      <c r="J316" s="44"/>
      <c r="K316" s="44"/>
      <c r="L316" s="48"/>
      <c r="M316" s="232"/>
      <c r="N316" s="233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1" t="s">
        <v>272</v>
      </c>
      <c r="AU316" s="21" t="s">
        <v>222</v>
      </c>
    </row>
    <row r="317" s="2" customFormat="1" ht="16.5" customHeight="1">
      <c r="A317" s="42"/>
      <c r="B317" s="43"/>
      <c r="C317" s="216" t="s">
        <v>395</v>
      </c>
      <c r="D317" s="216" t="s">
        <v>183</v>
      </c>
      <c r="E317" s="217" t="s">
        <v>592</v>
      </c>
      <c r="F317" s="218" t="s">
        <v>593</v>
      </c>
      <c r="G317" s="219" t="s">
        <v>204</v>
      </c>
      <c r="H317" s="220">
        <v>28</v>
      </c>
      <c r="I317" s="221"/>
      <c r="J317" s="222">
        <f>ROUND(I317*H317,2)</f>
        <v>0</v>
      </c>
      <c r="K317" s="218" t="s">
        <v>187</v>
      </c>
      <c r="L317" s="48"/>
      <c r="M317" s="223" t="s">
        <v>19</v>
      </c>
      <c r="N317" s="224" t="s">
        <v>45</v>
      </c>
      <c r="O317" s="88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7" t="s">
        <v>188</v>
      </c>
      <c r="AT317" s="227" t="s">
        <v>183</v>
      </c>
      <c r="AU317" s="227" t="s">
        <v>222</v>
      </c>
      <c r="AY317" s="21" t="s">
        <v>179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1" t="s">
        <v>81</v>
      </c>
      <c r="BK317" s="228">
        <f>ROUND(I317*H317,2)</f>
        <v>0</v>
      </c>
      <c r="BL317" s="21" t="s">
        <v>188</v>
      </c>
      <c r="BM317" s="227" t="s">
        <v>2942</v>
      </c>
    </row>
    <row r="318" s="2" customFormat="1">
      <c r="A318" s="42"/>
      <c r="B318" s="43"/>
      <c r="C318" s="44"/>
      <c r="D318" s="229" t="s">
        <v>190</v>
      </c>
      <c r="E318" s="44"/>
      <c r="F318" s="230" t="s">
        <v>595</v>
      </c>
      <c r="G318" s="44"/>
      <c r="H318" s="44"/>
      <c r="I318" s="231"/>
      <c r="J318" s="44"/>
      <c r="K318" s="44"/>
      <c r="L318" s="48"/>
      <c r="M318" s="232"/>
      <c r="N318" s="233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1" t="s">
        <v>190</v>
      </c>
      <c r="AU318" s="21" t="s">
        <v>222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2943</v>
      </c>
      <c r="G319" s="246"/>
      <c r="H319" s="249">
        <v>28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222</v>
      </c>
      <c r="AV319" s="14" t="s">
        <v>14</v>
      </c>
      <c r="AW319" s="14" t="s">
        <v>35</v>
      </c>
      <c r="AX319" s="14" t="s">
        <v>74</v>
      </c>
      <c r="AY319" s="255" t="s">
        <v>179</v>
      </c>
    </row>
    <row r="320" s="15" customFormat="1">
      <c r="A320" s="15"/>
      <c r="B320" s="256"/>
      <c r="C320" s="257"/>
      <c r="D320" s="236" t="s">
        <v>192</v>
      </c>
      <c r="E320" s="258" t="s">
        <v>19</v>
      </c>
      <c r="F320" s="259" t="s">
        <v>201</v>
      </c>
      <c r="G320" s="257"/>
      <c r="H320" s="260">
        <v>28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192</v>
      </c>
      <c r="AU320" s="266" t="s">
        <v>222</v>
      </c>
      <c r="AV320" s="15" t="s">
        <v>188</v>
      </c>
      <c r="AW320" s="15" t="s">
        <v>35</v>
      </c>
      <c r="AX320" s="15" t="s">
        <v>81</v>
      </c>
      <c r="AY320" s="266" t="s">
        <v>179</v>
      </c>
    </row>
    <row r="321" s="2" customFormat="1" ht="16.5" customHeight="1">
      <c r="A321" s="42"/>
      <c r="B321" s="43"/>
      <c r="C321" s="267" t="s">
        <v>401</v>
      </c>
      <c r="D321" s="267" t="s">
        <v>266</v>
      </c>
      <c r="E321" s="268" t="s">
        <v>597</v>
      </c>
      <c r="F321" s="269" t="s">
        <v>598</v>
      </c>
      <c r="G321" s="270" t="s">
        <v>186</v>
      </c>
      <c r="H321" s="271">
        <v>58.799999999999997</v>
      </c>
      <c r="I321" s="272"/>
      <c r="J321" s="273">
        <f>ROUND(I321*H321,2)</f>
        <v>0</v>
      </c>
      <c r="K321" s="269" t="s">
        <v>187</v>
      </c>
      <c r="L321" s="274"/>
      <c r="M321" s="275" t="s">
        <v>19</v>
      </c>
      <c r="N321" s="276" t="s">
        <v>45</v>
      </c>
      <c r="O321" s="88"/>
      <c r="P321" s="225">
        <f>O321*H321</f>
        <v>0</v>
      </c>
      <c r="Q321" s="225">
        <v>0.017999999999999999</v>
      </c>
      <c r="R321" s="225">
        <f>Q321*H321</f>
        <v>1.0583999999999998</v>
      </c>
      <c r="S321" s="225">
        <v>0</v>
      </c>
      <c r="T321" s="226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7" t="s">
        <v>217</v>
      </c>
      <c r="AT321" s="227" t="s">
        <v>266</v>
      </c>
      <c r="AU321" s="227" t="s">
        <v>222</v>
      </c>
      <c r="AY321" s="21" t="s">
        <v>179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1" t="s">
        <v>81</v>
      </c>
      <c r="BK321" s="228">
        <f>ROUND(I321*H321,2)</f>
        <v>0</v>
      </c>
      <c r="BL321" s="21" t="s">
        <v>188</v>
      </c>
      <c r="BM321" s="227" t="s">
        <v>2944</v>
      </c>
    </row>
    <row r="322" s="14" customFormat="1">
      <c r="A322" s="14"/>
      <c r="B322" s="245"/>
      <c r="C322" s="246"/>
      <c r="D322" s="236" t="s">
        <v>192</v>
      </c>
      <c r="E322" s="247" t="s">
        <v>19</v>
      </c>
      <c r="F322" s="248" t="s">
        <v>2945</v>
      </c>
      <c r="G322" s="246"/>
      <c r="H322" s="249">
        <v>56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192</v>
      </c>
      <c r="AU322" s="255" t="s">
        <v>222</v>
      </c>
      <c r="AV322" s="14" t="s">
        <v>14</v>
      </c>
      <c r="AW322" s="14" t="s">
        <v>35</v>
      </c>
      <c r="AX322" s="14" t="s">
        <v>74</v>
      </c>
      <c r="AY322" s="255" t="s">
        <v>179</v>
      </c>
    </row>
    <row r="323" s="15" customFormat="1">
      <c r="A323" s="15"/>
      <c r="B323" s="256"/>
      <c r="C323" s="257"/>
      <c r="D323" s="236" t="s">
        <v>192</v>
      </c>
      <c r="E323" s="258" t="s">
        <v>19</v>
      </c>
      <c r="F323" s="259" t="s">
        <v>201</v>
      </c>
      <c r="G323" s="257"/>
      <c r="H323" s="260">
        <v>56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192</v>
      </c>
      <c r="AU323" s="266" t="s">
        <v>222</v>
      </c>
      <c r="AV323" s="15" t="s">
        <v>188</v>
      </c>
      <c r="AW323" s="15" t="s">
        <v>35</v>
      </c>
      <c r="AX323" s="15" t="s">
        <v>74</v>
      </c>
      <c r="AY323" s="266" t="s">
        <v>179</v>
      </c>
    </row>
    <row r="324" s="14" customFormat="1">
      <c r="A324" s="14"/>
      <c r="B324" s="245"/>
      <c r="C324" s="246"/>
      <c r="D324" s="236" t="s">
        <v>192</v>
      </c>
      <c r="E324" s="247" t="s">
        <v>19</v>
      </c>
      <c r="F324" s="248" t="s">
        <v>2946</v>
      </c>
      <c r="G324" s="246"/>
      <c r="H324" s="249">
        <v>58.799999999999997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192</v>
      </c>
      <c r="AU324" s="255" t="s">
        <v>222</v>
      </c>
      <c r="AV324" s="14" t="s">
        <v>14</v>
      </c>
      <c r="AW324" s="14" t="s">
        <v>35</v>
      </c>
      <c r="AX324" s="14" t="s">
        <v>81</v>
      </c>
      <c r="AY324" s="255" t="s">
        <v>179</v>
      </c>
    </row>
    <row r="325" s="17" customFormat="1" ht="20.88" customHeight="1">
      <c r="A325" s="17"/>
      <c r="B325" s="289"/>
      <c r="C325" s="290"/>
      <c r="D325" s="291" t="s">
        <v>73</v>
      </c>
      <c r="E325" s="291" t="s">
        <v>256</v>
      </c>
      <c r="F325" s="291" t="s">
        <v>414</v>
      </c>
      <c r="G325" s="290"/>
      <c r="H325" s="290"/>
      <c r="I325" s="292"/>
      <c r="J325" s="293">
        <f>BK325</f>
        <v>0</v>
      </c>
      <c r="K325" s="290"/>
      <c r="L325" s="294"/>
      <c r="M325" s="295"/>
      <c r="N325" s="296"/>
      <c r="O325" s="296"/>
      <c r="P325" s="297">
        <f>P326+P330</f>
        <v>0</v>
      </c>
      <c r="Q325" s="296"/>
      <c r="R325" s="297">
        <f>R326+R330</f>
        <v>0</v>
      </c>
      <c r="S325" s="296"/>
      <c r="T325" s="298">
        <f>T326+T330</f>
        <v>1.7999999999999998</v>
      </c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R325" s="299" t="s">
        <v>81</v>
      </c>
      <c r="AT325" s="300" t="s">
        <v>73</v>
      </c>
      <c r="AU325" s="300" t="s">
        <v>189</v>
      </c>
      <c r="AY325" s="299" t="s">
        <v>179</v>
      </c>
      <c r="BK325" s="301">
        <f>BK326+BK330</f>
        <v>0</v>
      </c>
    </row>
    <row r="326" s="17" customFormat="1" ht="20.88" customHeight="1">
      <c r="A326" s="17"/>
      <c r="B326" s="289"/>
      <c r="C326" s="290"/>
      <c r="D326" s="291" t="s">
        <v>73</v>
      </c>
      <c r="E326" s="291" t="s">
        <v>490</v>
      </c>
      <c r="F326" s="291" t="s">
        <v>699</v>
      </c>
      <c r="G326" s="290"/>
      <c r="H326" s="290"/>
      <c r="I326" s="292"/>
      <c r="J326" s="293">
        <f>BK326</f>
        <v>0</v>
      </c>
      <c r="K326" s="290"/>
      <c r="L326" s="294"/>
      <c r="M326" s="295"/>
      <c r="N326" s="296"/>
      <c r="O326" s="296"/>
      <c r="P326" s="297">
        <f>SUM(P327:P329)</f>
        <v>0</v>
      </c>
      <c r="Q326" s="296"/>
      <c r="R326" s="297">
        <f>SUM(R327:R329)</f>
        <v>0</v>
      </c>
      <c r="S326" s="296"/>
      <c r="T326" s="298">
        <f>SUM(T327:T329)</f>
        <v>1.7999999999999998</v>
      </c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R326" s="299" t="s">
        <v>81</v>
      </c>
      <c r="AT326" s="300" t="s">
        <v>73</v>
      </c>
      <c r="AU326" s="300" t="s">
        <v>188</v>
      </c>
      <c r="AY326" s="299" t="s">
        <v>179</v>
      </c>
      <c r="BK326" s="301">
        <f>SUM(BK327:BK329)</f>
        <v>0</v>
      </c>
    </row>
    <row r="327" s="2" customFormat="1" ht="24.15" customHeight="1">
      <c r="A327" s="42"/>
      <c r="B327" s="43"/>
      <c r="C327" s="216" t="s">
        <v>408</v>
      </c>
      <c r="D327" s="216" t="s">
        <v>183</v>
      </c>
      <c r="E327" s="217" t="s">
        <v>2947</v>
      </c>
      <c r="F327" s="218" t="s">
        <v>2948</v>
      </c>
      <c r="G327" s="219" t="s">
        <v>204</v>
      </c>
      <c r="H327" s="220">
        <v>30</v>
      </c>
      <c r="I327" s="221"/>
      <c r="J327" s="222">
        <f>ROUND(I327*H327,2)</f>
        <v>0</v>
      </c>
      <c r="K327" s="218" t="s">
        <v>187</v>
      </c>
      <c r="L327" s="48"/>
      <c r="M327" s="223" t="s">
        <v>19</v>
      </c>
      <c r="N327" s="224" t="s">
        <v>45</v>
      </c>
      <c r="O327" s="88"/>
      <c r="P327" s="225">
        <f>O327*H327</f>
        <v>0</v>
      </c>
      <c r="Q327" s="225">
        <v>0</v>
      </c>
      <c r="R327" s="225">
        <f>Q327*H327</f>
        <v>0</v>
      </c>
      <c r="S327" s="225">
        <v>0.059999999999999998</v>
      </c>
      <c r="T327" s="226">
        <f>S327*H327</f>
        <v>1.7999999999999998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7" t="s">
        <v>188</v>
      </c>
      <c r="AT327" s="227" t="s">
        <v>183</v>
      </c>
      <c r="AU327" s="227" t="s">
        <v>222</v>
      </c>
      <c r="AY327" s="21" t="s">
        <v>179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1" t="s">
        <v>81</v>
      </c>
      <c r="BK327" s="228">
        <f>ROUND(I327*H327,2)</f>
        <v>0</v>
      </c>
      <c r="BL327" s="21" t="s">
        <v>188</v>
      </c>
      <c r="BM327" s="227" t="s">
        <v>2949</v>
      </c>
    </row>
    <row r="328" s="2" customFormat="1">
      <c r="A328" s="42"/>
      <c r="B328" s="43"/>
      <c r="C328" s="44"/>
      <c r="D328" s="229" t="s">
        <v>190</v>
      </c>
      <c r="E328" s="44"/>
      <c r="F328" s="230" t="s">
        <v>2950</v>
      </c>
      <c r="G328" s="44"/>
      <c r="H328" s="44"/>
      <c r="I328" s="231"/>
      <c r="J328" s="44"/>
      <c r="K328" s="44"/>
      <c r="L328" s="48"/>
      <c r="M328" s="232"/>
      <c r="N328" s="233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1" t="s">
        <v>190</v>
      </c>
      <c r="AU328" s="21" t="s">
        <v>222</v>
      </c>
    </row>
    <row r="329" s="2" customFormat="1">
      <c r="A329" s="42"/>
      <c r="B329" s="43"/>
      <c r="C329" s="44"/>
      <c r="D329" s="236" t="s">
        <v>272</v>
      </c>
      <c r="E329" s="44"/>
      <c r="F329" s="277" t="s">
        <v>2951</v>
      </c>
      <c r="G329" s="44"/>
      <c r="H329" s="44"/>
      <c r="I329" s="231"/>
      <c r="J329" s="44"/>
      <c r="K329" s="44"/>
      <c r="L329" s="48"/>
      <c r="M329" s="232"/>
      <c r="N329" s="233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1" t="s">
        <v>272</v>
      </c>
      <c r="AU329" s="21" t="s">
        <v>222</v>
      </c>
    </row>
    <row r="330" s="17" customFormat="1" ht="20.88" customHeight="1">
      <c r="A330" s="17"/>
      <c r="B330" s="289"/>
      <c r="C330" s="290"/>
      <c r="D330" s="291" t="s">
        <v>73</v>
      </c>
      <c r="E330" s="291" t="s">
        <v>466</v>
      </c>
      <c r="F330" s="291" t="s">
        <v>467</v>
      </c>
      <c r="G330" s="290"/>
      <c r="H330" s="290"/>
      <c r="I330" s="292"/>
      <c r="J330" s="293">
        <f>BK330</f>
        <v>0</v>
      </c>
      <c r="K330" s="290"/>
      <c r="L330" s="294"/>
      <c r="M330" s="295"/>
      <c r="N330" s="296"/>
      <c r="O330" s="296"/>
      <c r="P330" s="297">
        <f>P331</f>
        <v>0</v>
      </c>
      <c r="Q330" s="296"/>
      <c r="R330" s="297">
        <f>R331</f>
        <v>0</v>
      </c>
      <c r="S330" s="296"/>
      <c r="T330" s="298">
        <f>T331</f>
        <v>0</v>
      </c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R330" s="299" t="s">
        <v>81</v>
      </c>
      <c r="AT330" s="300" t="s">
        <v>73</v>
      </c>
      <c r="AU330" s="300" t="s">
        <v>188</v>
      </c>
      <c r="AY330" s="299" t="s">
        <v>179</v>
      </c>
      <c r="BK330" s="301">
        <f>BK331</f>
        <v>0</v>
      </c>
    </row>
    <row r="331" s="17" customFormat="1" ht="20.88" customHeight="1">
      <c r="A331" s="17"/>
      <c r="B331" s="289"/>
      <c r="C331" s="290"/>
      <c r="D331" s="291" t="s">
        <v>73</v>
      </c>
      <c r="E331" s="291" t="s">
        <v>477</v>
      </c>
      <c r="F331" s="291" t="s">
        <v>478</v>
      </c>
      <c r="G331" s="290"/>
      <c r="H331" s="290"/>
      <c r="I331" s="292"/>
      <c r="J331" s="293">
        <f>BK331</f>
        <v>0</v>
      </c>
      <c r="K331" s="290"/>
      <c r="L331" s="294"/>
      <c r="M331" s="295"/>
      <c r="N331" s="296"/>
      <c r="O331" s="296"/>
      <c r="P331" s="297">
        <f>SUM(P332:P333)</f>
        <v>0</v>
      </c>
      <c r="Q331" s="296"/>
      <c r="R331" s="297">
        <f>SUM(R332:R333)</f>
        <v>0</v>
      </c>
      <c r="S331" s="296"/>
      <c r="T331" s="298">
        <f>SUM(T332:T333)</f>
        <v>0</v>
      </c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R331" s="299" t="s">
        <v>81</v>
      </c>
      <c r="AT331" s="300" t="s">
        <v>73</v>
      </c>
      <c r="AU331" s="300" t="s">
        <v>222</v>
      </c>
      <c r="AY331" s="299" t="s">
        <v>179</v>
      </c>
      <c r="BK331" s="301">
        <f>SUM(BK332:BK333)</f>
        <v>0</v>
      </c>
    </row>
    <row r="332" s="2" customFormat="1" ht="24.15" customHeight="1">
      <c r="A332" s="42"/>
      <c r="B332" s="43"/>
      <c r="C332" s="216" t="s">
        <v>417</v>
      </c>
      <c r="D332" s="216" t="s">
        <v>183</v>
      </c>
      <c r="E332" s="217" t="s">
        <v>2952</v>
      </c>
      <c r="F332" s="218" t="s">
        <v>2953</v>
      </c>
      <c r="G332" s="219" t="s">
        <v>269</v>
      </c>
      <c r="H332" s="220">
        <v>2.9369999999999998</v>
      </c>
      <c r="I332" s="221"/>
      <c r="J332" s="222">
        <f>ROUND(I332*H332,2)</f>
        <v>0</v>
      </c>
      <c r="K332" s="218" t="s">
        <v>187</v>
      </c>
      <c r="L332" s="48"/>
      <c r="M332" s="223" t="s">
        <v>19</v>
      </c>
      <c r="N332" s="224" t="s">
        <v>45</v>
      </c>
      <c r="O332" s="88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7" t="s">
        <v>188</v>
      </c>
      <c r="AT332" s="227" t="s">
        <v>183</v>
      </c>
      <c r="AU332" s="227" t="s">
        <v>211</v>
      </c>
      <c r="AY332" s="21" t="s">
        <v>179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1" t="s">
        <v>81</v>
      </c>
      <c r="BK332" s="228">
        <f>ROUND(I332*H332,2)</f>
        <v>0</v>
      </c>
      <c r="BL332" s="21" t="s">
        <v>188</v>
      </c>
      <c r="BM332" s="227" t="s">
        <v>2954</v>
      </c>
    </row>
    <row r="333" s="2" customFormat="1">
      <c r="A333" s="42"/>
      <c r="B333" s="43"/>
      <c r="C333" s="44"/>
      <c r="D333" s="229" t="s">
        <v>190</v>
      </c>
      <c r="E333" s="44"/>
      <c r="F333" s="230" t="s">
        <v>2955</v>
      </c>
      <c r="G333" s="44"/>
      <c r="H333" s="44"/>
      <c r="I333" s="231"/>
      <c r="J333" s="44"/>
      <c r="K333" s="44"/>
      <c r="L333" s="48"/>
      <c r="M333" s="232"/>
      <c r="N333" s="233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1" t="s">
        <v>190</v>
      </c>
      <c r="AU333" s="21" t="s">
        <v>211</v>
      </c>
    </row>
    <row r="334" s="12" customFormat="1" ht="22.8" customHeight="1">
      <c r="A334" s="12"/>
      <c r="B334" s="200"/>
      <c r="C334" s="201"/>
      <c r="D334" s="202" t="s">
        <v>73</v>
      </c>
      <c r="E334" s="214" t="s">
        <v>2956</v>
      </c>
      <c r="F334" s="214" t="s">
        <v>2957</v>
      </c>
      <c r="G334" s="201"/>
      <c r="H334" s="201"/>
      <c r="I334" s="204"/>
      <c r="J334" s="215">
        <f>BK334</f>
        <v>0</v>
      </c>
      <c r="K334" s="201"/>
      <c r="L334" s="206"/>
      <c r="M334" s="207"/>
      <c r="N334" s="208"/>
      <c r="O334" s="208"/>
      <c r="P334" s="209">
        <f>P335</f>
        <v>0</v>
      </c>
      <c r="Q334" s="208"/>
      <c r="R334" s="209">
        <f>R335</f>
        <v>220.27500000000001</v>
      </c>
      <c r="S334" s="208"/>
      <c r="T334" s="210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1" t="s">
        <v>81</v>
      </c>
      <c r="AT334" s="212" t="s">
        <v>73</v>
      </c>
      <c r="AU334" s="212" t="s">
        <v>81</v>
      </c>
      <c r="AY334" s="211" t="s">
        <v>179</v>
      </c>
      <c r="BK334" s="213">
        <f>BK335</f>
        <v>0</v>
      </c>
    </row>
    <row r="335" s="12" customFormat="1" ht="20.88" customHeight="1">
      <c r="A335" s="12"/>
      <c r="B335" s="200"/>
      <c r="C335" s="201"/>
      <c r="D335" s="202" t="s">
        <v>73</v>
      </c>
      <c r="E335" s="214" t="s">
        <v>177</v>
      </c>
      <c r="F335" s="214" t="s">
        <v>178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P336+P427</f>
        <v>0</v>
      </c>
      <c r="Q335" s="208"/>
      <c r="R335" s="209">
        <f>R336+R427</f>
        <v>220.27500000000001</v>
      </c>
      <c r="S335" s="208"/>
      <c r="T335" s="210">
        <f>T336+T427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81</v>
      </c>
      <c r="AT335" s="212" t="s">
        <v>73</v>
      </c>
      <c r="AU335" s="212" t="s">
        <v>14</v>
      </c>
      <c r="AY335" s="211" t="s">
        <v>179</v>
      </c>
      <c r="BK335" s="213">
        <f>BK336+BK427</f>
        <v>0</v>
      </c>
    </row>
    <row r="336" s="17" customFormat="1" ht="20.88" customHeight="1">
      <c r="A336" s="17"/>
      <c r="B336" s="289"/>
      <c r="C336" s="290"/>
      <c r="D336" s="291" t="s">
        <v>73</v>
      </c>
      <c r="E336" s="291" t="s">
        <v>81</v>
      </c>
      <c r="F336" s="291" t="s">
        <v>180</v>
      </c>
      <c r="G336" s="290"/>
      <c r="H336" s="290"/>
      <c r="I336" s="292"/>
      <c r="J336" s="293">
        <f>BK336</f>
        <v>0</v>
      </c>
      <c r="K336" s="290"/>
      <c r="L336" s="294"/>
      <c r="M336" s="295"/>
      <c r="N336" s="296"/>
      <c r="O336" s="296"/>
      <c r="P336" s="297">
        <f>P337+P352+P366+P416</f>
        <v>0</v>
      </c>
      <c r="Q336" s="296"/>
      <c r="R336" s="297">
        <f>R337+R352+R366+R416</f>
        <v>220.27500000000001</v>
      </c>
      <c r="S336" s="296"/>
      <c r="T336" s="298">
        <f>T337+T352+T366+T416</f>
        <v>0</v>
      </c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R336" s="299" t="s">
        <v>81</v>
      </c>
      <c r="AT336" s="300" t="s">
        <v>73</v>
      </c>
      <c r="AU336" s="300" t="s">
        <v>189</v>
      </c>
      <c r="AY336" s="299" t="s">
        <v>179</v>
      </c>
      <c r="BK336" s="301">
        <f>BK337+BK352+BK366+BK416</f>
        <v>0</v>
      </c>
    </row>
    <row r="337" s="17" customFormat="1" ht="20.88" customHeight="1">
      <c r="A337" s="17"/>
      <c r="B337" s="289"/>
      <c r="C337" s="290"/>
      <c r="D337" s="291" t="s">
        <v>73</v>
      </c>
      <c r="E337" s="291" t="s">
        <v>207</v>
      </c>
      <c r="F337" s="291" t="s">
        <v>208</v>
      </c>
      <c r="G337" s="290"/>
      <c r="H337" s="290"/>
      <c r="I337" s="292"/>
      <c r="J337" s="293">
        <f>BK337</f>
        <v>0</v>
      </c>
      <c r="K337" s="290"/>
      <c r="L337" s="294"/>
      <c r="M337" s="295"/>
      <c r="N337" s="296"/>
      <c r="O337" s="296"/>
      <c r="P337" s="297">
        <f>SUM(P338:P351)</f>
        <v>0</v>
      </c>
      <c r="Q337" s="296"/>
      <c r="R337" s="297">
        <f>SUM(R338:R351)</f>
        <v>0</v>
      </c>
      <c r="S337" s="296"/>
      <c r="T337" s="298">
        <f>SUM(T338:T351)</f>
        <v>0</v>
      </c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R337" s="299" t="s">
        <v>81</v>
      </c>
      <c r="AT337" s="300" t="s">
        <v>73</v>
      </c>
      <c r="AU337" s="300" t="s">
        <v>188</v>
      </c>
      <c r="AY337" s="299" t="s">
        <v>179</v>
      </c>
      <c r="BK337" s="301">
        <f>SUM(BK338:BK351)</f>
        <v>0</v>
      </c>
    </row>
    <row r="338" s="2" customFormat="1" ht="21.75" customHeight="1">
      <c r="A338" s="42"/>
      <c r="B338" s="43"/>
      <c r="C338" s="216" t="s">
        <v>424</v>
      </c>
      <c r="D338" s="216" t="s">
        <v>183</v>
      </c>
      <c r="E338" s="217" t="s">
        <v>214</v>
      </c>
      <c r="F338" s="218" t="s">
        <v>215</v>
      </c>
      <c r="G338" s="219" t="s">
        <v>216</v>
      </c>
      <c r="H338" s="220">
        <v>152.875</v>
      </c>
      <c r="I338" s="221"/>
      <c r="J338" s="222">
        <f>ROUND(I338*H338,2)</f>
        <v>0</v>
      </c>
      <c r="K338" s="218" t="s">
        <v>187</v>
      </c>
      <c r="L338" s="48"/>
      <c r="M338" s="223" t="s">
        <v>19</v>
      </c>
      <c r="N338" s="224" t="s">
        <v>45</v>
      </c>
      <c r="O338" s="88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7" t="s">
        <v>188</v>
      </c>
      <c r="AT338" s="227" t="s">
        <v>183</v>
      </c>
      <c r="AU338" s="227" t="s">
        <v>222</v>
      </c>
      <c r="AY338" s="21" t="s">
        <v>179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1" t="s">
        <v>81</v>
      </c>
      <c r="BK338" s="228">
        <f>ROUND(I338*H338,2)</f>
        <v>0</v>
      </c>
      <c r="BL338" s="21" t="s">
        <v>188</v>
      </c>
      <c r="BM338" s="227" t="s">
        <v>2958</v>
      </c>
    </row>
    <row r="339" s="2" customFormat="1">
      <c r="A339" s="42"/>
      <c r="B339" s="43"/>
      <c r="C339" s="44"/>
      <c r="D339" s="229" t="s">
        <v>190</v>
      </c>
      <c r="E339" s="44"/>
      <c r="F339" s="230" t="s">
        <v>218</v>
      </c>
      <c r="G339" s="44"/>
      <c r="H339" s="44"/>
      <c r="I339" s="231"/>
      <c r="J339" s="44"/>
      <c r="K339" s="44"/>
      <c r="L339" s="48"/>
      <c r="M339" s="232"/>
      <c r="N339" s="233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1" t="s">
        <v>190</v>
      </c>
      <c r="AU339" s="21" t="s">
        <v>222</v>
      </c>
    </row>
    <row r="340" s="13" customFormat="1">
      <c r="A340" s="13"/>
      <c r="B340" s="234"/>
      <c r="C340" s="235"/>
      <c r="D340" s="236" t="s">
        <v>192</v>
      </c>
      <c r="E340" s="237" t="s">
        <v>19</v>
      </c>
      <c r="F340" s="238" t="s">
        <v>193</v>
      </c>
      <c r="G340" s="235"/>
      <c r="H340" s="237" t="s">
        <v>19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192</v>
      </c>
      <c r="AU340" s="244" t="s">
        <v>222</v>
      </c>
      <c r="AV340" s="13" t="s">
        <v>81</v>
      </c>
      <c r="AW340" s="13" t="s">
        <v>35</v>
      </c>
      <c r="AX340" s="13" t="s">
        <v>74</v>
      </c>
      <c r="AY340" s="244" t="s">
        <v>179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2959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222</v>
      </c>
      <c r="AV341" s="13" t="s">
        <v>81</v>
      </c>
      <c r="AW341" s="13" t="s">
        <v>35</v>
      </c>
      <c r="AX341" s="13" t="s">
        <v>74</v>
      </c>
      <c r="AY341" s="244" t="s">
        <v>179</v>
      </c>
    </row>
    <row r="342" s="13" customFormat="1">
      <c r="A342" s="13"/>
      <c r="B342" s="234"/>
      <c r="C342" s="235"/>
      <c r="D342" s="236" t="s">
        <v>192</v>
      </c>
      <c r="E342" s="237" t="s">
        <v>19</v>
      </c>
      <c r="F342" s="238" t="s">
        <v>2960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192</v>
      </c>
      <c r="AU342" s="244" t="s">
        <v>222</v>
      </c>
      <c r="AV342" s="13" t="s">
        <v>81</v>
      </c>
      <c r="AW342" s="13" t="s">
        <v>35</v>
      </c>
      <c r="AX342" s="13" t="s">
        <v>74</v>
      </c>
      <c r="AY342" s="244" t="s">
        <v>179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2961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222</v>
      </c>
      <c r="AV343" s="13" t="s">
        <v>81</v>
      </c>
      <c r="AW343" s="13" t="s">
        <v>35</v>
      </c>
      <c r="AX343" s="13" t="s">
        <v>74</v>
      </c>
      <c r="AY343" s="244" t="s">
        <v>179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2962</v>
      </c>
      <c r="G344" s="246"/>
      <c r="H344" s="249">
        <v>91.875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222</v>
      </c>
      <c r="AV344" s="14" t="s">
        <v>14</v>
      </c>
      <c r="AW344" s="14" t="s">
        <v>35</v>
      </c>
      <c r="AX344" s="14" t="s">
        <v>74</v>
      </c>
      <c r="AY344" s="255" t="s">
        <v>179</v>
      </c>
    </row>
    <row r="345" s="13" customFormat="1">
      <c r="A345" s="13"/>
      <c r="B345" s="234"/>
      <c r="C345" s="235"/>
      <c r="D345" s="236" t="s">
        <v>192</v>
      </c>
      <c r="E345" s="237" t="s">
        <v>19</v>
      </c>
      <c r="F345" s="238" t="s">
        <v>2963</v>
      </c>
      <c r="G345" s="235"/>
      <c r="H345" s="237" t="s">
        <v>19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192</v>
      </c>
      <c r="AU345" s="244" t="s">
        <v>222</v>
      </c>
      <c r="AV345" s="13" t="s">
        <v>81</v>
      </c>
      <c r="AW345" s="13" t="s">
        <v>35</v>
      </c>
      <c r="AX345" s="13" t="s">
        <v>74</v>
      </c>
      <c r="AY345" s="244" t="s">
        <v>179</v>
      </c>
    </row>
    <row r="346" s="13" customFormat="1">
      <c r="A346" s="13"/>
      <c r="B346" s="234"/>
      <c r="C346" s="235"/>
      <c r="D346" s="236" t="s">
        <v>192</v>
      </c>
      <c r="E346" s="237" t="s">
        <v>19</v>
      </c>
      <c r="F346" s="238" t="s">
        <v>199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192</v>
      </c>
      <c r="AU346" s="244" t="s">
        <v>222</v>
      </c>
      <c r="AV346" s="13" t="s">
        <v>81</v>
      </c>
      <c r="AW346" s="13" t="s">
        <v>35</v>
      </c>
      <c r="AX346" s="13" t="s">
        <v>74</v>
      </c>
      <c r="AY346" s="244" t="s">
        <v>179</v>
      </c>
    </row>
    <row r="347" s="13" customFormat="1">
      <c r="A347" s="13"/>
      <c r="B347" s="234"/>
      <c r="C347" s="235"/>
      <c r="D347" s="236" t="s">
        <v>192</v>
      </c>
      <c r="E347" s="237" t="s">
        <v>19</v>
      </c>
      <c r="F347" s="238" t="s">
        <v>2964</v>
      </c>
      <c r="G347" s="235"/>
      <c r="H347" s="237" t="s">
        <v>19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192</v>
      </c>
      <c r="AU347" s="244" t="s">
        <v>222</v>
      </c>
      <c r="AV347" s="13" t="s">
        <v>81</v>
      </c>
      <c r="AW347" s="13" t="s">
        <v>35</v>
      </c>
      <c r="AX347" s="13" t="s">
        <v>74</v>
      </c>
      <c r="AY347" s="244" t="s">
        <v>179</v>
      </c>
    </row>
    <row r="348" s="14" customFormat="1">
      <c r="A348" s="14"/>
      <c r="B348" s="245"/>
      <c r="C348" s="246"/>
      <c r="D348" s="236" t="s">
        <v>192</v>
      </c>
      <c r="E348" s="247" t="s">
        <v>19</v>
      </c>
      <c r="F348" s="248" t="s">
        <v>2965</v>
      </c>
      <c r="G348" s="246"/>
      <c r="H348" s="249">
        <v>30.5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192</v>
      </c>
      <c r="AU348" s="255" t="s">
        <v>222</v>
      </c>
      <c r="AV348" s="14" t="s">
        <v>14</v>
      </c>
      <c r="AW348" s="14" t="s">
        <v>35</v>
      </c>
      <c r="AX348" s="14" t="s">
        <v>74</v>
      </c>
      <c r="AY348" s="255" t="s">
        <v>179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2966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222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4" customFormat="1">
      <c r="A350" s="14"/>
      <c r="B350" s="245"/>
      <c r="C350" s="246"/>
      <c r="D350" s="236" t="s">
        <v>192</v>
      </c>
      <c r="E350" s="247" t="s">
        <v>19</v>
      </c>
      <c r="F350" s="248" t="s">
        <v>2965</v>
      </c>
      <c r="G350" s="246"/>
      <c r="H350" s="249">
        <v>30.5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192</v>
      </c>
      <c r="AU350" s="255" t="s">
        <v>222</v>
      </c>
      <c r="AV350" s="14" t="s">
        <v>14</v>
      </c>
      <c r="AW350" s="14" t="s">
        <v>35</v>
      </c>
      <c r="AX350" s="14" t="s">
        <v>74</v>
      </c>
      <c r="AY350" s="255" t="s">
        <v>179</v>
      </c>
    </row>
    <row r="351" s="15" customFormat="1">
      <c r="A351" s="15"/>
      <c r="B351" s="256"/>
      <c r="C351" s="257"/>
      <c r="D351" s="236" t="s">
        <v>192</v>
      </c>
      <c r="E351" s="258" t="s">
        <v>19</v>
      </c>
      <c r="F351" s="259" t="s">
        <v>201</v>
      </c>
      <c r="G351" s="257"/>
      <c r="H351" s="260">
        <v>152.875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192</v>
      </c>
      <c r="AU351" s="266" t="s">
        <v>222</v>
      </c>
      <c r="AV351" s="15" t="s">
        <v>188</v>
      </c>
      <c r="AW351" s="15" t="s">
        <v>35</v>
      </c>
      <c r="AX351" s="15" t="s">
        <v>81</v>
      </c>
      <c r="AY351" s="266" t="s">
        <v>179</v>
      </c>
    </row>
    <row r="352" s="17" customFormat="1" ht="20.88" customHeight="1">
      <c r="A352" s="17"/>
      <c r="B352" s="289"/>
      <c r="C352" s="290"/>
      <c r="D352" s="291" t="s">
        <v>73</v>
      </c>
      <c r="E352" s="291" t="s">
        <v>229</v>
      </c>
      <c r="F352" s="291" t="s">
        <v>230</v>
      </c>
      <c r="G352" s="290"/>
      <c r="H352" s="290"/>
      <c r="I352" s="292"/>
      <c r="J352" s="293">
        <f>BK352</f>
        <v>0</v>
      </c>
      <c r="K352" s="290"/>
      <c r="L352" s="294"/>
      <c r="M352" s="295"/>
      <c r="N352" s="296"/>
      <c r="O352" s="296"/>
      <c r="P352" s="297">
        <f>SUM(P353:P365)</f>
        <v>0</v>
      </c>
      <c r="Q352" s="296"/>
      <c r="R352" s="297">
        <f>SUM(R353:R365)</f>
        <v>0</v>
      </c>
      <c r="S352" s="296"/>
      <c r="T352" s="298">
        <f>SUM(T353:T365)</f>
        <v>0</v>
      </c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R352" s="299" t="s">
        <v>81</v>
      </c>
      <c r="AT352" s="300" t="s">
        <v>73</v>
      </c>
      <c r="AU352" s="300" t="s">
        <v>188</v>
      </c>
      <c r="AY352" s="299" t="s">
        <v>179</v>
      </c>
      <c r="BK352" s="301">
        <f>SUM(BK353:BK365)</f>
        <v>0</v>
      </c>
    </row>
    <row r="353" s="2" customFormat="1" ht="37.8" customHeight="1">
      <c r="A353" s="42"/>
      <c r="B353" s="43"/>
      <c r="C353" s="216" t="s">
        <v>429</v>
      </c>
      <c r="D353" s="216" t="s">
        <v>183</v>
      </c>
      <c r="E353" s="217" t="s">
        <v>241</v>
      </c>
      <c r="F353" s="218" t="s">
        <v>242</v>
      </c>
      <c r="G353" s="219" t="s">
        <v>216</v>
      </c>
      <c r="H353" s="220">
        <v>152.875</v>
      </c>
      <c r="I353" s="221"/>
      <c r="J353" s="222">
        <f>ROUND(I353*H353,2)</f>
        <v>0</v>
      </c>
      <c r="K353" s="218" t="s">
        <v>187</v>
      </c>
      <c r="L353" s="48"/>
      <c r="M353" s="223" t="s">
        <v>19</v>
      </c>
      <c r="N353" s="224" t="s">
        <v>45</v>
      </c>
      <c r="O353" s="88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7" t="s">
        <v>188</v>
      </c>
      <c r="AT353" s="227" t="s">
        <v>183</v>
      </c>
      <c r="AU353" s="227" t="s">
        <v>222</v>
      </c>
      <c r="AY353" s="21" t="s">
        <v>179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1" t="s">
        <v>81</v>
      </c>
      <c r="BK353" s="228">
        <f>ROUND(I353*H353,2)</f>
        <v>0</v>
      </c>
      <c r="BL353" s="21" t="s">
        <v>188</v>
      </c>
      <c r="BM353" s="227" t="s">
        <v>2967</v>
      </c>
    </row>
    <row r="354" s="2" customFormat="1">
      <c r="A354" s="42"/>
      <c r="B354" s="43"/>
      <c r="C354" s="44"/>
      <c r="D354" s="229" t="s">
        <v>190</v>
      </c>
      <c r="E354" s="44"/>
      <c r="F354" s="230" t="s">
        <v>244</v>
      </c>
      <c r="G354" s="44"/>
      <c r="H354" s="44"/>
      <c r="I354" s="231"/>
      <c r="J354" s="44"/>
      <c r="K354" s="44"/>
      <c r="L354" s="48"/>
      <c r="M354" s="232"/>
      <c r="N354" s="233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1" t="s">
        <v>190</v>
      </c>
      <c r="AU354" s="21" t="s">
        <v>222</v>
      </c>
    </row>
    <row r="355" s="13" customFormat="1">
      <c r="A355" s="13"/>
      <c r="B355" s="234"/>
      <c r="C355" s="235"/>
      <c r="D355" s="236" t="s">
        <v>192</v>
      </c>
      <c r="E355" s="237" t="s">
        <v>19</v>
      </c>
      <c r="F355" s="238" t="s">
        <v>193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192</v>
      </c>
      <c r="AU355" s="244" t="s">
        <v>222</v>
      </c>
      <c r="AV355" s="13" t="s">
        <v>81</v>
      </c>
      <c r="AW355" s="13" t="s">
        <v>35</v>
      </c>
      <c r="AX355" s="13" t="s">
        <v>74</v>
      </c>
      <c r="AY355" s="244" t="s">
        <v>179</v>
      </c>
    </row>
    <row r="356" s="13" customFormat="1">
      <c r="A356" s="13"/>
      <c r="B356" s="234"/>
      <c r="C356" s="235"/>
      <c r="D356" s="236" t="s">
        <v>192</v>
      </c>
      <c r="E356" s="237" t="s">
        <v>19</v>
      </c>
      <c r="F356" s="238" t="s">
        <v>2968</v>
      </c>
      <c r="G356" s="235"/>
      <c r="H356" s="237" t="s">
        <v>19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192</v>
      </c>
      <c r="AU356" s="244" t="s">
        <v>222</v>
      </c>
      <c r="AV356" s="13" t="s">
        <v>81</v>
      </c>
      <c r="AW356" s="13" t="s">
        <v>35</v>
      </c>
      <c r="AX356" s="13" t="s">
        <v>74</v>
      </c>
      <c r="AY356" s="244" t="s">
        <v>179</v>
      </c>
    </row>
    <row r="357" s="13" customFormat="1">
      <c r="A357" s="13"/>
      <c r="B357" s="234"/>
      <c r="C357" s="235"/>
      <c r="D357" s="236" t="s">
        <v>192</v>
      </c>
      <c r="E357" s="237" t="s">
        <v>19</v>
      </c>
      <c r="F357" s="238" t="s">
        <v>198</v>
      </c>
      <c r="G357" s="235"/>
      <c r="H357" s="237" t="s">
        <v>19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192</v>
      </c>
      <c r="AU357" s="244" t="s">
        <v>222</v>
      </c>
      <c r="AV357" s="13" t="s">
        <v>81</v>
      </c>
      <c r="AW357" s="13" t="s">
        <v>35</v>
      </c>
      <c r="AX357" s="13" t="s">
        <v>74</v>
      </c>
      <c r="AY357" s="244" t="s">
        <v>179</v>
      </c>
    </row>
    <row r="358" s="13" customFormat="1">
      <c r="A358" s="13"/>
      <c r="B358" s="234"/>
      <c r="C358" s="235"/>
      <c r="D358" s="236" t="s">
        <v>192</v>
      </c>
      <c r="E358" s="237" t="s">
        <v>19</v>
      </c>
      <c r="F358" s="238" t="s">
        <v>2969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192</v>
      </c>
      <c r="AU358" s="244" t="s">
        <v>222</v>
      </c>
      <c r="AV358" s="13" t="s">
        <v>81</v>
      </c>
      <c r="AW358" s="13" t="s">
        <v>35</v>
      </c>
      <c r="AX358" s="13" t="s">
        <v>74</v>
      </c>
      <c r="AY358" s="244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2962</v>
      </c>
      <c r="G359" s="246"/>
      <c r="H359" s="249">
        <v>91.875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222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3" customFormat="1">
      <c r="A360" s="13"/>
      <c r="B360" s="234"/>
      <c r="C360" s="235"/>
      <c r="D360" s="236" t="s">
        <v>192</v>
      </c>
      <c r="E360" s="237" t="s">
        <v>19</v>
      </c>
      <c r="F360" s="238" t="s">
        <v>2963</v>
      </c>
      <c r="G360" s="235"/>
      <c r="H360" s="237" t="s">
        <v>19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192</v>
      </c>
      <c r="AU360" s="244" t="s">
        <v>222</v>
      </c>
      <c r="AV360" s="13" t="s">
        <v>81</v>
      </c>
      <c r="AW360" s="13" t="s">
        <v>35</v>
      </c>
      <c r="AX360" s="13" t="s">
        <v>74</v>
      </c>
      <c r="AY360" s="244" t="s">
        <v>179</v>
      </c>
    </row>
    <row r="361" s="13" customFormat="1">
      <c r="A361" s="13"/>
      <c r="B361" s="234"/>
      <c r="C361" s="235"/>
      <c r="D361" s="236" t="s">
        <v>192</v>
      </c>
      <c r="E361" s="237" t="s">
        <v>19</v>
      </c>
      <c r="F361" s="238" t="s">
        <v>2964</v>
      </c>
      <c r="G361" s="235"/>
      <c r="H361" s="237" t="s">
        <v>19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192</v>
      </c>
      <c r="AU361" s="244" t="s">
        <v>222</v>
      </c>
      <c r="AV361" s="13" t="s">
        <v>81</v>
      </c>
      <c r="AW361" s="13" t="s">
        <v>35</v>
      </c>
      <c r="AX361" s="13" t="s">
        <v>74</v>
      </c>
      <c r="AY361" s="244" t="s">
        <v>179</v>
      </c>
    </row>
    <row r="362" s="14" customFormat="1">
      <c r="A362" s="14"/>
      <c r="B362" s="245"/>
      <c r="C362" s="246"/>
      <c r="D362" s="236" t="s">
        <v>192</v>
      </c>
      <c r="E362" s="247" t="s">
        <v>19</v>
      </c>
      <c r="F362" s="248" t="s">
        <v>2965</v>
      </c>
      <c r="G362" s="246"/>
      <c r="H362" s="249">
        <v>30.5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192</v>
      </c>
      <c r="AU362" s="255" t="s">
        <v>222</v>
      </c>
      <c r="AV362" s="14" t="s">
        <v>14</v>
      </c>
      <c r="AW362" s="14" t="s">
        <v>35</v>
      </c>
      <c r="AX362" s="14" t="s">
        <v>74</v>
      </c>
      <c r="AY362" s="255" t="s">
        <v>179</v>
      </c>
    </row>
    <row r="363" s="13" customFormat="1">
      <c r="A363" s="13"/>
      <c r="B363" s="234"/>
      <c r="C363" s="235"/>
      <c r="D363" s="236" t="s">
        <v>192</v>
      </c>
      <c r="E363" s="237" t="s">
        <v>19</v>
      </c>
      <c r="F363" s="238" t="s">
        <v>2966</v>
      </c>
      <c r="G363" s="235"/>
      <c r="H363" s="237" t="s">
        <v>19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192</v>
      </c>
      <c r="AU363" s="244" t="s">
        <v>222</v>
      </c>
      <c r="AV363" s="13" t="s">
        <v>81</v>
      </c>
      <c r="AW363" s="13" t="s">
        <v>35</v>
      </c>
      <c r="AX363" s="13" t="s">
        <v>74</v>
      </c>
      <c r="AY363" s="244" t="s">
        <v>179</v>
      </c>
    </row>
    <row r="364" s="14" customFormat="1">
      <c r="A364" s="14"/>
      <c r="B364" s="245"/>
      <c r="C364" s="246"/>
      <c r="D364" s="236" t="s">
        <v>192</v>
      </c>
      <c r="E364" s="247" t="s">
        <v>19</v>
      </c>
      <c r="F364" s="248" t="s">
        <v>2965</v>
      </c>
      <c r="G364" s="246"/>
      <c r="H364" s="249">
        <v>30.5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192</v>
      </c>
      <c r="AU364" s="255" t="s">
        <v>222</v>
      </c>
      <c r="AV364" s="14" t="s">
        <v>14</v>
      </c>
      <c r="AW364" s="14" t="s">
        <v>35</v>
      </c>
      <c r="AX364" s="14" t="s">
        <v>74</v>
      </c>
      <c r="AY364" s="255" t="s">
        <v>179</v>
      </c>
    </row>
    <row r="365" s="15" customFormat="1">
      <c r="A365" s="15"/>
      <c r="B365" s="256"/>
      <c r="C365" s="257"/>
      <c r="D365" s="236" t="s">
        <v>192</v>
      </c>
      <c r="E365" s="258" t="s">
        <v>19</v>
      </c>
      <c r="F365" s="259" t="s">
        <v>201</v>
      </c>
      <c r="G365" s="257"/>
      <c r="H365" s="260">
        <v>152.875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192</v>
      </c>
      <c r="AU365" s="266" t="s">
        <v>222</v>
      </c>
      <c r="AV365" s="15" t="s">
        <v>188</v>
      </c>
      <c r="AW365" s="15" t="s">
        <v>35</v>
      </c>
      <c r="AX365" s="15" t="s">
        <v>81</v>
      </c>
      <c r="AY365" s="266" t="s">
        <v>179</v>
      </c>
    </row>
    <row r="366" s="17" customFormat="1" ht="20.88" customHeight="1">
      <c r="A366" s="17"/>
      <c r="B366" s="289"/>
      <c r="C366" s="290"/>
      <c r="D366" s="291" t="s">
        <v>73</v>
      </c>
      <c r="E366" s="291" t="s">
        <v>254</v>
      </c>
      <c r="F366" s="291" t="s">
        <v>255</v>
      </c>
      <c r="G366" s="290"/>
      <c r="H366" s="290"/>
      <c r="I366" s="292"/>
      <c r="J366" s="293">
        <f>BK366</f>
        <v>0</v>
      </c>
      <c r="K366" s="290"/>
      <c r="L366" s="294"/>
      <c r="M366" s="295"/>
      <c r="N366" s="296"/>
      <c r="O366" s="296"/>
      <c r="P366" s="297">
        <f>SUM(P367:P415)</f>
        <v>0</v>
      </c>
      <c r="Q366" s="296"/>
      <c r="R366" s="297">
        <f>SUM(R367:R415)</f>
        <v>220.27500000000001</v>
      </c>
      <c r="S366" s="296"/>
      <c r="T366" s="298">
        <f>SUM(T367:T415)</f>
        <v>0</v>
      </c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R366" s="299" t="s">
        <v>81</v>
      </c>
      <c r="AT366" s="300" t="s">
        <v>73</v>
      </c>
      <c r="AU366" s="300" t="s">
        <v>188</v>
      </c>
      <c r="AY366" s="299" t="s">
        <v>179</v>
      </c>
      <c r="BK366" s="301">
        <f>SUM(BK367:BK415)</f>
        <v>0</v>
      </c>
    </row>
    <row r="367" s="2" customFormat="1" ht="24.15" customHeight="1">
      <c r="A367" s="42"/>
      <c r="B367" s="43"/>
      <c r="C367" s="216" t="s">
        <v>434</v>
      </c>
      <c r="D367" s="216" t="s">
        <v>183</v>
      </c>
      <c r="E367" s="217" t="s">
        <v>257</v>
      </c>
      <c r="F367" s="218" t="s">
        <v>258</v>
      </c>
      <c r="G367" s="219" t="s">
        <v>216</v>
      </c>
      <c r="H367" s="220">
        <v>122.375</v>
      </c>
      <c r="I367" s="221"/>
      <c r="J367" s="222">
        <f>ROUND(I367*H367,2)</f>
        <v>0</v>
      </c>
      <c r="K367" s="218" t="s">
        <v>187</v>
      </c>
      <c r="L367" s="48"/>
      <c r="M367" s="223" t="s">
        <v>19</v>
      </c>
      <c r="N367" s="224" t="s">
        <v>45</v>
      </c>
      <c r="O367" s="88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7" t="s">
        <v>188</v>
      </c>
      <c r="AT367" s="227" t="s">
        <v>183</v>
      </c>
      <c r="AU367" s="227" t="s">
        <v>222</v>
      </c>
      <c r="AY367" s="21" t="s">
        <v>179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1" t="s">
        <v>81</v>
      </c>
      <c r="BK367" s="228">
        <f>ROUND(I367*H367,2)</f>
        <v>0</v>
      </c>
      <c r="BL367" s="21" t="s">
        <v>188</v>
      </c>
      <c r="BM367" s="227" t="s">
        <v>2970</v>
      </c>
    </row>
    <row r="368" s="2" customFormat="1">
      <c r="A368" s="42"/>
      <c r="B368" s="43"/>
      <c r="C368" s="44"/>
      <c r="D368" s="229" t="s">
        <v>190</v>
      </c>
      <c r="E368" s="44"/>
      <c r="F368" s="230" t="s">
        <v>260</v>
      </c>
      <c r="G368" s="44"/>
      <c r="H368" s="44"/>
      <c r="I368" s="231"/>
      <c r="J368" s="44"/>
      <c r="K368" s="44"/>
      <c r="L368" s="48"/>
      <c r="M368" s="232"/>
      <c r="N368" s="233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1" t="s">
        <v>190</v>
      </c>
      <c r="AU368" s="21" t="s">
        <v>222</v>
      </c>
    </row>
    <row r="369" s="13" customFormat="1">
      <c r="A369" s="13"/>
      <c r="B369" s="234"/>
      <c r="C369" s="235"/>
      <c r="D369" s="236" t="s">
        <v>192</v>
      </c>
      <c r="E369" s="237" t="s">
        <v>19</v>
      </c>
      <c r="F369" s="238" t="s">
        <v>193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192</v>
      </c>
      <c r="AU369" s="244" t="s">
        <v>222</v>
      </c>
      <c r="AV369" s="13" t="s">
        <v>81</v>
      </c>
      <c r="AW369" s="13" t="s">
        <v>35</v>
      </c>
      <c r="AX369" s="13" t="s">
        <v>74</v>
      </c>
      <c r="AY369" s="244" t="s">
        <v>179</v>
      </c>
    </row>
    <row r="370" s="13" customFormat="1">
      <c r="A370" s="13"/>
      <c r="B370" s="234"/>
      <c r="C370" s="235"/>
      <c r="D370" s="236" t="s">
        <v>192</v>
      </c>
      <c r="E370" s="237" t="s">
        <v>19</v>
      </c>
      <c r="F370" s="238" t="s">
        <v>2959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192</v>
      </c>
      <c r="AU370" s="244" t="s">
        <v>222</v>
      </c>
      <c r="AV370" s="13" t="s">
        <v>81</v>
      </c>
      <c r="AW370" s="13" t="s">
        <v>35</v>
      </c>
      <c r="AX370" s="13" t="s">
        <v>74</v>
      </c>
      <c r="AY370" s="244" t="s">
        <v>179</v>
      </c>
    </row>
    <row r="371" s="13" customFormat="1">
      <c r="A371" s="13"/>
      <c r="B371" s="234"/>
      <c r="C371" s="235"/>
      <c r="D371" s="236" t="s">
        <v>192</v>
      </c>
      <c r="E371" s="237" t="s">
        <v>19</v>
      </c>
      <c r="F371" s="238" t="s">
        <v>2960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192</v>
      </c>
      <c r="AU371" s="244" t="s">
        <v>222</v>
      </c>
      <c r="AV371" s="13" t="s">
        <v>81</v>
      </c>
      <c r="AW371" s="13" t="s">
        <v>35</v>
      </c>
      <c r="AX371" s="13" t="s">
        <v>74</v>
      </c>
      <c r="AY371" s="244" t="s">
        <v>179</v>
      </c>
    </row>
    <row r="372" s="13" customFormat="1">
      <c r="A372" s="13"/>
      <c r="B372" s="234"/>
      <c r="C372" s="235"/>
      <c r="D372" s="236" t="s">
        <v>192</v>
      </c>
      <c r="E372" s="237" t="s">
        <v>19</v>
      </c>
      <c r="F372" s="238" t="s">
        <v>2971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192</v>
      </c>
      <c r="AU372" s="244" t="s">
        <v>222</v>
      </c>
      <c r="AV372" s="13" t="s">
        <v>81</v>
      </c>
      <c r="AW372" s="13" t="s">
        <v>35</v>
      </c>
      <c r="AX372" s="13" t="s">
        <v>74</v>
      </c>
      <c r="AY372" s="244" t="s">
        <v>179</v>
      </c>
    </row>
    <row r="373" s="14" customFormat="1">
      <c r="A373" s="14"/>
      <c r="B373" s="245"/>
      <c r="C373" s="246"/>
      <c r="D373" s="236" t="s">
        <v>192</v>
      </c>
      <c r="E373" s="247" t="s">
        <v>19</v>
      </c>
      <c r="F373" s="248" t="s">
        <v>2962</v>
      </c>
      <c r="G373" s="246"/>
      <c r="H373" s="249">
        <v>91.875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192</v>
      </c>
      <c r="AU373" s="255" t="s">
        <v>222</v>
      </c>
      <c r="AV373" s="14" t="s">
        <v>14</v>
      </c>
      <c r="AW373" s="14" t="s">
        <v>35</v>
      </c>
      <c r="AX373" s="14" t="s">
        <v>74</v>
      </c>
      <c r="AY373" s="255" t="s">
        <v>179</v>
      </c>
    </row>
    <row r="374" s="13" customFormat="1">
      <c r="A374" s="13"/>
      <c r="B374" s="234"/>
      <c r="C374" s="235"/>
      <c r="D374" s="236" t="s">
        <v>192</v>
      </c>
      <c r="E374" s="237" t="s">
        <v>19</v>
      </c>
      <c r="F374" s="238" t="s">
        <v>2963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192</v>
      </c>
      <c r="AU374" s="244" t="s">
        <v>222</v>
      </c>
      <c r="AV374" s="13" t="s">
        <v>81</v>
      </c>
      <c r="AW374" s="13" t="s">
        <v>35</v>
      </c>
      <c r="AX374" s="13" t="s">
        <v>74</v>
      </c>
      <c r="AY374" s="244" t="s">
        <v>179</v>
      </c>
    </row>
    <row r="375" s="13" customFormat="1">
      <c r="A375" s="13"/>
      <c r="B375" s="234"/>
      <c r="C375" s="235"/>
      <c r="D375" s="236" t="s">
        <v>192</v>
      </c>
      <c r="E375" s="237" t="s">
        <v>19</v>
      </c>
      <c r="F375" s="238" t="s">
        <v>199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192</v>
      </c>
      <c r="AU375" s="244" t="s">
        <v>222</v>
      </c>
      <c r="AV375" s="13" t="s">
        <v>81</v>
      </c>
      <c r="AW375" s="13" t="s">
        <v>35</v>
      </c>
      <c r="AX375" s="13" t="s">
        <v>74</v>
      </c>
      <c r="AY375" s="244" t="s">
        <v>179</v>
      </c>
    </row>
    <row r="376" s="14" customFormat="1">
      <c r="A376" s="14"/>
      <c r="B376" s="245"/>
      <c r="C376" s="246"/>
      <c r="D376" s="236" t="s">
        <v>192</v>
      </c>
      <c r="E376" s="247" t="s">
        <v>19</v>
      </c>
      <c r="F376" s="248" t="s">
        <v>2965</v>
      </c>
      <c r="G376" s="246"/>
      <c r="H376" s="249">
        <v>30.5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192</v>
      </c>
      <c r="AU376" s="255" t="s">
        <v>222</v>
      </c>
      <c r="AV376" s="14" t="s">
        <v>14</v>
      </c>
      <c r="AW376" s="14" t="s">
        <v>35</v>
      </c>
      <c r="AX376" s="14" t="s">
        <v>74</v>
      </c>
      <c r="AY376" s="255" t="s">
        <v>179</v>
      </c>
    </row>
    <row r="377" s="15" customFormat="1">
      <c r="A377" s="15"/>
      <c r="B377" s="256"/>
      <c r="C377" s="257"/>
      <c r="D377" s="236" t="s">
        <v>192</v>
      </c>
      <c r="E377" s="258" t="s">
        <v>19</v>
      </c>
      <c r="F377" s="259" t="s">
        <v>201</v>
      </c>
      <c r="G377" s="257"/>
      <c r="H377" s="260">
        <v>122.375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192</v>
      </c>
      <c r="AU377" s="266" t="s">
        <v>222</v>
      </c>
      <c r="AV377" s="15" t="s">
        <v>188</v>
      </c>
      <c r="AW377" s="15" t="s">
        <v>35</v>
      </c>
      <c r="AX377" s="15" t="s">
        <v>81</v>
      </c>
      <c r="AY377" s="266" t="s">
        <v>179</v>
      </c>
    </row>
    <row r="378" s="2" customFormat="1" ht="16.5" customHeight="1">
      <c r="A378" s="42"/>
      <c r="B378" s="43"/>
      <c r="C378" s="267" t="s">
        <v>317</v>
      </c>
      <c r="D378" s="267" t="s">
        <v>266</v>
      </c>
      <c r="E378" s="268" t="s">
        <v>267</v>
      </c>
      <c r="F378" s="269" t="s">
        <v>268</v>
      </c>
      <c r="G378" s="270" t="s">
        <v>269</v>
      </c>
      <c r="H378" s="271">
        <v>220.27500000000001</v>
      </c>
      <c r="I378" s="272"/>
      <c r="J378" s="273">
        <f>ROUND(I378*H378,2)</f>
        <v>0</v>
      </c>
      <c r="K378" s="269" t="s">
        <v>270</v>
      </c>
      <c r="L378" s="274"/>
      <c r="M378" s="275" t="s">
        <v>19</v>
      </c>
      <c r="N378" s="276" t="s">
        <v>45</v>
      </c>
      <c r="O378" s="88"/>
      <c r="P378" s="225">
        <f>O378*H378</f>
        <v>0</v>
      </c>
      <c r="Q378" s="225">
        <v>1</v>
      </c>
      <c r="R378" s="225">
        <f>Q378*H378</f>
        <v>220.27500000000001</v>
      </c>
      <c r="S378" s="225">
        <v>0</v>
      </c>
      <c r="T378" s="226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7" t="s">
        <v>217</v>
      </c>
      <c r="AT378" s="227" t="s">
        <v>266</v>
      </c>
      <c r="AU378" s="227" t="s">
        <v>222</v>
      </c>
      <c r="AY378" s="21" t="s">
        <v>179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1" t="s">
        <v>81</v>
      </c>
      <c r="BK378" s="228">
        <f>ROUND(I378*H378,2)</f>
        <v>0</v>
      </c>
      <c r="BL378" s="21" t="s">
        <v>188</v>
      </c>
      <c r="BM378" s="227" t="s">
        <v>2972</v>
      </c>
    </row>
    <row r="379" s="2" customFormat="1">
      <c r="A379" s="42"/>
      <c r="B379" s="43"/>
      <c r="C379" s="44"/>
      <c r="D379" s="236" t="s">
        <v>272</v>
      </c>
      <c r="E379" s="44"/>
      <c r="F379" s="277" t="s">
        <v>273</v>
      </c>
      <c r="G379" s="44"/>
      <c r="H379" s="44"/>
      <c r="I379" s="231"/>
      <c r="J379" s="44"/>
      <c r="K379" s="44"/>
      <c r="L379" s="48"/>
      <c r="M379" s="232"/>
      <c r="N379" s="233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1" t="s">
        <v>272</v>
      </c>
      <c r="AU379" s="21" t="s">
        <v>222</v>
      </c>
    </row>
    <row r="380" s="13" customFormat="1">
      <c r="A380" s="13"/>
      <c r="B380" s="234"/>
      <c r="C380" s="235"/>
      <c r="D380" s="236" t="s">
        <v>192</v>
      </c>
      <c r="E380" s="237" t="s">
        <v>19</v>
      </c>
      <c r="F380" s="238" t="s">
        <v>274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192</v>
      </c>
      <c r="AU380" s="244" t="s">
        <v>222</v>
      </c>
      <c r="AV380" s="13" t="s">
        <v>81</v>
      </c>
      <c r="AW380" s="13" t="s">
        <v>35</v>
      </c>
      <c r="AX380" s="13" t="s">
        <v>74</v>
      </c>
      <c r="AY380" s="244" t="s">
        <v>179</v>
      </c>
    </row>
    <row r="381" s="13" customFormat="1">
      <c r="A381" s="13"/>
      <c r="B381" s="234"/>
      <c r="C381" s="235"/>
      <c r="D381" s="236" t="s">
        <v>192</v>
      </c>
      <c r="E381" s="237" t="s">
        <v>19</v>
      </c>
      <c r="F381" s="238" t="s">
        <v>2969</v>
      </c>
      <c r="G381" s="235"/>
      <c r="H381" s="237" t="s">
        <v>19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192</v>
      </c>
      <c r="AU381" s="244" t="s">
        <v>222</v>
      </c>
      <c r="AV381" s="13" t="s">
        <v>81</v>
      </c>
      <c r="AW381" s="13" t="s">
        <v>35</v>
      </c>
      <c r="AX381" s="13" t="s">
        <v>74</v>
      </c>
      <c r="AY381" s="244" t="s">
        <v>179</v>
      </c>
    </row>
    <row r="382" s="14" customFormat="1">
      <c r="A382" s="14"/>
      <c r="B382" s="245"/>
      <c r="C382" s="246"/>
      <c r="D382" s="236" t="s">
        <v>192</v>
      </c>
      <c r="E382" s="247" t="s">
        <v>19</v>
      </c>
      <c r="F382" s="248" t="s">
        <v>2962</v>
      </c>
      <c r="G382" s="246"/>
      <c r="H382" s="249">
        <v>91.875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192</v>
      </c>
      <c r="AU382" s="255" t="s">
        <v>222</v>
      </c>
      <c r="AV382" s="14" t="s">
        <v>14</v>
      </c>
      <c r="AW382" s="14" t="s">
        <v>35</v>
      </c>
      <c r="AX382" s="14" t="s">
        <v>74</v>
      </c>
      <c r="AY382" s="255" t="s">
        <v>179</v>
      </c>
    </row>
    <row r="383" s="13" customFormat="1">
      <c r="A383" s="13"/>
      <c r="B383" s="234"/>
      <c r="C383" s="235"/>
      <c r="D383" s="236" t="s">
        <v>192</v>
      </c>
      <c r="E383" s="237" t="s">
        <v>19</v>
      </c>
      <c r="F383" s="238" t="s">
        <v>2963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192</v>
      </c>
      <c r="AU383" s="244" t="s">
        <v>222</v>
      </c>
      <c r="AV383" s="13" t="s">
        <v>81</v>
      </c>
      <c r="AW383" s="13" t="s">
        <v>35</v>
      </c>
      <c r="AX383" s="13" t="s">
        <v>74</v>
      </c>
      <c r="AY383" s="244" t="s">
        <v>179</v>
      </c>
    </row>
    <row r="384" s="14" customFormat="1">
      <c r="A384" s="14"/>
      <c r="B384" s="245"/>
      <c r="C384" s="246"/>
      <c r="D384" s="236" t="s">
        <v>192</v>
      </c>
      <c r="E384" s="247" t="s">
        <v>19</v>
      </c>
      <c r="F384" s="248" t="s">
        <v>2965</v>
      </c>
      <c r="G384" s="246"/>
      <c r="H384" s="249">
        <v>30.5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192</v>
      </c>
      <c r="AU384" s="255" t="s">
        <v>222</v>
      </c>
      <c r="AV384" s="14" t="s">
        <v>14</v>
      </c>
      <c r="AW384" s="14" t="s">
        <v>35</v>
      </c>
      <c r="AX384" s="14" t="s">
        <v>74</v>
      </c>
      <c r="AY384" s="255" t="s">
        <v>179</v>
      </c>
    </row>
    <row r="385" s="15" customFormat="1">
      <c r="A385" s="15"/>
      <c r="B385" s="256"/>
      <c r="C385" s="257"/>
      <c r="D385" s="236" t="s">
        <v>192</v>
      </c>
      <c r="E385" s="258" t="s">
        <v>19</v>
      </c>
      <c r="F385" s="259" t="s">
        <v>201</v>
      </c>
      <c r="G385" s="257"/>
      <c r="H385" s="260">
        <v>122.375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192</v>
      </c>
      <c r="AU385" s="266" t="s">
        <v>222</v>
      </c>
      <c r="AV385" s="15" t="s">
        <v>188</v>
      </c>
      <c r="AW385" s="15" t="s">
        <v>35</v>
      </c>
      <c r="AX385" s="15" t="s">
        <v>74</v>
      </c>
      <c r="AY385" s="266" t="s">
        <v>179</v>
      </c>
    </row>
    <row r="386" s="14" customFormat="1">
      <c r="A386" s="14"/>
      <c r="B386" s="245"/>
      <c r="C386" s="246"/>
      <c r="D386" s="236" t="s">
        <v>192</v>
      </c>
      <c r="E386" s="247" t="s">
        <v>19</v>
      </c>
      <c r="F386" s="248" t="s">
        <v>2973</v>
      </c>
      <c r="G386" s="246"/>
      <c r="H386" s="249">
        <v>220.27500000000001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192</v>
      </c>
      <c r="AU386" s="255" t="s">
        <v>222</v>
      </c>
      <c r="AV386" s="14" t="s">
        <v>14</v>
      </c>
      <c r="AW386" s="14" t="s">
        <v>35</v>
      </c>
      <c r="AX386" s="14" t="s">
        <v>81</v>
      </c>
      <c r="AY386" s="255" t="s">
        <v>179</v>
      </c>
    </row>
    <row r="387" s="2" customFormat="1" ht="24.15" customHeight="1">
      <c r="A387" s="42"/>
      <c r="B387" s="43"/>
      <c r="C387" s="216" t="s">
        <v>444</v>
      </c>
      <c r="D387" s="216" t="s">
        <v>183</v>
      </c>
      <c r="E387" s="217" t="s">
        <v>286</v>
      </c>
      <c r="F387" s="218" t="s">
        <v>287</v>
      </c>
      <c r="G387" s="219" t="s">
        <v>269</v>
      </c>
      <c r="H387" s="220">
        <v>275.17500000000001</v>
      </c>
      <c r="I387" s="221"/>
      <c r="J387" s="222">
        <f>ROUND(I387*H387,2)</f>
        <v>0</v>
      </c>
      <c r="K387" s="218" t="s">
        <v>187</v>
      </c>
      <c r="L387" s="48"/>
      <c r="M387" s="223" t="s">
        <v>19</v>
      </c>
      <c r="N387" s="224" t="s">
        <v>45</v>
      </c>
      <c r="O387" s="88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7" t="s">
        <v>188</v>
      </c>
      <c r="AT387" s="227" t="s">
        <v>183</v>
      </c>
      <c r="AU387" s="227" t="s">
        <v>222</v>
      </c>
      <c r="AY387" s="21" t="s">
        <v>179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1" t="s">
        <v>81</v>
      </c>
      <c r="BK387" s="228">
        <f>ROUND(I387*H387,2)</f>
        <v>0</v>
      </c>
      <c r="BL387" s="21" t="s">
        <v>188</v>
      </c>
      <c r="BM387" s="227" t="s">
        <v>2974</v>
      </c>
    </row>
    <row r="388" s="2" customFormat="1">
      <c r="A388" s="42"/>
      <c r="B388" s="43"/>
      <c r="C388" s="44"/>
      <c r="D388" s="229" t="s">
        <v>190</v>
      </c>
      <c r="E388" s="44"/>
      <c r="F388" s="230" t="s">
        <v>289</v>
      </c>
      <c r="G388" s="44"/>
      <c r="H388" s="44"/>
      <c r="I388" s="231"/>
      <c r="J388" s="44"/>
      <c r="K388" s="44"/>
      <c r="L388" s="48"/>
      <c r="M388" s="232"/>
      <c r="N388" s="233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1" t="s">
        <v>190</v>
      </c>
      <c r="AU388" s="21" t="s">
        <v>222</v>
      </c>
    </row>
    <row r="389" s="13" customFormat="1">
      <c r="A389" s="13"/>
      <c r="B389" s="234"/>
      <c r="C389" s="235"/>
      <c r="D389" s="236" t="s">
        <v>192</v>
      </c>
      <c r="E389" s="237" t="s">
        <v>19</v>
      </c>
      <c r="F389" s="238" t="s">
        <v>193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192</v>
      </c>
      <c r="AU389" s="244" t="s">
        <v>222</v>
      </c>
      <c r="AV389" s="13" t="s">
        <v>81</v>
      </c>
      <c r="AW389" s="13" t="s">
        <v>35</v>
      </c>
      <c r="AX389" s="13" t="s">
        <v>74</v>
      </c>
      <c r="AY389" s="244" t="s">
        <v>179</v>
      </c>
    </row>
    <row r="390" s="13" customFormat="1">
      <c r="A390" s="13"/>
      <c r="B390" s="234"/>
      <c r="C390" s="235"/>
      <c r="D390" s="236" t="s">
        <v>192</v>
      </c>
      <c r="E390" s="237" t="s">
        <v>19</v>
      </c>
      <c r="F390" s="238" t="s">
        <v>2968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192</v>
      </c>
      <c r="AU390" s="244" t="s">
        <v>222</v>
      </c>
      <c r="AV390" s="13" t="s">
        <v>81</v>
      </c>
      <c r="AW390" s="13" t="s">
        <v>35</v>
      </c>
      <c r="AX390" s="13" t="s">
        <v>74</v>
      </c>
      <c r="AY390" s="244" t="s">
        <v>179</v>
      </c>
    </row>
    <row r="391" s="13" customFormat="1">
      <c r="A391" s="13"/>
      <c r="B391" s="234"/>
      <c r="C391" s="235"/>
      <c r="D391" s="236" t="s">
        <v>192</v>
      </c>
      <c r="E391" s="237" t="s">
        <v>19</v>
      </c>
      <c r="F391" s="238" t="s">
        <v>198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192</v>
      </c>
      <c r="AU391" s="244" t="s">
        <v>222</v>
      </c>
      <c r="AV391" s="13" t="s">
        <v>81</v>
      </c>
      <c r="AW391" s="13" t="s">
        <v>35</v>
      </c>
      <c r="AX391" s="13" t="s">
        <v>74</v>
      </c>
      <c r="AY391" s="244" t="s">
        <v>179</v>
      </c>
    </row>
    <row r="392" s="13" customFormat="1">
      <c r="A392" s="13"/>
      <c r="B392" s="234"/>
      <c r="C392" s="235"/>
      <c r="D392" s="236" t="s">
        <v>192</v>
      </c>
      <c r="E392" s="237" t="s">
        <v>19</v>
      </c>
      <c r="F392" s="238" t="s">
        <v>2969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192</v>
      </c>
      <c r="AU392" s="244" t="s">
        <v>222</v>
      </c>
      <c r="AV392" s="13" t="s">
        <v>81</v>
      </c>
      <c r="AW392" s="13" t="s">
        <v>35</v>
      </c>
      <c r="AX392" s="13" t="s">
        <v>74</v>
      </c>
      <c r="AY392" s="244" t="s">
        <v>179</v>
      </c>
    </row>
    <row r="393" s="14" customFormat="1">
      <c r="A393" s="14"/>
      <c r="B393" s="245"/>
      <c r="C393" s="246"/>
      <c r="D393" s="236" t="s">
        <v>192</v>
      </c>
      <c r="E393" s="247" t="s">
        <v>19</v>
      </c>
      <c r="F393" s="248" t="s">
        <v>2962</v>
      </c>
      <c r="G393" s="246"/>
      <c r="H393" s="249">
        <v>91.875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192</v>
      </c>
      <c r="AU393" s="255" t="s">
        <v>222</v>
      </c>
      <c r="AV393" s="14" t="s">
        <v>14</v>
      </c>
      <c r="AW393" s="14" t="s">
        <v>35</v>
      </c>
      <c r="AX393" s="14" t="s">
        <v>74</v>
      </c>
      <c r="AY393" s="255" t="s">
        <v>179</v>
      </c>
    </row>
    <row r="394" s="13" customFormat="1">
      <c r="A394" s="13"/>
      <c r="B394" s="234"/>
      <c r="C394" s="235"/>
      <c r="D394" s="236" t="s">
        <v>192</v>
      </c>
      <c r="E394" s="237" t="s">
        <v>19</v>
      </c>
      <c r="F394" s="238" t="s">
        <v>2963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192</v>
      </c>
      <c r="AU394" s="244" t="s">
        <v>222</v>
      </c>
      <c r="AV394" s="13" t="s">
        <v>81</v>
      </c>
      <c r="AW394" s="13" t="s">
        <v>35</v>
      </c>
      <c r="AX394" s="13" t="s">
        <v>74</v>
      </c>
      <c r="AY394" s="244" t="s">
        <v>179</v>
      </c>
    </row>
    <row r="395" s="13" customFormat="1">
      <c r="A395" s="13"/>
      <c r="B395" s="234"/>
      <c r="C395" s="235"/>
      <c r="D395" s="236" t="s">
        <v>192</v>
      </c>
      <c r="E395" s="237" t="s">
        <v>19</v>
      </c>
      <c r="F395" s="238" t="s">
        <v>199</v>
      </c>
      <c r="G395" s="235"/>
      <c r="H395" s="237" t="s">
        <v>19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192</v>
      </c>
      <c r="AU395" s="244" t="s">
        <v>222</v>
      </c>
      <c r="AV395" s="13" t="s">
        <v>81</v>
      </c>
      <c r="AW395" s="13" t="s">
        <v>35</v>
      </c>
      <c r="AX395" s="13" t="s">
        <v>74</v>
      </c>
      <c r="AY395" s="244" t="s">
        <v>179</v>
      </c>
    </row>
    <row r="396" s="13" customFormat="1">
      <c r="A396" s="13"/>
      <c r="B396" s="234"/>
      <c r="C396" s="235"/>
      <c r="D396" s="236" t="s">
        <v>192</v>
      </c>
      <c r="E396" s="237" t="s">
        <v>19</v>
      </c>
      <c r="F396" s="238" t="s">
        <v>2964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192</v>
      </c>
      <c r="AU396" s="244" t="s">
        <v>222</v>
      </c>
      <c r="AV396" s="13" t="s">
        <v>81</v>
      </c>
      <c r="AW396" s="13" t="s">
        <v>35</v>
      </c>
      <c r="AX396" s="13" t="s">
        <v>74</v>
      </c>
      <c r="AY396" s="244" t="s">
        <v>179</v>
      </c>
    </row>
    <row r="397" s="14" customFormat="1">
      <c r="A397" s="14"/>
      <c r="B397" s="245"/>
      <c r="C397" s="246"/>
      <c r="D397" s="236" t="s">
        <v>192</v>
      </c>
      <c r="E397" s="247" t="s">
        <v>19</v>
      </c>
      <c r="F397" s="248" t="s">
        <v>2965</v>
      </c>
      <c r="G397" s="246"/>
      <c r="H397" s="249">
        <v>30.5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192</v>
      </c>
      <c r="AU397" s="255" t="s">
        <v>222</v>
      </c>
      <c r="AV397" s="14" t="s">
        <v>14</v>
      </c>
      <c r="AW397" s="14" t="s">
        <v>35</v>
      </c>
      <c r="AX397" s="14" t="s">
        <v>74</v>
      </c>
      <c r="AY397" s="255" t="s">
        <v>179</v>
      </c>
    </row>
    <row r="398" s="13" customFormat="1">
      <c r="A398" s="13"/>
      <c r="B398" s="234"/>
      <c r="C398" s="235"/>
      <c r="D398" s="236" t="s">
        <v>192</v>
      </c>
      <c r="E398" s="237" t="s">
        <v>19</v>
      </c>
      <c r="F398" s="238" t="s">
        <v>2966</v>
      </c>
      <c r="G398" s="235"/>
      <c r="H398" s="237" t="s">
        <v>19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192</v>
      </c>
      <c r="AU398" s="244" t="s">
        <v>222</v>
      </c>
      <c r="AV398" s="13" t="s">
        <v>81</v>
      </c>
      <c r="AW398" s="13" t="s">
        <v>35</v>
      </c>
      <c r="AX398" s="13" t="s">
        <v>74</v>
      </c>
      <c r="AY398" s="244" t="s">
        <v>179</v>
      </c>
    </row>
    <row r="399" s="14" customFormat="1">
      <c r="A399" s="14"/>
      <c r="B399" s="245"/>
      <c r="C399" s="246"/>
      <c r="D399" s="236" t="s">
        <v>192</v>
      </c>
      <c r="E399" s="247" t="s">
        <v>19</v>
      </c>
      <c r="F399" s="248" t="s">
        <v>2965</v>
      </c>
      <c r="G399" s="246"/>
      <c r="H399" s="249">
        <v>30.5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192</v>
      </c>
      <c r="AU399" s="255" t="s">
        <v>222</v>
      </c>
      <c r="AV399" s="14" t="s">
        <v>14</v>
      </c>
      <c r="AW399" s="14" t="s">
        <v>35</v>
      </c>
      <c r="AX399" s="14" t="s">
        <v>74</v>
      </c>
      <c r="AY399" s="255" t="s">
        <v>179</v>
      </c>
    </row>
    <row r="400" s="15" customFormat="1">
      <c r="A400" s="15"/>
      <c r="B400" s="256"/>
      <c r="C400" s="257"/>
      <c r="D400" s="236" t="s">
        <v>192</v>
      </c>
      <c r="E400" s="258" t="s">
        <v>19</v>
      </c>
      <c r="F400" s="259" t="s">
        <v>201</v>
      </c>
      <c r="G400" s="257"/>
      <c r="H400" s="260">
        <v>152.875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192</v>
      </c>
      <c r="AU400" s="266" t="s">
        <v>222</v>
      </c>
      <c r="AV400" s="15" t="s">
        <v>188</v>
      </c>
      <c r="AW400" s="15" t="s">
        <v>35</v>
      </c>
      <c r="AX400" s="15" t="s">
        <v>74</v>
      </c>
      <c r="AY400" s="266" t="s">
        <v>179</v>
      </c>
    </row>
    <row r="401" s="14" customFormat="1">
      <c r="A401" s="14"/>
      <c r="B401" s="245"/>
      <c r="C401" s="246"/>
      <c r="D401" s="236" t="s">
        <v>192</v>
      </c>
      <c r="E401" s="247" t="s">
        <v>19</v>
      </c>
      <c r="F401" s="248" t="s">
        <v>2975</v>
      </c>
      <c r="G401" s="246"/>
      <c r="H401" s="249">
        <v>275.17500000000001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192</v>
      </c>
      <c r="AU401" s="255" t="s">
        <v>222</v>
      </c>
      <c r="AV401" s="14" t="s">
        <v>14</v>
      </c>
      <c r="AW401" s="14" t="s">
        <v>35</v>
      </c>
      <c r="AX401" s="14" t="s">
        <v>81</v>
      </c>
      <c r="AY401" s="255" t="s">
        <v>179</v>
      </c>
    </row>
    <row r="402" s="2" customFormat="1" ht="24.15" customHeight="1">
      <c r="A402" s="42"/>
      <c r="B402" s="43"/>
      <c r="C402" s="216" t="s">
        <v>326</v>
      </c>
      <c r="D402" s="216" t="s">
        <v>183</v>
      </c>
      <c r="E402" s="217" t="s">
        <v>276</v>
      </c>
      <c r="F402" s="218" t="s">
        <v>277</v>
      </c>
      <c r="G402" s="219" t="s">
        <v>216</v>
      </c>
      <c r="H402" s="220">
        <v>152.875</v>
      </c>
      <c r="I402" s="221"/>
      <c r="J402" s="222">
        <f>ROUND(I402*H402,2)</f>
        <v>0</v>
      </c>
      <c r="K402" s="218" t="s">
        <v>187</v>
      </c>
      <c r="L402" s="48"/>
      <c r="M402" s="223" t="s">
        <v>19</v>
      </c>
      <c r="N402" s="224" t="s">
        <v>45</v>
      </c>
      <c r="O402" s="88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7" t="s">
        <v>188</v>
      </c>
      <c r="AT402" s="227" t="s">
        <v>183</v>
      </c>
      <c r="AU402" s="227" t="s">
        <v>222</v>
      </c>
      <c r="AY402" s="21" t="s">
        <v>179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1" t="s">
        <v>81</v>
      </c>
      <c r="BK402" s="228">
        <f>ROUND(I402*H402,2)</f>
        <v>0</v>
      </c>
      <c r="BL402" s="21" t="s">
        <v>188</v>
      </c>
      <c r="BM402" s="227" t="s">
        <v>2976</v>
      </c>
    </row>
    <row r="403" s="2" customFormat="1">
      <c r="A403" s="42"/>
      <c r="B403" s="43"/>
      <c r="C403" s="44"/>
      <c r="D403" s="229" t="s">
        <v>190</v>
      </c>
      <c r="E403" s="44"/>
      <c r="F403" s="230" t="s">
        <v>278</v>
      </c>
      <c r="G403" s="44"/>
      <c r="H403" s="44"/>
      <c r="I403" s="231"/>
      <c r="J403" s="44"/>
      <c r="K403" s="44"/>
      <c r="L403" s="48"/>
      <c r="M403" s="232"/>
      <c r="N403" s="233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1" t="s">
        <v>190</v>
      </c>
      <c r="AU403" s="21" t="s">
        <v>222</v>
      </c>
    </row>
    <row r="404" s="13" customFormat="1">
      <c r="A404" s="13"/>
      <c r="B404" s="234"/>
      <c r="C404" s="235"/>
      <c r="D404" s="236" t="s">
        <v>192</v>
      </c>
      <c r="E404" s="237" t="s">
        <v>19</v>
      </c>
      <c r="F404" s="238" t="s">
        <v>193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192</v>
      </c>
      <c r="AU404" s="244" t="s">
        <v>222</v>
      </c>
      <c r="AV404" s="13" t="s">
        <v>81</v>
      </c>
      <c r="AW404" s="13" t="s">
        <v>35</v>
      </c>
      <c r="AX404" s="13" t="s">
        <v>74</v>
      </c>
      <c r="AY404" s="244" t="s">
        <v>179</v>
      </c>
    </row>
    <row r="405" s="13" customFormat="1">
      <c r="A405" s="13"/>
      <c r="B405" s="234"/>
      <c r="C405" s="235"/>
      <c r="D405" s="236" t="s">
        <v>192</v>
      </c>
      <c r="E405" s="237" t="s">
        <v>19</v>
      </c>
      <c r="F405" s="238" t="s">
        <v>2959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192</v>
      </c>
      <c r="AU405" s="244" t="s">
        <v>222</v>
      </c>
      <c r="AV405" s="13" t="s">
        <v>81</v>
      </c>
      <c r="AW405" s="13" t="s">
        <v>35</v>
      </c>
      <c r="AX405" s="13" t="s">
        <v>74</v>
      </c>
      <c r="AY405" s="244" t="s">
        <v>179</v>
      </c>
    </row>
    <row r="406" s="13" customFormat="1">
      <c r="A406" s="13"/>
      <c r="B406" s="234"/>
      <c r="C406" s="235"/>
      <c r="D406" s="236" t="s">
        <v>192</v>
      </c>
      <c r="E406" s="237" t="s">
        <v>19</v>
      </c>
      <c r="F406" s="238" t="s">
        <v>2960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192</v>
      </c>
      <c r="AU406" s="244" t="s">
        <v>222</v>
      </c>
      <c r="AV406" s="13" t="s">
        <v>81</v>
      </c>
      <c r="AW406" s="13" t="s">
        <v>35</v>
      </c>
      <c r="AX406" s="13" t="s">
        <v>74</v>
      </c>
      <c r="AY406" s="244" t="s">
        <v>179</v>
      </c>
    </row>
    <row r="407" s="13" customFormat="1">
      <c r="A407" s="13"/>
      <c r="B407" s="234"/>
      <c r="C407" s="235"/>
      <c r="D407" s="236" t="s">
        <v>192</v>
      </c>
      <c r="E407" s="237" t="s">
        <v>19</v>
      </c>
      <c r="F407" s="238" t="s">
        <v>2969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192</v>
      </c>
      <c r="AU407" s="244" t="s">
        <v>222</v>
      </c>
      <c r="AV407" s="13" t="s">
        <v>81</v>
      </c>
      <c r="AW407" s="13" t="s">
        <v>35</v>
      </c>
      <c r="AX407" s="13" t="s">
        <v>74</v>
      </c>
      <c r="AY407" s="244" t="s">
        <v>179</v>
      </c>
    </row>
    <row r="408" s="14" customFormat="1">
      <c r="A408" s="14"/>
      <c r="B408" s="245"/>
      <c r="C408" s="246"/>
      <c r="D408" s="236" t="s">
        <v>192</v>
      </c>
      <c r="E408" s="247" t="s">
        <v>19</v>
      </c>
      <c r="F408" s="248" t="s">
        <v>2962</v>
      </c>
      <c r="G408" s="246"/>
      <c r="H408" s="249">
        <v>91.875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192</v>
      </c>
      <c r="AU408" s="255" t="s">
        <v>222</v>
      </c>
      <c r="AV408" s="14" t="s">
        <v>14</v>
      </c>
      <c r="AW408" s="14" t="s">
        <v>35</v>
      </c>
      <c r="AX408" s="14" t="s">
        <v>74</v>
      </c>
      <c r="AY408" s="255" t="s">
        <v>179</v>
      </c>
    </row>
    <row r="409" s="13" customFormat="1">
      <c r="A409" s="13"/>
      <c r="B409" s="234"/>
      <c r="C409" s="235"/>
      <c r="D409" s="236" t="s">
        <v>192</v>
      </c>
      <c r="E409" s="237" t="s">
        <v>19</v>
      </c>
      <c r="F409" s="238" t="s">
        <v>2963</v>
      </c>
      <c r="G409" s="235"/>
      <c r="H409" s="237" t="s">
        <v>19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192</v>
      </c>
      <c r="AU409" s="244" t="s">
        <v>222</v>
      </c>
      <c r="AV409" s="13" t="s">
        <v>81</v>
      </c>
      <c r="AW409" s="13" t="s">
        <v>35</v>
      </c>
      <c r="AX409" s="13" t="s">
        <v>74</v>
      </c>
      <c r="AY409" s="244" t="s">
        <v>179</v>
      </c>
    </row>
    <row r="410" s="13" customFormat="1">
      <c r="A410" s="13"/>
      <c r="B410" s="234"/>
      <c r="C410" s="235"/>
      <c r="D410" s="236" t="s">
        <v>192</v>
      </c>
      <c r="E410" s="237" t="s">
        <v>19</v>
      </c>
      <c r="F410" s="238" t="s">
        <v>199</v>
      </c>
      <c r="G410" s="235"/>
      <c r="H410" s="237" t="s">
        <v>19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192</v>
      </c>
      <c r="AU410" s="244" t="s">
        <v>222</v>
      </c>
      <c r="AV410" s="13" t="s">
        <v>81</v>
      </c>
      <c r="AW410" s="13" t="s">
        <v>35</v>
      </c>
      <c r="AX410" s="13" t="s">
        <v>74</v>
      </c>
      <c r="AY410" s="244" t="s">
        <v>179</v>
      </c>
    </row>
    <row r="411" s="13" customFormat="1">
      <c r="A411" s="13"/>
      <c r="B411" s="234"/>
      <c r="C411" s="235"/>
      <c r="D411" s="236" t="s">
        <v>192</v>
      </c>
      <c r="E411" s="237" t="s">
        <v>19</v>
      </c>
      <c r="F411" s="238" t="s">
        <v>2964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192</v>
      </c>
      <c r="AU411" s="244" t="s">
        <v>222</v>
      </c>
      <c r="AV411" s="13" t="s">
        <v>81</v>
      </c>
      <c r="AW411" s="13" t="s">
        <v>35</v>
      </c>
      <c r="AX411" s="13" t="s">
        <v>74</v>
      </c>
      <c r="AY411" s="244" t="s">
        <v>179</v>
      </c>
    </row>
    <row r="412" s="14" customFormat="1">
      <c r="A412" s="14"/>
      <c r="B412" s="245"/>
      <c r="C412" s="246"/>
      <c r="D412" s="236" t="s">
        <v>192</v>
      </c>
      <c r="E412" s="247" t="s">
        <v>19</v>
      </c>
      <c r="F412" s="248" t="s">
        <v>2965</v>
      </c>
      <c r="G412" s="246"/>
      <c r="H412" s="249">
        <v>30.5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192</v>
      </c>
      <c r="AU412" s="255" t="s">
        <v>222</v>
      </c>
      <c r="AV412" s="14" t="s">
        <v>14</v>
      </c>
      <c r="AW412" s="14" t="s">
        <v>35</v>
      </c>
      <c r="AX412" s="14" t="s">
        <v>74</v>
      </c>
      <c r="AY412" s="255" t="s">
        <v>179</v>
      </c>
    </row>
    <row r="413" s="13" customFormat="1">
      <c r="A413" s="13"/>
      <c r="B413" s="234"/>
      <c r="C413" s="235"/>
      <c r="D413" s="236" t="s">
        <v>192</v>
      </c>
      <c r="E413" s="237" t="s">
        <v>19</v>
      </c>
      <c r="F413" s="238" t="s">
        <v>2966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192</v>
      </c>
      <c r="AU413" s="244" t="s">
        <v>222</v>
      </c>
      <c r="AV413" s="13" t="s">
        <v>81</v>
      </c>
      <c r="AW413" s="13" t="s">
        <v>35</v>
      </c>
      <c r="AX413" s="13" t="s">
        <v>74</v>
      </c>
      <c r="AY413" s="244" t="s">
        <v>179</v>
      </c>
    </row>
    <row r="414" s="14" customFormat="1">
      <c r="A414" s="14"/>
      <c r="B414" s="245"/>
      <c r="C414" s="246"/>
      <c r="D414" s="236" t="s">
        <v>192</v>
      </c>
      <c r="E414" s="247" t="s">
        <v>19</v>
      </c>
      <c r="F414" s="248" t="s">
        <v>2965</v>
      </c>
      <c r="G414" s="246"/>
      <c r="H414" s="249">
        <v>30.5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192</v>
      </c>
      <c r="AU414" s="255" t="s">
        <v>222</v>
      </c>
      <c r="AV414" s="14" t="s">
        <v>14</v>
      </c>
      <c r="AW414" s="14" t="s">
        <v>35</v>
      </c>
      <c r="AX414" s="14" t="s">
        <v>74</v>
      </c>
      <c r="AY414" s="255" t="s">
        <v>179</v>
      </c>
    </row>
    <row r="415" s="15" customFormat="1">
      <c r="A415" s="15"/>
      <c r="B415" s="256"/>
      <c r="C415" s="257"/>
      <c r="D415" s="236" t="s">
        <v>192</v>
      </c>
      <c r="E415" s="258" t="s">
        <v>19</v>
      </c>
      <c r="F415" s="259" t="s">
        <v>201</v>
      </c>
      <c r="G415" s="257"/>
      <c r="H415" s="260">
        <v>152.875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192</v>
      </c>
      <c r="AU415" s="266" t="s">
        <v>222</v>
      </c>
      <c r="AV415" s="15" t="s">
        <v>188</v>
      </c>
      <c r="AW415" s="15" t="s">
        <v>35</v>
      </c>
      <c r="AX415" s="15" t="s">
        <v>81</v>
      </c>
      <c r="AY415" s="266" t="s">
        <v>179</v>
      </c>
    </row>
    <row r="416" s="17" customFormat="1" ht="20.88" customHeight="1">
      <c r="A416" s="17"/>
      <c r="B416" s="289"/>
      <c r="C416" s="290"/>
      <c r="D416" s="291" t="s">
        <v>73</v>
      </c>
      <c r="E416" s="291" t="s">
        <v>288</v>
      </c>
      <c r="F416" s="291" t="s">
        <v>291</v>
      </c>
      <c r="G416" s="290"/>
      <c r="H416" s="290"/>
      <c r="I416" s="292"/>
      <c r="J416" s="293">
        <f>BK416</f>
        <v>0</v>
      </c>
      <c r="K416" s="290"/>
      <c r="L416" s="294"/>
      <c r="M416" s="295"/>
      <c r="N416" s="296"/>
      <c r="O416" s="296"/>
      <c r="P416" s="297">
        <f>SUM(P417:P426)</f>
        <v>0</v>
      </c>
      <c r="Q416" s="296"/>
      <c r="R416" s="297">
        <f>SUM(R417:R426)</f>
        <v>0</v>
      </c>
      <c r="S416" s="296"/>
      <c r="T416" s="298">
        <f>SUM(T417:T426)</f>
        <v>0</v>
      </c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R416" s="299" t="s">
        <v>81</v>
      </c>
      <c r="AT416" s="300" t="s">
        <v>73</v>
      </c>
      <c r="AU416" s="300" t="s">
        <v>188</v>
      </c>
      <c r="AY416" s="299" t="s">
        <v>179</v>
      </c>
      <c r="BK416" s="301">
        <f>SUM(BK417:BK426)</f>
        <v>0</v>
      </c>
    </row>
    <row r="417" s="2" customFormat="1" ht="21.75" customHeight="1">
      <c r="A417" s="42"/>
      <c r="B417" s="43"/>
      <c r="C417" s="216" t="s">
        <v>458</v>
      </c>
      <c r="D417" s="216" t="s">
        <v>183</v>
      </c>
      <c r="E417" s="217" t="s">
        <v>292</v>
      </c>
      <c r="F417" s="218" t="s">
        <v>293</v>
      </c>
      <c r="G417" s="219" t="s">
        <v>186</v>
      </c>
      <c r="H417" s="220">
        <v>150.5</v>
      </c>
      <c r="I417" s="221"/>
      <c r="J417" s="222">
        <f>ROUND(I417*H417,2)</f>
        <v>0</v>
      </c>
      <c r="K417" s="218" t="s">
        <v>187</v>
      </c>
      <c r="L417" s="48"/>
      <c r="M417" s="223" t="s">
        <v>19</v>
      </c>
      <c r="N417" s="224" t="s">
        <v>45</v>
      </c>
      <c r="O417" s="88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7" t="s">
        <v>188</v>
      </c>
      <c r="AT417" s="227" t="s">
        <v>183</v>
      </c>
      <c r="AU417" s="227" t="s">
        <v>222</v>
      </c>
      <c r="AY417" s="21" t="s">
        <v>179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1" t="s">
        <v>81</v>
      </c>
      <c r="BK417" s="228">
        <f>ROUND(I417*H417,2)</f>
        <v>0</v>
      </c>
      <c r="BL417" s="21" t="s">
        <v>188</v>
      </c>
      <c r="BM417" s="227" t="s">
        <v>2977</v>
      </c>
    </row>
    <row r="418" s="2" customFormat="1">
      <c r="A418" s="42"/>
      <c r="B418" s="43"/>
      <c r="C418" s="44"/>
      <c r="D418" s="229" t="s">
        <v>190</v>
      </c>
      <c r="E418" s="44"/>
      <c r="F418" s="230" t="s">
        <v>295</v>
      </c>
      <c r="G418" s="44"/>
      <c r="H418" s="44"/>
      <c r="I418" s="231"/>
      <c r="J418" s="44"/>
      <c r="K418" s="44"/>
      <c r="L418" s="48"/>
      <c r="M418" s="232"/>
      <c r="N418" s="233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1" t="s">
        <v>190</v>
      </c>
      <c r="AU418" s="21" t="s">
        <v>222</v>
      </c>
    </row>
    <row r="419" s="13" customFormat="1">
      <c r="A419" s="13"/>
      <c r="B419" s="234"/>
      <c r="C419" s="235"/>
      <c r="D419" s="236" t="s">
        <v>192</v>
      </c>
      <c r="E419" s="237" t="s">
        <v>19</v>
      </c>
      <c r="F419" s="238" t="s">
        <v>193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192</v>
      </c>
      <c r="AU419" s="244" t="s">
        <v>222</v>
      </c>
      <c r="AV419" s="13" t="s">
        <v>81</v>
      </c>
      <c r="AW419" s="13" t="s">
        <v>35</v>
      </c>
      <c r="AX419" s="13" t="s">
        <v>74</v>
      </c>
      <c r="AY419" s="244" t="s">
        <v>179</v>
      </c>
    </row>
    <row r="420" s="13" customFormat="1">
      <c r="A420" s="13"/>
      <c r="B420" s="234"/>
      <c r="C420" s="235"/>
      <c r="D420" s="236" t="s">
        <v>192</v>
      </c>
      <c r="E420" s="237" t="s">
        <v>19</v>
      </c>
      <c r="F420" s="238" t="s">
        <v>2959</v>
      </c>
      <c r="G420" s="235"/>
      <c r="H420" s="237" t="s">
        <v>19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192</v>
      </c>
      <c r="AU420" s="244" t="s">
        <v>222</v>
      </c>
      <c r="AV420" s="13" t="s">
        <v>81</v>
      </c>
      <c r="AW420" s="13" t="s">
        <v>35</v>
      </c>
      <c r="AX420" s="13" t="s">
        <v>74</v>
      </c>
      <c r="AY420" s="244" t="s">
        <v>179</v>
      </c>
    </row>
    <row r="421" s="13" customFormat="1">
      <c r="A421" s="13"/>
      <c r="B421" s="234"/>
      <c r="C421" s="235"/>
      <c r="D421" s="236" t="s">
        <v>192</v>
      </c>
      <c r="E421" s="237" t="s">
        <v>19</v>
      </c>
      <c r="F421" s="238" t="s">
        <v>2960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192</v>
      </c>
      <c r="AU421" s="244" t="s">
        <v>222</v>
      </c>
      <c r="AV421" s="13" t="s">
        <v>81</v>
      </c>
      <c r="AW421" s="13" t="s">
        <v>35</v>
      </c>
      <c r="AX421" s="13" t="s">
        <v>74</v>
      </c>
      <c r="AY421" s="244" t="s">
        <v>179</v>
      </c>
    </row>
    <row r="422" s="13" customFormat="1">
      <c r="A422" s="13"/>
      <c r="B422" s="234"/>
      <c r="C422" s="235"/>
      <c r="D422" s="236" t="s">
        <v>192</v>
      </c>
      <c r="E422" s="237" t="s">
        <v>19</v>
      </c>
      <c r="F422" s="238" t="s">
        <v>2978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192</v>
      </c>
      <c r="AU422" s="244" t="s">
        <v>222</v>
      </c>
      <c r="AV422" s="13" t="s">
        <v>81</v>
      </c>
      <c r="AW422" s="13" t="s">
        <v>35</v>
      </c>
      <c r="AX422" s="13" t="s">
        <v>74</v>
      </c>
      <c r="AY422" s="244" t="s">
        <v>179</v>
      </c>
    </row>
    <row r="423" s="14" customFormat="1">
      <c r="A423" s="14"/>
      <c r="B423" s="245"/>
      <c r="C423" s="246"/>
      <c r="D423" s="236" t="s">
        <v>192</v>
      </c>
      <c r="E423" s="247" t="s">
        <v>19</v>
      </c>
      <c r="F423" s="248" t="s">
        <v>2979</v>
      </c>
      <c r="G423" s="246"/>
      <c r="H423" s="249">
        <v>122.5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192</v>
      </c>
      <c r="AU423" s="255" t="s">
        <v>222</v>
      </c>
      <c r="AV423" s="14" t="s">
        <v>14</v>
      </c>
      <c r="AW423" s="14" t="s">
        <v>35</v>
      </c>
      <c r="AX423" s="14" t="s">
        <v>74</v>
      </c>
      <c r="AY423" s="255" t="s">
        <v>179</v>
      </c>
    </row>
    <row r="424" s="13" customFormat="1">
      <c r="A424" s="13"/>
      <c r="B424" s="234"/>
      <c r="C424" s="235"/>
      <c r="D424" s="236" t="s">
        <v>192</v>
      </c>
      <c r="E424" s="237" t="s">
        <v>19</v>
      </c>
      <c r="F424" s="238" t="s">
        <v>2963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192</v>
      </c>
      <c r="AU424" s="244" t="s">
        <v>222</v>
      </c>
      <c r="AV424" s="13" t="s">
        <v>81</v>
      </c>
      <c r="AW424" s="13" t="s">
        <v>35</v>
      </c>
      <c r="AX424" s="13" t="s">
        <v>74</v>
      </c>
      <c r="AY424" s="244" t="s">
        <v>179</v>
      </c>
    </row>
    <row r="425" s="14" customFormat="1">
      <c r="A425" s="14"/>
      <c r="B425" s="245"/>
      <c r="C425" s="246"/>
      <c r="D425" s="236" t="s">
        <v>192</v>
      </c>
      <c r="E425" s="247" t="s">
        <v>19</v>
      </c>
      <c r="F425" s="248" t="s">
        <v>2980</v>
      </c>
      <c r="G425" s="246"/>
      <c r="H425" s="249">
        <v>28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192</v>
      </c>
      <c r="AU425" s="255" t="s">
        <v>222</v>
      </c>
      <c r="AV425" s="14" t="s">
        <v>14</v>
      </c>
      <c r="AW425" s="14" t="s">
        <v>35</v>
      </c>
      <c r="AX425" s="14" t="s">
        <v>74</v>
      </c>
      <c r="AY425" s="255" t="s">
        <v>179</v>
      </c>
    </row>
    <row r="426" s="15" customFormat="1">
      <c r="A426" s="15"/>
      <c r="B426" s="256"/>
      <c r="C426" s="257"/>
      <c r="D426" s="236" t="s">
        <v>192</v>
      </c>
      <c r="E426" s="258" t="s">
        <v>19</v>
      </c>
      <c r="F426" s="259" t="s">
        <v>201</v>
      </c>
      <c r="G426" s="257"/>
      <c r="H426" s="260">
        <v>150.5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192</v>
      </c>
      <c r="AU426" s="266" t="s">
        <v>222</v>
      </c>
      <c r="AV426" s="15" t="s">
        <v>188</v>
      </c>
      <c r="AW426" s="15" t="s">
        <v>35</v>
      </c>
      <c r="AX426" s="15" t="s">
        <v>81</v>
      </c>
      <c r="AY426" s="266" t="s">
        <v>179</v>
      </c>
    </row>
    <row r="427" s="17" customFormat="1" ht="20.88" customHeight="1">
      <c r="A427" s="17"/>
      <c r="B427" s="289"/>
      <c r="C427" s="290"/>
      <c r="D427" s="291" t="s">
        <v>73</v>
      </c>
      <c r="E427" s="291" t="s">
        <v>256</v>
      </c>
      <c r="F427" s="291" t="s">
        <v>414</v>
      </c>
      <c r="G427" s="290"/>
      <c r="H427" s="290"/>
      <c r="I427" s="292"/>
      <c r="J427" s="293">
        <f>BK427</f>
        <v>0</v>
      </c>
      <c r="K427" s="290"/>
      <c r="L427" s="294"/>
      <c r="M427" s="295"/>
      <c r="N427" s="296"/>
      <c r="O427" s="296"/>
      <c r="P427" s="297">
        <f>P428</f>
        <v>0</v>
      </c>
      <c r="Q427" s="296"/>
      <c r="R427" s="297">
        <f>R428</f>
        <v>0</v>
      </c>
      <c r="S427" s="296"/>
      <c r="T427" s="298">
        <f>T428</f>
        <v>0</v>
      </c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R427" s="299" t="s">
        <v>81</v>
      </c>
      <c r="AT427" s="300" t="s">
        <v>73</v>
      </c>
      <c r="AU427" s="300" t="s">
        <v>189</v>
      </c>
      <c r="AY427" s="299" t="s">
        <v>179</v>
      </c>
      <c r="BK427" s="301">
        <f>BK428</f>
        <v>0</v>
      </c>
    </row>
    <row r="428" s="17" customFormat="1" ht="20.88" customHeight="1">
      <c r="A428" s="17"/>
      <c r="B428" s="289"/>
      <c r="C428" s="290"/>
      <c r="D428" s="291" t="s">
        <v>73</v>
      </c>
      <c r="E428" s="291" t="s">
        <v>466</v>
      </c>
      <c r="F428" s="291" t="s">
        <v>467</v>
      </c>
      <c r="G428" s="290"/>
      <c r="H428" s="290"/>
      <c r="I428" s="292"/>
      <c r="J428" s="293">
        <f>BK428</f>
        <v>0</v>
      </c>
      <c r="K428" s="290"/>
      <c r="L428" s="294"/>
      <c r="M428" s="295"/>
      <c r="N428" s="296"/>
      <c r="O428" s="296"/>
      <c r="P428" s="297">
        <f>P429</f>
        <v>0</v>
      </c>
      <c r="Q428" s="296"/>
      <c r="R428" s="297">
        <f>R429</f>
        <v>0</v>
      </c>
      <c r="S428" s="296"/>
      <c r="T428" s="298">
        <f>T429</f>
        <v>0</v>
      </c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R428" s="299" t="s">
        <v>81</v>
      </c>
      <c r="AT428" s="300" t="s">
        <v>73</v>
      </c>
      <c r="AU428" s="300" t="s">
        <v>188</v>
      </c>
      <c r="AY428" s="299" t="s">
        <v>179</v>
      </c>
      <c r="BK428" s="301">
        <f>BK429</f>
        <v>0</v>
      </c>
    </row>
    <row r="429" s="17" customFormat="1" ht="20.88" customHeight="1">
      <c r="A429" s="17"/>
      <c r="B429" s="289"/>
      <c r="C429" s="290"/>
      <c r="D429" s="291" t="s">
        <v>73</v>
      </c>
      <c r="E429" s="291" t="s">
        <v>477</v>
      </c>
      <c r="F429" s="291" t="s">
        <v>478</v>
      </c>
      <c r="G429" s="290"/>
      <c r="H429" s="290"/>
      <c r="I429" s="292"/>
      <c r="J429" s="293">
        <f>BK429</f>
        <v>0</v>
      </c>
      <c r="K429" s="290"/>
      <c r="L429" s="294"/>
      <c r="M429" s="295"/>
      <c r="N429" s="296"/>
      <c r="O429" s="296"/>
      <c r="P429" s="297">
        <f>SUM(P430:P431)</f>
        <v>0</v>
      </c>
      <c r="Q429" s="296"/>
      <c r="R429" s="297">
        <f>SUM(R430:R431)</f>
        <v>0</v>
      </c>
      <c r="S429" s="296"/>
      <c r="T429" s="298">
        <f>SUM(T430:T431)</f>
        <v>0</v>
      </c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R429" s="299" t="s">
        <v>81</v>
      </c>
      <c r="AT429" s="300" t="s">
        <v>73</v>
      </c>
      <c r="AU429" s="300" t="s">
        <v>222</v>
      </c>
      <c r="AY429" s="299" t="s">
        <v>179</v>
      </c>
      <c r="BK429" s="301">
        <f>SUM(BK430:BK431)</f>
        <v>0</v>
      </c>
    </row>
    <row r="430" s="2" customFormat="1" ht="24.15" customHeight="1">
      <c r="A430" s="42"/>
      <c r="B430" s="43"/>
      <c r="C430" s="216" t="s">
        <v>331</v>
      </c>
      <c r="D430" s="216" t="s">
        <v>183</v>
      </c>
      <c r="E430" s="217" t="s">
        <v>480</v>
      </c>
      <c r="F430" s="218" t="s">
        <v>481</v>
      </c>
      <c r="G430" s="219" t="s">
        <v>269</v>
      </c>
      <c r="H430" s="220">
        <v>220.27500000000001</v>
      </c>
      <c r="I430" s="221"/>
      <c r="J430" s="222">
        <f>ROUND(I430*H430,2)</f>
        <v>0</v>
      </c>
      <c r="K430" s="218" t="s">
        <v>187</v>
      </c>
      <c r="L430" s="48"/>
      <c r="M430" s="223" t="s">
        <v>19</v>
      </c>
      <c r="N430" s="224" t="s">
        <v>45</v>
      </c>
      <c r="O430" s="88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7" t="s">
        <v>188</v>
      </c>
      <c r="AT430" s="227" t="s">
        <v>183</v>
      </c>
      <c r="AU430" s="227" t="s">
        <v>211</v>
      </c>
      <c r="AY430" s="21" t="s">
        <v>179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1" t="s">
        <v>81</v>
      </c>
      <c r="BK430" s="228">
        <f>ROUND(I430*H430,2)</f>
        <v>0</v>
      </c>
      <c r="BL430" s="21" t="s">
        <v>188</v>
      </c>
      <c r="BM430" s="227" t="s">
        <v>2981</v>
      </c>
    </row>
    <row r="431" s="2" customFormat="1">
      <c r="A431" s="42"/>
      <c r="B431" s="43"/>
      <c r="C431" s="44"/>
      <c r="D431" s="229" t="s">
        <v>190</v>
      </c>
      <c r="E431" s="44"/>
      <c r="F431" s="230" t="s">
        <v>483</v>
      </c>
      <c r="G431" s="44"/>
      <c r="H431" s="44"/>
      <c r="I431" s="231"/>
      <c r="J431" s="44"/>
      <c r="K431" s="44"/>
      <c r="L431" s="48"/>
      <c r="M431" s="305"/>
      <c r="N431" s="306"/>
      <c r="O431" s="307"/>
      <c r="P431" s="307"/>
      <c r="Q431" s="307"/>
      <c r="R431" s="307"/>
      <c r="S431" s="307"/>
      <c r="T431" s="308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1" t="s">
        <v>190</v>
      </c>
      <c r="AU431" s="21" t="s">
        <v>211</v>
      </c>
    </row>
    <row r="432" s="2" customFormat="1" ht="6.96" customHeight="1">
      <c r="A432" s="42"/>
      <c r="B432" s="63"/>
      <c r="C432" s="64"/>
      <c r="D432" s="64"/>
      <c r="E432" s="64"/>
      <c r="F432" s="64"/>
      <c r="G432" s="64"/>
      <c r="H432" s="64"/>
      <c r="I432" s="64"/>
      <c r="J432" s="64"/>
      <c r="K432" s="64"/>
      <c r="L432" s="48"/>
      <c r="M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</row>
  </sheetData>
  <sheetProtection sheet="1" autoFilter="0" formatColumns="0" formatRows="0" objects="1" scenarios="1" spinCount="100000" saltValue="2NxSZyc1wf1CuvG2LFbztlCAkgQfXnuwJEO4hqBil5l1ZT/kcJbr+9XMwaMy4q2WxEGhKKkyhKZ5ObeZRITuVQ==" hashValue="rWs+3KJJN20YCJf7K9ABOKZICxr7oZnDChUwfkJbbuH0Teg2pYLB9D7VWPN+Zqyk6rZ6AoHwKfkhy6SDqwzWcQ==" algorithmName="SHA-512" password="CC35"/>
  <autoFilter ref="C107:K431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hyperlinks>
    <hyperlink ref="F113" r:id="rId1" display="https://podminky.urs.cz/item/CS_URS_2023_02/011002000"/>
    <hyperlink ref="F119" r:id="rId2" display="https://podminky.urs.cz/item/CS_URS_2023_02/011303000"/>
    <hyperlink ref="F132" r:id="rId3" display="https://podminky.urs.cz/item/CS_URS_2023_02/011314000"/>
    <hyperlink ref="F138" r:id="rId4" display="https://podminky.urs.cz/item/CS_URS_2023_02/011324000"/>
    <hyperlink ref="F143" r:id="rId5" display="https://podminky.urs.cz/item/CS_URS_2023_02/012103000"/>
    <hyperlink ref="F149" r:id="rId6" display="https://podminky.urs.cz/item/CS_URS_2023_02/012203000"/>
    <hyperlink ref="F154" r:id="rId7" display="https://podminky.urs.cz/item/CS_URS_2023_02/012303000"/>
    <hyperlink ref="F160" r:id="rId8" display="https://podminky.urs.cz/item/CS_URS_2023_02/013203000"/>
    <hyperlink ref="F167" r:id="rId9" display="https://podminky.urs.cz/item/CS_URS_2023_02/013203000"/>
    <hyperlink ref="F176" r:id="rId10" display="https://podminky.urs.cz/item/CS_URS_2023_02/013254000"/>
    <hyperlink ref="F182" r:id="rId11" display="https://podminky.urs.cz/item/CS_URS_2023_02/013294000"/>
    <hyperlink ref="F192" r:id="rId12" display="https://podminky.urs.cz/item/CS_URS_2023_02/013294000"/>
    <hyperlink ref="F198" r:id="rId13" display="https://podminky.urs.cz/item/CS_URS_2023_02/030001000"/>
    <hyperlink ref="F226" r:id="rId14" display="https://podminky.urs.cz/item/CS_URS_2023_02/042903000"/>
    <hyperlink ref="F231" r:id="rId15" display="https://podminky.urs.cz/item/CS_URS_2023_02/043002000"/>
    <hyperlink ref="F239" r:id="rId16" display="https://podminky.urs.cz/item/CS_URS_2023_02/043203003"/>
    <hyperlink ref="F244" r:id="rId17" display="https://podminky.urs.cz/item/CS_URS_2023_02/044002000"/>
    <hyperlink ref="F249" r:id="rId18" display="https://podminky.urs.cz/item/CS_URS_2023_02/045002000"/>
    <hyperlink ref="F258" r:id="rId19" display="https://podminky.urs.cz/item/CS_URS_2023_02/090001000"/>
    <hyperlink ref="F265" r:id="rId20" display="https://podminky.urs.cz/item/CS_URS_2023_02/091504000"/>
    <hyperlink ref="F273" r:id="rId21" display="https://podminky.urs.cz/item/CS_URS_2023_02/091504000"/>
    <hyperlink ref="F287" r:id="rId22" display="https://podminky.urs.cz/item/CS_URS_2023_02/121151103"/>
    <hyperlink ref="F292" r:id="rId23" display="https://podminky.urs.cz/item/CS_URS_2023_02/131111333"/>
    <hyperlink ref="F297" r:id="rId24" display="https://podminky.urs.cz/item/CS_URS_2023_02/181351003"/>
    <hyperlink ref="F301" r:id="rId25" display="https://podminky.urs.cz/item/CS_URS_2023_02/181411131"/>
    <hyperlink ref="F308" r:id="rId26" display="https://podminky.urs.cz/item/CS_URS_2023_02/338171123"/>
    <hyperlink ref="F314" r:id="rId27" display="https://podminky.urs.cz/item/CS_URS_2023_02/348101210"/>
    <hyperlink ref="F318" r:id="rId28" display="https://podminky.urs.cz/item/CS_URS_2023_02/348501211"/>
    <hyperlink ref="F328" r:id="rId29" display="https://podminky.urs.cz/item/CS_URS_2023_02/966003818"/>
    <hyperlink ref="F333" r:id="rId30" display="https://podminky.urs.cz/item/CS_URS_2023_02/998232110"/>
    <hyperlink ref="F339" r:id="rId31" display="https://podminky.urs.cz/item/CS_URS_2023_02/122251104"/>
    <hyperlink ref="F354" r:id="rId32" display="https://podminky.urs.cz/item/CS_URS_2023_02/162551108"/>
    <hyperlink ref="F368" r:id="rId33" display="https://podminky.urs.cz/item/CS_URS_2023_02/171151103"/>
    <hyperlink ref="F388" r:id="rId34" display="https://podminky.urs.cz/item/CS_URS_2023_02/171201231"/>
    <hyperlink ref="F403" r:id="rId35" display="https://podminky.urs.cz/item/CS_URS_2023_02/171251201"/>
    <hyperlink ref="F418" r:id="rId36" display="https://podminky.urs.cz/item/CS_URS_2023_02/181951112"/>
    <hyperlink ref="F431" r:id="rId37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9" customWidth="1"/>
    <col min="2" max="2" width="1.667969" style="309" customWidth="1"/>
    <col min="3" max="4" width="5" style="309" customWidth="1"/>
    <col min="5" max="5" width="11.66016" style="309" customWidth="1"/>
    <col min="6" max="6" width="9.160156" style="309" customWidth="1"/>
    <col min="7" max="7" width="5" style="309" customWidth="1"/>
    <col min="8" max="8" width="77.83203" style="309" customWidth="1"/>
    <col min="9" max="10" width="20" style="309" customWidth="1"/>
    <col min="11" max="11" width="1.667969" style="309" customWidth="1"/>
  </cols>
  <sheetData>
    <row r="1" s="1" customFormat="1" ht="37.5" customHeight="1"/>
    <row r="2" s="1" customFormat="1" ht="7.5" customHeight="1">
      <c r="B2" s="310"/>
      <c r="C2" s="311"/>
      <c r="D2" s="311"/>
      <c r="E2" s="311"/>
      <c r="F2" s="311"/>
      <c r="G2" s="311"/>
      <c r="H2" s="311"/>
      <c r="I2" s="311"/>
      <c r="J2" s="311"/>
      <c r="K2" s="312"/>
    </row>
    <row r="3" s="18" customFormat="1" ht="45" customHeight="1">
      <c r="B3" s="313"/>
      <c r="C3" s="314" t="s">
        <v>2982</v>
      </c>
      <c r="D3" s="314"/>
      <c r="E3" s="314"/>
      <c r="F3" s="314"/>
      <c r="G3" s="314"/>
      <c r="H3" s="314"/>
      <c r="I3" s="314"/>
      <c r="J3" s="314"/>
      <c r="K3" s="315"/>
    </row>
    <row r="4" s="1" customFormat="1" ht="25.5" customHeight="1">
      <c r="B4" s="316"/>
      <c r="C4" s="317" t="s">
        <v>2983</v>
      </c>
      <c r="D4" s="317"/>
      <c r="E4" s="317"/>
      <c r="F4" s="317"/>
      <c r="G4" s="317"/>
      <c r="H4" s="317"/>
      <c r="I4" s="317"/>
      <c r="J4" s="317"/>
      <c r="K4" s="318"/>
    </row>
    <row r="5" s="1" customFormat="1" ht="5.25" customHeight="1">
      <c r="B5" s="316"/>
      <c r="C5" s="319"/>
      <c r="D5" s="319"/>
      <c r="E5" s="319"/>
      <c r="F5" s="319"/>
      <c r="G5" s="319"/>
      <c r="H5" s="319"/>
      <c r="I5" s="319"/>
      <c r="J5" s="319"/>
      <c r="K5" s="318"/>
    </row>
    <row r="6" s="1" customFormat="1" ht="15" customHeight="1">
      <c r="B6" s="316"/>
      <c r="C6" s="320" t="s">
        <v>2984</v>
      </c>
      <c r="D6" s="320"/>
      <c r="E6" s="320"/>
      <c r="F6" s="320"/>
      <c r="G6" s="320"/>
      <c r="H6" s="320"/>
      <c r="I6" s="320"/>
      <c r="J6" s="320"/>
      <c r="K6" s="318"/>
    </row>
    <row r="7" s="1" customFormat="1" ht="15" customHeight="1">
      <c r="B7" s="321"/>
      <c r="C7" s="320" t="s">
        <v>2985</v>
      </c>
      <c r="D7" s="320"/>
      <c r="E7" s="320"/>
      <c r="F7" s="320"/>
      <c r="G7" s="320"/>
      <c r="H7" s="320"/>
      <c r="I7" s="320"/>
      <c r="J7" s="320"/>
      <c r="K7" s="318"/>
    </row>
    <row r="8" s="1" customFormat="1" ht="12.75" customHeight="1">
      <c r="B8" s="321"/>
      <c r="C8" s="320"/>
      <c r="D8" s="320"/>
      <c r="E8" s="320"/>
      <c r="F8" s="320"/>
      <c r="G8" s="320"/>
      <c r="H8" s="320"/>
      <c r="I8" s="320"/>
      <c r="J8" s="320"/>
      <c r="K8" s="318"/>
    </row>
    <row r="9" s="1" customFormat="1" ht="15" customHeight="1">
      <c r="B9" s="321"/>
      <c r="C9" s="320" t="s">
        <v>2986</v>
      </c>
      <c r="D9" s="320"/>
      <c r="E9" s="320"/>
      <c r="F9" s="320"/>
      <c r="G9" s="320"/>
      <c r="H9" s="320"/>
      <c r="I9" s="320"/>
      <c r="J9" s="320"/>
      <c r="K9" s="318"/>
    </row>
    <row r="10" s="1" customFormat="1" ht="15" customHeight="1">
      <c r="B10" s="321"/>
      <c r="C10" s="320"/>
      <c r="D10" s="320" t="s">
        <v>2987</v>
      </c>
      <c r="E10" s="320"/>
      <c r="F10" s="320"/>
      <c r="G10" s="320"/>
      <c r="H10" s="320"/>
      <c r="I10" s="320"/>
      <c r="J10" s="320"/>
      <c r="K10" s="318"/>
    </row>
    <row r="11" s="1" customFormat="1" ht="15" customHeight="1">
      <c r="B11" s="321"/>
      <c r="C11" s="322"/>
      <c r="D11" s="320" t="s">
        <v>2988</v>
      </c>
      <c r="E11" s="320"/>
      <c r="F11" s="320"/>
      <c r="G11" s="320"/>
      <c r="H11" s="320"/>
      <c r="I11" s="320"/>
      <c r="J11" s="320"/>
      <c r="K11" s="318"/>
    </row>
    <row r="12" s="1" customFormat="1" ht="15" customHeight="1">
      <c r="B12" s="321"/>
      <c r="C12" s="322"/>
      <c r="D12" s="320"/>
      <c r="E12" s="320"/>
      <c r="F12" s="320"/>
      <c r="G12" s="320"/>
      <c r="H12" s="320"/>
      <c r="I12" s="320"/>
      <c r="J12" s="320"/>
      <c r="K12" s="318"/>
    </row>
    <row r="13" s="1" customFormat="1" ht="15" customHeight="1">
      <c r="B13" s="321"/>
      <c r="C13" s="322"/>
      <c r="D13" s="323" t="s">
        <v>2989</v>
      </c>
      <c r="E13" s="320"/>
      <c r="F13" s="320"/>
      <c r="G13" s="320"/>
      <c r="H13" s="320"/>
      <c r="I13" s="320"/>
      <c r="J13" s="320"/>
      <c r="K13" s="318"/>
    </row>
    <row r="14" s="1" customFormat="1" ht="12.75" customHeight="1">
      <c r="B14" s="321"/>
      <c r="C14" s="322"/>
      <c r="D14" s="322"/>
      <c r="E14" s="322"/>
      <c r="F14" s="322"/>
      <c r="G14" s="322"/>
      <c r="H14" s="322"/>
      <c r="I14" s="322"/>
      <c r="J14" s="322"/>
      <c r="K14" s="318"/>
    </row>
    <row r="15" s="1" customFormat="1" ht="15" customHeight="1">
      <c r="B15" s="321"/>
      <c r="C15" s="322"/>
      <c r="D15" s="320" t="s">
        <v>2990</v>
      </c>
      <c r="E15" s="320"/>
      <c r="F15" s="320"/>
      <c r="G15" s="320"/>
      <c r="H15" s="320"/>
      <c r="I15" s="320"/>
      <c r="J15" s="320"/>
      <c r="K15" s="318"/>
    </row>
    <row r="16" s="1" customFormat="1" ht="15" customHeight="1">
      <c r="B16" s="321"/>
      <c r="C16" s="322"/>
      <c r="D16" s="320" t="s">
        <v>2991</v>
      </c>
      <c r="E16" s="320"/>
      <c r="F16" s="320"/>
      <c r="G16" s="320"/>
      <c r="H16" s="320"/>
      <c r="I16" s="320"/>
      <c r="J16" s="320"/>
      <c r="K16" s="318"/>
    </row>
    <row r="17" s="1" customFormat="1" ht="15" customHeight="1">
      <c r="B17" s="321"/>
      <c r="C17" s="322"/>
      <c r="D17" s="320" t="s">
        <v>2992</v>
      </c>
      <c r="E17" s="320"/>
      <c r="F17" s="320"/>
      <c r="G17" s="320"/>
      <c r="H17" s="320"/>
      <c r="I17" s="320"/>
      <c r="J17" s="320"/>
      <c r="K17" s="318"/>
    </row>
    <row r="18" s="1" customFormat="1" ht="15" customHeight="1">
      <c r="B18" s="321"/>
      <c r="C18" s="322"/>
      <c r="D18" s="322"/>
      <c r="E18" s="324" t="s">
        <v>80</v>
      </c>
      <c r="F18" s="320" t="s">
        <v>2993</v>
      </c>
      <c r="G18" s="320"/>
      <c r="H18" s="320"/>
      <c r="I18" s="320"/>
      <c r="J18" s="320"/>
      <c r="K18" s="318"/>
    </row>
    <row r="19" s="1" customFormat="1" ht="15" customHeight="1">
      <c r="B19" s="321"/>
      <c r="C19" s="322"/>
      <c r="D19" s="322"/>
      <c r="E19" s="324" t="s">
        <v>2994</v>
      </c>
      <c r="F19" s="320" t="s">
        <v>2995</v>
      </c>
      <c r="G19" s="320"/>
      <c r="H19" s="320"/>
      <c r="I19" s="320"/>
      <c r="J19" s="320"/>
      <c r="K19" s="318"/>
    </row>
    <row r="20" s="1" customFormat="1" ht="15" customHeight="1">
      <c r="B20" s="321"/>
      <c r="C20" s="322"/>
      <c r="D20" s="322"/>
      <c r="E20" s="324" t="s">
        <v>2996</v>
      </c>
      <c r="F20" s="320" t="s">
        <v>2997</v>
      </c>
      <c r="G20" s="320"/>
      <c r="H20" s="320"/>
      <c r="I20" s="320"/>
      <c r="J20" s="320"/>
      <c r="K20" s="318"/>
    </row>
    <row r="21" s="1" customFormat="1" ht="15" customHeight="1">
      <c r="B21" s="321"/>
      <c r="C21" s="322"/>
      <c r="D21" s="322"/>
      <c r="E21" s="324" t="s">
        <v>2998</v>
      </c>
      <c r="F21" s="320" t="s">
        <v>2999</v>
      </c>
      <c r="G21" s="320"/>
      <c r="H21" s="320"/>
      <c r="I21" s="320"/>
      <c r="J21" s="320"/>
      <c r="K21" s="318"/>
    </row>
    <row r="22" s="1" customFormat="1" ht="15" customHeight="1">
      <c r="B22" s="321"/>
      <c r="C22" s="322"/>
      <c r="D22" s="322"/>
      <c r="E22" s="324" t="s">
        <v>3000</v>
      </c>
      <c r="F22" s="320" t="s">
        <v>3001</v>
      </c>
      <c r="G22" s="320"/>
      <c r="H22" s="320"/>
      <c r="I22" s="320"/>
      <c r="J22" s="320"/>
      <c r="K22" s="318"/>
    </row>
    <row r="23" s="1" customFormat="1" ht="15" customHeight="1">
      <c r="B23" s="321"/>
      <c r="C23" s="322"/>
      <c r="D23" s="322"/>
      <c r="E23" s="324" t="s">
        <v>86</v>
      </c>
      <c r="F23" s="320" t="s">
        <v>3002</v>
      </c>
      <c r="G23" s="320"/>
      <c r="H23" s="320"/>
      <c r="I23" s="320"/>
      <c r="J23" s="320"/>
      <c r="K23" s="318"/>
    </row>
    <row r="24" s="1" customFormat="1" ht="12.75" customHeight="1">
      <c r="B24" s="321"/>
      <c r="C24" s="322"/>
      <c r="D24" s="322"/>
      <c r="E24" s="322"/>
      <c r="F24" s="322"/>
      <c r="G24" s="322"/>
      <c r="H24" s="322"/>
      <c r="I24" s="322"/>
      <c r="J24" s="322"/>
      <c r="K24" s="318"/>
    </row>
    <row r="25" s="1" customFormat="1" ht="15" customHeight="1">
      <c r="B25" s="321"/>
      <c r="C25" s="320" t="s">
        <v>3003</v>
      </c>
      <c r="D25" s="320"/>
      <c r="E25" s="320"/>
      <c r="F25" s="320"/>
      <c r="G25" s="320"/>
      <c r="H25" s="320"/>
      <c r="I25" s="320"/>
      <c r="J25" s="320"/>
      <c r="K25" s="318"/>
    </row>
    <row r="26" s="1" customFormat="1" ht="15" customHeight="1">
      <c r="B26" s="321"/>
      <c r="C26" s="320" t="s">
        <v>3004</v>
      </c>
      <c r="D26" s="320"/>
      <c r="E26" s="320"/>
      <c r="F26" s="320"/>
      <c r="G26" s="320"/>
      <c r="H26" s="320"/>
      <c r="I26" s="320"/>
      <c r="J26" s="320"/>
      <c r="K26" s="318"/>
    </row>
    <row r="27" s="1" customFormat="1" ht="15" customHeight="1">
      <c r="B27" s="321"/>
      <c r="C27" s="320"/>
      <c r="D27" s="320" t="s">
        <v>3005</v>
      </c>
      <c r="E27" s="320"/>
      <c r="F27" s="320"/>
      <c r="G27" s="320"/>
      <c r="H27" s="320"/>
      <c r="I27" s="320"/>
      <c r="J27" s="320"/>
      <c r="K27" s="318"/>
    </row>
    <row r="28" s="1" customFormat="1" ht="15" customHeight="1">
      <c r="B28" s="321"/>
      <c r="C28" s="322"/>
      <c r="D28" s="320" t="s">
        <v>3006</v>
      </c>
      <c r="E28" s="320"/>
      <c r="F28" s="320"/>
      <c r="G28" s="320"/>
      <c r="H28" s="320"/>
      <c r="I28" s="320"/>
      <c r="J28" s="320"/>
      <c r="K28" s="318"/>
    </row>
    <row r="29" s="1" customFormat="1" ht="12.75" customHeight="1">
      <c r="B29" s="321"/>
      <c r="C29" s="322"/>
      <c r="D29" s="322"/>
      <c r="E29" s="322"/>
      <c r="F29" s="322"/>
      <c r="G29" s="322"/>
      <c r="H29" s="322"/>
      <c r="I29" s="322"/>
      <c r="J29" s="322"/>
      <c r="K29" s="318"/>
    </row>
    <row r="30" s="1" customFormat="1" ht="15" customHeight="1">
      <c r="B30" s="321"/>
      <c r="C30" s="322"/>
      <c r="D30" s="320" t="s">
        <v>3007</v>
      </c>
      <c r="E30" s="320"/>
      <c r="F30" s="320"/>
      <c r="G30" s="320"/>
      <c r="H30" s="320"/>
      <c r="I30" s="320"/>
      <c r="J30" s="320"/>
      <c r="K30" s="318"/>
    </row>
    <row r="31" s="1" customFormat="1" ht="15" customHeight="1">
      <c r="B31" s="321"/>
      <c r="C31" s="322"/>
      <c r="D31" s="320" t="s">
        <v>3008</v>
      </c>
      <c r="E31" s="320"/>
      <c r="F31" s="320"/>
      <c r="G31" s="320"/>
      <c r="H31" s="320"/>
      <c r="I31" s="320"/>
      <c r="J31" s="320"/>
      <c r="K31" s="318"/>
    </row>
    <row r="32" s="1" customFormat="1" ht="12.75" customHeight="1">
      <c r="B32" s="321"/>
      <c r="C32" s="322"/>
      <c r="D32" s="322"/>
      <c r="E32" s="322"/>
      <c r="F32" s="322"/>
      <c r="G32" s="322"/>
      <c r="H32" s="322"/>
      <c r="I32" s="322"/>
      <c r="J32" s="322"/>
      <c r="K32" s="318"/>
    </row>
    <row r="33" s="1" customFormat="1" ht="15" customHeight="1">
      <c r="B33" s="321"/>
      <c r="C33" s="322"/>
      <c r="D33" s="320" t="s">
        <v>3009</v>
      </c>
      <c r="E33" s="320"/>
      <c r="F33" s="320"/>
      <c r="G33" s="320"/>
      <c r="H33" s="320"/>
      <c r="I33" s="320"/>
      <c r="J33" s="320"/>
      <c r="K33" s="318"/>
    </row>
    <row r="34" s="1" customFormat="1" ht="15" customHeight="1">
      <c r="B34" s="321"/>
      <c r="C34" s="322"/>
      <c r="D34" s="320" t="s">
        <v>3010</v>
      </c>
      <c r="E34" s="320"/>
      <c r="F34" s="320"/>
      <c r="G34" s="320"/>
      <c r="H34" s="320"/>
      <c r="I34" s="320"/>
      <c r="J34" s="320"/>
      <c r="K34" s="318"/>
    </row>
    <row r="35" s="1" customFormat="1" ht="15" customHeight="1">
      <c r="B35" s="321"/>
      <c r="C35" s="322"/>
      <c r="D35" s="320" t="s">
        <v>3011</v>
      </c>
      <c r="E35" s="320"/>
      <c r="F35" s="320"/>
      <c r="G35" s="320"/>
      <c r="H35" s="320"/>
      <c r="I35" s="320"/>
      <c r="J35" s="320"/>
      <c r="K35" s="318"/>
    </row>
    <row r="36" s="1" customFormat="1" ht="15" customHeight="1">
      <c r="B36" s="321"/>
      <c r="C36" s="322"/>
      <c r="D36" s="320"/>
      <c r="E36" s="323" t="s">
        <v>165</v>
      </c>
      <c r="F36" s="320"/>
      <c r="G36" s="320" t="s">
        <v>3012</v>
      </c>
      <c r="H36" s="320"/>
      <c r="I36" s="320"/>
      <c r="J36" s="320"/>
      <c r="K36" s="318"/>
    </row>
    <row r="37" s="1" customFormat="1" ht="30.75" customHeight="1">
      <c r="B37" s="321"/>
      <c r="C37" s="322"/>
      <c r="D37" s="320"/>
      <c r="E37" s="323" t="s">
        <v>3013</v>
      </c>
      <c r="F37" s="320"/>
      <c r="G37" s="320" t="s">
        <v>3014</v>
      </c>
      <c r="H37" s="320"/>
      <c r="I37" s="320"/>
      <c r="J37" s="320"/>
      <c r="K37" s="318"/>
    </row>
    <row r="38" s="1" customFormat="1" ht="15" customHeight="1">
      <c r="B38" s="321"/>
      <c r="C38" s="322"/>
      <c r="D38" s="320"/>
      <c r="E38" s="323" t="s">
        <v>55</v>
      </c>
      <c r="F38" s="320"/>
      <c r="G38" s="320" t="s">
        <v>3015</v>
      </c>
      <c r="H38" s="320"/>
      <c r="I38" s="320"/>
      <c r="J38" s="320"/>
      <c r="K38" s="318"/>
    </row>
    <row r="39" s="1" customFormat="1" ht="15" customHeight="1">
      <c r="B39" s="321"/>
      <c r="C39" s="322"/>
      <c r="D39" s="320"/>
      <c r="E39" s="323" t="s">
        <v>56</v>
      </c>
      <c r="F39" s="320"/>
      <c r="G39" s="320" t="s">
        <v>3016</v>
      </c>
      <c r="H39" s="320"/>
      <c r="I39" s="320"/>
      <c r="J39" s="320"/>
      <c r="K39" s="318"/>
    </row>
    <row r="40" s="1" customFormat="1" ht="15" customHeight="1">
      <c r="B40" s="321"/>
      <c r="C40" s="322"/>
      <c r="D40" s="320"/>
      <c r="E40" s="323" t="s">
        <v>166</v>
      </c>
      <c r="F40" s="320"/>
      <c r="G40" s="320" t="s">
        <v>3017</v>
      </c>
      <c r="H40" s="320"/>
      <c r="I40" s="320"/>
      <c r="J40" s="320"/>
      <c r="K40" s="318"/>
    </row>
    <row r="41" s="1" customFormat="1" ht="15" customHeight="1">
      <c r="B41" s="321"/>
      <c r="C41" s="322"/>
      <c r="D41" s="320"/>
      <c r="E41" s="323" t="s">
        <v>167</v>
      </c>
      <c r="F41" s="320"/>
      <c r="G41" s="320" t="s">
        <v>3018</v>
      </c>
      <c r="H41" s="320"/>
      <c r="I41" s="320"/>
      <c r="J41" s="320"/>
      <c r="K41" s="318"/>
    </row>
    <row r="42" s="1" customFormat="1" ht="15" customHeight="1">
      <c r="B42" s="321"/>
      <c r="C42" s="322"/>
      <c r="D42" s="320"/>
      <c r="E42" s="323" t="s">
        <v>3019</v>
      </c>
      <c r="F42" s="320"/>
      <c r="G42" s="320" t="s">
        <v>3020</v>
      </c>
      <c r="H42" s="320"/>
      <c r="I42" s="320"/>
      <c r="J42" s="320"/>
      <c r="K42" s="318"/>
    </row>
    <row r="43" s="1" customFormat="1" ht="15" customHeight="1">
      <c r="B43" s="321"/>
      <c r="C43" s="322"/>
      <c r="D43" s="320"/>
      <c r="E43" s="323"/>
      <c r="F43" s="320"/>
      <c r="G43" s="320" t="s">
        <v>3021</v>
      </c>
      <c r="H43" s="320"/>
      <c r="I43" s="320"/>
      <c r="J43" s="320"/>
      <c r="K43" s="318"/>
    </row>
    <row r="44" s="1" customFormat="1" ht="15" customHeight="1">
      <c r="B44" s="321"/>
      <c r="C44" s="322"/>
      <c r="D44" s="320"/>
      <c r="E44" s="323" t="s">
        <v>3022</v>
      </c>
      <c r="F44" s="320"/>
      <c r="G44" s="320" t="s">
        <v>3023</v>
      </c>
      <c r="H44" s="320"/>
      <c r="I44" s="320"/>
      <c r="J44" s="320"/>
      <c r="K44" s="318"/>
    </row>
    <row r="45" s="1" customFormat="1" ht="15" customHeight="1">
      <c r="B45" s="321"/>
      <c r="C45" s="322"/>
      <c r="D45" s="320"/>
      <c r="E45" s="323" t="s">
        <v>169</v>
      </c>
      <c r="F45" s="320"/>
      <c r="G45" s="320" t="s">
        <v>3024</v>
      </c>
      <c r="H45" s="320"/>
      <c r="I45" s="320"/>
      <c r="J45" s="320"/>
      <c r="K45" s="318"/>
    </row>
    <row r="46" s="1" customFormat="1" ht="12.75" customHeight="1">
      <c r="B46" s="321"/>
      <c r="C46" s="322"/>
      <c r="D46" s="320"/>
      <c r="E46" s="320"/>
      <c r="F46" s="320"/>
      <c r="G46" s="320"/>
      <c r="H46" s="320"/>
      <c r="I46" s="320"/>
      <c r="J46" s="320"/>
      <c r="K46" s="318"/>
    </row>
    <row r="47" s="1" customFormat="1" ht="15" customHeight="1">
      <c r="B47" s="321"/>
      <c r="C47" s="322"/>
      <c r="D47" s="320" t="s">
        <v>3025</v>
      </c>
      <c r="E47" s="320"/>
      <c r="F47" s="320"/>
      <c r="G47" s="320"/>
      <c r="H47" s="320"/>
      <c r="I47" s="320"/>
      <c r="J47" s="320"/>
      <c r="K47" s="318"/>
    </row>
    <row r="48" s="1" customFormat="1" ht="15" customHeight="1">
      <c r="B48" s="321"/>
      <c r="C48" s="322"/>
      <c r="D48" s="322"/>
      <c r="E48" s="320" t="s">
        <v>3026</v>
      </c>
      <c r="F48" s="320"/>
      <c r="G48" s="320"/>
      <c r="H48" s="320"/>
      <c r="I48" s="320"/>
      <c r="J48" s="320"/>
      <c r="K48" s="318"/>
    </row>
    <row r="49" s="1" customFormat="1" ht="15" customHeight="1">
      <c r="B49" s="321"/>
      <c r="C49" s="322"/>
      <c r="D49" s="322"/>
      <c r="E49" s="320" t="s">
        <v>3027</v>
      </c>
      <c r="F49" s="320"/>
      <c r="G49" s="320"/>
      <c r="H49" s="320"/>
      <c r="I49" s="320"/>
      <c r="J49" s="320"/>
      <c r="K49" s="318"/>
    </row>
    <row r="50" s="1" customFormat="1" ht="15" customHeight="1">
      <c r="B50" s="321"/>
      <c r="C50" s="322"/>
      <c r="D50" s="322"/>
      <c r="E50" s="320" t="s">
        <v>3028</v>
      </c>
      <c r="F50" s="320"/>
      <c r="G50" s="320"/>
      <c r="H50" s="320"/>
      <c r="I50" s="320"/>
      <c r="J50" s="320"/>
      <c r="K50" s="318"/>
    </row>
    <row r="51" s="1" customFormat="1" ht="15" customHeight="1">
      <c r="B51" s="321"/>
      <c r="C51" s="322"/>
      <c r="D51" s="320" t="s">
        <v>3029</v>
      </c>
      <c r="E51" s="320"/>
      <c r="F51" s="320"/>
      <c r="G51" s="320"/>
      <c r="H51" s="320"/>
      <c r="I51" s="320"/>
      <c r="J51" s="320"/>
      <c r="K51" s="318"/>
    </row>
    <row r="52" s="1" customFormat="1" ht="25.5" customHeight="1">
      <c r="B52" s="316"/>
      <c r="C52" s="317" t="s">
        <v>3030</v>
      </c>
      <c r="D52" s="317"/>
      <c r="E52" s="317"/>
      <c r="F52" s="317"/>
      <c r="G52" s="317"/>
      <c r="H52" s="317"/>
      <c r="I52" s="317"/>
      <c r="J52" s="317"/>
      <c r="K52" s="318"/>
    </row>
    <row r="53" s="1" customFormat="1" ht="5.25" customHeight="1">
      <c r="B53" s="316"/>
      <c r="C53" s="319"/>
      <c r="D53" s="319"/>
      <c r="E53" s="319"/>
      <c r="F53" s="319"/>
      <c r="G53" s="319"/>
      <c r="H53" s="319"/>
      <c r="I53" s="319"/>
      <c r="J53" s="319"/>
      <c r="K53" s="318"/>
    </row>
    <row r="54" s="1" customFormat="1" ht="15" customHeight="1">
      <c r="B54" s="316"/>
      <c r="C54" s="320" t="s">
        <v>3031</v>
      </c>
      <c r="D54" s="320"/>
      <c r="E54" s="320"/>
      <c r="F54" s="320"/>
      <c r="G54" s="320"/>
      <c r="H54" s="320"/>
      <c r="I54" s="320"/>
      <c r="J54" s="320"/>
      <c r="K54" s="318"/>
    </row>
    <row r="55" s="1" customFormat="1" ht="15" customHeight="1">
      <c r="B55" s="316"/>
      <c r="C55" s="320" t="s">
        <v>3032</v>
      </c>
      <c r="D55" s="320"/>
      <c r="E55" s="320"/>
      <c r="F55" s="320"/>
      <c r="G55" s="320"/>
      <c r="H55" s="320"/>
      <c r="I55" s="320"/>
      <c r="J55" s="320"/>
      <c r="K55" s="318"/>
    </row>
    <row r="56" s="1" customFormat="1" ht="12.75" customHeight="1">
      <c r="B56" s="316"/>
      <c r="C56" s="320"/>
      <c r="D56" s="320"/>
      <c r="E56" s="320"/>
      <c r="F56" s="320"/>
      <c r="G56" s="320"/>
      <c r="H56" s="320"/>
      <c r="I56" s="320"/>
      <c r="J56" s="320"/>
      <c r="K56" s="318"/>
    </row>
    <row r="57" s="1" customFormat="1" ht="15" customHeight="1">
      <c r="B57" s="316"/>
      <c r="C57" s="320" t="s">
        <v>3033</v>
      </c>
      <c r="D57" s="320"/>
      <c r="E57" s="320"/>
      <c r="F57" s="320"/>
      <c r="G57" s="320"/>
      <c r="H57" s="320"/>
      <c r="I57" s="320"/>
      <c r="J57" s="320"/>
      <c r="K57" s="318"/>
    </row>
    <row r="58" s="1" customFormat="1" ht="15" customHeight="1">
      <c r="B58" s="316"/>
      <c r="C58" s="322"/>
      <c r="D58" s="320" t="s">
        <v>3034</v>
      </c>
      <c r="E58" s="320"/>
      <c r="F58" s="320"/>
      <c r="G58" s="320"/>
      <c r="H58" s="320"/>
      <c r="I58" s="320"/>
      <c r="J58" s="320"/>
      <c r="K58" s="318"/>
    </row>
    <row r="59" s="1" customFormat="1" ht="15" customHeight="1">
      <c r="B59" s="316"/>
      <c r="C59" s="322"/>
      <c r="D59" s="320" t="s">
        <v>3035</v>
      </c>
      <c r="E59" s="320"/>
      <c r="F59" s="320"/>
      <c r="G59" s="320"/>
      <c r="H59" s="320"/>
      <c r="I59" s="320"/>
      <c r="J59" s="320"/>
      <c r="K59" s="318"/>
    </row>
    <row r="60" s="1" customFormat="1" ht="15" customHeight="1">
      <c r="B60" s="316"/>
      <c r="C60" s="322"/>
      <c r="D60" s="320" t="s">
        <v>3036</v>
      </c>
      <c r="E60" s="320"/>
      <c r="F60" s="320"/>
      <c r="G60" s="320"/>
      <c r="H60" s="320"/>
      <c r="I60" s="320"/>
      <c r="J60" s="320"/>
      <c r="K60" s="318"/>
    </row>
    <row r="61" s="1" customFormat="1" ht="15" customHeight="1">
      <c r="B61" s="316"/>
      <c r="C61" s="322"/>
      <c r="D61" s="320" t="s">
        <v>3037</v>
      </c>
      <c r="E61" s="320"/>
      <c r="F61" s="320"/>
      <c r="G61" s="320"/>
      <c r="H61" s="320"/>
      <c r="I61" s="320"/>
      <c r="J61" s="320"/>
      <c r="K61" s="318"/>
    </row>
    <row r="62" s="1" customFormat="1" ht="15" customHeight="1">
      <c r="B62" s="316"/>
      <c r="C62" s="322"/>
      <c r="D62" s="325" t="s">
        <v>3038</v>
      </c>
      <c r="E62" s="325"/>
      <c r="F62" s="325"/>
      <c r="G62" s="325"/>
      <c r="H62" s="325"/>
      <c r="I62" s="325"/>
      <c r="J62" s="325"/>
      <c r="K62" s="318"/>
    </row>
    <row r="63" s="1" customFormat="1" ht="15" customHeight="1">
      <c r="B63" s="316"/>
      <c r="C63" s="322"/>
      <c r="D63" s="320" t="s">
        <v>3039</v>
      </c>
      <c r="E63" s="320"/>
      <c r="F63" s="320"/>
      <c r="G63" s="320"/>
      <c r="H63" s="320"/>
      <c r="I63" s="320"/>
      <c r="J63" s="320"/>
      <c r="K63" s="318"/>
    </row>
    <row r="64" s="1" customFormat="1" ht="12.75" customHeight="1">
      <c r="B64" s="316"/>
      <c r="C64" s="322"/>
      <c r="D64" s="322"/>
      <c r="E64" s="326"/>
      <c r="F64" s="322"/>
      <c r="G64" s="322"/>
      <c r="H64" s="322"/>
      <c r="I64" s="322"/>
      <c r="J64" s="322"/>
      <c r="K64" s="318"/>
    </row>
    <row r="65" s="1" customFormat="1" ht="15" customHeight="1">
      <c r="B65" s="316"/>
      <c r="C65" s="322"/>
      <c r="D65" s="320" t="s">
        <v>3040</v>
      </c>
      <c r="E65" s="320"/>
      <c r="F65" s="320"/>
      <c r="G65" s="320"/>
      <c r="H65" s="320"/>
      <c r="I65" s="320"/>
      <c r="J65" s="320"/>
      <c r="K65" s="318"/>
    </row>
    <row r="66" s="1" customFormat="1" ht="15" customHeight="1">
      <c r="B66" s="316"/>
      <c r="C66" s="322"/>
      <c r="D66" s="325" t="s">
        <v>3041</v>
      </c>
      <c r="E66" s="325"/>
      <c r="F66" s="325"/>
      <c r="G66" s="325"/>
      <c r="H66" s="325"/>
      <c r="I66" s="325"/>
      <c r="J66" s="325"/>
      <c r="K66" s="318"/>
    </row>
    <row r="67" s="1" customFormat="1" ht="15" customHeight="1">
      <c r="B67" s="316"/>
      <c r="C67" s="322"/>
      <c r="D67" s="320" t="s">
        <v>3042</v>
      </c>
      <c r="E67" s="320"/>
      <c r="F67" s="320"/>
      <c r="G67" s="320"/>
      <c r="H67" s="320"/>
      <c r="I67" s="320"/>
      <c r="J67" s="320"/>
      <c r="K67" s="318"/>
    </row>
    <row r="68" s="1" customFormat="1" ht="15" customHeight="1">
      <c r="B68" s="316"/>
      <c r="C68" s="322"/>
      <c r="D68" s="320" t="s">
        <v>3043</v>
      </c>
      <c r="E68" s="320"/>
      <c r="F68" s="320"/>
      <c r="G68" s="320"/>
      <c r="H68" s="320"/>
      <c r="I68" s="320"/>
      <c r="J68" s="320"/>
      <c r="K68" s="318"/>
    </row>
    <row r="69" s="1" customFormat="1" ht="15" customHeight="1">
      <c r="B69" s="316"/>
      <c r="C69" s="322"/>
      <c r="D69" s="320" t="s">
        <v>3044</v>
      </c>
      <c r="E69" s="320"/>
      <c r="F69" s="320"/>
      <c r="G69" s="320"/>
      <c r="H69" s="320"/>
      <c r="I69" s="320"/>
      <c r="J69" s="320"/>
      <c r="K69" s="318"/>
    </row>
    <row r="70" s="1" customFormat="1" ht="15" customHeight="1">
      <c r="B70" s="316"/>
      <c r="C70" s="322"/>
      <c r="D70" s="320" t="s">
        <v>3045</v>
      </c>
      <c r="E70" s="320"/>
      <c r="F70" s="320"/>
      <c r="G70" s="320"/>
      <c r="H70" s="320"/>
      <c r="I70" s="320"/>
      <c r="J70" s="320"/>
      <c r="K70" s="318"/>
    </row>
    <row r="71" s="1" customFormat="1" ht="12.75" customHeight="1">
      <c r="B71" s="327"/>
      <c r="C71" s="328"/>
      <c r="D71" s="328"/>
      <c r="E71" s="328"/>
      <c r="F71" s="328"/>
      <c r="G71" s="328"/>
      <c r="H71" s="328"/>
      <c r="I71" s="328"/>
      <c r="J71" s="328"/>
      <c r="K71" s="329"/>
    </row>
    <row r="72" s="1" customFormat="1" ht="18.75" customHeight="1">
      <c r="B72" s="330"/>
      <c r="C72" s="330"/>
      <c r="D72" s="330"/>
      <c r="E72" s="330"/>
      <c r="F72" s="330"/>
      <c r="G72" s="330"/>
      <c r="H72" s="330"/>
      <c r="I72" s="330"/>
      <c r="J72" s="330"/>
      <c r="K72" s="331"/>
    </row>
    <row r="73" s="1" customFormat="1" ht="18.75" customHeight="1">
      <c r="B73" s="331"/>
      <c r="C73" s="331"/>
      <c r="D73" s="331"/>
      <c r="E73" s="331"/>
      <c r="F73" s="331"/>
      <c r="G73" s="331"/>
      <c r="H73" s="331"/>
      <c r="I73" s="331"/>
      <c r="J73" s="331"/>
      <c r="K73" s="331"/>
    </row>
    <row r="74" s="1" customFormat="1" ht="7.5" customHeight="1">
      <c r="B74" s="332"/>
      <c r="C74" s="333"/>
      <c r="D74" s="333"/>
      <c r="E74" s="333"/>
      <c r="F74" s="333"/>
      <c r="G74" s="333"/>
      <c r="H74" s="333"/>
      <c r="I74" s="333"/>
      <c r="J74" s="333"/>
      <c r="K74" s="334"/>
    </row>
    <row r="75" s="1" customFormat="1" ht="45" customHeight="1">
      <c r="B75" s="335"/>
      <c r="C75" s="336" t="s">
        <v>3046</v>
      </c>
      <c r="D75" s="336"/>
      <c r="E75" s="336"/>
      <c r="F75" s="336"/>
      <c r="G75" s="336"/>
      <c r="H75" s="336"/>
      <c r="I75" s="336"/>
      <c r="J75" s="336"/>
      <c r="K75" s="337"/>
    </row>
    <row r="76" s="1" customFormat="1" ht="17.25" customHeight="1">
      <c r="B76" s="335"/>
      <c r="C76" s="338" t="s">
        <v>3047</v>
      </c>
      <c r="D76" s="338"/>
      <c r="E76" s="338"/>
      <c r="F76" s="338" t="s">
        <v>3048</v>
      </c>
      <c r="G76" s="339"/>
      <c r="H76" s="338" t="s">
        <v>56</v>
      </c>
      <c r="I76" s="338" t="s">
        <v>59</v>
      </c>
      <c r="J76" s="338" t="s">
        <v>3049</v>
      </c>
      <c r="K76" s="337"/>
    </row>
    <row r="77" s="1" customFormat="1" ht="17.25" customHeight="1">
      <c r="B77" s="335"/>
      <c r="C77" s="340" t="s">
        <v>3050</v>
      </c>
      <c r="D77" s="340"/>
      <c r="E77" s="340"/>
      <c r="F77" s="341" t="s">
        <v>3051</v>
      </c>
      <c r="G77" s="342"/>
      <c r="H77" s="340"/>
      <c r="I77" s="340"/>
      <c r="J77" s="340" t="s">
        <v>3052</v>
      </c>
      <c r="K77" s="337"/>
    </row>
    <row r="78" s="1" customFormat="1" ht="5.25" customHeight="1">
      <c r="B78" s="335"/>
      <c r="C78" s="343"/>
      <c r="D78" s="343"/>
      <c r="E78" s="343"/>
      <c r="F78" s="343"/>
      <c r="G78" s="344"/>
      <c r="H78" s="343"/>
      <c r="I78" s="343"/>
      <c r="J78" s="343"/>
      <c r="K78" s="337"/>
    </row>
    <row r="79" s="1" customFormat="1" ht="15" customHeight="1">
      <c r="B79" s="335"/>
      <c r="C79" s="323" t="s">
        <v>55</v>
      </c>
      <c r="D79" s="345"/>
      <c r="E79" s="345"/>
      <c r="F79" s="346" t="s">
        <v>3053</v>
      </c>
      <c r="G79" s="347"/>
      <c r="H79" s="323" t="s">
        <v>3054</v>
      </c>
      <c r="I79" s="323" t="s">
        <v>3055</v>
      </c>
      <c r="J79" s="323">
        <v>20</v>
      </c>
      <c r="K79" s="337"/>
    </row>
    <row r="80" s="1" customFormat="1" ht="15" customHeight="1">
      <c r="B80" s="335"/>
      <c r="C80" s="323" t="s">
        <v>3056</v>
      </c>
      <c r="D80" s="323"/>
      <c r="E80" s="323"/>
      <c r="F80" s="346" t="s">
        <v>3053</v>
      </c>
      <c r="G80" s="347"/>
      <c r="H80" s="323" t="s">
        <v>3057</v>
      </c>
      <c r="I80" s="323" t="s">
        <v>3055</v>
      </c>
      <c r="J80" s="323">
        <v>120</v>
      </c>
      <c r="K80" s="337"/>
    </row>
    <row r="81" s="1" customFormat="1" ht="15" customHeight="1">
      <c r="B81" s="348"/>
      <c r="C81" s="323" t="s">
        <v>3058</v>
      </c>
      <c r="D81" s="323"/>
      <c r="E81" s="323"/>
      <c r="F81" s="346" t="s">
        <v>3059</v>
      </c>
      <c r="G81" s="347"/>
      <c r="H81" s="323" t="s">
        <v>3060</v>
      </c>
      <c r="I81" s="323" t="s">
        <v>3055</v>
      </c>
      <c r="J81" s="323">
        <v>50</v>
      </c>
      <c r="K81" s="337"/>
    </row>
    <row r="82" s="1" customFormat="1" ht="15" customHeight="1">
      <c r="B82" s="348"/>
      <c r="C82" s="323" t="s">
        <v>3061</v>
      </c>
      <c r="D82" s="323"/>
      <c r="E82" s="323"/>
      <c r="F82" s="346" t="s">
        <v>3053</v>
      </c>
      <c r="G82" s="347"/>
      <c r="H82" s="323" t="s">
        <v>3062</v>
      </c>
      <c r="I82" s="323" t="s">
        <v>3063</v>
      </c>
      <c r="J82" s="323"/>
      <c r="K82" s="337"/>
    </row>
    <row r="83" s="1" customFormat="1" ht="15" customHeight="1">
      <c r="B83" s="348"/>
      <c r="C83" s="349" t="s">
        <v>3064</v>
      </c>
      <c r="D83" s="349"/>
      <c r="E83" s="349"/>
      <c r="F83" s="350" t="s">
        <v>3059</v>
      </c>
      <c r="G83" s="349"/>
      <c r="H83" s="349" t="s">
        <v>3065</v>
      </c>
      <c r="I83" s="349" t="s">
        <v>3055</v>
      </c>
      <c r="J83" s="349">
        <v>15</v>
      </c>
      <c r="K83" s="337"/>
    </row>
    <row r="84" s="1" customFormat="1" ht="15" customHeight="1">
      <c r="B84" s="348"/>
      <c r="C84" s="349" t="s">
        <v>3066</v>
      </c>
      <c r="D84" s="349"/>
      <c r="E84" s="349"/>
      <c r="F84" s="350" t="s">
        <v>3059</v>
      </c>
      <c r="G84" s="349"/>
      <c r="H84" s="349" t="s">
        <v>3067</v>
      </c>
      <c r="I84" s="349" t="s">
        <v>3055</v>
      </c>
      <c r="J84" s="349">
        <v>15</v>
      </c>
      <c r="K84" s="337"/>
    </row>
    <row r="85" s="1" customFormat="1" ht="15" customHeight="1">
      <c r="B85" s="348"/>
      <c r="C85" s="349" t="s">
        <v>3068</v>
      </c>
      <c r="D85" s="349"/>
      <c r="E85" s="349"/>
      <c r="F85" s="350" t="s">
        <v>3059</v>
      </c>
      <c r="G85" s="349"/>
      <c r="H85" s="349" t="s">
        <v>3069</v>
      </c>
      <c r="I85" s="349" t="s">
        <v>3055</v>
      </c>
      <c r="J85" s="349">
        <v>20</v>
      </c>
      <c r="K85" s="337"/>
    </row>
    <row r="86" s="1" customFormat="1" ht="15" customHeight="1">
      <c r="B86" s="348"/>
      <c r="C86" s="349" t="s">
        <v>3070</v>
      </c>
      <c r="D86" s="349"/>
      <c r="E86" s="349"/>
      <c r="F86" s="350" t="s">
        <v>3059</v>
      </c>
      <c r="G86" s="349"/>
      <c r="H86" s="349" t="s">
        <v>3071</v>
      </c>
      <c r="I86" s="349" t="s">
        <v>3055</v>
      </c>
      <c r="J86" s="349">
        <v>20</v>
      </c>
      <c r="K86" s="337"/>
    </row>
    <row r="87" s="1" customFormat="1" ht="15" customHeight="1">
      <c r="B87" s="348"/>
      <c r="C87" s="323" t="s">
        <v>3072</v>
      </c>
      <c r="D87" s="323"/>
      <c r="E87" s="323"/>
      <c r="F87" s="346" t="s">
        <v>3059</v>
      </c>
      <c r="G87" s="347"/>
      <c r="H87" s="323" t="s">
        <v>3073</v>
      </c>
      <c r="I87" s="323" t="s">
        <v>3055</v>
      </c>
      <c r="J87" s="323">
        <v>50</v>
      </c>
      <c r="K87" s="337"/>
    </row>
    <row r="88" s="1" customFormat="1" ht="15" customHeight="1">
      <c r="B88" s="348"/>
      <c r="C88" s="323" t="s">
        <v>3074</v>
      </c>
      <c r="D88" s="323"/>
      <c r="E88" s="323"/>
      <c r="F88" s="346" t="s">
        <v>3059</v>
      </c>
      <c r="G88" s="347"/>
      <c r="H88" s="323" t="s">
        <v>3075</v>
      </c>
      <c r="I88" s="323" t="s">
        <v>3055</v>
      </c>
      <c r="J88" s="323">
        <v>20</v>
      </c>
      <c r="K88" s="337"/>
    </row>
    <row r="89" s="1" customFormat="1" ht="15" customHeight="1">
      <c r="B89" s="348"/>
      <c r="C89" s="323" t="s">
        <v>3076</v>
      </c>
      <c r="D89" s="323"/>
      <c r="E89" s="323"/>
      <c r="F89" s="346" t="s">
        <v>3059</v>
      </c>
      <c r="G89" s="347"/>
      <c r="H89" s="323" t="s">
        <v>3077</v>
      </c>
      <c r="I89" s="323" t="s">
        <v>3055</v>
      </c>
      <c r="J89" s="323">
        <v>20</v>
      </c>
      <c r="K89" s="337"/>
    </row>
    <row r="90" s="1" customFormat="1" ht="15" customHeight="1">
      <c r="B90" s="348"/>
      <c r="C90" s="323" t="s">
        <v>3078</v>
      </c>
      <c r="D90" s="323"/>
      <c r="E90" s="323"/>
      <c r="F90" s="346" t="s">
        <v>3059</v>
      </c>
      <c r="G90" s="347"/>
      <c r="H90" s="323" t="s">
        <v>3079</v>
      </c>
      <c r="I90" s="323" t="s">
        <v>3055</v>
      </c>
      <c r="J90" s="323">
        <v>50</v>
      </c>
      <c r="K90" s="337"/>
    </row>
    <row r="91" s="1" customFormat="1" ht="15" customHeight="1">
      <c r="B91" s="348"/>
      <c r="C91" s="323" t="s">
        <v>3080</v>
      </c>
      <c r="D91" s="323"/>
      <c r="E91" s="323"/>
      <c r="F91" s="346" t="s">
        <v>3059</v>
      </c>
      <c r="G91" s="347"/>
      <c r="H91" s="323" t="s">
        <v>3080</v>
      </c>
      <c r="I91" s="323" t="s">
        <v>3055</v>
      </c>
      <c r="J91" s="323">
        <v>50</v>
      </c>
      <c r="K91" s="337"/>
    </row>
    <row r="92" s="1" customFormat="1" ht="15" customHeight="1">
      <c r="B92" s="348"/>
      <c r="C92" s="323" t="s">
        <v>3081</v>
      </c>
      <c r="D92" s="323"/>
      <c r="E92" s="323"/>
      <c r="F92" s="346" t="s">
        <v>3059</v>
      </c>
      <c r="G92" s="347"/>
      <c r="H92" s="323" t="s">
        <v>3082</v>
      </c>
      <c r="I92" s="323" t="s">
        <v>3055</v>
      </c>
      <c r="J92" s="323">
        <v>255</v>
      </c>
      <c r="K92" s="337"/>
    </row>
    <row r="93" s="1" customFormat="1" ht="15" customHeight="1">
      <c r="B93" s="348"/>
      <c r="C93" s="323" t="s">
        <v>3083</v>
      </c>
      <c r="D93" s="323"/>
      <c r="E93" s="323"/>
      <c r="F93" s="346" t="s">
        <v>3053</v>
      </c>
      <c r="G93" s="347"/>
      <c r="H93" s="323" t="s">
        <v>3084</v>
      </c>
      <c r="I93" s="323" t="s">
        <v>3085</v>
      </c>
      <c r="J93" s="323"/>
      <c r="K93" s="337"/>
    </row>
    <row r="94" s="1" customFormat="1" ht="15" customHeight="1">
      <c r="B94" s="348"/>
      <c r="C94" s="323" t="s">
        <v>3086</v>
      </c>
      <c r="D94" s="323"/>
      <c r="E94" s="323"/>
      <c r="F94" s="346" t="s">
        <v>3053</v>
      </c>
      <c r="G94" s="347"/>
      <c r="H94" s="323" t="s">
        <v>3087</v>
      </c>
      <c r="I94" s="323" t="s">
        <v>3088</v>
      </c>
      <c r="J94" s="323"/>
      <c r="K94" s="337"/>
    </row>
    <row r="95" s="1" customFormat="1" ht="15" customHeight="1">
      <c r="B95" s="348"/>
      <c r="C95" s="323" t="s">
        <v>3089</v>
      </c>
      <c r="D95" s="323"/>
      <c r="E95" s="323"/>
      <c r="F95" s="346" t="s">
        <v>3053</v>
      </c>
      <c r="G95" s="347"/>
      <c r="H95" s="323" t="s">
        <v>3089</v>
      </c>
      <c r="I95" s="323" t="s">
        <v>3088</v>
      </c>
      <c r="J95" s="323"/>
      <c r="K95" s="337"/>
    </row>
    <row r="96" s="1" customFormat="1" ht="15" customHeight="1">
      <c r="B96" s="348"/>
      <c r="C96" s="323" t="s">
        <v>40</v>
      </c>
      <c r="D96" s="323"/>
      <c r="E96" s="323"/>
      <c r="F96" s="346" t="s">
        <v>3053</v>
      </c>
      <c r="G96" s="347"/>
      <c r="H96" s="323" t="s">
        <v>3090</v>
      </c>
      <c r="I96" s="323" t="s">
        <v>3088</v>
      </c>
      <c r="J96" s="323"/>
      <c r="K96" s="337"/>
    </row>
    <row r="97" s="1" customFormat="1" ht="15" customHeight="1">
      <c r="B97" s="348"/>
      <c r="C97" s="323" t="s">
        <v>50</v>
      </c>
      <c r="D97" s="323"/>
      <c r="E97" s="323"/>
      <c r="F97" s="346" t="s">
        <v>3053</v>
      </c>
      <c r="G97" s="347"/>
      <c r="H97" s="323" t="s">
        <v>3091</v>
      </c>
      <c r="I97" s="323" t="s">
        <v>3088</v>
      </c>
      <c r="J97" s="323"/>
      <c r="K97" s="337"/>
    </row>
    <row r="98" s="1" customFormat="1" ht="15" customHeight="1">
      <c r="B98" s="351"/>
      <c r="C98" s="352"/>
      <c r="D98" s="352"/>
      <c r="E98" s="352"/>
      <c r="F98" s="352"/>
      <c r="G98" s="352"/>
      <c r="H98" s="352"/>
      <c r="I98" s="352"/>
      <c r="J98" s="352"/>
      <c r="K98" s="353"/>
    </row>
    <row r="99" s="1" customFormat="1" ht="18.75" customHeight="1">
      <c r="B99" s="354"/>
      <c r="C99" s="355"/>
      <c r="D99" s="355"/>
      <c r="E99" s="355"/>
      <c r="F99" s="355"/>
      <c r="G99" s="355"/>
      <c r="H99" s="355"/>
      <c r="I99" s="355"/>
      <c r="J99" s="355"/>
      <c r="K99" s="354"/>
    </row>
    <row r="100" s="1" customFormat="1" ht="18.75" customHeight="1"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</row>
    <row r="101" s="1" customFormat="1" ht="7.5" customHeight="1">
      <c r="B101" s="332"/>
      <c r="C101" s="333"/>
      <c r="D101" s="333"/>
      <c r="E101" s="333"/>
      <c r="F101" s="333"/>
      <c r="G101" s="333"/>
      <c r="H101" s="333"/>
      <c r="I101" s="333"/>
      <c r="J101" s="333"/>
      <c r="K101" s="334"/>
    </row>
    <row r="102" s="1" customFormat="1" ht="45" customHeight="1">
      <c r="B102" s="335"/>
      <c r="C102" s="336" t="s">
        <v>3092</v>
      </c>
      <c r="D102" s="336"/>
      <c r="E102" s="336"/>
      <c r="F102" s="336"/>
      <c r="G102" s="336"/>
      <c r="H102" s="336"/>
      <c r="I102" s="336"/>
      <c r="J102" s="336"/>
      <c r="K102" s="337"/>
    </row>
    <row r="103" s="1" customFormat="1" ht="17.25" customHeight="1">
      <c r="B103" s="335"/>
      <c r="C103" s="338" t="s">
        <v>3047</v>
      </c>
      <c r="D103" s="338"/>
      <c r="E103" s="338"/>
      <c r="F103" s="338" t="s">
        <v>3048</v>
      </c>
      <c r="G103" s="339"/>
      <c r="H103" s="338" t="s">
        <v>56</v>
      </c>
      <c r="I103" s="338" t="s">
        <v>59</v>
      </c>
      <c r="J103" s="338" t="s">
        <v>3049</v>
      </c>
      <c r="K103" s="337"/>
    </row>
    <row r="104" s="1" customFormat="1" ht="17.25" customHeight="1">
      <c r="B104" s="335"/>
      <c r="C104" s="340" t="s">
        <v>3050</v>
      </c>
      <c r="D104" s="340"/>
      <c r="E104" s="340"/>
      <c r="F104" s="341" t="s">
        <v>3051</v>
      </c>
      <c r="G104" s="342"/>
      <c r="H104" s="340"/>
      <c r="I104" s="340"/>
      <c r="J104" s="340" t="s">
        <v>3052</v>
      </c>
      <c r="K104" s="337"/>
    </row>
    <row r="105" s="1" customFormat="1" ht="5.25" customHeight="1">
      <c r="B105" s="335"/>
      <c r="C105" s="338"/>
      <c r="D105" s="338"/>
      <c r="E105" s="338"/>
      <c r="F105" s="338"/>
      <c r="G105" s="356"/>
      <c r="H105" s="338"/>
      <c r="I105" s="338"/>
      <c r="J105" s="338"/>
      <c r="K105" s="337"/>
    </row>
    <row r="106" s="1" customFormat="1" ht="15" customHeight="1">
      <c r="B106" s="335"/>
      <c r="C106" s="323" t="s">
        <v>55</v>
      </c>
      <c r="D106" s="345"/>
      <c r="E106" s="345"/>
      <c r="F106" s="346" t="s">
        <v>3053</v>
      </c>
      <c r="G106" s="323"/>
      <c r="H106" s="323" t="s">
        <v>3093</v>
      </c>
      <c r="I106" s="323" t="s">
        <v>3055</v>
      </c>
      <c r="J106" s="323">
        <v>20</v>
      </c>
      <c r="K106" s="337"/>
    </row>
    <row r="107" s="1" customFormat="1" ht="15" customHeight="1">
      <c r="B107" s="335"/>
      <c r="C107" s="323" t="s">
        <v>3056</v>
      </c>
      <c r="D107" s="323"/>
      <c r="E107" s="323"/>
      <c r="F107" s="346" t="s">
        <v>3053</v>
      </c>
      <c r="G107" s="323"/>
      <c r="H107" s="323" t="s">
        <v>3093</v>
      </c>
      <c r="I107" s="323" t="s">
        <v>3055</v>
      </c>
      <c r="J107" s="323">
        <v>120</v>
      </c>
      <c r="K107" s="337"/>
    </row>
    <row r="108" s="1" customFormat="1" ht="15" customHeight="1">
      <c r="B108" s="348"/>
      <c r="C108" s="323" t="s">
        <v>3058</v>
      </c>
      <c r="D108" s="323"/>
      <c r="E108" s="323"/>
      <c r="F108" s="346" t="s">
        <v>3059</v>
      </c>
      <c r="G108" s="323"/>
      <c r="H108" s="323" t="s">
        <v>3093</v>
      </c>
      <c r="I108" s="323" t="s">
        <v>3055</v>
      </c>
      <c r="J108" s="323">
        <v>50</v>
      </c>
      <c r="K108" s="337"/>
    </row>
    <row r="109" s="1" customFormat="1" ht="15" customHeight="1">
      <c r="B109" s="348"/>
      <c r="C109" s="323" t="s">
        <v>3061</v>
      </c>
      <c r="D109" s="323"/>
      <c r="E109" s="323"/>
      <c r="F109" s="346" t="s">
        <v>3053</v>
      </c>
      <c r="G109" s="323"/>
      <c r="H109" s="323" t="s">
        <v>3093</v>
      </c>
      <c r="I109" s="323" t="s">
        <v>3063</v>
      </c>
      <c r="J109" s="323"/>
      <c r="K109" s="337"/>
    </row>
    <row r="110" s="1" customFormat="1" ht="15" customHeight="1">
      <c r="B110" s="348"/>
      <c r="C110" s="323" t="s">
        <v>3072</v>
      </c>
      <c r="D110" s="323"/>
      <c r="E110" s="323"/>
      <c r="F110" s="346" t="s">
        <v>3059</v>
      </c>
      <c r="G110" s="323"/>
      <c r="H110" s="323" t="s">
        <v>3093</v>
      </c>
      <c r="I110" s="323" t="s">
        <v>3055</v>
      </c>
      <c r="J110" s="323">
        <v>50</v>
      </c>
      <c r="K110" s="337"/>
    </row>
    <row r="111" s="1" customFormat="1" ht="15" customHeight="1">
      <c r="B111" s="348"/>
      <c r="C111" s="323" t="s">
        <v>3080</v>
      </c>
      <c r="D111" s="323"/>
      <c r="E111" s="323"/>
      <c r="F111" s="346" t="s">
        <v>3059</v>
      </c>
      <c r="G111" s="323"/>
      <c r="H111" s="323" t="s">
        <v>3093</v>
      </c>
      <c r="I111" s="323" t="s">
        <v>3055</v>
      </c>
      <c r="J111" s="323">
        <v>50</v>
      </c>
      <c r="K111" s="337"/>
    </row>
    <row r="112" s="1" customFormat="1" ht="15" customHeight="1">
      <c r="B112" s="348"/>
      <c r="C112" s="323" t="s">
        <v>3078</v>
      </c>
      <c r="D112" s="323"/>
      <c r="E112" s="323"/>
      <c r="F112" s="346" t="s">
        <v>3059</v>
      </c>
      <c r="G112" s="323"/>
      <c r="H112" s="323" t="s">
        <v>3093</v>
      </c>
      <c r="I112" s="323" t="s">
        <v>3055</v>
      </c>
      <c r="J112" s="323">
        <v>50</v>
      </c>
      <c r="K112" s="337"/>
    </row>
    <row r="113" s="1" customFormat="1" ht="15" customHeight="1">
      <c r="B113" s="348"/>
      <c r="C113" s="323" t="s">
        <v>55</v>
      </c>
      <c r="D113" s="323"/>
      <c r="E113" s="323"/>
      <c r="F113" s="346" t="s">
        <v>3053</v>
      </c>
      <c r="G113" s="323"/>
      <c r="H113" s="323" t="s">
        <v>3094</v>
      </c>
      <c r="I113" s="323" t="s">
        <v>3055</v>
      </c>
      <c r="J113" s="323">
        <v>20</v>
      </c>
      <c r="K113" s="337"/>
    </row>
    <row r="114" s="1" customFormat="1" ht="15" customHeight="1">
      <c r="B114" s="348"/>
      <c r="C114" s="323" t="s">
        <v>3095</v>
      </c>
      <c r="D114" s="323"/>
      <c r="E114" s="323"/>
      <c r="F114" s="346" t="s">
        <v>3053</v>
      </c>
      <c r="G114" s="323"/>
      <c r="H114" s="323" t="s">
        <v>3096</v>
      </c>
      <c r="I114" s="323" t="s">
        <v>3055</v>
      </c>
      <c r="J114" s="323">
        <v>120</v>
      </c>
      <c r="K114" s="337"/>
    </row>
    <row r="115" s="1" customFormat="1" ht="15" customHeight="1">
      <c r="B115" s="348"/>
      <c r="C115" s="323" t="s">
        <v>40</v>
      </c>
      <c r="D115" s="323"/>
      <c r="E115" s="323"/>
      <c r="F115" s="346" t="s">
        <v>3053</v>
      </c>
      <c r="G115" s="323"/>
      <c r="H115" s="323" t="s">
        <v>3097</v>
      </c>
      <c r="I115" s="323" t="s">
        <v>3088</v>
      </c>
      <c r="J115" s="323"/>
      <c r="K115" s="337"/>
    </row>
    <row r="116" s="1" customFormat="1" ht="15" customHeight="1">
      <c r="B116" s="348"/>
      <c r="C116" s="323" t="s">
        <v>50</v>
      </c>
      <c r="D116" s="323"/>
      <c r="E116" s="323"/>
      <c r="F116" s="346" t="s">
        <v>3053</v>
      </c>
      <c r="G116" s="323"/>
      <c r="H116" s="323" t="s">
        <v>3098</v>
      </c>
      <c r="I116" s="323" t="s">
        <v>3088</v>
      </c>
      <c r="J116" s="323"/>
      <c r="K116" s="337"/>
    </row>
    <row r="117" s="1" customFormat="1" ht="15" customHeight="1">
      <c r="B117" s="348"/>
      <c r="C117" s="323" t="s">
        <v>59</v>
      </c>
      <c r="D117" s="323"/>
      <c r="E117" s="323"/>
      <c r="F117" s="346" t="s">
        <v>3053</v>
      </c>
      <c r="G117" s="323"/>
      <c r="H117" s="323" t="s">
        <v>3099</v>
      </c>
      <c r="I117" s="323" t="s">
        <v>3100</v>
      </c>
      <c r="J117" s="323"/>
      <c r="K117" s="337"/>
    </row>
    <row r="118" s="1" customFormat="1" ht="15" customHeight="1">
      <c r="B118" s="351"/>
      <c r="C118" s="357"/>
      <c r="D118" s="357"/>
      <c r="E118" s="357"/>
      <c r="F118" s="357"/>
      <c r="G118" s="357"/>
      <c r="H118" s="357"/>
      <c r="I118" s="357"/>
      <c r="J118" s="357"/>
      <c r="K118" s="353"/>
    </row>
    <row r="119" s="1" customFormat="1" ht="18.75" customHeight="1">
      <c r="B119" s="358"/>
      <c r="C119" s="359"/>
      <c r="D119" s="359"/>
      <c r="E119" s="359"/>
      <c r="F119" s="360"/>
      <c r="G119" s="359"/>
      <c r="H119" s="359"/>
      <c r="I119" s="359"/>
      <c r="J119" s="359"/>
      <c r="K119" s="358"/>
    </row>
    <row r="120" s="1" customFormat="1" ht="18.75" customHeight="1">
      <c r="B120" s="331"/>
      <c r="C120" s="331"/>
      <c r="D120" s="331"/>
      <c r="E120" s="331"/>
      <c r="F120" s="331"/>
      <c r="G120" s="331"/>
      <c r="H120" s="331"/>
      <c r="I120" s="331"/>
      <c r="J120" s="331"/>
      <c r="K120" s="331"/>
    </row>
    <row r="121" s="1" customFormat="1" ht="7.5" customHeight="1">
      <c r="B121" s="361"/>
      <c r="C121" s="362"/>
      <c r="D121" s="362"/>
      <c r="E121" s="362"/>
      <c r="F121" s="362"/>
      <c r="G121" s="362"/>
      <c r="H121" s="362"/>
      <c r="I121" s="362"/>
      <c r="J121" s="362"/>
      <c r="K121" s="363"/>
    </row>
    <row r="122" s="1" customFormat="1" ht="45" customHeight="1">
      <c r="B122" s="364"/>
      <c r="C122" s="314" t="s">
        <v>3101</v>
      </c>
      <c r="D122" s="314"/>
      <c r="E122" s="314"/>
      <c r="F122" s="314"/>
      <c r="G122" s="314"/>
      <c r="H122" s="314"/>
      <c r="I122" s="314"/>
      <c r="J122" s="314"/>
      <c r="K122" s="365"/>
    </row>
    <row r="123" s="1" customFormat="1" ht="17.25" customHeight="1">
      <c r="B123" s="366"/>
      <c r="C123" s="338" t="s">
        <v>3047</v>
      </c>
      <c r="D123" s="338"/>
      <c r="E123" s="338"/>
      <c r="F123" s="338" t="s">
        <v>3048</v>
      </c>
      <c r="G123" s="339"/>
      <c r="H123" s="338" t="s">
        <v>56</v>
      </c>
      <c r="I123" s="338" t="s">
        <v>59</v>
      </c>
      <c r="J123" s="338" t="s">
        <v>3049</v>
      </c>
      <c r="K123" s="367"/>
    </row>
    <row r="124" s="1" customFormat="1" ht="17.25" customHeight="1">
      <c r="B124" s="366"/>
      <c r="C124" s="340" t="s">
        <v>3050</v>
      </c>
      <c r="D124" s="340"/>
      <c r="E124" s="340"/>
      <c r="F124" s="341" t="s">
        <v>3051</v>
      </c>
      <c r="G124" s="342"/>
      <c r="H124" s="340"/>
      <c r="I124" s="340"/>
      <c r="J124" s="340" t="s">
        <v>3052</v>
      </c>
      <c r="K124" s="367"/>
    </row>
    <row r="125" s="1" customFormat="1" ht="5.25" customHeight="1">
      <c r="B125" s="368"/>
      <c r="C125" s="343"/>
      <c r="D125" s="343"/>
      <c r="E125" s="343"/>
      <c r="F125" s="343"/>
      <c r="G125" s="369"/>
      <c r="H125" s="343"/>
      <c r="I125" s="343"/>
      <c r="J125" s="343"/>
      <c r="K125" s="370"/>
    </row>
    <row r="126" s="1" customFormat="1" ht="15" customHeight="1">
      <c r="B126" s="368"/>
      <c r="C126" s="323" t="s">
        <v>3056</v>
      </c>
      <c r="D126" s="345"/>
      <c r="E126" s="345"/>
      <c r="F126" s="346" t="s">
        <v>3053</v>
      </c>
      <c r="G126" s="323"/>
      <c r="H126" s="323" t="s">
        <v>3093</v>
      </c>
      <c r="I126" s="323" t="s">
        <v>3055</v>
      </c>
      <c r="J126" s="323">
        <v>120</v>
      </c>
      <c r="K126" s="371"/>
    </row>
    <row r="127" s="1" customFormat="1" ht="15" customHeight="1">
      <c r="B127" s="368"/>
      <c r="C127" s="323" t="s">
        <v>3102</v>
      </c>
      <c r="D127" s="323"/>
      <c r="E127" s="323"/>
      <c r="F127" s="346" t="s">
        <v>3053</v>
      </c>
      <c r="G127" s="323"/>
      <c r="H127" s="323" t="s">
        <v>3103</v>
      </c>
      <c r="I127" s="323" t="s">
        <v>3055</v>
      </c>
      <c r="J127" s="323" t="s">
        <v>3104</v>
      </c>
      <c r="K127" s="371"/>
    </row>
    <row r="128" s="1" customFormat="1" ht="15" customHeight="1">
      <c r="B128" s="368"/>
      <c r="C128" s="323" t="s">
        <v>86</v>
      </c>
      <c r="D128" s="323"/>
      <c r="E128" s="323"/>
      <c r="F128" s="346" t="s">
        <v>3053</v>
      </c>
      <c r="G128" s="323"/>
      <c r="H128" s="323" t="s">
        <v>3105</v>
      </c>
      <c r="I128" s="323" t="s">
        <v>3055</v>
      </c>
      <c r="J128" s="323" t="s">
        <v>3104</v>
      </c>
      <c r="K128" s="371"/>
    </row>
    <row r="129" s="1" customFormat="1" ht="15" customHeight="1">
      <c r="B129" s="368"/>
      <c r="C129" s="323" t="s">
        <v>3064</v>
      </c>
      <c r="D129" s="323"/>
      <c r="E129" s="323"/>
      <c r="F129" s="346" t="s">
        <v>3059</v>
      </c>
      <c r="G129" s="323"/>
      <c r="H129" s="323" t="s">
        <v>3065</v>
      </c>
      <c r="I129" s="323" t="s">
        <v>3055</v>
      </c>
      <c r="J129" s="323">
        <v>15</v>
      </c>
      <c r="K129" s="371"/>
    </row>
    <row r="130" s="1" customFormat="1" ht="15" customHeight="1">
      <c r="B130" s="368"/>
      <c r="C130" s="349" t="s">
        <v>3066</v>
      </c>
      <c r="D130" s="349"/>
      <c r="E130" s="349"/>
      <c r="F130" s="350" t="s">
        <v>3059</v>
      </c>
      <c r="G130" s="349"/>
      <c r="H130" s="349" t="s">
        <v>3067</v>
      </c>
      <c r="I130" s="349" t="s">
        <v>3055</v>
      </c>
      <c r="J130" s="349">
        <v>15</v>
      </c>
      <c r="K130" s="371"/>
    </row>
    <row r="131" s="1" customFormat="1" ht="15" customHeight="1">
      <c r="B131" s="368"/>
      <c r="C131" s="349" t="s">
        <v>3068</v>
      </c>
      <c r="D131" s="349"/>
      <c r="E131" s="349"/>
      <c r="F131" s="350" t="s">
        <v>3059</v>
      </c>
      <c r="G131" s="349"/>
      <c r="H131" s="349" t="s">
        <v>3069</v>
      </c>
      <c r="I131" s="349" t="s">
        <v>3055</v>
      </c>
      <c r="J131" s="349">
        <v>20</v>
      </c>
      <c r="K131" s="371"/>
    </row>
    <row r="132" s="1" customFormat="1" ht="15" customHeight="1">
      <c r="B132" s="368"/>
      <c r="C132" s="349" t="s">
        <v>3070</v>
      </c>
      <c r="D132" s="349"/>
      <c r="E132" s="349"/>
      <c r="F132" s="350" t="s">
        <v>3059</v>
      </c>
      <c r="G132" s="349"/>
      <c r="H132" s="349" t="s">
        <v>3071</v>
      </c>
      <c r="I132" s="349" t="s">
        <v>3055</v>
      </c>
      <c r="J132" s="349">
        <v>20</v>
      </c>
      <c r="K132" s="371"/>
    </row>
    <row r="133" s="1" customFormat="1" ht="15" customHeight="1">
      <c r="B133" s="368"/>
      <c r="C133" s="323" t="s">
        <v>3058</v>
      </c>
      <c r="D133" s="323"/>
      <c r="E133" s="323"/>
      <c r="F133" s="346" t="s">
        <v>3059</v>
      </c>
      <c r="G133" s="323"/>
      <c r="H133" s="323" t="s">
        <v>3093</v>
      </c>
      <c r="I133" s="323" t="s">
        <v>3055</v>
      </c>
      <c r="J133" s="323">
        <v>50</v>
      </c>
      <c r="K133" s="371"/>
    </row>
    <row r="134" s="1" customFormat="1" ht="15" customHeight="1">
      <c r="B134" s="368"/>
      <c r="C134" s="323" t="s">
        <v>3072</v>
      </c>
      <c r="D134" s="323"/>
      <c r="E134" s="323"/>
      <c r="F134" s="346" t="s">
        <v>3059</v>
      </c>
      <c r="G134" s="323"/>
      <c r="H134" s="323" t="s">
        <v>3093</v>
      </c>
      <c r="I134" s="323" t="s">
        <v>3055</v>
      </c>
      <c r="J134" s="323">
        <v>50</v>
      </c>
      <c r="K134" s="371"/>
    </row>
    <row r="135" s="1" customFormat="1" ht="15" customHeight="1">
      <c r="B135" s="368"/>
      <c r="C135" s="323" t="s">
        <v>3078</v>
      </c>
      <c r="D135" s="323"/>
      <c r="E135" s="323"/>
      <c r="F135" s="346" t="s">
        <v>3059</v>
      </c>
      <c r="G135" s="323"/>
      <c r="H135" s="323" t="s">
        <v>3093</v>
      </c>
      <c r="I135" s="323" t="s">
        <v>3055</v>
      </c>
      <c r="J135" s="323">
        <v>50</v>
      </c>
      <c r="K135" s="371"/>
    </row>
    <row r="136" s="1" customFormat="1" ht="15" customHeight="1">
      <c r="B136" s="368"/>
      <c r="C136" s="323" t="s">
        <v>3080</v>
      </c>
      <c r="D136" s="323"/>
      <c r="E136" s="323"/>
      <c r="F136" s="346" t="s">
        <v>3059</v>
      </c>
      <c r="G136" s="323"/>
      <c r="H136" s="323" t="s">
        <v>3093</v>
      </c>
      <c r="I136" s="323" t="s">
        <v>3055</v>
      </c>
      <c r="J136" s="323">
        <v>50</v>
      </c>
      <c r="K136" s="371"/>
    </row>
    <row r="137" s="1" customFormat="1" ht="15" customHeight="1">
      <c r="B137" s="368"/>
      <c r="C137" s="323" t="s">
        <v>3081</v>
      </c>
      <c r="D137" s="323"/>
      <c r="E137" s="323"/>
      <c r="F137" s="346" t="s">
        <v>3059</v>
      </c>
      <c r="G137" s="323"/>
      <c r="H137" s="323" t="s">
        <v>3106</v>
      </c>
      <c r="I137" s="323" t="s">
        <v>3055</v>
      </c>
      <c r="J137" s="323">
        <v>255</v>
      </c>
      <c r="K137" s="371"/>
    </row>
    <row r="138" s="1" customFormat="1" ht="15" customHeight="1">
      <c r="B138" s="368"/>
      <c r="C138" s="323" t="s">
        <v>3083</v>
      </c>
      <c r="D138" s="323"/>
      <c r="E138" s="323"/>
      <c r="F138" s="346" t="s">
        <v>3053</v>
      </c>
      <c r="G138" s="323"/>
      <c r="H138" s="323" t="s">
        <v>3107</v>
      </c>
      <c r="I138" s="323" t="s">
        <v>3085</v>
      </c>
      <c r="J138" s="323"/>
      <c r="K138" s="371"/>
    </row>
    <row r="139" s="1" customFormat="1" ht="15" customHeight="1">
      <c r="B139" s="368"/>
      <c r="C139" s="323" t="s">
        <v>3086</v>
      </c>
      <c r="D139" s="323"/>
      <c r="E139" s="323"/>
      <c r="F139" s="346" t="s">
        <v>3053</v>
      </c>
      <c r="G139" s="323"/>
      <c r="H139" s="323" t="s">
        <v>3108</v>
      </c>
      <c r="I139" s="323" t="s">
        <v>3088</v>
      </c>
      <c r="J139" s="323"/>
      <c r="K139" s="371"/>
    </row>
    <row r="140" s="1" customFormat="1" ht="15" customHeight="1">
      <c r="B140" s="368"/>
      <c r="C140" s="323" t="s">
        <v>3089</v>
      </c>
      <c r="D140" s="323"/>
      <c r="E140" s="323"/>
      <c r="F140" s="346" t="s">
        <v>3053</v>
      </c>
      <c r="G140" s="323"/>
      <c r="H140" s="323" t="s">
        <v>3089</v>
      </c>
      <c r="I140" s="323" t="s">
        <v>3088</v>
      </c>
      <c r="J140" s="323"/>
      <c r="K140" s="371"/>
    </row>
    <row r="141" s="1" customFormat="1" ht="15" customHeight="1">
      <c r="B141" s="368"/>
      <c r="C141" s="323" t="s">
        <v>40</v>
      </c>
      <c r="D141" s="323"/>
      <c r="E141" s="323"/>
      <c r="F141" s="346" t="s">
        <v>3053</v>
      </c>
      <c r="G141" s="323"/>
      <c r="H141" s="323" t="s">
        <v>3109</v>
      </c>
      <c r="I141" s="323" t="s">
        <v>3088</v>
      </c>
      <c r="J141" s="323"/>
      <c r="K141" s="371"/>
    </row>
    <row r="142" s="1" customFormat="1" ht="15" customHeight="1">
      <c r="B142" s="368"/>
      <c r="C142" s="323" t="s">
        <v>3110</v>
      </c>
      <c r="D142" s="323"/>
      <c r="E142" s="323"/>
      <c r="F142" s="346" t="s">
        <v>3053</v>
      </c>
      <c r="G142" s="323"/>
      <c r="H142" s="323" t="s">
        <v>3111</v>
      </c>
      <c r="I142" s="323" t="s">
        <v>3088</v>
      </c>
      <c r="J142" s="323"/>
      <c r="K142" s="371"/>
    </row>
    <row r="143" s="1" customFormat="1" ht="15" customHeight="1">
      <c r="B143" s="372"/>
      <c r="C143" s="373"/>
      <c r="D143" s="373"/>
      <c r="E143" s="373"/>
      <c r="F143" s="373"/>
      <c r="G143" s="373"/>
      <c r="H143" s="373"/>
      <c r="I143" s="373"/>
      <c r="J143" s="373"/>
      <c r="K143" s="374"/>
    </row>
    <row r="144" s="1" customFormat="1" ht="18.75" customHeight="1">
      <c r="B144" s="359"/>
      <c r="C144" s="359"/>
      <c r="D144" s="359"/>
      <c r="E144" s="359"/>
      <c r="F144" s="360"/>
      <c r="G144" s="359"/>
      <c r="H144" s="359"/>
      <c r="I144" s="359"/>
      <c r="J144" s="359"/>
      <c r="K144" s="359"/>
    </row>
    <row r="145" s="1" customFormat="1" ht="18.75" customHeight="1"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</row>
    <row r="146" s="1" customFormat="1" ht="7.5" customHeight="1">
      <c r="B146" s="332"/>
      <c r="C146" s="333"/>
      <c r="D146" s="333"/>
      <c r="E146" s="333"/>
      <c r="F146" s="333"/>
      <c r="G146" s="333"/>
      <c r="H146" s="333"/>
      <c r="I146" s="333"/>
      <c r="J146" s="333"/>
      <c r="K146" s="334"/>
    </row>
    <row r="147" s="1" customFormat="1" ht="45" customHeight="1">
      <c r="B147" s="335"/>
      <c r="C147" s="336" t="s">
        <v>3112</v>
      </c>
      <c r="D147" s="336"/>
      <c r="E147" s="336"/>
      <c r="F147" s="336"/>
      <c r="G147" s="336"/>
      <c r="H147" s="336"/>
      <c r="I147" s="336"/>
      <c r="J147" s="336"/>
      <c r="K147" s="337"/>
    </row>
    <row r="148" s="1" customFormat="1" ht="17.25" customHeight="1">
      <c r="B148" s="335"/>
      <c r="C148" s="338" t="s">
        <v>3047</v>
      </c>
      <c r="D148" s="338"/>
      <c r="E148" s="338"/>
      <c r="F148" s="338" t="s">
        <v>3048</v>
      </c>
      <c r="G148" s="339"/>
      <c r="H148" s="338" t="s">
        <v>56</v>
      </c>
      <c r="I148" s="338" t="s">
        <v>59</v>
      </c>
      <c r="J148" s="338" t="s">
        <v>3049</v>
      </c>
      <c r="K148" s="337"/>
    </row>
    <row r="149" s="1" customFormat="1" ht="17.25" customHeight="1">
      <c r="B149" s="335"/>
      <c r="C149" s="340" t="s">
        <v>3050</v>
      </c>
      <c r="D149" s="340"/>
      <c r="E149" s="340"/>
      <c r="F149" s="341" t="s">
        <v>3051</v>
      </c>
      <c r="G149" s="342"/>
      <c r="H149" s="340"/>
      <c r="I149" s="340"/>
      <c r="J149" s="340" t="s">
        <v>3052</v>
      </c>
      <c r="K149" s="337"/>
    </row>
    <row r="150" s="1" customFormat="1" ht="5.25" customHeight="1">
      <c r="B150" s="348"/>
      <c r="C150" s="343"/>
      <c r="D150" s="343"/>
      <c r="E150" s="343"/>
      <c r="F150" s="343"/>
      <c r="G150" s="344"/>
      <c r="H150" s="343"/>
      <c r="I150" s="343"/>
      <c r="J150" s="343"/>
      <c r="K150" s="371"/>
    </row>
    <row r="151" s="1" customFormat="1" ht="15" customHeight="1">
      <c r="B151" s="348"/>
      <c r="C151" s="375" t="s">
        <v>3056</v>
      </c>
      <c r="D151" s="323"/>
      <c r="E151" s="323"/>
      <c r="F151" s="376" t="s">
        <v>3053</v>
      </c>
      <c r="G151" s="323"/>
      <c r="H151" s="375" t="s">
        <v>3093</v>
      </c>
      <c r="I151" s="375" t="s">
        <v>3055</v>
      </c>
      <c r="J151" s="375">
        <v>120</v>
      </c>
      <c r="K151" s="371"/>
    </row>
    <row r="152" s="1" customFormat="1" ht="15" customHeight="1">
      <c r="B152" s="348"/>
      <c r="C152" s="375" t="s">
        <v>3102</v>
      </c>
      <c r="D152" s="323"/>
      <c r="E152" s="323"/>
      <c r="F152" s="376" t="s">
        <v>3053</v>
      </c>
      <c r="G152" s="323"/>
      <c r="H152" s="375" t="s">
        <v>3113</v>
      </c>
      <c r="I152" s="375" t="s">
        <v>3055</v>
      </c>
      <c r="J152" s="375" t="s">
        <v>3104</v>
      </c>
      <c r="K152" s="371"/>
    </row>
    <row r="153" s="1" customFormat="1" ht="15" customHeight="1">
      <c r="B153" s="348"/>
      <c r="C153" s="375" t="s">
        <v>86</v>
      </c>
      <c r="D153" s="323"/>
      <c r="E153" s="323"/>
      <c r="F153" s="376" t="s">
        <v>3053</v>
      </c>
      <c r="G153" s="323"/>
      <c r="H153" s="375" t="s">
        <v>3114</v>
      </c>
      <c r="I153" s="375" t="s">
        <v>3055</v>
      </c>
      <c r="J153" s="375" t="s">
        <v>3104</v>
      </c>
      <c r="K153" s="371"/>
    </row>
    <row r="154" s="1" customFormat="1" ht="15" customHeight="1">
      <c r="B154" s="348"/>
      <c r="C154" s="375" t="s">
        <v>3058</v>
      </c>
      <c r="D154" s="323"/>
      <c r="E154" s="323"/>
      <c r="F154" s="376" t="s">
        <v>3059</v>
      </c>
      <c r="G154" s="323"/>
      <c r="H154" s="375" t="s">
        <v>3093</v>
      </c>
      <c r="I154" s="375" t="s">
        <v>3055</v>
      </c>
      <c r="J154" s="375">
        <v>50</v>
      </c>
      <c r="K154" s="371"/>
    </row>
    <row r="155" s="1" customFormat="1" ht="15" customHeight="1">
      <c r="B155" s="348"/>
      <c r="C155" s="375" t="s">
        <v>3061</v>
      </c>
      <c r="D155" s="323"/>
      <c r="E155" s="323"/>
      <c r="F155" s="376" t="s">
        <v>3053</v>
      </c>
      <c r="G155" s="323"/>
      <c r="H155" s="375" t="s">
        <v>3093</v>
      </c>
      <c r="I155" s="375" t="s">
        <v>3063</v>
      </c>
      <c r="J155" s="375"/>
      <c r="K155" s="371"/>
    </row>
    <row r="156" s="1" customFormat="1" ht="15" customHeight="1">
      <c r="B156" s="348"/>
      <c r="C156" s="375" t="s">
        <v>3072</v>
      </c>
      <c r="D156" s="323"/>
      <c r="E156" s="323"/>
      <c r="F156" s="376" t="s">
        <v>3059</v>
      </c>
      <c r="G156" s="323"/>
      <c r="H156" s="375" t="s">
        <v>3093</v>
      </c>
      <c r="I156" s="375" t="s">
        <v>3055</v>
      </c>
      <c r="J156" s="375">
        <v>50</v>
      </c>
      <c r="K156" s="371"/>
    </row>
    <row r="157" s="1" customFormat="1" ht="15" customHeight="1">
      <c r="B157" s="348"/>
      <c r="C157" s="375" t="s">
        <v>3080</v>
      </c>
      <c r="D157" s="323"/>
      <c r="E157" s="323"/>
      <c r="F157" s="376" t="s">
        <v>3059</v>
      </c>
      <c r="G157" s="323"/>
      <c r="H157" s="375" t="s">
        <v>3093</v>
      </c>
      <c r="I157" s="375" t="s">
        <v>3055</v>
      </c>
      <c r="J157" s="375">
        <v>50</v>
      </c>
      <c r="K157" s="371"/>
    </row>
    <row r="158" s="1" customFormat="1" ht="15" customHeight="1">
      <c r="B158" s="348"/>
      <c r="C158" s="375" t="s">
        <v>3078</v>
      </c>
      <c r="D158" s="323"/>
      <c r="E158" s="323"/>
      <c r="F158" s="376" t="s">
        <v>3059</v>
      </c>
      <c r="G158" s="323"/>
      <c r="H158" s="375" t="s">
        <v>3093</v>
      </c>
      <c r="I158" s="375" t="s">
        <v>3055</v>
      </c>
      <c r="J158" s="375">
        <v>50</v>
      </c>
      <c r="K158" s="371"/>
    </row>
    <row r="159" s="1" customFormat="1" ht="15" customHeight="1">
      <c r="B159" s="348"/>
      <c r="C159" s="375" t="s">
        <v>136</v>
      </c>
      <c r="D159" s="323"/>
      <c r="E159" s="323"/>
      <c r="F159" s="376" t="s">
        <v>3053</v>
      </c>
      <c r="G159" s="323"/>
      <c r="H159" s="375" t="s">
        <v>3115</v>
      </c>
      <c r="I159" s="375" t="s">
        <v>3055</v>
      </c>
      <c r="J159" s="375" t="s">
        <v>3116</v>
      </c>
      <c r="K159" s="371"/>
    </row>
    <row r="160" s="1" customFormat="1" ht="15" customHeight="1">
      <c r="B160" s="348"/>
      <c r="C160" s="375" t="s">
        <v>3117</v>
      </c>
      <c r="D160" s="323"/>
      <c r="E160" s="323"/>
      <c r="F160" s="376" t="s">
        <v>3053</v>
      </c>
      <c r="G160" s="323"/>
      <c r="H160" s="375" t="s">
        <v>3118</v>
      </c>
      <c r="I160" s="375" t="s">
        <v>3088</v>
      </c>
      <c r="J160" s="375"/>
      <c r="K160" s="371"/>
    </row>
    <row r="161" s="1" customFormat="1" ht="15" customHeight="1">
      <c r="B161" s="377"/>
      <c r="C161" s="357"/>
      <c r="D161" s="357"/>
      <c r="E161" s="357"/>
      <c r="F161" s="357"/>
      <c r="G161" s="357"/>
      <c r="H161" s="357"/>
      <c r="I161" s="357"/>
      <c r="J161" s="357"/>
      <c r="K161" s="378"/>
    </row>
    <row r="162" s="1" customFormat="1" ht="18.75" customHeight="1">
      <c r="B162" s="359"/>
      <c r="C162" s="369"/>
      <c r="D162" s="369"/>
      <c r="E162" s="369"/>
      <c r="F162" s="379"/>
      <c r="G162" s="369"/>
      <c r="H162" s="369"/>
      <c r="I162" s="369"/>
      <c r="J162" s="369"/>
      <c r="K162" s="359"/>
    </row>
    <row r="163" s="1" customFormat="1" ht="18.75" customHeight="1">
      <c r="B163" s="331"/>
      <c r="C163" s="331"/>
      <c r="D163" s="331"/>
      <c r="E163" s="331"/>
      <c r="F163" s="331"/>
      <c r="G163" s="331"/>
      <c r="H163" s="331"/>
      <c r="I163" s="331"/>
      <c r="J163" s="331"/>
      <c r="K163" s="331"/>
    </row>
    <row r="164" s="1" customFormat="1" ht="7.5" customHeight="1">
      <c r="B164" s="310"/>
      <c r="C164" s="311"/>
      <c r="D164" s="311"/>
      <c r="E164" s="311"/>
      <c r="F164" s="311"/>
      <c r="G164" s="311"/>
      <c r="H164" s="311"/>
      <c r="I164" s="311"/>
      <c r="J164" s="311"/>
      <c r="K164" s="312"/>
    </row>
    <row r="165" s="1" customFormat="1" ht="45" customHeight="1">
      <c r="B165" s="313"/>
      <c r="C165" s="314" t="s">
        <v>3119</v>
      </c>
      <c r="D165" s="314"/>
      <c r="E165" s="314"/>
      <c r="F165" s="314"/>
      <c r="G165" s="314"/>
      <c r="H165" s="314"/>
      <c r="I165" s="314"/>
      <c r="J165" s="314"/>
      <c r="K165" s="315"/>
    </row>
    <row r="166" s="1" customFormat="1" ht="17.25" customHeight="1">
      <c r="B166" s="313"/>
      <c r="C166" s="338" t="s">
        <v>3047</v>
      </c>
      <c r="D166" s="338"/>
      <c r="E166" s="338"/>
      <c r="F166" s="338" t="s">
        <v>3048</v>
      </c>
      <c r="G166" s="380"/>
      <c r="H166" s="381" t="s">
        <v>56</v>
      </c>
      <c r="I166" s="381" t="s">
        <v>59</v>
      </c>
      <c r="J166" s="338" t="s">
        <v>3049</v>
      </c>
      <c r="K166" s="315"/>
    </row>
    <row r="167" s="1" customFormat="1" ht="17.25" customHeight="1">
      <c r="B167" s="316"/>
      <c r="C167" s="340" t="s">
        <v>3050</v>
      </c>
      <c r="D167" s="340"/>
      <c r="E167" s="340"/>
      <c r="F167" s="341" t="s">
        <v>3051</v>
      </c>
      <c r="G167" s="382"/>
      <c r="H167" s="383"/>
      <c r="I167" s="383"/>
      <c r="J167" s="340" t="s">
        <v>3052</v>
      </c>
      <c r="K167" s="318"/>
    </row>
    <row r="168" s="1" customFormat="1" ht="5.25" customHeight="1">
      <c r="B168" s="348"/>
      <c r="C168" s="343"/>
      <c r="D168" s="343"/>
      <c r="E168" s="343"/>
      <c r="F168" s="343"/>
      <c r="G168" s="344"/>
      <c r="H168" s="343"/>
      <c r="I168" s="343"/>
      <c r="J168" s="343"/>
      <c r="K168" s="371"/>
    </row>
    <row r="169" s="1" customFormat="1" ht="15" customHeight="1">
      <c r="B169" s="348"/>
      <c r="C169" s="323" t="s">
        <v>3056</v>
      </c>
      <c r="D169" s="323"/>
      <c r="E169" s="323"/>
      <c r="F169" s="346" t="s">
        <v>3053</v>
      </c>
      <c r="G169" s="323"/>
      <c r="H169" s="323" t="s">
        <v>3093</v>
      </c>
      <c r="I169" s="323" t="s">
        <v>3055</v>
      </c>
      <c r="J169" s="323">
        <v>120</v>
      </c>
      <c r="K169" s="371"/>
    </row>
    <row r="170" s="1" customFormat="1" ht="15" customHeight="1">
      <c r="B170" s="348"/>
      <c r="C170" s="323" t="s">
        <v>3102</v>
      </c>
      <c r="D170" s="323"/>
      <c r="E170" s="323"/>
      <c r="F170" s="346" t="s">
        <v>3053</v>
      </c>
      <c r="G170" s="323"/>
      <c r="H170" s="323" t="s">
        <v>3103</v>
      </c>
      <c r="I170" s="323" t="s">
        <v>3055</v>
      </c>
      <c r="J170" s="323" t="s">
        <v>3104</v>
      </c>
      <c r="K170" s="371"/>
    </row>
    <row r="171" s="1" customFormat="1" ht="15" customHeight="1">
      <c r="B171" s="348"/>
      <c r="C171" s="323" t="s">
        <v>86</v>
      </c>
      <c r="D171" s="323"/>
      <c r="E171" s="323"/>
      <c r="F171" s="346" t="s">
        <v>3053</v>
      </c>
      <c r="G171" s="323"/>
      <c r="H171" s="323" t="s">
        <v>3120</v>
      </c>
      <c r="I171" s="323" t="s">
        <v>3055</v>
      </c>
      <c r="J171" s="323" t="s">
        <v>3104</v>
      </c>
      <c r="K171" s="371"/>
    </row>
    <row r="172" s="1" customFormat="1" ht="15" customHeight="1">
      <c r="B172" s="348"/>
      <c r="C172" s="323" t="s">
        <v>3058</v>
      </c>
      <c r="D172" s="323"/>
      <c r="E172" s="323"/>
      <c r="F172" s="346" t="s">
        <v>3059</v>
      </c>
      <c r="G172" s="323"/>
      <c r="H172" s="323" t="s">
        <v>3120</v>
      </c>
      <c r="I172" s="323" t="s">
        <v>3055</v>
      </c>
      <c r="J172" s="323">
        <v>50</v>
      </c>
      <c r="K172" s="371"/>
    </row>
    <row r="173" s="1" customFormat="1" ht="15" customHeight="1">
      <c r="B173" s="348"/>
      <c r="C173" s="323" t="s">
        <v>3061</v>
      </c>
      <c r="D173" s="323"/>
      <c r="E173" s="323"/>
      <c r="F173" s="346" t="s">
        <v>3053</v>
      </c>
      <c r="G173" s="323"/>
      <c r="H173" s="323" t="s">
        <v>3120</v>
      </c>
      <c r="I173" s="323" t="s">
        <v>3063</v>
      </c>
      <c r="J173" s="323"/>
      <c r="K173" s="371"/>
    </row>
    <row r="174" s="1" customFormat="1" ht="15" customHeight="1">
      <c r="B174" s="348"/>
      <c r="C174" s="323" t="s">
        <v>3072</v>
      </c>
      <c r="D174" s="323"/>
      <c r="E174" s="323"/>
      <c r="F174" s="346" t="s">
        <v>3059</v>
      </c>
      <c r="G174" s="323"/>
      <c r="H174" s="323" t="s">
        <v>3120</v>
      </c>
      <c r="I174" s="323" t="s">
        <v>3055</v>
      </c>
      <c r="J174" s="323">
        <v>50</v>
      </c>
      <c r="K174" s="371"/>
    </row>
    <row r="175" s="1" customFormat="1" ht="15" customHeight="1">
      <c r="B175" s="348"/>
      <c r="C175" s="323" t="s">
        <v>3080</v>
      </c>
      <c r="D175" s="323"/>
      <c r="E175" s="323"/>
      <c r="F175" s="346" t="s">
        <v>3059</v>
      </c>
      <c r="G175" s="323"/>
      <c r="H175" s="323" t="s">
        <v>3120</v>
      </c>
      <c r="I175" s="323" t="s">
        <v>3055</v>
      </c>
      <c r="J175" s="323">
        <v>50</v>
      </c>
      <c r="K175" s="371"/>
    </row>
    <row r="176" s="1" customFormat="1" ht="15" customHeight="1">
      <c r="B176" s="348"/>
      <c r="C176" s="323" t="s">
        <v>3078</v>
      </c>
      <c r="D176" s="323"/>
      <c r="E176" s="323"/>
      <c r="F176" s="346" t="s">
        <v>3059</v>
      </c>
      <c r="G176" s="323"/>
      <c r="H176" s="323" t="s">
        <v>3120</v>
      </c>
      <c r="I176" s="323" t="s">
        <v>3055</v>
      </c>
      <c r="J176" s="323">
        <v>50</v>
      </c>
      <c r="K176" s="371"/>
    </row>
    <row r="177" s="1" customFormat="1" ht="15" customHeight="1">
      <c r="B177" s="348"/>
      <c r="C177" s="323" t="s">
        <v>165</v>
      </c>
      <c r="D177" s="323"/>
      <c r="E177" s="323"/>
      <c r="F177" s="346" t="s">
        <v>3053</v>
      </c>
      <c r="G177" s="323"/>
      <c r="H177" s="323" t="s">
        <v>3121</v>
      </c>
      <c r="I177" s="323" t="s">
        <v>3122</v>
      </c>
      <c r="J177" s="323"/>
      <c r="K177" s="371"/>
    </row>
    <row r="178" s="1" customFormat="1" ht="15" customHeight="1">
      <c r="B178" s="348"/>
      <c r="C178" s="323" t="s">
        <v>59</v>
      </c>
      <c r="D178" s="323"/>
      <c r="E178" s="323"/>
      <c r="F178" s="346" t="s">
        <v>3053</v>
      </c>
      <c r="G178" s="323"/>
      <c r="H178" s="323" t="s">
        <v>3123</v>
      </c>
      <c r="I178" s="323" t="s">
        <v>3124</v>
      </c>
      <c r="J178" s="323">
        <v>1</v>
      </c>
      <c r="K178" s="371"/>
    </row>
    <row r="179" s="1" customFormat="1" ht="15" customHeight="1">
      <c r="B179" s="348"/>
      <c r="C179" s="323" t="s">
        <v>55</v>
      </c>
      <c r="D179" s="323"/>
      <c r="E179" s="323"/>
      <c r="F179" s="346" t="s">
        <v>3053</v>
      </c>
      <c r="G179" s="323"/>
      <c r="H179" s="323" t="s">
        <v>3125</v>
      </c>
      <c r="I179" s="323" t="s">
        <v>3055</v>
      </c>
      <c r="J179" s="323">
        <v>20</v>
      </c>
      <c r="K179" s="371"/>
    </row>
    <row r="180" s="1" customFormat="1" ht="15" customHeight="1">
      <c r="B180" s="348"/>
      <c r="C180" s="323" t="s">
        <v>56</v>
      </c>
      <c r="D180" s="323"/>
      <c r="E180" s="323"/>
      <c r="F180" s="346" t="s">
        <v>3053</v>
      </c>
      <c r="G180" s="323"/>
      <c r="H180" s="323" t="s">
        <v>3126</v>
      </c>
      <c r="I180" s="323" t="s">
        <v>3055</v>
      </c>
      <c r="J180" s="323">
        <v>255</v>
      </c>
      <c r="K180" s="371"/>
    </row>
    <row r="181" s="1" customFormat="1" ht="15" customHeight="1">
      <c r="B181" s="348"/>
      <c r="C181" s="323" t="s">
        <v>166</v>
      </c>
      <c r="D181" s="323"/>
      <c r="E181" s="323"/>
      <c r="F181" s="346" t="s">
        <v>3053</v>
      </c>
      <c r="G181" s="323"/>
      <c r="H181" s="323" t="s">
        <v>3017</v>
      </c>
      <c r="I181" s="323" t="s">
        <v>3055</v>
      </c>
      <c r="J181" s="323">
        <v>10</v>
      </c>
      <c r="K181" s="371"/>
    </row>
    <row r="182" s="1" customFormat="1" ht="15" customHeight="1">
      <c r="B182" s="348"/>
      <c r="C182" s="323" t="s">
        <v>167</v>
      </c>
      <c r="D182" s="323"/>
      <c r="E182" s="323"/>
      <c r="F182" s="346" t="s">
        <v>3053</v>
      </c>
      <c r="G182" s="323"/>
      <c r="H182" s="323" t="s">
        <v>3127</v>
      </c>
      <c r="I182" s="323" t="s">
        <v>3088</v>
      </c>
      <c r="J182" s="323"/>
      <c r="K182" s="371"/>
    </row>
    <row r="183" s="1" customFormat="1" ht="15" customHeight="1">
      <c r="B183" s="348"/>
      <c r="C183" s="323" t="s">
        <v>3128</v>
      </c>
      <c r="D183" s="323"/>
      <c r="E183" s="323"/>
      <c r="F183" s="346" t="s">
        <v>3053</v>
      </c>
      <c r="G183" s="323"/>
      <c r="H183" s="323" t="s">
        <v>3129</v>
      </c>
      <c r="I183" s="323" t="s">
        <v>3088</v>
      </c>
      <c r="J183" s="323"/>
      <c r="K183" s="371"/>
    </row>
    <row r="184" s="1" customFormat="1" ht="15" customHeight="1">
      <c r="B184" s="348"/>
      <c r="C184" s="323" t="s">
        <v>3117</v>
      </c>
      <c r="D184" s="323"/>
      <c r="E184" s="323"/>
      <c r="F184" s="346" t="s">
        <v>3053</v>
      </c>
      <c r="G184" s="323"/>
      <c r="H184" s="323" t="s">
        <v>3130</v>
      </c>
      <c r="I184" s="323" t="s">
        <v>3088</v>
      </c>
      <c r="J184" s="323"/>
      <c r="K184" s="371"/>
    </row>
    <row r="185" s="1" customFormat="1" ht="15" customHeight="1">
      <c r="B185" s="348"/>
      <c r="C185" s="323" t="s">
        <v>169</v>
      </c>
      <c r="D185" s="323"/>
      <c r="E185" s="323"/>
      <c r="F185" s="346" t="s">
        <v>3059</v>
      </c>
      <c r="G185" s="323"/>
      <c r="H185" s="323" t="s">
        <v>3131</v>
      </c>
      <c r="I185" s="323" t="s">
        <v>3055</v>
      </c>
      <c r="J185" s="323">
        <v>50</v>
      </c>
      <c r="K185" s="371"/>
    </row>
    <row r="186" s="1" customFormat="1" ht="15" customHeight="1">
      <c r="B186" s="348"/>
      <c r="C186" s="323" t="s">
        <v>3132</v>
      </c>
      <c r="D186" s="323"/>
      <c r="E186" s="323"/>
      <c r="F186" s="346" t="s">
        <v>3059</v>
      </c>
      <c r="G186" s="323"/>
      <c r="H186" s="323" t="s">
        <v>3133</v>
      </c>
      <c r="I186" s="323" t="s">
        <v>3134</v>
      </c>
      <c r="J186" s="323"/>
      <c r="K186" s="371"/>
    </row>
    <row r="187" s="1" customFormat="1" ht="15" customHeight="1">
      <c r="B187" s="348"/>
      <c r="C187" s="323" t="s">
        <v>3135</v>
      </c>
      <c r="D187" s="323"/>
      <c r="E187" s="323"/>
      <c r="F187" s="346" t="s">
        <v>3059</v>
      </c>
      <c r="G187" s="323"/>
      <c r="H187" s="323" t="s">
        <v>3136</v>
      </c>
      <c r="I187" s="323" t="s">
        <v>3134</v>
      </c>
      <c r="J187" s="323"/>
      <c r="K187" s="371"/>
    </row>
    <row r="188" s="1" customFormat="1" ht="15" customHeight="1">
      <c r="B188" s="348"/>
      <c r="C188" s="323" t="s">
        <v>3137</v>
      </c>
      <c r="D188" s="323"/>
      <c r="E188" s="323"/>
      <c r="F188" s="346" t="s">
        <v>3059</v>
      </c>
      <c r="G188" s="323"/>
      <c r="H188" s="323" t="s">
        <v>3138</v>
      </c>
      <c r="I188" s="323" t="s">
        <v>3134</v>
      </c>
      <c r="J188" s="323"/>
      <c r="K188" s="371"/>
    </row>
    <row r="189" s="1" customFormat="1" ht="15" customHeight="1">
      <c r="B189" s="348"/>
      <c r="C189" s="384" t="s">
        <v>3139</v>
      </c>
      <c r="D189" s="323"/>
      <c r="E189" s="323"/>
      <c r="F189" s="346" t="s">
        <v>3059</v>
      </c>
      <c r="G189" s="323"/>
      <c r="H189" s="323" t="s">
        <v>3140</v>
      </c>
      <c r="I189" s="323" t="s">
        <v>3141</v>
      </c>
      <c r="J189" s="385" t="s">
        <v>3142</v>
      </c>
      <c r="K189" s="371"/>
    </row>
    <row r="190" s="19" customFormat="1" ht="15" customHeight="1">
      <c r="B190" s="386"/>
      <c r="C190" s="387" t="s">
        <v>3143</v>
      </c>
      <c r="D190" s="388"/>
      <c r="E190" s="388"/>
      <c r="F190" s="389" t="s">
        <v>3059</v>
      </c>
      <c r="G190" s="388"/>
      <c r="H190" s="388" t="s">
        <v>3144</v>
      </c>
      <c r="I190" s="388" t="s">
        <v>3141</v>
      </c>
      <c r="J190" s="390" t="s">
        <v>3142</v>
      </c>
      <c r="K190" s="391"/>
    </row>
    <row r="191" s="1" customFormat="1" ht="15" customHeight="1">
      <c r="B191" s="348"/>
      <c r="C191" s="384" t="s">
        <v>44</v>
      </c>
      <c r="D191" s="323"/>
      <c r="E191" s="323"/>
      <c r="F191" s="346" t="s">
        <v>3053</v>
      </c>
      <c r="G191" s="323"/>
      <c r="H191" s="320" t="s">
        <v>3145</v>
      </c>
      <c r="I191" s="323" t="s">
        <v>3146</v>
      </c>
      <c r="J191" s="323"/>
      <c r="K191" s="371"/>
    </row>
    <row r="192" s="1" customFormat="1" ht="15" customHeight="1">
      <c r="B192" s="348"/>
      <c r="C192" s="384" t="s">
        <v>3147</v>
      </c>
      <c r="D192" s="323"/>
      <c r="E192" s="323"/>
      <c r="F192" s="346" t="s">
        <v>3053</v>
      </c>
      <c r="G192" s="323"/>
      <c r="H192" s="323" t="s">
        <v>3148</v>
      </c>
      <c r="I192" s="323" t="s">
        <v>3088</v>
      </c>
      <c r="J192" s="323"/>
      <c r="K192" s="371"/>
    </row>
    <row r="193" s="1" customFormat="1" ht="15" customHeight="1">
      <c r="B193" s="348"/>
      <c r="C193" s="384" t="s">
        <v>3149</v>
      </c>
      <c r="D193" s="323"/>
      <c r="E193" s="323"/>
      <c r="F193" s="346" t="s">
        <v>3053</v>
      </c>
      <c r="G193" s="323"/>
      <c r="H193" s="323" t="s">
        <v>3150</v>
      </c>
      <c r="I193" s="323" t="s">
        <v>3088</v>
      </c>
      <c r="J193" s="323"/>
      <c r="K193" s="371"/>
    </row>
    <row r="194" s="1" customFormat="1" ht="15" customHeight="1">
      <c r="B194" s="348"/>
      <c r="C194" s="384" t="s">
        <v>3151</v>
      </c>
      <c r="D194" s="323"/>
      <c r="E194" s="323"/>
      <c r="F194" s="346" t="s">
        <v>3059</v>
      </c>
      <c r="G194" s="323"/>
      <c r="H194" s="323" t="s">
        <v>3152</v>
      </c>
      <c r="I194" s="323" t="s">
        <v>3088</v>
      </c>
      <c r="J194" s="323"/>
      <c r="K194" s="371"/>
    </row>
    <row r="195" s="1" customFormat="1" ht="15" customHeight="1">
      <c r="B195" s="377"/>
      <c r="C195" s="392"/>
      <c r="D195" s="357"/>
      <c r="E195" s="357"/>
      <c r="F195" s="357"/>
      <c r="G195" s="357"/>
      <c r="H195" s="357"/>
      <c r="I195" s="357"/>
      <c r="J195" s="357"/>
      <c r="K195" s="378"/>
    </row>
    <row r="196" s="1" customFormat="1" ht="18.75" customHeight="1">
      <c r="B196" s="359"/>
      <c r="C196" s="369"/>
      <c r="D196" s="369"/>
      <c r="E196" s="369"/>
      <c r="F196" s="379"/>
      <c r="G196" s="369"/>
      <c r="H196" s="369"/>
      <c r="I196" s="369"/>
      <c r="J196" s="369"/>
      <c r="K196" s="359"/>
    </row>
    <row r="197" s="1" customFormat="1" ht="18.75" customHeight="1">
      <c r="B197" s="359"/>
      <c r="C197" s="369"/>
      <c r="D197" s="369"/>
      <c r="E197" s="369"/>
      <c r="F197" s="379"/>
      <c r="G197" s="369"/>
      <c r="H197" s="369"/>
      <c r="I197" s="369"/>
      <c r="J197" s="369"/>
      <c r="K197" s="359"/>
    </row>
    <row r="198" s="1" customFormat="1" ht="18.75" customHeight="1">
      <c r="B198" s="331"/>
      <c r="C198" s="331"/>
      <c r="D198" s="331"/>
      <c r="E198" s="331"/>
      <c r="F198" s="331"/>
      <c r="G198" s="331"/>
      <c r="H198" s="331"/>
      <c r="I198" s="331"/>
      <c r="J198" s="331"/>
      <c r="K198" s="331"/>
    </row>
    <row r="199" s="1" customFormat="1" ht="13.5">
      <c r="B199" s="310"/>
      <c r="C199" s="311"/>
      <c r="D199" s="311"/>
      <c r="E199" s="311"/>
      <c r="F199" s="311"/>
      <c r="G199" s="311"/>
      <c r="H199" s="311"/>
      <c r="I199" s="311"/>
      <c r="J199" s="311"/>
      <c r="K199" s="312"/>
    </row>
    <row r="200" s="1" customFormat="1" ht="21">
      <c r="B200" s="313"/>
      <c r="C200" s="314" t="s">
        <v>3153</v>
      </c>
      <c r="D200" s="314"/>
      <c r="E200" s="314"/>
      <c r="F200" s="314"/>
      <c r="G200" s="314"/>
      <c r="H200" s="314"/>
      <c r="I200" s="314"/>
      <c r="J200" s="314"/>
      <c r="K200" s="315"/>
    </row>
    <row r="201" s="1" customFormat="1" ht="25.5" customHeight="1">
      <c r="B201" s="313"/>
      <c r="C201" s="393" t="s">
        <v>3154</v>
      </c>
      <c r="D201" s="393"/>
      <c r="E201" s="393"/>
      <c r="F201" s="393" t="s">
        <v>3155</v>
      </c>
      <c r="G201" s="394"/>
      <c r="H201" s="393" t="s">
        <v>3156</v>
      </c>
      <c r="I201" s="393"/>
      <c r="J201" s="393"/>
      <c r="K201" s="315"/>
    </row>
    <row r="202" s="1" customFormat="1" ht="5.25" customHeight="1">
      <c r="B202" s="348"/>
      <c r="C202" s="343"/>
      <c r="D202" s="343"/>
      <c r="E202" s="343"/>
      <c r="F202" s="343"/>
      <c r="G202" s="369"/>
      <c r="H202" s="343"/>
      <c r="I202" s="343"/>
      <c r="J202" s="343"/>
      <c r="K202" s="371"/>
    </row>
    <row r="203" s="1" customFormat="1" ht="15" customHeight="1">
      <c r="B203" s="348"/>
      <c r="C203" s="323" t="s">
        <v>3146</v>
      </c>
      <c r="D203" s="323"/>
      <c r="E203" s="323"/>
      <c r="F203" s="346" t="s">
        <v>45</v>
      </c>
      <c r="G203" s="323"/>
      <c r="H203" s="323" t="s">
        <v>3157</v>
      </c>
      <c r="I203" s="323"/>
      <c r="J203" s="323"/>
      <c r="K203" s="371"/>
    </row>
    <row r="204" s="1" customFormat="1" ht="15" customHeight="1">
      <c r="B204" s="348"/>
      <c r="C204" s="323"/>
      <c r="D204" s="323"/>
      <c r="E204" s="323"/>
      <c r="F204" s="346" t="s">
        <v>46</v>
      </c>
      <c r="G204" s="323"/>
      <c r="H204" s="323" t="s">
        <v>3158</v>
      </c>
      <c r="I204" s="323"/>
      <c r="J204" s="323"/>
      <c r="K204" s="371"/>
    </row>
    <row r="205" s="1" customFormat="1" ht="15" customHeight="1">
      <c r="B205" s="348"/>
      <c r="C205" s="323"/>
      <c r="D205" s="323"/>
      <c r="E205" s="323"/>
      <c r="F205" s="346" t="s">
        <v>49</v>
      </c>
      <c r="G205" s="323"/>
      <c r="H205" s="323" t="s">
        <v>3159</v>
      </c>
      <c r="I205" s="323"/>
      <c r="J205" s="323"/>
      <c r="K205" s="371"/>
    </row>
    <row r="206" s="1" customFormat="1" ht="15" customHeight="1">
      <c r="B206" s="348"/>
      <c r="C206" s="323"/>
      <c r="D206" s="323"/>
      <c r="E206" s="323"/>
      <c r="F206" s="346" t="s">
        <v>47</v>
      </c>
      <c r="G206" s="323"/>
      <c r="H206" s="323" t="s">
        <v>3160</v>
      </c>
      <c r="I206" s="323"/>
      <c r="J206" s="323"/>
      <c r="K206" s="371"/>
    </row>
    <row r="207" s="1" customFormat="1" ht="15" customHeight="1">
      <c r="B207" s="348"/>
      <c r="C207" s="323"/>
      <c r="D207" s="323"/>
      <c r="E207" s="323"/>
      <c r="F207" s="346" t="s">
        <v>48</v>
      </c>
      <c r="G207" s="323"/>
      <c r="H207" s="323" t="s">
        <v>3161</v>
      </c>
      <c r="I207" s="323"/>
      <c r="J207" s="323"/>
      <c r="K207" s="371"/>
    </row>
    <row r="208" s="1" customFormat="1" ht="15" customHeight="1">
      <c r="B208" s="348"/>
      <c r="C208" s="323"/>
      <c r="D208" s="323"/>
      <c r="E208" s="323"/>
      <c r="F208" s="346"/>
      <c r="G208" s="323"/>
      <c r="H208" s="323"/>
      <c r="I208" s="323"/>
      <c r="J208" s="323"/>
      <c r="K208" s="371"/>
    </row>
    <row r="209" s="1" customFormat="1" ht="15" customHeight="1">
      <c r="B209" s="348"/>
      <c r="C209" s="323" t="s">
        <v>3100</v>
      </c>
      <c r="D209" s="323"/>
      <c r="E209" s="323"/>
      <c r="F209" s="346" t="s">
        <v>80</v>
      </c>
      <c r="G209" s="323"/>
      <c r="H209" s="323" t="s">
        <v>3162</v>
      </c>
      <c r="I209" s="323"/>
      <c r="J209" s="323"/>
      <c r="K209" s="371"/>
    </row>
    <row r="210" s="1" customFormat="1" ht="15" customHeight="1">
      <c r="B210" s="348"/>
      <c r="C210" s="323"/>
      <c r="D210" s="323"/>
      <c r="E210" s="323"/>
      <c r="F210" s="346" t="s">
        <v>2996</v>
      </c>
      <c r="G210" s="323"/>
      <c r="H210" s="323" t="s">
        <v>2997</v>
      </c>
      <c r="I210" s="323"/>
      <c r="J210" s="323"/>
      <c r="K210" s="371"/>
    </row>
    <row r="211" s="1" customFormat="1" ht="15" customHeight="1">
      <c r="B211" s="348"/>
      <c r="C211" s="323"/>
      <c r="D211" s="323"/>
      <c r="E211" s="323"/>
      <c r="F211" s="346" t="s">
        <v>2994</v>
      </c>
      <c r="G211" s="323"/>
      <c r="H211" s="323" t="s">
        <v>3163</v>
      </c>
      <c r="I211" s="323"/>
      <c r="J211" s="323"/>
      <c r="K211" s="371"/>
    </row>
    <row r="212" s="1" customFormat="1" ht="15" customHeight="1">
      <c r="B212" s="395"/>
      <c r="C212" s="323"/>
      <c r="D212" s="323"/>
      <c r="E212" s="323"/>
      <c r="F212" s="346" t="s">
        <v>2998</v>
      </c>
      <c r="G212" s="384"/>
      <c r="H212" s="375" t="s">
        <v>2999</v>
      </c>
      <c r="I212" s="375"/>
      <c r="J212" s="375"/>
      <c r="K212" s="396"/>
    </row>
    <row r="213" s="1" customFormat="1" ht="15" customHeight="1">
      <c r="B213" s="395"/>
      <c r="C213" s="323"/>
      <c r="D213" s="323"/>
      <c r="E213" s="323"/>
      <c r="F213" s="346" t="s">
        <v>3000</v>
      </c>
      <c r="G213" s="384"/>
      <c r="H213" s="375" t="s">
        <v>2894</v>
      </c>
      <c r="I213" s="375"/>
      <c r="J213" s="375"/>
      <c r="K213" s="396"/>
    </row>
    <row r="214" s="1" customFormat="1" ht="15" customHeight="1">
      <c r="B214" s="395"/>
      <c r="C214" s="323"/>
      <c r="D214" s="323"/>
      <c r="E214" s="323"/>
      <c r="F214" s="346"/>
      <c r="G214" s="384"/>
      <c r="H214" s="375"/>
      <c r="I214" s="375"/>
      <c r="J214" s="375"/>
      <c r="K214" s="396"/>
    </row>
    <row r="215" s="1" customFormat="1" ht="15" customHeight="1">
      <c r="B215" s="395"/>
      <c r="C215" s="323" t="s">
        <v>3124</v>
      </c>
      <c r="D215" s="323"/>
      <c r="E215" s="323"/>
      <c r="F215" s="346">
        <v>1</v>
      </c>
      <c r="G215" s="384"/>
      <c r="H215" s="375" t="s">
        <v>3164</v>
      </c>
      <c r="I215" s="375"/>
      <c r="J215" s="375"/>
      <c r="K215" s="396"/>
    </row>
    <row r="216" s="1" customFormat="1" ht="15" customHeight="1">
      <c r="B216" s="395"/>
      <c r="C216" s="323"/>
      <c r="D216" s="323"/>
      <c r="E216" s="323"/>
      <c r="F216" s="346">
        <v>2</v>
      </c>
      <c r="G216" s="384"/>
      <c r="H216" s="375" t="s">
        <v>3165</v>
      </c>
      <c r="I216" s="375"/>
      <c r="J216" s="375"/>
      <c r="K216" s="396"/>
    </row>
    <row r="217" s="1" customFormat="1" ht="15" customHeight="1">
      <c r="B217" s="395"/>
      <c r="C217" s="323"/>
      <c r="D217" s="323"/>
      <c r="E217" s="323"/>
      <c r="F217" s="346">
        <v>3</v>
      </c>
      <c r="G217" s="384"/>
      <c r="H217" s="375" t="s">
        <v>3166</v>
      </c>
      <c r="I217" s="375"/>
      <c r="J217" s="375"/>
      <c r="K217" s="396"/>
    </row>
    <row r="218" s="1" customFormat="1" ht="15" customHeight="1">
      <c r="B218" s="395"/>
      <c r="C218" s="323"/>
      <c r="D218" s="323"/>
      <c r="E218" s="323"/>
      <c r="F218" s="346">
        <v>4</v>
      </c>
      <c r="G218" s="384"/>
      <c r="H218" s="375" t="s">
        <v>3167</v>
      </c>
      <c r="I218" s="375"/>
      <c r="J218" s="375"/>
      <c r="K218" s="396"/>
    </row>
    <row r="219" s="1" customFormat="1" ht="12.75" customHeight="1">
      <c r="B219" s="397"/>
      <c r="C219" s="398"/>
      <c r="D219" s="398"/>
      <c r="E219" s="398"/>
      <c r="F219" s="398"/>
      <c r="G219" s="398"/>
      <c r="H219" s="398"/>
      <c r="I219" s="398"/>
      <c r="J219" s="398"/>
      <c r="K219" s="39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Paprskářová Pavla</dc:creator>
  <cp:lastModifiedBy>Paprskářová Pavla</cp:lastModifiedBy>
  <dcterms:created xsi:type="dcterms:W3CDTF">2024-01-19T12:16:07Z</dcterms:created>
  <dcterms:modified xsi:type="dcterms:W3CDTF">2024-01-19T12:16:21Z</dcterms:modified>
</cp:coreProperties>
</file>