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fileVersion appName="xl" lastEdited="4" lowestEdited="4" rupBuild="9302"/>
  <mc:AlternateContent xmlns:mc="http://schemas.openxmlformats.org/markup-compatibility/2006">
    <mc:Choice Requires="x15">
      <x15ac:absPath xmlns:x15ac="http://schemas.microsoft.com/office/spreadsheetml/2010/11/ac" url="Z:\Technicky_Usek\Priprava_staveb\III_212 4+III_212 15_Libavské údolí_křiž\ROZPOČET\FINAL_10_2023\"/>
    </mc:Choice>
  </mc:AlternateContent>
  <bookViews>
    <workbookView xWindow="240" yWindow="120" windowWidth="14940" windowHeight="9225"/>
  </bookViews>
  <sheets>
    <sheet name="Souhrn" sheetId="1" r:id="rId1"/>
    <sheet name="0 - 001" sheetId="2" r:id="rId2"/>
    <sheet name="1 - 020" sheetId="3" r:id="rId3"/>
    <sheet name="2 - 101" sheetId="4" r:id="rId4"/>
    <sheet name="3 - 110" sheetId="5" r:id="rId5"/>
    <sheet name="4 - 251" sheetId="6" r:id="rId6"/>
    <sheet name="5 - 252" sheetId="7" r:id="rId7"/>
    <sheet name="6 - 253" sheetId="8" r:id="rId8"/>
    <sheet name="7 - 301" sheetId="9" r:id="rId9"/>
    <sheet name="8 - 806" sheetId="10" r:id="rId10"/>
  </sheets>
  <definedNames>
    <definedName name="_xlnm.Print_Area" localSheetId="0">Souhrn!$A$1:$G$32</definedName>
    <definedName name="_xlnm.Print_Titles" localSheetId="0">Souhrn!$17:$19</definedName>
    <definedName name="_xlnm.Print_Area" localSheetId="1">'0 - 001'!$A$1:$M$98</definedName>
    <definedName name="_xlnm.Print_Titles" localSheetId="1">'0 - 001'!$22:$24</definedName>
    <definedName name="_xlnm.Print_Area" localSheetId="2">'1 - 020'!$A$1:$M$101</definedName>
    <definedName name="_xlnm.Print_Titles" localSheetId="2">'1 - 020'!$24:$26</definedName>
    <definedName name="_xlnm.Print_Area" localSheetId="3">'2 - 101'!$A$1:$M$357</definedName>
    <definedName name="_xlnm.Print_Titles" localSheetId="3">'2 - 101'!$28:$30</definedName>
    <definedName name="_xlnm.Print_Area" localSheetId="4">'3 - 110'!$A$1:$M$163</definedName>
    <definedName name="_xlnm.Print_Titles" localSheetId="4">'3 - 110'!$27:$29</definedName>
    <definedName name="_xlnm.Print_Area" localSheetId="5">'4 - 251'!$A$1:$M$147</definedName>
    <definedName name="_xlnm.Print_Titles" localSheetId="5">'4 - 251'!$28:$30</definedName>
    <definedName name="_xlnm.Print_Area" localSheetId="6">'5 - 252'!$A$1:$M$146</definedName>
    <definedName name="_xlnm.Print_Titles" localSheetId="6">'5 - 252'!$29:$31</definedName>
    <definedName name="_xlnm.Print_Area" localSheetId="7">'6 - 253'!$A$1:$M$260</definedName>
    <definedName name="_xlnm.Print_Titles" localSheetId="7">'6 - 253'!$30:$32</definedName>
    <definedName name="_xlnm.Print_Area" localSheetId="8">'7 - 301'!$A$1:$M$154</definedName>
    <definedName name="_xlnm.Print_Titles" localSheetId="8">'7 - 301'!$26:$28</definedName>
    <definedName name="_xlnm.Print_Area" localSheetId="9">'8 - 806'!$A$1:$M$68</definedName>
    <definedName name="_xlnm.Print_Titles" localSheetId="9">'8 - 806'!$22:$24</definedName>
  </definedNames>
  <calcPr/>
</workbook>
</file>

<file path=xl/calcChain.xml><?xml version="1.0" encoding="utf-8"?>
<calcChain xmlns="http://schemas.openxmlformats.org/spreadsheetml/2006/main">
  <c i="10" l="1" r="R46"/>
  <c r="J46"/>
  <c r="L46"/>
  <c r="I46"/>
  <c r="Q46"/>
  <c r="R41"/>
  <c r="Q41"/>
  <c r="I41"/>
  <c r="J41"/>
  <c r="L41"/>
  <c r="R36"/>
  <c r="I36"/>
  <c r="J36"/>
  <c r="L36"/>
  <c r="R31"/>
  <c r="I31"/>
  <c r="J31"/>
  <c r="L31"/>
  <c r="R26"/>
  <c r="R51"/>
  <c r="J26"/>
  <c r="H51"/>
  <c r="I26"/>
  <c r="Q26"/>
  <c r="A13"/>
  <c i="9" r="R132"/>
  <c r="I132"/>
  <c r="J132"/>
  <c r="L132"/>
  <c r="R127"/>
  <c r="Q127"/>
  <c r="I127"/>
  <c r="J127"/>
  <c r="L127"/>
  <c r="R122"/>
  <c r="I122"/>
  <c r="Q122"/>
  <c r="R117"/>
  <c r="I117"/>
  <c r="J117"/>
  <c r="L117"/>
  <c r="R112"/>
  <c r="I112"/>
  <c r="J112"/>
  <c r="L112"/>
  <c r="R107"/>
  <c r="I107"/>
  <c r="Q107"/>
  <c r="R102"/>
  <c r="I102"/>
  <c r="J102"/>
  <c r="L102"/>
  <c r="R97"/>
  <c r="I97"/>
  <c r="Q97"/>
  <c r="R92"/>
  <c r="R137"/>
  <c r="I92"/>
  <c r="Q92"/>
  <c r="R84"/>
  <c r="I84"/>
  <c r="Q84"/>
  <c r="R79"/>
  <c r="R89"/>
  <c r="I79"/>
  <c r="Q79"/>
  <c r="Q89"/>
  <c r="R71"/>
  <c r="R76"/>
  <c r="I71"/>
  <c r="J71"/>
  <c r="H76"/>
  <c r="R63"/>
  <c r="I63"/>
  <c r="J63"/>
  <c r="L63"/>
  <c r="R58"/>
  <c r="Q58"/>
  <c r="I58"/>
  <c r="J58"/>
  <c r="L58"/>
  <c r="R53"/>
  <c r="I53"/>
  <c r="Q53"/>
  <c r="R48"/>
  <c r="I48"/>
  <c r="Q48"/>
  <c r="R43"/>
  <c r="I43"/>
  <c r="J43"/>
  <c r="L43"/>
  <c r="R38"/>
  <c r="R68"/>
  <c r="I38"/>
  <c r="Q38"/>
  <c r="R30"/>
  <c r="R35"/>
  <c r="Q30"/>
  <c r="Q35"/>
  <c r="I30"/>
  <c r="J30"/>
  <c r="L30"/>
  <c r="L35"/>
  <c r="A13"/>
  <c i="8" r="R238"/>
  <c r="Q238"/>
  <c r="I238"/>
  <c r="J238"/>
  <c r="L238"/>
  <c r="R233"/>
  <c r="J233"/>
  <c r="L233"/>
  <c r="I233"/>
  <c r="Q233"/>
  <c r="R228"/>
  <c r="I228"/>
  <c r="Q228"/>
  <c r="R223"/>
  <c r="I223"/>
  <c r="Q223"/>
  <c r="R218"/>
  <c r="I218"/>
  <c r="Q218"/>
  <c r="R213"/>
  <c r="Q213"/>
  <c r="I213"/>
  <c r="J213"/>
  <c r="L213"/>
  <c r="R208"/>
  <c r="I208"/>
  <c r="Q208"/>
  <c r="R203"/>
  <c r="I203"/>
  <c r="Q203"/>
  <c r="R198"/>
  <c r="Q198"/>
  <c r="I198"/>
  <c r="J198"/>
  <c r="L198"/>
  <c r="R193"/>
  <c r="R243"/>
  <c r="I193"/>
  <c r="Q193"/>
  <c r="Q243"/>
  <c r="R185"/>
  <c r="R190"/>
  <c r="I185"/>
  <c r="Q185"/>
  <c r="Q190"/>
  <c r="R177"/>
  <c r="Q177"/>
  <c r="I177"/>
  <c r="J177"/>
  <c r="L177"/>
  <c r="R172"/>
  <c r="I172"/>
  <c r="Q172"/>
  <c r="R167"/>
  <c r="I167"/>
  <c r="J167"/>
  <c r="L167"/>
  <c r="R162"/>
  <c r="I162"/>
  <c r="Q162"/>
  <c r="R157"/>
  <c r="R182"/>
  <c r="I157"/>
  <c r="J157"/>
  <c r="R149"/>
  <c r="R154"/>
  <c r="I149"/>
  <c r="J149"/>
  <c r="L149"/>
  <c r="L155"/>
  <c r="L25"/>
  <c r="R141"/>
  <c r="R146"/>
  <c r="I141"/>
  <c r="J141"/>
  <c r="H147"/>
  <c r="K24"/>
  <c r="R133"/>
  <c r="I133"/>
  <c r="J133"/>
  <c r="L133"/>
  <c r="R128"/>
  <c r="I128"/>
  <c r="Q128"/>
  <c r="R123"/>
  <c r="I123"/>
  <c r="J123"/>
  <c r="L123"/>
  <c r="R118"/>
  <c r="I118"/>
  <c r="Q118"/>
  <c r="R113"/>
  <c r="R138"/>
  <c r="I113"/>
  <c r="Q113"/>
  <c r="R105"/>
  <c r="I105"/>
  <c r="J105"/>
  <c r="L105"/>
  <c r="R100"/>
  <c r="Q100"/>
  <c r="I100"/>
  <c r="J100"/>
  <c r="L100"/>
  <c r="R95"/>
  <c r="I95"/>
  <c r="Q95"/>
  <c r="R90"/>
  <c r="I90"/>
  <c r="J90"/>
  <c r="L90"/>
  <c r="R85"/>
  <c r="I85"/>
  <c r="Q85"/>
  <c r="R80"/>
  <c r="I80"/>
  <c r="J80"/>
  <c r="L80"/>
  <c r="R75"/>
  <c r="I75"/>
  <c r="J75"/>
  <c r="L75"/>
  <c r="R70"/>
  <c r="I70"/>
  <c r="Q70"/>
  <c r="R65"/>
  <c r="I65"/>
  <c r="Q65"/>
  <c r="R60"/>
  <c r="R110"/>
  <c r="I60"/>
  <c r="J60"/>
  <c r="R52"/>
  <c r="I52"/>
  <c r="Q52"/>
  <c r="R47"/>
  <c r="I47"/>
  <c r="Q47"/>
  <c r="R42"/>
  <c r="R57"/>
  <c r="I42"/>
  <c r="J42"/>
  <c r="L42"/>
  <c r="R34"/>
  <c r="R39"/>
  <c r="I34"/>
  <c r="Q34"/>
  <c r="Q39"/>
  <c r="A13"/>
  <c i="7" r="R124"/>
  <c r="I124"/>
  <c r="Q124"/>
  <c r="R119"/>
  <c r="R129"/>
  <c r="I119"/>
  <c r="Q119"/>
  <c r="Q129"/>
  <c r="R111"/>
  <c r="R116"/>
  <c r="Q111"/>
  <c r="Q116"/>
  <c r="J111"/>
  <c r="H116"/>
  <c r="I111"/>
  <c r="R103"/>
  <c r="I103"/>
  <c r="J103"/>
  <c r="L103"/>
  <c r="R98"/>
  <c r="R108"/>
  <c r="I98"/>
  <c r="J98"/>
  <c r="H109"/>
  <c r="K25"/>
  <c r="R90"/>
  <c r="R95"/>
  <c r="I90"/>
  <c r="Q90"/>
  <c r="Q95"/>
  <c r="R82"/>
  <c r="R87"/>
  <c r="I82"/>
  <c r="Q82"/>
  <c r="Q87"/>
  <c r="R74"/>
  <c r="I74"/>
  <c r="Q74"/>
  <c r="R69"/>
  <c r="R79"/>
  <c r="Q69"/>
  <c r="Q79"/>
  <c r="I69"/>
  <c r="J69"/>
  <c r="R61"/>
  <c r="I61"/>
  <c r="Q61"/>
  <c r="R56"/>
  <c r="I56"/>
  <c r="Q56"/>
  <c r="R51"/>
  <c r="I51"/>
  <c r="Q51"/>
  <c r="R46"/>
  <c r="R66"/>
  <c r="I46"/>
  <c r="Q46"/>
  <c r="Q66"/>
  <c r="R38"/>
  <c r="I38"/>
  <c r="J38"/>
  <c r="L38"/>
  <c r="R33"/>
  <c r="R43"/>
  <c r="I33"/>
  <c r="J33"/>
  <c r="H44"/>
  <c r="K20"/>
  <c r="A13"/>
  <c i="6" r="R125"/>
  <c r="I125"/>
  <c r="J125"/>
  <c r="L125"/>
  <c r="R120"/>
  <c r="I120"/>
  <c r="J120"/>
  <c r="L120"/>
  <c r="R115"/>
  <c r="I115"/>
  <c r="Q115"/>
  <c r="R110"/>
  <c r="I110"/>
  <c r="J110"/>
  <c r="L110"/>
  <c r="R105"/>
  <c r="R130"/>
  <c r="Q105"/>
  <c r="I105"/>
  <c r="J105"/>
  <c r="R97"/>
  <c r="I97"/>
  <c r="J97"/>
  <c r="L97"/>
  <c r="R92"/>
  <c r="R102"/>
  <c r="I92"/>
  <c r="J92"/>
  <c r="H103"/>
  <c r="K25"/>
  <c r="R84"/>
  <c r="I84"/>
  <c r="Q84"/>
  <c r="R79"/>
  <c r="R89"/>
  <c r="Q79"/>
  <c r="Q89"/>
  <c r="I79"/>
  <c r="J79"/>
  <c r="R71"/>
  <c r="R76"/>
  <c r="I71"/>
  <c r="J71"/>
  <c r="H77"/>
  <c r="K23"/>
  <c r="R63"/>
  <c r="I63"/>
  <c r="J63"/>
  <c r="L63"/>
  <c r="R58"/>
  <c r="R68"/>
  <c r="Q58"/>
  <c r="I58"/>
  <c r="J58"/>
  <c r="H69"/>
  <c r="K22"/>
  <c r="R50"/>
  <c r="I50"/>
  <c r="J50"/>
  <c r="L50"/>
  <c r="R45"/>
  <c r="I45"/>
  <c r="Q45"/>
  <c r="R40"/>
  <c r="R55"/>
  <c r="I40"/>
  <c r="J40"/>
  <c r="R32"/>
  <c r="R37"/>
  <c r="I32"/>
  <c r="Q32"/>
  <c r="Q37"/>
  <c r="A13"/>
  <c i="5" r="R141"/>
  <c r="Q141"/>
  <c r="I141"/>
  <c r="J141"/>
  <c r="L141"/>
  <c r="R136"/>
  <c r="I136"/>
  <c r="Q136"/>
  <c r="R131"/>
  <c r="I131"/>
  <c r="J131"/>
  <c r="L131"/>
  <c r="R126"/>
  <c r="R146"/>
  <c r="I126"/>
  <c r="Q126"/>
  <c r="R118"/>
  <c r="R123"/>
  <c r="I118"/>
  <c r="Q118"/>
  <c r="Q123"/>
  <c r="R110"/>
  <c r="R115"/>
  <c r="I110"/>
  <c r="Q110"/>
  <c r="Q115"/>
  <c r="R102"/>
  <c r="I102"/>
  <c r="J102"/>
  <c r="L102"/>
  <c r="R97"/>
  <c r="I97"/>
  <c r="Q97"/>
  <c r="R92"/>
  <c r="I92"/>
  <c r="Q92"/>
  <c r="R87"/>
  <c r="I87"/>
  <c r="J87"/>
  <c r="L87"/>
  <c r="R82"/>
  <c r="I82"/>
  <c r="Q82"/>
  <c r="R77"/>
  <c r="R107"/>
  <c r="I77"/>
  <c r="J77"/>
  <c r="R69"/>
  <c r="R74"/>
  <c r="I69"/>
  <c r="Q69"/>
  <c r="Q74"/>
  <c r="R61"/>
  <c r="I61"/>
  <c r="Q61"/>
  <c r="R56"/>
  <c r="I56"/>
  <c r="J56"/>
  <c r="L56"/>
  <c r="R51"/>
  <c r="I51"/>
  <c r="Q51"/>
  <c r="R46"/>
  <c r="I46"/>
  <c r="Q46"/>
  <c r="R41"/>
  <c r="I41"/>
  <c r="Q41"/>
  <c r="R36"/>
  <c r="I36"/>
  <c r="Q36"/>
  <c r="R31"/>
  <c r="R66"/>
  <c r="I31"/>
  <c r="J31"/>
  <c r="A13"/>
  <c i="4" r="R335"/>
  <c r="I335"/>
  <c r="Q335"/>
  <c r="R330"/>
  <c r="Q330"/>
  <c r="I330"/>
  <c r="J330"/>
  <c r="L330"/>
  <c r="R325"/>
  <c r="I325"/>
  <c r="J325"/>
  <c r="L325"/>
  <c r="R320"/>
  <c r="I320"/>
  <c r="J320"/>
  <c r="L320"/>
  <c r="R315"/>
  <c r="I315"/>
  <c r="J315"/>
  <c r="L315"/>
  <c r="R310"/>
  <c r="I310"/>
  <c r="J310"/>
  <c r="L310"/>
  <c r="R305"/>
  <c r="I305"/>
  <c r="J305"/>
  <c r="L305"/>
  <c r="R300"/>
  <c r="I300"/>
  <c r="Q300"/>
  <c r="R295"/>
  <c r="I295"/>
  <c r="Q295"/>
  <c r="R290"/>
  <c r="I290"/>
  <c r="J290"/>
  <c r="L290"/>
  <c r="R285"/>
  <c r="I285"/>
  <c r="J285"/>
  <c r="L285"/>
  <c r="R280"/>
  <c r="I280"/>
  <c r="J280"/>
  <c r="L280"/>
  <c r="R275"/>
  <c r="I275"/>
  <c r="J275"/>
  <c r="L275"/>
  <c r="R270"/>
  <c r="R340"/>
  <c r="I270"/>
  <c r="J270"/>
  <c r="R262"/>
  <c r="Q262"/>
  <c r="I262"/>
  <c r="J262"/>
  <c r="L262"/>
  <c r="R257"/>
  <c r="I257"/>
  <c r="J257"/>
  <c r="L257"/>
  <c r="R252"/>
  <c r="I252"/>
  <c r="Q252"/>
  <c r="R247"/>
  <c r="R267"/>
  <c r="I247"/>
  <c r="J247"/>
  <c r="L247"/>
  <c r="R239"/>
  <c r="I239"/>
  <c r="J239"/>
  <c r="L239"/>
  <c r="R234"/>
  <c r="I234"/>
  <c r="Q234"/>
  <c r="R229"/>
  <c r="I229"/>
  <c r="Q229"/>
  <c r="R224"/>
  <c r="I224"/>
  <c r="J224"/>
  <c r="L224"/>
  <c r="R219"/>
  <c r="I219"/>
  <c r="Q219"/>
  <c r="R214"/>
  <c r="I214"/>
  <c r="Q214"/>
  <c r="R209"/>
  <c r="I209"/>
  <c r="Q209"/>
  <c r="R204"/>
  <c r="Q204"/>
  <c r="I204"/>
  <c r="J204"/>
  <c r="L204"/>
  <c r="R199"/>
  <c r="I199"/>
  <c r="J199"/>
  <c r="L199"/>
  <c r="R194"/>
  <c r="I194"/>
  <c r="Q194"/>
  <c r="R189"/>
  <c r="I189"/>
  <c r="Q189"/>
  <c r="R184"/>
  <c r="I184"/>
  <c r="Q184"/>
  <c r="R179"/>
  <c r="I179"/>
  <c r="Q179"/>
  <c r="R174"/>
  <c r="R244"/>
  <c r="I174"/>
  <c r="Q174"/>
  <c r="R166"/>
  <c r="I166"/>
  <c r="Q166"/>
  <c r="R161"/>
  <c r="R171"/>
  <c r="I161"/>
  <c r="J161"/>
  <c r="R153"/>
  <c r="I153"/>
  <c r="Q153"/>
  <c r="R148"/>
  <c r="I148"/>
  <c r="J148"/>
  <c r="L148"/>
  <c r="R143"/>
  <c r="Q143"/>
  <c r="I143"/>
  <c r="J143"/>
  <c r="L143"/>
  <c r="R138"/>
  <c r="R158"/>
  <c r="I138"/>
  <c r="Q138"/>
  <c r="R130"/>
  <c r="Q130"/>
  <c r="I130"/>
  <c r="J130"/>
  <c r="L130"/>
  <c r="R125"/>
  <c r="I125"/>
  <c r="J125"/>
  <c r="L125"/>
  <c r="R120"/>
  <c r="I120"/>
  <c r="J120"/>
  <c r="L120"/>
  <c r="R115"/>
  <c r="I115"/>
  <c r="Q115"/>
  <c r="R110"/>
  <c r="Q110"/>
  <c r="I110"/>
  <c r="J110"/>
  <c r="L110"/>
  <c r="R105"/>
  <c r="I105"/>
  <c r="J105"/>
  <c r="L105"/>
  <c r="R100"/>
  <c r="I100"/>
  <c r="Q100"/>
  <c r="R95"/>
  <c r="I95"/>
  <c r="J95"/>
  <c r="L95"/>
  <c r="R90"/>
  <c r="I90"/>
  <c r="Q90"/>
  <c r="R85"/>
  <c r="I85"/>
  <c r="Q85"/>
  <c r="R80"/>
  <c r="I80"/>
  <c r="J80"/>
  <c r="L80"/>
  <c r="R75"/>
  <c r="I75"/>
  <c r="Q75"/>
  <c r="R70"/>
  <c r="Q70"/>
  <c r="I70"/>
  <c r="J70"/>
  <c r="L70"/>
  <c r="R65"/>
  <c r="I65"/>
  <c r="Q65"/>
  <c r="R60"/>
  <c r="Q60"/>
  <c r="I60"/>
  <c r="J60"/>
  <c r="L60"/>
  <c r="R55"/>
  <c r="R135"/>
  <c r="I55"/>
  <c r="J55"/>
  <c r="R47"/>
  <c r="I47"/>
  <c r="Q47"/>
  <c r="R42"/>
  <c r="I42"/>
  <c r="J42"/>
  <c r="L42"/>
  <c r="R37"/>
  <c r="I37"/>
  <c r="Q37"/>
  <c r="R32"/>
  <c r="R52"/>
  <c r="I32"/>
  <c r="J32"/>
  <c r="A13"/>
  <c i="3" r="R79"/>
  <c r="I79"/>
  <c r="Q79"/>
  <c r="R74"/>
  <c r="I74"/>
  <c r="J74"/>
  <c r="L74"/>
  <c r="R69"/>
  <c r="I69"/>
  <c r="Q69"/>
  <c r="R64"/>
  <c r="I64"/>
  <c r="Q64"/>
  <c r="R59"/>
  <c r="R84"/>
  <c r="Q59"/>
  <c r="I59"/>
  <c r="J59"/>
  <c r="R51"/>
  <c r="I51"/>
  <c r="Q51"/>
  <c r="R46"/>
  <c r="I46"/>
  <c r="Q46"/>
  <c r="R41"/>
  <c r="I41"/>
  <c r="Q41"/>
  <c r="R36"/>
  <c r="R56"/>
  <c r="I36"/>
  <c r="Q36"/>
  <c r="Q56"/>
  <c r="R28"/>
  <c r="R33"/>
  <c r="I28"/>
  <c r="Q28"/>
  <c r="Q33"/>
  <c r="A13"/>
  <c i="2" r="R76"/>
  <c r="I76"/>
  <c r="J76"/>
  <c r="L76"/>
  <c r="R71"/>
  <c r="Q71"/>
  <c r="I71"/>
  <c r="J71"/>
  <c r="L71"/>
  <c r="R66"/>
  <c r="I66"/>
  <c r="Q66"/>
  <c r="R61"/>
  <c r="I61"/>
  <c r="J61"/>
  <c r="L61"/>
  <c r="R56"/>
  <c r="I56"/>
  <c r="Q56"/>
  <c r="R51"/>
  <c r="I51"/>
  <c r="J51"/>
  <c r="L51"/>
  <c r="R46"/>
  <c r="I46"/>
  <c r="Q46"/>
  <c r="R41"/>
  <c r="I41"/>
  <c r="Q41"/>
  <c r="R36"/>
  <c r="I36"/>
  <c r="J36"/>
  <c r="L36"/>
  <c r="R31"/>
  <c r="Q31"/>
  <c r="I31"/>
  <c r="J31"/>
  <c r="L31"/>
  <c r="R26"/>
  <c r="R81"/>
  <c r="Q26"/>
  <c r="J26"/>
  <c r="L26"/>
  <c r="I26"/>
  <c r="A13"/>
  <c l="1" r="J41"/>
  <c r="L41"/>
  <c r="L82"/>
  <c r="J11"/>
  <c i="1" r="F20"/>
  <c i="2" r="J66"/>
  <c r="L66"/>
  <c r="Q76"/>
  <c i="3" r="J41"/>
  <c r="L41"/>
  <c r="J79"/>
  <c r="L79"/>
  <c i="4" r="Q32"/>
  <c r="Q55"/>
  <c r="J75"/>
  <c r="L75"/>
  <c r="Q95"/>
  <c i="5" r="L77"/>
  <c r="J82"/>
  <c r="L82"/>
  <c r="J92"/>
  <c r="L92"/>
  <c r="Q102"/>
  <c r="J126"/>
  <c r="J136"/>
  <c r="L136"/>
  <c i="6" r="J45"/>
  <c r="L45"/>
  <c r="J84"/>
  <c r="L84"/>
  <c r="Q110"/>
  <c r="Q130"/>
  <c i="7" r="J46"/>
  <c r="J61"/>
  <c r="L61"/>
  <c r="L69"/>
  <c r="J82"/>
  <c r="L82"/>
  <c r="L88"/>
  <c r="L23"/>
  <c r="L111"/>
  <c r="L117"/>
  <c r="L26"/>
  <c r="H117"/>
  <c r="K26"/>
  <c i="8" r="J47"/>
  <c r="L47"/>
  <c r="L57"/>
  <c r="J57"/>
  <c r="J58"/>
  <c r="J52"/>
  <c r="L52"/>
  <c r="Q105"/>
  <c r="Q123"/>
  <c r="Q138"/>
  <c r="J128"/>
  <c r="L128"/>
  <c r="Q141"/>
  <c r="Q146"/>
  <c r="Q149"/>
  <c r="Q154"/>
  <c r="L154"/>
  <c r="H155"/>
  <c r="K25"/>
  <c r="J193"/>
  <c r="J218"/>
  <c r="L218"/>
  <c i="9" r="L36"/>
  <c r="L20"/>
  <c r="Q43"/>
  <c r="Q68"/>
  <c r="J48"/>
  <c r="L48"/>
  <c r="Q63"/>
  <c r="J79"/>
  <c r="Q112"/>
  <c i="2" r="Q36"/>
  <c r="Q81"/>
  <c r="Q61"/>
  <c i="3" r="J51"/>
  <c r="L51"/>
  <c r="J69"/>
  <c r="L69"/>
  <c i="4" r="Q42"/>
  <c r="J47"/>
  <c r="L47"/>
  <c r="J100"/>
  <c r="L100"/>
  <c r="Q105"/>
  <c r="Q120"/>
  <c r="Q148"/>
  <c r="Q158"/>
  <c r="J153"/>
  <c r="L153"/>
  <c r="L161"/>
  <c r="J166"/>
  <c r="L166"/>
  <c r="J179"/>
  <c r="L179"/>
  <c r="J214"/>
  <c r="L214"/>
  <c r="Q239"/>
  <c r="Q247"/>
  <c r="Q267"/>
  <c r="Q257"/>
  <c r="Q275"/>
  <c r="Q280"/>
  <c r="Q285"/>
  <c r="Q290"/>
  <c r="J300"/>
  <c r="L300"/>
  <c r="Q305"/>
  <c r="Q310"/>
  <c r="Q315"/>
  <c i="5" r="J36"/>
  <c r="L36"/>
  <c r="J41"/>
  <c r="L41"/>
  <c r="J46"/>
  <c r="L46"/>
  <c r="Q56"/>
  <c r="Q77"/>
  <c r="Q87"/>
  <c r="J110"/>
  <c r="H116"/>
  <c r="K23"/>
  <c r="Q131"/>
  <c r="Q146"/>
  <c i="6" r="Q40"/>
  <c r="H55"/>
  <c r="L58"/>
  <c r="L69"/>
  <c r="L22"/>
  <c r="Q63"/>
  <c r="Q68"/>
  <c r="Q71"/>
  <c r="Q76"/>
  <c r="L79"/>
  <c r="L90"/>
  <c r="L24"/>
  <c r="Q92"/>
  <c r="Q102"/>
  <c r="Q97"/>
  <c r="L105"/>
  <c r="Q120"/>
  <c r="Q125"/>
  <c i="7" r="Q33"/>
  <c r="Q98"/>
  <c r="Q108"/>
  <c r="Q103"/>
  <c i="8" r="Q42"/>
  <c r="Q57"/>
  <c r="H57"/>
  <c r="H58"/>
  <c r="K21"/>
  <c r="L58"/>
  <c r="L21"/>
  <c r="Q60"/>
  <c r="J65"/>
  <c r="L65"/>
  <c r="J70"/>
  <c r="L70"/>
  <c r="Q80"/>
  <c r="Q90"/>
  <c r="J95"/>
  <c r="L95"/>
  <c r="H146"/>
  <c r="H154"/>
  <c r="L157"/>
  <c r="J185"/>
  <c r="H190"/>
  <c r="J208"/>
  <c r="L208"/>
  <c r="J228"/>
  <c r="L228"/>
  <c i="9" r="Q71"/>
  <c r="Q76"/>
  <c r="J84"/>
  <c r="L84"/>
  <c r="J92"/>
  <c i="2" r="Q51"/>
  <c i="3" r="J36"/>
  <c r="J46"/>
  <c r="L46"/>
  <c r="Q74"/>
  <c r="Q84"/>
  <c i="4" r="J65"/>
  <c r="L65"/>
  <c r="J85"/>
  <c r="L85"/>
  <c r="J90"/>
  <c r="L90"/>
  <c r="J115"/>
  <c r="L115"/>
  <c r="H135"/>
  <c r="J138"/>
  <c r="H159"/>
  <c r="K22"/>
  <c r="H172"/>
  <c r="K23"/>
  <c r="Q199"/>
  <c r="Q244"/>
  <c r="J209"/>
  <c r="L209"/>
  <c r="Q224"/>
  <c r="J252"/>
  <c r="L252"/>
  <c r="L268"/>
  <c r="L25"/>
  <c r="Q270"/>
  <c r="Q325"/>
  <c i="5" r="J51"/>
  <c r="L51"/>
  <c i="6" r="L40"/>
  <c r="L56"/>
  <c r="L21"/>
  <c i="7" r="J90"/>
  <c r="H95"/>
  <c i="8" r="J34"/>
  <c r="H39"/>
  <c r="J113"/>
  <c i="9" r="J38"/>
  <c r="H69"/>
  <c r="K21"/>
  <c r="J53"/>
  <c r="L53"/>
  <c r="J97"/>
  <c r="L97"/>
  <c r="J107"/>
  <c r="L107"/>
  <c i="2" r="J46"/>
  <c r="L46"/>
  <c r="J56"/>
  <c r="L56"/>
  <c r="H81"/>
  <c i="4" r="Q125"/>
  <c r="J184"/>
  <c r="L184"/>
  <c r="J234"/>
  <c r="L234"/>
  <c r="H268"/>
  <c r="K25"/>
  <c r="J295"/>
  <c r="L295"/>
  <c r="J335"/>
  <c r="L335"/>
  <c i="5" r="L31"/>
  <c i="6" r="L71"/>
  <c r="L76"/>
  <c r="J115"/>
  <c r="L115"/>
  <c i="7" r="J51"/>
  <c r="L51"/>
  <c r="L98"/>
  <c r="L109"/>
  <c r="L25"/>
  <c r="J119"/>
  <c r="J124"/>
  <c r="L124"/>
  <c i="8" r="Q75"/>
  <c r="J85"/>
  <c r="L85"/>
  <c r="J118"/>
  <c r="L118"/>
  <c r="Q157"/>
  <c r="J162"/>
  <c r="L162"/>
  <c r="J172"/>
  <c r="L172"/>
  <c r="H182"/>
  <c r="J203"/>
  <c r="L203"/>
  <c r="J223"/>
  <c r="L223"/>
  <c i="9" r="H35"/>
  <c r="J35"/>
  <c r="J36"/>
  <c r="H36"/>
  <c r="K20"/>
  <c r="Q102"/>
  <c r="Q137"/>
  <c r="Q117"/>
  <c r="J122"/>
  <c r="L122"/>
  <c r="Q132"/>
  <c i="10" r="Q31"/>
  <c r="Q51"/>
  <c r="Q36"/>
  <c r="H52"/>
  <c r="K20"/>
  <c r="Q11"/>
  <c i="3" r="J28"/>
  <c r="H34"/>
  <c r="L59"/>
  <c r="J64"/>
  <c r="L64"/>
  <c i="4" r="L32"/>
  <c r="J37"/>
  <c r="L37"/>
  <c r="L55"/>
  <c r="L136"/>
  <c r="L21"/>
  <c r="Q80"/>
  <c r="Q161"/>
  <c r="Q171"/>
  <c r="J174"/>
  <c r="J189"/>
  <c r="L189"/>
  <c r="J194"/>
  <c r="L194"/>
  <c r="J219"/>
  <c r="L219"/>
  <c r="J229"/>
  <c r="L229"/>
  <c r="L267"/>
  <c r="L270"/>
  <c r="L341"/>
  <c r="L26"/>
  <c r="Q320"/>
  <c i="5" r="Q31"/>
  <c r="Q66"/>
  <c r="J61"/>
  <c r="L61"/>
  <c r="J69"/>
  <c r="H74"/>
  <c r="J97"/>
  <c r="L97"/>
  <c r="J118"/>
  <c r="H123"/>
  <c i="6" r="J32"/>
  <c r="H38"/>
  <c r="Q50"/>
  <c r="H68"/>
  <c r="H76"/>
  <c r="H90"/>
  <c r="K24"/>
  <c r="H102"/>
  <c i="7" r="Q38"/>
  <c r="J56"/>
  <c r="L56"/>
  <c r="J74"/>
  <c r="L74"/>
  <c r="H79"/>
  <c r="H108"/>
  <c i="8" r="Q133"/>
  <c r="L141"/>
  <c r="L147"/>
  <c r="L24"/>
  <c r="Q167"/>
  <c i="9" r="L71"/>
  <c r="L77"/>
  <c r="L22"/>
  <c r="H77"/>
  <c r="K22"/>
  <c i="10" r="L26"/>
  <c r="L52"/>
  <c r="L20"/>
  <c i="6" r="L92"/>
  <c r="L103"/>
  <c r="L25"/>
  <c i="7" r="L33"/>
  <c r="L44"/>
  <c r="H43"/>
  <c i="8" r="L60"/>
  <c r="L111"/>
  <c r="L22"/>
  <c i="6" l="1" r="J76"/>
  <c r="J77"/>
  <c i="8" r="H138"/>
  <c i="4" r="Q340"/>
  <c i="6" r="S76"/>
  <c r="S23"/>
  <c i="4" r="L172"/>
  <c r="L23"/>
  <c i="7" r="H67"/>
  <c r="K21"/>
  <c i="5" r="L107"/>
  <c i="4" r="H245"/>
  <c r="K24"/>
  <c i="8" r="Q182"/>
  <c r="L183"/>
  <c r="L26"/>
  <c r="S57"/>
  <c r="S21"/>
  <c i="4" r="Q52"/>
  <c r="L53"/>
  <c r="L20"/>
  <c i="9" r="H138"/>
  <c r="K24"/>
  <c i="6" r="L131"/>
  <c r="L26"/>
  <c i="9" r="H90"/>
  <c r="K23"/>
  <c i="8" r="J154"/>
  <c r="J155"/>
  <c i="7" r="H129"/>
  <c i="5" r="L66"/>
  <c i="3" r="H56"/>
  <c i="8" r="H244"/>
  <c r="K28"/>
  <c i="7" r="L80"/>
  <c r="L22"/>
  <c i="4" r="Q135"/>
  <c i="3" r="L84"/>
  <c i="8" r="Q110"/>
  <c i="7" r="Q43"/>
  <c i="6" r="Q55"/>
  <c i="5" r="Q107"/>
  <c i="8" r="S154"/>
  <c r="S25"/>
  <c i="5" r="H146"/>
  <c r="H107"/>
  <c i="4" r="H171"/>
  <c i="2" r="H82"/>
  <c r="K20"/>
  <c r="Q11"/>
  <c r="L81"/>
  <c r="J81"/>
  <c r="R11"/>
  <c i="6" r="H89"/>
  <c i="5" r="H67"/>
  <c i="7" r="H80"/>
  <c r="K22"/>
  <c i="4" r="H267"/>
  <c r="J267"/>
  <c r="J268"/>
  <c i="6" r="H131"/>
  <c r="K26"/>
  <c i="9" r="S35"/>
  <c r="S20"/>
  <c i="4" r="H340"/>
  <c i="3" r="H84"/>
  <c i="5" r="H66"/>
  <c i="3" r="H85"/>
  <c r="K22"/>
  <c i="8" r="H111"/>
  <c r="K22"/>
  <c i="5" r="H108"/>
  <c r="K22"/>
  <c i="8" r="H183"/>
  <c r="K26"/>
  <c r="H110"/>
  <c i="4" r="H341"/>
  <c r="K26"/>
  <c i="6" r="H56"/>
  <c r="K21"/>
  <c i="4" r="H52"/>
  <c r="H136"/>
  <c r="K21"/>
  <c r="H53"/>
  <c r="K20"/>
  <c i="6" r="H130"/>
  <c i="3" r="L36"/>
  <c r="L57"/>
  <c r="L21"/>
  <c r="H57"/>
  <c r="K21"/>
  <c i="4" r="L52"/>
  <c r="J52"/>
  <c r="J53"/>
  <c i="5" r="L118"/>
  <c r="L123"/>
  <c r="J123"/>
  <c r="J124"/>
  <c r="H124"/>
  <c r="K24"/>
  <c r="H147"/>
  <c r="K25"/>
  <c i="6" r="L77"/>
  <c r="L23"/>
  <c i="7" r="H66"/>
  <c r="L87"/>
  <c r="L108"/>
  <c r="J108"/>
  <c r="J109"/>
  <c i="8" r="L110"/>
  <c r="J110"/>
  <c r="J111"/>
  <c r="L146"/>
  <c r="J146"/>
  <c r="J147"/>
  <c r="L185"/>
  <c r="L190"/>
  <c r="J190"/>
  <c r="J191"/>
  <c i="9" r="L76"/>
  <c r="J76"/>
  <c r="J77"/>
  <c i="2" r="L20"/>
  <c i="3" r="K20"/>
  <c r="L28"/>
  <c r="L34"/>
  <c r="L20"/>
  <c i="4" r="H158"/>
  <c r="L174"/>
  <c r="L244"/>
  <c r="J244"/>
  <c r="J245"/>
  <c r="H244"/>
  <c i="5" r="H75"/>
  <c r="K21"/>
  <c r="L108"/>
  <c r="L22"/>
  <c r="H115"/>
  <c r="L126"/>
  <c r="L147"/>
  <c r="L25"/>
  <c i="6" r="L32"/>
  <c r="L38"/>
  <c r="L20"/>
  <c r="L68"/>
  <c r="J68"/>
  <c r="J69"/>
  <c i="7" r="L20"/>
  <c r="H87"/>
  <c r="H96"/>
  <c r="K24"/>
  <c r="L116"/>
  <c r="J116"/>
  <c r="J117"/>
  <c r="L119"/>
  <c r="L129"/>
  <c r="J129"/>
  <c r="J130"/>
  <c r="H130"/>
  <c r="K27"/>
  <c i="8" r="L34"/>
  <c r="L40"/>
  <c r="L193"/>
  <c r="L244"/>
  <c r="L28"/>
  <c i="10" r="J11"/>
  <c i="1" r="F28"/>
  <c i="3" r="H33"/>
  <c i="6" r="L102"/>
  <c r="J102"/>
  <c r="J103"/>
  <c i="7" r="L43"/>
  <c r="J43"/>
  <c r="L46"/>
  <c r="L67"/>
  <c r="L21"/>
  <c r="H88"/>
  <c r="K23"/>
  <c i="9" r="H137"/>
  <c i="4" r="L135"/>
  <c r="J135"/>
  <c r="J136"/>
  <c r="L171"/>
  <c r="J171"/>
  <c r="J172"/>
  <c i="5" r="L69"/>
  <c r="L74"/>
  <c r="J74"/>
  <c r="J75"/>
  <c r="L110"/>
  <c r="L116"/>
  <c r="L23"/>
  <c i="6" r="L55"/>
  <c r="J55"/>
  <c r="J56"/>
  <c i="8" r="H40"/>
  <c r="L113"/>
  <c r="L138"/>
  <c r="J138"/>
  <c r="J139"/>
  <c r="H139"/>
  <c r="K23"/>
  <c r="H243"/>
  <c i="9" r="H68"/>
  <c r="H89"/>
  <c r="L92"/>
  <c r="L137"/>
  <c r="J137"/>
  <c r="J138"/>
  <c i="3" r="L85"/>
  <c r="L22"/>
  <c i="4" r="L138"/>
  <c r="L158"/>
  <c r="J158"/>
  <c r="J159"/>
  <c r="L340"/>
  <c r="J340"/>
  <c r="J341"/>
  <c i="5" r="L67"/>
  <c i="6" r="K20"/>
  <c r="H37"/>
  <c r="L89"/>
  <c r="J89"/>
  <c r="J90"/>
  <c i="8" r="H191"/>
  <c r="K27"/>
  <c i="9" r="J10"/>
  <c i="1" r="D27"/>
  <c i="9" r="L79"/>
  <c r="L90"/>
  <c r="L23"/>
  <c i="10" r="J10"/>
  <c r="S11"/>
  <c i="1" r="S28"/>
  <c i="10" r="L51"/>
  <c r="J51"/>
  <c r="J52"/>
  <c i="6" r="L130"/>
  <c r="J130"/>
  <c r="J131"/>
  <c i="7" r="L79"/>
  <c r="J79"/>
  <c r="J80"/>
  <c r="L90"/>
  <c r="L96"/>
  <c r="L24"/>
  <c i="8" r="L182"/>
  <c r="J182"/>
  <c r="J183"/>
  <c i="9" r="L38"/>
  <c r="L68"/>
  <c r="J68"/>
  <c r="J69"/>
  <c i="8" l="1" r="J10"/>
  <c i="1" r="D26"/>
  <c i="7" r="J87"/>
  <c r="J88"/>
  <c i="5" r="J10"/>
  <c i="8" r="S110"/>
  <c r="S22"/>
  <c i="4" r="S135"/>
  <c r="S21"/>
  <c r="S340"/>
  <c r="S26"/>
  <c i="7" r="S43"/>
  <c r="S20"/>
  <c i="6" r="S55"/>
  <c r="S21"/>
  <c i="8" r="S182"/>
  <c r="S26"/>
  <c i="3" r="J84"/>
  <c r="J85"/>
  <c i="5" r="J66"/>
  <c i="4" r="S52"/>
  <c r="S20"/>
  <c i="5" r="J107"/>
  <c r="J108"/>
  <c i="9" r="Q11"/>
  <c i="4" r="Q11"/>
  <c i="6" r="Q11"/>
  <c i="7" r="Q11"/>
  <c i="3" r="Q11"/>
  <c i="9" r="S76"/>
  <c r="S22"/>
  <c i="3" r="J10"/>
  <c i="1" r="D21"/>
  <c i="4" r="S267"/>
  <c r="S25"/>
  <c r="S244"/>
  <c r="S24"/>
  <c i="9" r="S68"/>
  <c r="S21"/>
  <c i="4" r="S171"/>
  <c r="S23"/>
  <c i="6" r="S68"/>
  <c r="S22"/>
  <c i="4" r="S158"/>
  <c r="S22"/>
  <c i="8" r="S138"/>
  <c r="S23"/>
  <c i="6" r="S102"/>
  <c r="S25"/>
  <c r="J10"/>
  <c r="S11"/>
  <c i="1" r="S24"/>
  <c i="6" r="S130"/>
  <c r="S26"/>
  <c i="7" r="S108"/>
  <c r="S25"/>
  <c i="9" r="S137"/>
  <c r="S24"/>
  <c i="10" r="S51"/>
  <c r="S20"/>
  <c i="8" r="S146"/>
  <c r="S24"/>
  <c i="2" r="S81"/>
  <c r="S20"/>
  <c r="J10"/>
  <c r="S11"/>
  <c i="1" r="S20"/>
  <c i="3" r="L33"/>
  <c r="J33"/>
  <c r="J34"/>
  <c r="L56"/>
  <c r="J56"/>
  <c r="J57"/>
  <c i="6" r="S89"/>
  <c r="S24"/>
  <c i="7" r="S129"/>
  <c r="S27"/>
  <c r="J44"/>
  <c r="L66"/>
  <c r="J66"/>
  <c r="J67"/>
  <c i="8" r="S190"/>
  <c r="S27"/>
  <c i="5" r="S74"/>
  <c r="S21"/>
  <c i="8" r="K20"/>
  <c r="Q11"/>
  <c r="L191"/>
  <c r="L27"/>
  <c i="3" r="J11"/>
  <c i="1" r="F21"/>
  <c i="4" r="L159"/>
  <c r="L22"/>
  <c i="5" r="S123"/>
  <c r="S24"/>
  <c i="4" r="L245"/>
  <c r="L24"/>
  <c i="5" r="L20"/>
  <c i="6" r="L37"/>
  <c r="J37"/>
  <c r="J38"/>
  <c i="7" r="S116"/>
  <c r="S26"/>
  <c r="L95"/>
  <c r="J95"/>
  <c r="J96"/>
  <c r="L130"/>
  <c r="L27"/>
  <c i="8" r="L39"/>
  <c r="J39"/>
  <c r="L139"/>
  <c r="L23"/>
  <c i="7" r="J10"/>
  <c r="S11"/>
  <c i="1" r="S25"/>
  <c i="9" r="L89"/>
  <c r="J89"/>
  <c r="J90"/>
  <c i="1" r="D28"/>
  <c i="5" r="K20"/>
  <c r="Q11"/>
  <c r="L75"/>
  <c r="L21"/>
  <c i="8" r="L20"/>
  <c i="7" r="S79"/>
  <c r="S22"/>
  <c i="8" r="L243"/>
  <c r="J243"/>
  <c r="J244"/>
  <c i="9" r="L138"/>
  <c r="L24"/>
  <c i="4" r="J10"/>
  <c r="S11"/>
  <c i="1" r="S22"/>
  <c i="5" r="L115"/>
  <c r="J115"/>
  <c r="J116"/>
  <c r="L146"/>
  <c r="J146"/>
  <c r="J147"/>
  <c i="9" r="L69"/>
  <c r="L21"/>
  <c i="10" r="R11"/>
  <c i="2" r="J82"/>
  <c i="5" r="L124"/>
  <c r="L24"/>
  <c i="6" r="J11"/>
  <c i="1" r="F24"/>
  <c i="9" r="S11"/>
  <c i="1" r="S27"/>
  <c i="4" r="R11"/>
  <c i="8" l="1" r="R11"/>
  <c i="5" r="R11"/>
  <c r="S11"/>
  <c i="1" r="S23"/>
  <c i="7" r="J11"/>
  <c i="1" r="F25"/>
  <c i="8" r="J11"/>
  <c i="1" r="F26"/>
  <c i="4" r="J11"/>
  <c i="1" r="F22"/>
  <c r="F13"/>
  <c i="9" r="R11"/>
  <c i="5" r="J11"/>
  <c i="1" r="F23"/>
  <c i="7" r="R11"/>
  <c i="5" r="S107"/>
  <c r="S22"/>
  <c i="8" r="S243"/>
  <c r="S28"/>
  <c i="7" r="S87"/>
  <c r="S23"/>
  <c i="3" r="S56"/>
  <c r="S21"/>
  <c i="6" r="S37"/>
  <c r="S20"/>
  <c i="5" r="S115"/>
  <c r="S23"/>
  <c i="3" r="S84"/>
  <c r="S22"/>
  <c i="9" r="J11"/>
  <c i="1" r="F27"/>
  <c i="8" r="S39"/>
  <c r="S20"/>
  <c i="1" r="D22"/>
  <c r="D23"/>
  <c i="5" r="J67"/>
  <c r="S146"/>
  <c r="S25"/>
  <c i="7" r="S95"/>
  <c r="S24"/>
  <c i="8" r="S11"/>
  <c i="1" r="S26"/>
  <c i="8" r="J40"/>
  <c i="7" r="S66"/>
  <c r="S21"/>
  <c i="1" r="D20"/>
  <c r="F11"/>
  <c r="D25"/>
  <c i="9" r="S89"/>
  <c r="S23"/>
  <c i="5" r="S66"/>
  <c r="S20"/>
  <c i="3" r="R11"/>
  <c i="6" r="R11"/>
  <c i="1" r="D24"/>
  <c i="3" r="S11"/>
  <c i="1" r="S21"/>
  <c i="3" r="S33"/>
  <c r="S20"/>
</calcChain>
</file>

<file path=xl/sharedStrings.xml><?xml version="1.0" encoding="utf-8"?>
<sst xmlns="http://schemas.openxmlformats.org/spreadsheetml/2006/main">
  <si>
    <t>SOUHRNNÝ LIST STAVBY</t>
  </si>
  <si>
    <t>STAVBA</t>
  </si>
  <si>
    <t>TÚ_S_020 - III/212 4 a III/212 15 Modernizace křižovatky Libavské Údolí</t>
  </si>
  <si>
    <t/>
  </si>
  <si>
    <t>ZÁKLADNÍ ÚDAJE</t>
  </si>
  <si>
    <t xml:space="preserve">Objednatel: </t>
  </si>
  <si>
    <t xml:space="preserve">Cena (bez DPH): </t>
  </si>
  <si>
    <t xml:space="preserve">Zhotovitel: </t>
  </si>
  <si>
    <t xml:space="preserve">Cena (s DPH): </t>
  </si>
  <si>
    <t xml:space="preserve">IČ: </t>
  </si>
  <si>
    <t xml:space="preserve">Nabídku vypracoval: </t>
  </si>
  <si>
    <t xml:space="preserve">DIČ: </t>
  </si>
  <si>
    <t xml:space="preserve">, </t>
  </si>
  <si>
    <t>SKUPINY STAVEBNÍCH DÍLŮ</t>
  </si>
  <si>
    <t>Objekt</t>
  </si>
  <si>
    <t>Popis</t>
  </si>
  <si>
    <t>Cena (bez DPH)</t>
  </si>
  <si>
    <t>Cena (s DPH)</t>
  </si>
  <si>
    <t>Všeobecné položky</t>
  </si>
  <si>
    <t>Příprava území</t>
  </si>
  <si>
    <t>Křižovatka silnic III/2124 a III/21215</t>
  </si>
  <si>
    <t>Přístupová cesta pro pěší a údržbu</t>
  </si>
  <si>
    <t>Gabionová zeď km 0,027-0,058</t>
  </si>
  <si>
    <t>Gabionová zeď km 0,117-0,158</t>
  </si>
  <si>
    <t>Monolitická zeď km 0,115-0,162</t>
  </si>
  <si>
    <t>Odvodnění komunikace</t>
  </si>
  <si>
    <t>Vegetační úpravy</t>
  </si>
  <si>
    <t>SOUPIS PRACÍ</t>
  </si>
  <si>
    <t xml:space="preserve">Objekt: </t>
  </si>
  <si>
    <t xml:space="preserve">Celková cena (bez DPH): </t>
  </si>
  <si>
    <t>001 - Všeobecné položky</t>
  </si>
  <si>
    <t xml:space="preserve">Celková cena (s DPH): </t>
  </si>
  <si>
    <t>SOUHRN</t>
  </si>
  <si>
    <t>Kód</t>
  </si>
  <si>
    <t>Název</t>
  </si>
  <si>
    <t>Všeobecné konstrukce a práce</t>
  </si>
  <si>
    <t>POLOŽKY ROZPOČTU</t>
  </si>
  <si>
    <t>P.č.</t>
  </si>
  <si>
    <t>Var</t>
  </si>
  <si>
    <t>Skupina měření</t>
  </si>
  <si>
    <t>MJ</t>
  </si>
  <si>
    <t>Množství MJ</t>
  </si>
  <si>
    <t>JOC</t>
  </si>
  <si>
    <t>DPH %</t>
  </si>
  <si>
    <t>0 - Všeobecné konstrukce a práce</t>
  </si>
  <si>
    <t>02720</t>
  </si>
  <si>
    <t>POMOC PRÁCE ZŘÍZ NEBO ZAJIŠŤ REGULACI A OCHRANU DOPRAVY</t>
  </si>
  <si>
    <t>KPL</t>
  </si>
  <si>
    <t>doplňující popis</t>
  </si>
  <si>
    <t xml:space="preserve">KOMPLETNÍ DOPRAVNĚ INŽENÝRSKÁ OPATŘENÍ PO DOBU VÝSTAVBY, DLE PROJEKTOVÉ DOKUMENTACE, SCHVÁLENÉHO PLÁNU ZOV A VYJÁDŘENÍ POLICIE ČR A JINÝCH S TÍMTO SOUVISEJÍCÍCH VYJÁDŘENÍ. VČETNĚ PŘECHODNÉHO SVISLÉHO I VODOROVNÉHO DOPRAVNÍHO ZNAČENÍ, DOPRAVNÍCH ZAŘÍZENÍ, ZÁBRAN A OPLOCENÍ A POD (DODÁVKA, MONTÁŽ, PRONÁJEM, KONTROLA, ÚDRŽBA, PŘEMÍSŤOVÁNÍ, PŘEDZNAČOVÁNÍ, DEMONTÁŽ)  _x000d_
VČETNĚ NEZBYTNÉ INŽENÝRSKÉ ČINNOSTI K ZAJIŠTĚNÍ POTŘEBNÝCH POVOLENÍ, VČETNĚ SPRÁVNÍCH POPLATKŮ  _x000d_
SOUČÁSTÍ FAKTURACE BUDE PODROBNÝ ROZPIS POUŽITÝCH ZNAČEK A ZAŘÍZENÍ V RÁMCI TÉTO POLOŽKY</t>
  </si>
  <si>
    <t>výměra</t>
  </si>
  <si>
    <t>1 = 1,000000 =&gt; A</t>
  </si>
  <si>
    <t>technická specifikace</t>
  </si>
  <si>
    <t>zahrnuje veškeré náklady spojené s objednatelem požadovanými zařízeními</t>
  </si>
  <si>
    <t>cenová soustava</t>
  </si>
  <si>
    <t>OTSKP 2023</t>
  </si>
  <si>
    <t>02730</t>
  </si>
  <si>
    <t>POMOC PRÁCE ZŘÍZ NEBO ZAJIŠŤ OCHRANU INŽENÝRSKÝCH SÍTÍ</t>
  </si>
  <si>
    <t>- vytyčení inženýrských sítí, včetně případného ručního výkopu pro ověření polohy a hloubky uložení vedení</t>
  </si>
  <si>
    <t>02851</t>
  </si>
  <si>
    <t>PRŮZKUMNÉ PRÁCE DIAGNOSTIKY KONSTRUKCÍ NA POVRCHU</t>
  </si>
  <si>
    <t>- videozáznam a pasportizace okolních nemovitostí a objízdných tras</t>
  </si>
  <si>
    <t>zahrnuje veškeré náklady spojené s objednatelem požadovanými pracemi</t>
  </si>
  <si>
    <t>02910</t>
  </si>
  <si>
    <t>OSTATNÍ POŽADAVKY - ZEMĚMĚŘIČSKÁ MĚŘENÍ</t>
  </si>
  <si>
    <t>Zaměření skutečného stavu po dokončení stavby, vč. zákresu do katastrální mapy, formáty DWG či DGN (otevřené i uzavřené formáty)_x000d_
- včetně formátu pro přenesení do digitální technické mapy Karlovarského kraje</t>
  </si>
  <si>
    <t>zahrnuje veškeré náklady spojené s objednatelem požadovanými pracemi, 
- pro stanovení orientační investorské ceny určete jednotkovou cenu jako 1% odhadované ceny stavby</t>
  </si>
  <si>
    <t>02911</t>
  </si>
  <si>
    <t>OSTATNÍ POŽADAVKY - GEODETICKÉ ZAMĚŘENÍ</t>
  </si>
  <si>
    <t>SMĚROVÉ A VÝŠKOVÉ VYTYČENÍ STAVBY, VČETNĚ VYTYČENÍ INŽENÝRSKÝCH SÍTÍ_x000d_
- veškeré geodetické práce před výstavbou a během výstavby</t>
  </si>
  <si>
    <t>02943</t>
  </si>
  <si>
    <t>OSTATNÍ POŽADAVKY - VYPRACOVÁNÍ RDS</t>
  </si>
  <si>
    <t>02944</t>
  </si>
  <si>
    <t>OSTAT POŽADAVKY - DOKUMENTACE SKUTEČ PROVEDENÍ V DIGIT FORMĚ</t>
  </si>
  <si>
    <t>- skutečné provedení stavby - dokumentace skutečného provedení stavby - DSPS v počtu 3 paré + elektronická verze (uzavřené + otevřené formáty)</t>
  </si>
  <si>
    <t xml:space="preserve">zahrnuje veškeré náklady spojené s objednatelem požadovanými pracemi
</t>
  </si>
  <si>
    <t>02945</t>
  </si>
  <si>
    <t>OSTAT POŽADAVKY - GEOMETRICKÝ PLÁN</t>
  </si>
  <si>
    <t xml:space="preserve">- podklady pro majetkoprávní vypořádání stavby   _x000d_
- vypracování geometrického plánu včetně projednání a schválení na příslušném KÚ_x000d_
- včetně digitální verze GP ověřené KÚ</t>
  </si>
  <si>
    <t>položka zahrnuje: 
- přípravu podkladů, vyhotovení žádosti pro vklad na katastrální úřad
- polní práce spojené s vyhotovením geometrického plánu
- výpočetní a grafické kancelářské práce
- úřední ověření výsledného elaborátu
- schválení návrhu vkladu do katastru nemovitostí příslušným katastrálním úřadem</t>
  </si>
  <si>
    <t>02960</t>
  </si>
  <si>
    <t>OSTATNÍ POŽADAVKY - ODBORNÝ DOZOR</t>
  </si>
  <si>
    <t>- odborný geotechnický dozor</t>
  </si>
  <si>
    <t>zahrnuje veškeré náklady spojené s objednatelem požadovaným dozorem</t>
  </si>
  <si>
    <t>02990</t>
  </si>
  <si>
    <t>OSTATNÍ POŽADAVKY - INFORMAČNÍ TABULE</t>
  </si>
  <si>
    <t>KUS</t>
  </si>
  <si>
    <t>- dle údajů v zadávací dokumentaci, min. rozměr 2x1m</t>
  </si>
  <si>
    <t>položka zahrnuje:
- dodání a osazení informačních tabulí v předepsaném provedení a množství s obsahem předepsaným zadavatelem
- veškeré nosné a upevňovací konstrukce
- základové konstrukce včetně nutných zemních prací
- demontáž a odvoz po skončení platnosti
- případně nutné opravy poškozených čátí během platnosti</t>
  </si>
  <si>
    <t>03710</t>
  </si>
  <si>
    <t>POMOC PRÁCE ZAJIŠŤ NEBO ZŘÍZ OBJÍŽĎKY A PŘÍSTUP CESTY</t>
  </si>
  <si>
    <t>- OPRAVY OBJÍZDNÝCH TRAS (výtluky, znehodnocený kryt na objízdných trasách)_x000d_
položka zahrnuje: _x000d_
- frézování, postřik, balení obrusné vrstvy prům. tl. 50 mm, včetně zálivek (předpokládaná výměra cca 1000 m2)_x000d_
- položka bude čerpána pouze se souhlasem TDS</t>
  </si>
  <si>
    <t xml:space="preserve">zahrnuje objednatelem povolené náklady na požadovaná zařízení zhotovitele
</t>
  </si>
  <si>
    <t xml:space="preserve">Celkem (bez DPH): </t>
  </si>
  <si>
    <t xml:space="preserve">za DPH 21 %: </t>
  </si>
  <si>
    <t xml:space="preserve">Celkem (s DPH): </t>
  </si>
  <si>
    <t>Celkový součet (bez DPH):</t>
  </si>
  <si>
    <t>Celkový součet DPH:</t>
  </si>
  <si>
    <t>Celkový součet (s DPH):</t>
  </si>
  <si>
    <t>020 - Příprava území</t>
  </si>
  <si>
    <t>Zemní práce</t>
  </si>
  <si>
    <t>Ostatní konstrukce a práce</t>
  </si>
  <si>
    <t>014102</t>
  </si>
  <si>
    <t>a</t>
  </si>
  <si>
    <t>POPLATKY ZA SKLÁDKU</t>
  </si>
  <si>
    <t>t</t>
  </si>
  <si>
    <t xml:space="preserve">suť - beton_x000d_
suť - beton (betonové svodidlo)_x000d_
suť-  beton (betonové sloupky)</t>
  </si>
  <si>
    <t>dle položky 914913 15kus*0,099t/kus = 1,485000 =&gt; A _x000d_
dle položky 911CC3 26m*0,556t/m = 14,456000 =&gt; B _x000d_
dle položky 96615 0,12m3*2,1t/m3 = 0,252000 =&gt; D _x000d_
_x000d_
Celkem: A+B+D = 16,193000 =&gt; E</t>
  </si>
  <si>
    <t>zahrnuje veškeré poplatky provozovateli skládky související s uložením odpadu na skládce.</t>
  </si>
  <si>
    <t>1 - Zemní práce</t>
  </si>
  <si>
    <t>11120</t>
  </si>
  <si>
    <t>ODSTRANĚNÍ KŘOVIN</t>
  </si>
  <si>
    <t>M2</t>
  </si>
  <si>
    <t>- smýcení zapojeného porostu _x000d_
- včetně naložení, odvozu a likvidace (dřevin, větví, případných pařezů ....)</t>
  </si>
  <si>
    <t>564 = 564,000000 =&gt; A</t>
  </si>
  <si>
    <t xml:space="preserve">odstranění křovin a stromů do průměru 100 mm
doprava dřevin bez ohledu na vzdálenost
spálení na hromadách nebo štěpkování
</t>
  </si>
  <si>
    <t>11201</t>
  </si>
  <si>
    <t>KÁCENÍ STROMŮ D KMENE DO 0,5M S ODSTRANĚNÍM PAŘEZŮ</t>
  </si>
  <si>
    <t>- včetně poražení stromu a osekání větví
- spálení větví na hromadách nebo štěpkování
- včetně odstranění pařezů s dopravou
- zásyp jam po pařezech</t>
  </si>
  <si>
    <t xml:space="preserve">kácení stromů do 0,50m              7 = 7,000000 =&gt; B _x000d_
_x000d_
Celkem: B = 7,000000 =&gt; C</t>
  </si>
  <si>
    <t>Kácení stromů se měří v [ks] poražených stromů (průměr stromů se měří ve výšce 1,3m nad terénem) a zahrnuje zejména:
- poražení stromu a osekání větví
- spálení větví na hromadách nebo štěpkování
- dopravu a uložení kmenů, případné další práce s nimi dle pokynů zadávací dokumentace
Odstranění pařezů se měří v [ks] vytrhaných nebo vykopaných pařezů a zahrnuje zejména:
- vytrhání nebo vykopání pařezů
- veškeré zemní práce spojené s odstraněním pařezů
- dopravu a uložení pařezů, případně další práce s nimi dle pokynů zadávací dokumentace
- zásyp jam po pařezech</t>
  </si>
  <si>
    <t>11202</t>
  </si>
  <si>
    <t>KÁCENÍ STROMŮ D KMENE DO 0,9M S ODSTRANĚNÍM PAŘEZŮ</t>
  </si>
  <si>
    <t xml:space="preserve">kácení stromů do 0,90m   3 = 3,000000 =&gt; B</t>
  </si>
  <si>
    <t>Kácení stromů se měří v [ks] poražených stromů (průměr stromů se měří v místě řezu) a zahrnuje zejména:
- poražení stromu a osekání větví
- spálení větví na hromadách nebo štěpkování
- dopravu a uložení kmenů, případné další práce s nimi dle pokynů zadávací dokumentace
Odstranění pařezů se měří v [ks] vytrhaných nebo vykopaných pařezů a zahrnuje zejména:
- vytrhání nebo vykopání pařezů
- veškeré zemní práce spojené s odstraněním pařezů
- dopravu a uložení pařezů, případně další práce s nimi dle pokynů zadávací dokumentace
- zásyp jam po pařezech</t>
  </si>
  <si>
    <t>11204</t>
  </si>
  <si>
    <t>KÁCENÍ STROMŮ D KMENE DO 0,3M S ODSTRANĚNÍM PAŘEZŮ</t>
  </si>
  <si>
    <t xml:space="preserve">kácení stromů do 0,30m            12 = 12,000000 =&gt; A</t>
  </si>
  <si>
    <t>9 - Ostatní konstrukce a práce</t>
  </si>
  <si>
    <t>9113C3</t>
  </si>
  <si>
    <t>SVODIDLO OCEL SILNIČ JEDNOSTR, ÚROVEŇ ZADRŽ H2 - DEMONTÁŽ S PŘESUNEM</t>
  </si>
  <si>
    <t>M</t>
  </si>
  <si>
    <t>odstranění ocelového svodidla _x000d_
- včetně naložení a odvozu na místo určené investorem (případně do sběrných surovin)</t>
  </si>
  <si>
    <t>100 = 100,000000 =&gt; A</t>
  </si>
  <si>
    <t>položka zahrnuje:
- demontáž a odstranění zařízení
- jeho odvoz na předepsané místo</t>
  </si>
  <si>
    <t>911CC3</t>
  </si>
  <si>
    <t>SVODIDLO BETON, ÚROVEŇ ZADRŽ H2 VÝŠ 0,8M - DEMONTÁŽ S PŘESUNEM</t>
  </si>
  <si>
    <t>odstranění betonového svodidla _x000d_
- včetně naložení a odvozu _x000d_
- poplatek za skládku viz položka 014102.a</t>
  </si>
  <si>
    <t>26 = 26,000000 =&gt; A</t>
  </si>
  <si>
    <t>914133</t>
  </si>
  <si>
    <t>DOPRAVNÍ ZNAČKY ZÁKLADNÍ VELIKOSTI OCELOVÉ FÓLIE TŘ 2 - DEMONTÁŽ</t>
  </si>
  <si>
    <t>rušené SDZ (tabule) _x000d_
- včetně naložení a odvozu na místo určené investorem (případně do sběrných surovin)</t>
  </si>
  <si>
    <t>SDZ - 18 = 18,000000 =&gt; A _x000d_
_x000d_
_x000d_
Celkem: A = 18,000000 =&gt; B</t>
  </si>
  <si>
    <t>Položka zahrnuje odstranění, demontáž a odklizení materiálu s odvozem na předepsané místo</t>
  </si>
  <si>
    <t>914913</t>
  </si>
  <si>
    <t>SLOUPKY A STOJKY DZ Z OCEL TRUBEK ZABETON DEMONTÁŽ</t>
  </si>
  <si>
    <t xml:space="preserve">rušené SDZ (sloupek) vč. odvozu na skládku a bet. základu 0,3x0,3x0,6 m  _x000d_
- včetně naložení a odvozu _x000d_
- poplatek za skládku viz položka 014102.a</t>
  </si>
  <si>
    <t>15 = 15,000000 =&gt; A</t>
  </si>
  <si>
    <t>96615</t>
  </si>
  <si>
    <t>BOURÁNÍ KONSTRUKCÍ Z PROSTÉHO BETONU</t>
  </si>
  <si>
    <t>M3</t>
  </si>
  <si>
    <t>odstranění betonového sloupku po sejmutém dřevěném stožáru _x000d_
- včetně naložení a odvozu _x000d_
- poplatek za skládku viz položka 014102.a</t>
  </si>
  <si>
    <t>0,12 = 0,120000 =&gt; A</t>
  </si>
  <si>
    <t>položka zahrnuje:
- rozbourání konstrukce bez ohledu na použitou technologii
- veškeré pomocné konstrukce (lešení a pod.)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
- veškeré další práce plynoucí z technologického předpisu a z platných předpisů</t>
  </si>
  <si>
    <t>101 - Křižovatka silnic III/2124 a III/21215</t>
  </si>
  <si>
    <t>Základy</t>
  </si>
  <si>
    <t>Vodorovné konstrukce</t>
  </si>
  <si>
    <t>Komunikace</t>
  </si>
  <si>
    <t>Potrubí</t>
  </si>
  <si>
    <t>014101</t>
  </si>
  <si>
    <t>zemina</t>
  </si>
  <si>
    <t xml:space="preserve">dle položky 11130   169m3 = 169,000000 =&gt; A _x000d_
dle položky 12273.a   717m3 = 717,000000 =&gt; B _x000d_
dle položky 13273     21,0m3 = 21,000000 =&gt; D _x000d_
Celkem: A+B+D = 907,000000 =&gt; E</t>
  </si>
  <si>
    <t>suť - beton, kámen, beton</t>
  </si>
  <si>
    <t xml:space="preserve">dle položky 11352   25,0m*0,290t/m = 7,250000 =&gt; A _x000d_
dle položky 11329.R     7kus*0,05t/kus = 0,350000 =&gt; E  _x000d_
dle položky 11353         3m*0,39t/m = 1,170000 =&gt; G _x000d_
dle položky 96612      102m3*2,5t/m3 = 255,000000 =&gt; D _x000d_
dle položky 96614      122m3*1,8t/m3 = 219,600000 =&gt; C _x000d_
dle položky 96715     1,12m3*2,2t/m3 = 2,464000 =&gt; B _x000d_
Celkem: A+E+G+D+C+B = 485,834000 =&gt; H</t>
  </si>
  <si>
    <t>b</t>
  </si>
  <si>
    <t>z položky 98814.R - suť ze sklepních prostor</t>
  </si>
  <si>
    <t>900,0*2,1 = 1890,000000 =&gt; A</t>
  </si>
  <si>
    <t>c</t>
  </si>
  <si>
    <t>- vybourané vrstvy vozovky (suť)</t>
  </si>
  <si>
    <t>z položky 11332: 680*2 = 1360,000000 =&gt; A</t>
  </si>
  <si>
    <t>11130</t>
  </si>
  <si>
    <t>SEJMUTÍ DRNU</t>
  </si>
  <si>
    <t>odstranění drnu_x000d_
- včetně naložení a odvozu na skládku_x000d_
- poplatek za skládku položka 014101</t>
  </si>
  <si>
    <t>169/0,1 = 1690,000000 =&gt; A</t>
  </si>
  <si>
    <t xml:space="preserve">včetně vodorovné dopravy  a uložení na skládku</t>
  </si>
  <si>
    <t>11329</t>
  </si>
  <si>
    <t>R</t>
  </si>
  <si>
    <t>ODSTRANĚNÍ KAMENNÝCH VALOUNŮ</t>
  </si>
  <si>
    <t>kamenné valouny o průměru do 0,4m a odvoz na skládku 
poplatek za skládku položka 014102</t>
  </si>
  <si>
    <t>7 = 7,000000 =&gt; A</t>
  </si>
  <si>
    <t>Položka zahrnuje i odstranění podkladu, veškerou manipulaci s vybouraným materiálem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</si>
  <si>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11332</t>
  </si>
  <si>
    <t>ODSTRANĚNÍ PODKLADŮ ZPEVNĚNÝCH PLOCH Z KAMENIVA NESTMELENÉHO</t>
  </si>
  <si>
    <t>podkladní vrstvy komunikace průměrné tl. 280 mm_x000d_
- včetně naložení a odvozu na skládku _x000d_
- poplatek za skládku položka 014102.c</t>
  </si>
  <si>
    <t>680 = 680,000000 =&gt; A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</si>
  <si>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</si>
  <si>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11352</t>
  </si>
  <si>
    <t>ODSTRANĚNÍ CHODNÍKOVÝCH A SILNIČNÍCH OBRUBNÍKŮ BETONOVÝCH</t>
  </si>
  <si>
    <t>odstranění silniční betonové obruby včetně podkladního betonu 2,0 m3_x000d_
- včetně naložení a odvozu na skládku _x000d_
- poplatek za skládku položka 014102</t>
  </si>
  <si>
    <t>25,0 = 25,000000 =&gt; A</t>
  </si>
  <si>
    <t>11353</t>
  </si>
  <si>
    <t>ODSTRANĚNÍ CHODNÍKOVÝCH KAMENNÝCH OBRUBNÍKŮ</t>
  </si>
  <si>
    <t>odstranění kamenné obruby š.0,2m a odvoz na skládku_x000d_
- včetně naložení a odvozu na skládku _x000d_
- poplatek za skládku položka 014102</t>
  </si>
  <si>
    <t>3,0 = 3,000000 =&gt; A</t>
  </si>
  <si>
    <t>11372</t>
  </si>
  <si>
    <t>FRÉZOVÁNÍ ZPEVNĚNÝCH PLOCH ASFALTOVÝCH</t>
  </si>
  <si>
    <t>a) Frézování vozovek tl. 0,14 vč. odkupu (průměrná tloušťka vrstev z vývrtů)_x000d_
b) Frézování vozovek tl. 0,04 vč. odkupu (napojení na stávající stav)_x000d_
_x000d_
vyfrézovaný materiál bude odkoupen zhotovitelem stavby na základě uzavřené kupní smlouvy</t>
  </si>
  <si>
    <t>a) 344,0 = 344,000000 =&gt; A _x000d_
b) 6,0 = 6,000000 =&gt; B _x000d_
Celkem: A+B = 350,000000 =&gt; C</t>
  </si>
  <si>
    <t>113766</t>
  </si>
  <si>
    <t>FRÉZOVÁNÍ DRÁŽKY PRŮŘEZU DO 800MM2 V ASFALTOVÉ VOZOVCE</t>
  </si>
  <si>
    <t>36,0 = 36,000000 =&gt; A</t>
  </si>
  <si>
    <t>Položka zahrnuje veškerou manipulaci s vybouranou sutí a s vybouranými hmotami vč. uložení na skládku.</t>
  </si>
  <si>
    <t>12273</t>
  </si>
  <si>
    <t>ODKOPÁVKY A PROKOPÁVKY OBECNÉ TŘ. I</t>
  </si>
  <si>
    <t>odkop přebytečné zeminy s odvozem na skládku_x000d_
- včetně naložení a odvozu na skládku _x000d_
- poplatek za skládku položka 014102</t>
  </si>
  <si>
    <t>717,0 = 717,000000 =&gt; A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</si>
  <si>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č.0141**</t>
  </si>
  <si>
    <t>- odkop zeminy s odvozem na mezideponii a zpětným využitím včetně naložení a odvozu na místo určené</t>
  </si>
  <si>
    <t>617,0 = 617,000000 =&gt; A</t>
  </si>
  <si>
    <t>12573</t>
  </si>
  <si>
    <t>VYKOPÁVKY ZE ZEMNÍKŮ A SKLÁDEK</t>
  </si>
  <si>
    <t>dovoz a nákup zeminy pro novou AZ_x000d_
- viz položka 17130</t>
  </si>
  <si>
    <t>298,0 = 298,000000 =&gt; A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</si>
  <si>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ruční vykopávky, odstranění kořenů a napadávek
- pažení, vzepření a rozepření vč. přepažování (vyjma štětových stěn)
- úpravu, ochranu a očištění dna, základové spáry, stěn a svahů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práce spojené s otvírkou zemníku</t>
  </si>
  <si>
    <t>VYKOPÁVKY ZE ZEMNÍKŮ A SKLÁDEK TŘ. I</t>
  </si>
  <si>
    <t>a) dokup zeminy do násypu, včetně dovozu, k položce 17110_x000d_
_x000d_
b) dovoz zeminy včetně nákupu, k položce 17110.a</t>
  </si>
  <si>
    <t>a) 617,0 = 617,000000 =&gt; A _x000d_
b) 960,0 = 960,000000 =&gt; B _x000d_
Celkem: A+B = 1577,000000 =&gt; C</t>
  </si>
  <si>
    <t>13273</t>
  </si>
  <si>
    <t>HLOUBENÍ RÝH ŠÍŘ DO 2M PAŽ I NEPAŽ TŘ. I</t>
  </si>
  <si>
    <t>Drenážní příkop - rýha (d/š/h) 20x0,6x1,5m _x000d_
- včetně naložení a odvozu na skládku _x000d_
- poplatek za skládku položka 014102</t>
  </si>
  <si>
    <t>21,0 = 21,000000 =&gt; A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</si>
  <si>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č.0141**</t>
  </si>
  <si>
    <t>17110</t>
  </si>
  <si>
    <t>ULOŽENÍ SYPANINY DO NÁSYPŮ SE ZHUTNĚNÍM</t>
  </si>
  <si>
    <t>- dovoz a nákup zeminy viz položka 12573.b</t>
  </si>
  <si>
    <t xml:space="preserve"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</si>
  <si>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Sanace podsklepení na pozemcích parc.č. 37, 38, 39 (čerpáno se souhlasem TDI)
Uložení zeminy do násypu včetně hutnění po odtěžení sklepních prostor na pozemcích parc. č. 37, 38, 39</t>
  </si>
  <si>
    <t>960,0 = 960,000000 =&gt; A</t>
  </si>
  <si>
    <t>17130</t>
  </si>
  <si>
    <t>ULOŽENÍ SYPANINY DO NÁSYPŮ V AKTIVNÍ ZÓNĚ SE ZHUTNĚNÍM</t>
  </si>
  <si>
    <t>AZ v části nového svahu_x000d_
dovoz a nákup zeminy viz položka 12573.a_x000d_
- položka bude čerpána pouze se souhlasem TDS</t>
  </si>
  <si>
    <t>18110</t>
  </si>
  <si>
    <t>ÚPRAVA PLÁNĚ SE ZHUTNĚNÍM V HORNINĚ TŘ. I</t>
  </si>
  <si>
    <t>2453 = 2453,000000 =&gt; A</t>
  </si>
  <si>
    <t>položka zahrnuje úpravu pláně včetně vyrovnání výškových rozdílů. Míru zhutnění určuje projekt.</t>
  </si>
  <si>
    <t>2 - Základy</t>
  </si>
  <si>
    <t>21150</t>
  </si>
  <si>
    <t>SANAČNÍ ŽEBRA Z KAMENIVA</t>
  </si>
  <si>
    <t>Drenážní příkop - rýha (d/š/h) 20x0,6x1,5m 
zasypána kamenivem fr. 8/32 hutněno po 0,3m vrstvách na 97% PS</t>
  </si>
  <si>
    <t>položka zahrnuje dodávku předepsaného kameniva, mimostaveništní a vnitrostaveništní dopravu a jeho uložení není-li v zadávací dokumentaci uvedeno jinak, jedná se o nakupovaný materiál</t>
  </si>
  <si>
    <t>21197</t>
  </si>
  <si>
    <t>OPLÁŠTĚNÍ ODVODŇOVACÍCH ŽEBER Z GEOTEXTILIE</t>
  </si>
  <si>
    <t>filtrační geotextílie CBR &gt; 2 kN)
k položce 21263</t>
  </si>
  <si>
    <t>146*3,14*0,15 = 68,766000 =&gt; A</t>
  </si>
  <si>
    <t>položka zahrnuje dodávku předepsané geotextilie, mimostaveništní a vnitrostaveništní dopravu a její uložení včetně potřebných přesahů (nezapočítávají se do výměry)</t>
  </si>
  <si>
    <t>21263</t>
  </si>
  <si>
    <t>TRATIVODY KOMPLET Z TRUB Z PLAST HMOT DN DO 150MM</t>
  </si>
  <si>
    <t>Drenážní trubka HDPE DN 150, SN 8 (perforace trubek ze 2/3 obvodu), (včetně: obsyp kamenivem fr. 8/32, štěrkopískové lože fr. 0/22
 filtrační geotextílie CBR &gt; 2 kN) viz položka 21197</t>
  </si>
  <si>
    <t>146,0 = 146,000000 =&gt; A</t>
  </si>
  <si>
    <t>Položka platí pro kompletní konstrukce trativodů a zahrnuje zejména:
- výkop rýhy předepsaného tvaru v dané třídě těžitelnosti, výplň, zásyp trativodu včetně dopravy, uložení přebytečného materiálu, dodávky předepsaného materiálu pro výplň a zásyp
- zřízení spojovací vrstvy
- zřízení podkladu a lože trativodu z předepsaného materiálu
- dodávka a uložení trativodu předepsaného materiálu a profilu
- obsyp trativodu předepsaným materiálem
- ukončení trativodu zaústěním do potrubí nebo vodoteče, případně vybudování ukončujícího objektu (kapličky) dle VL
- veškerý materiál, výrobky a polotovary, včetně mimostaveništní a vnitrostaveništní dopravy
- nezahrnuje opláštění z geotextilie, fólie</t>
  </si>
  <si>
    <t>21361</t>
  </si>
  <si>
    <t>DRENÁŽNÍ VRSTVY Z GEOTEXTILIE</t>
  </si>
  <si>
    <t>drenážní příkop 20x0,6x1,5m opatřen filtrační geotextilií CBR &gt; 2 kN</t>
  </si>
  <si>
    <t>(20,0*0,6+20,0*1,5*2) = 72,000000 =&gt; A</t>
  </si>
  <si>
    <t>Položka zahrnuje:
- dodávku předepsané geotextilie (včetně nutných přesahů) pro drenážní vrstvu, včetně mimostaveništní a vnitrostaveništní dopravy
- provedení drenážní vrstvy předepsaných rozměrů a předepsaného tvaru</t>
  </si>
  <si>
    <t>4 - Vodorovné konstrukce</t>
  </si>
  <si>
    <t>451314</t>
  </si>
  <si>
    <t>PODKLADNÍ A VÝPLŇOVÉ VRSTVY Z PROSTÉHO BETONU C25/30</t>
  </si>
  <si>
    <t>betonového lože C25/30n XF3 tl. 0,10 m k položce 58212</t>
  </si>
  <si>
    <t>15,0*0,1 = 1,500000 =&gt; B _x000d_
Celkem: B = 1,500000 =&gt; C</t>
  </si>
  <si>
    <t xml:space="preserve">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</t>
  </si>
  <si>
    <t>45152</t>
  </si>
  <si>
    <t>PODKLADNÍ A VÝPLŇOVÉ VRSTVY Z KAMENIVA DRCENÉHO</t>
  </si>
  <si>
    <t>dlažba zámková
ŠDb 0/32 Gf tl. 0,15 m</t>
  </si>
  <si>
    <t>46,0*0,15 = 6,900000 =&gt; A</t>
  </si>
  <si>
    <t>položka zahrnuje dodávku předepsaného kameniva, mimostaveništní a vnitrostaveništní dopravu a jeho uložení
není-li v zadávací dokumentaci uvedeno jinak, jedná se o nakupovaný materiál</t>
  </si>
  <si>
    <t>5 - Komunikace</t>
  </si>
  <si>
    <t>56260</t>
  </si>
  <si>
    <t>VOZOVKOVÉ VRSTVY Z MATERIÁLŮ STABIL SMĚSÍ HYDR POJIV</t>
  </si>
  <si>
    <t>Zlepšení AZ hydraulickým pojivem</t>
  </si>
  <si>
    <t>2855,0*0,5 = 1427,500000 =&gt; A</t>
  </si>
  <si>
    <t>- dodání směsi v požadované kvalitě
- očištění podkladu
- uložení směsi dle předepsaného technologického předpisu a zhutnění vrstvy v předepsané tloušťce
- zřízení vrstvy bez rozlišení šířky, pokládání vrstvy po etapách, včetně pracovních spar a spojů
- úpravu napojení, ukončení
- úpravu dilatačních spar včetně předepsané výztuže
- nezahrnuje postřiky, nátěry
- nezahrnuje úpravu povrchu krytu</t>
  </si>
  <si>
    <t>56330</t>
  </si>
  <si>
    <t>VOZOVKOVÉ VRSTVY ZE ŠTĚRKODRTI</t>
  </si>
  <si>
    <t>a) Obnova krytu štěrkové cesty ŠDb 0/32 tl. 0,15 po demolici zídky v délce 26 m
b) Obnova podkladu štěrkové cesty ŠDb 0/63 tl. 0,20 po demolici zídky v délce 26 m</t>
  </si>
  <si>
    <t xml:space="preserve">a)  13,0 = 13,000000 =&gt; A _x000d_
b)  17,0 = 17,000000 =&gt; B _x000d_
Celkem: A+B = 30,000000 =&gt; C</t>
  </si>
  <si>
    <t>- dodání kameniva předepsané kvality a zrnitosti
- rozprostření a zhutnění vrstvy v předepsané tloušťce
- zřízení vrstvy bez rozlišení šířky, pokládání vrstvy po etapách
- nezahrnuje postřiky, nátěry</t>
  </si>
  <si>
    <t xml:space="preserve">Dosyp nezpevněných sjezdů tl. 0,20  ŠDb 0/32</t>
  </si>
  <si>
    <t>21 = 21,000000 =&gt; A</t>
  </si>
  <si>
    <t>56333</t>
  </si>
  <si>
    <t>VOZOVKOVÉ VRSTVY ZE ŠTĚRKODRTI TL. DO 150MM</t>
  </si>
  <si>
    <t>ŠDA 0/63 tl. 150 mm</t>
  </si>
  <si>
    <t>2336 = 2336,000000 =&gt; A</t>
  </si>
  <si>
    <t>- dodání kameniva předepsané kvality a zrnitosti_x000d_
- rozprostření a zhutnění vrstvy v předepsané tloušťce_x000d_
- zřízení vrstvy bez rozlišení šířky, pokládání vrstvy po etapách_x000d_
- nezahrnuje postřiky, nátěry</t>
  </si>
  <si>
    <t>56334</t>
  </si>
  <si>
    <t>VOZOVKOVÉ VRSTVY ZE ŠTĚRKODRTI TL. DO 200MM</t>
  </si>
  <si>
    <t>ŠDA 0/63 tl. 200 mm</t>
  </si>
  <si>
    <t>567303</t>
  </si>
  <si>
    <t>VRSTVY PRO OBNOVU A OPRAVY ZE ŠTĚRKODRTI</t>
  </si>
  <si>
    <t xml:space="preserve">a) Štěrkodrť ŠDA 0/63  tl. 0,15m_x000d_
_x000d_
b) Štěrkodrť ŠDA 0/63  tl. 0,20m</t>
  </si>
  <si>
    <t>a) 2351*0,15 = 352,650000 =&gt; A _x000d_
b) 3078*0,2 = 615,600000 =&gt; B _x000d_
Celkem: A+B = 968,250000 =&gt; C</t>
  </si>
  <si>
    <t>56930</t>
  </si>
  <si>
    <t>ZPEVNĚNÍ KRAJNIC ZE ŠTĚRKODRTI</t>
  </si>
  <si>
    <t>Dosyp krajnic z ŠDB 0/32 tl. 0,15</t>
  </si>
  <si>
    <t>- dodání kameniva předepsané kvality a zrnitosti
- rozprostření a zhutnění vrstvy v předepsané tloušťce
- zřízení vrstvy bez rozlišení šířky, pokládání vrstvy po etapách</t>
  </si>
  <si>
    <t>572213</t>
  </si>
  <si>
    <t>SPOJOVACÍ POSTŘIK Z EMULZE DO 0,5KG/M2</t>
  </si>
  <si>
    <t xml:space="preserve">Spojovací postřik PS - C  0,40 kg/m2</t>
  </si>
  <si>
    <t>2330,0+2336,0 = 4666,000000 =&gt; A</t>
  </si>
  <si>
    <t>- dodání všech předepsaných materiálů pro postřiky v předepsaném množství
- provedení dle předepsaného technologického předpisu
- zřízení vrstvy bez rozlišení šířky, pokládání vrstvy po etapách
- úpravu napojení, ukončení</t>
  </si>
  <si>
    <t>574A34</t>
  </si>
  <si>
    <t>ASFALTOVÝ BETON PRO OBRUSNÉ VRSTVY ACO 11+ 50/70, TL. 40MM</t>
  </si>
  <si>
    <t>2451 = 2451,000000 =&gt; A</t>
  </si>
  <si>
    <t>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- nezahrnuje postřiky, nátěry
- nezahrnuje těsnění podél obrubníků, dilatačních zařízení, odvodňovacích proužků, odvodňovačů, vpustí, šachet a pod.</t>
  </si>
  <si>
    <t>574C56</t>
  </si>
  <si>
    <t>ASFALTOVÝ BETON PRO LOŽNÍ VRSTVY ACL 16+50/70, TL. 60MM</t>
  </si>
  <si>
    <t>2330,0 = 2330,000000 =&gt; A</t>
  </si>
  <si>
    <t>574E56</t>
  </si>
  <si>
    <t>ASFALTOVÝ BETON PRO PODKLADNÍ VRSTVY ACP 16+50/70, TL. 60MM</t>
  </si>
  <si>
    <t>58212</t>
  </si>
  <si>
    <t>DLÁŽDĚNÉ KRYTY Z VELKÝCH KOSTEK DO LOŽE Z MC</t>
  </si>
  <si>
    <t>Odláždění lomovým kamenem tl. 0,15 včetně s vyspárováním MC25-XF4
betonového lože C25/30n XF3 tl. 0,10 m viz položka 451314</t>
  </si>
  <si>
    <t>15,0 = 15,000000 =&gt; A</t>
  </si>
  <si>
    <t xml:space="preserve">- dodání dlažebního materiálu v požadované kvalitě, dodání materiálu pro předepsané  lože v tloušťce předepsané dokumentací a pro předepsanou výplň spar
- očištění podkladu
- uložení dlažby dle předepsaného technologického předpisu včetně předepsané podkladní vrstvy a předepsané výplně spar
- zřízení vrstvy bez rozlišení šířky, pokládání vrstvy po etapách 
- úpravu napojení, ukončení podél obrubníků, dilatačních zařízení, odvodňovacích proužků, odvodňovačů, vpustí, šachet a pod., nestanoví-li zadávací dokumentace jinak
- nezahrnuje postřiky, nátěry
- nezahrnuje těsnění podél obrubníků, dilatačních zařízení, odvodňovacích proužků, odvodňovačů, vpustí, šachet a pod.</t>
  </si>
  <si>
    <t>58251</t>
  </si>
  <si>
    <t>DLÁŽDĚNÉ KRYTY Z BETONOVÝCH DLAŽDIC DO LOŽE Z KAMENIVA</t>
  </si>
  <si>
    <t>a) zámková dlažba (šedá 20x10cm) tl. 0,06 m
lože fr 2/5 tl. 0,04 m
b) doplnění zámkové dlažby (šedá 20x10cm) tl. 0,06 m pro přeskládání chodníku (sanace 20%)</t>
  </si>
  <si>
    <t>a) 44,0 = 44,000000 =&gt; A _x000d_
b) 3 = 3,000000 =&gt; B _x000d_
Celkem: A+B = 47,000000 =&gt; C</t>
  </si>
  <si>
    <t>587205</t>
  </si>
  <si>
    <t>PŘEDLÁŽDĚNÍ KRYTU Z BETONOVÝCH DLAŽDIC</t>
  </si>
  <si>
    <t>přeskládání stávajícího chodníku ze zámkové dlažby 20x10cm, včetně dosypu lože</t>
  </si>
  <si>
    <t>12 = 12,000000 =&gt; A</t>
  </si>
  <si>
    <t>- pod pojmem *předláždění* se rozumí rozebrání stávající dlažby a pokládka dlažby ze stávajícího dlažebního materiálu (bez dodávky nového)
- zahrnuje nezbytnou manipulaci s tímto materiálem (nakládání, doprava, složení, očištění)
- dodání a rozprostření materiálu pro lože a jeho tloušťku předepsanou dokumentací a pro předepsanou výplň spar
- eventuelní doplnění plochy s použitím nového materiálu se vykazuje v položce č.582</t>
  </si>
  <si>
    <t>8 - Potrubí</t>
  </si>
  <si>
    <t>895811</t>
  </si>
  <si>
    <t xml:space="preserve">DRENÁŽNÍ ŠACHTICE NORMÁLNÍ Z PLAST DÍLCŮ </t>
  </si>
  <si>
    <t>Drenážní šachtice_x000d_
DRENÁŽNÍ ŠACHTICE NORMÁLNÍ Z PLAST DÍLCŮ</t>
  </si>
  <si>
    <t>3 = 3,000000 =&gt; A</t>
  </si>
  <si>
    <t xml:space="preserve">položka zahrnuje:
- poklopy s rámem z předepsaného materiálu a tvaru
- předepsané plastové skruže, dno a není-li uvedeno jinak i podkladní vrstvu (z kameniva nebo betonu).
- výplň, těsnění a tmelení spár a spojů,
- očištění a ošetření úložných ploch,
- předepsané podkladní konstrukce
</t>
  </si>
  <si>
    <t>89712</t>
  </si>
  <si>
    <t>VPUSŤ KANALIZAČNÍ ULIČNÍ KOMPLETNÍ Z BETONOVÝCH DÍLCŮ</t>
  </si>
  <si>
    <t>nová uliční vpusť 500*500</t>
  </si>
  <si>
    <t>8 = 8,000000 =&gt; A</t>
  </si>
  <si>
    <t xml:space="preserve">položka zahrnuje:
- dodávku a osazení předepsaných dílů včetně mříže
- výplň, těsnění  a tmelení spar a spojů,
- opatření  povrchů  betonu  izolací  proti zemní vlhkosti v částech, kde přijdou do styku se zeminou nebo kamenivem,
- předepsané podkladní konstrukce</t>
  </si>
  <si>
    <t>89722</t>
  </si>
  <si>
    <t>VPUSŤ KANALIZAČNÍ HORSKÁ KOMPLETNÍ Z BETON DÍLCŮ</t>
  </si>
  <si>
    <t>nová horská vpusť 1000*1000</t>
  </si>
  <si>
    <t>2 = 2,000000 =&gt; A</t>
  </si>
  <si>
    <t>89921</t>
  </si>
  <si>
    <t>VÝŠKOVÁ ÚPRAVA POKLOPŮ</t>
  </si>
  <si>
    <t>rektifikace znaků IS, včetně výměny prstenců a poklopů</t>
  </si>
  <si>
    <t>- položka výškové úpravy zahrnuje všechny nutné práce a materiály pro zvýšení nebo snížení zařízení (včetně nutné úpravy stávajícího povrchu vozovky nebo chodníku).</t>
  </si>
  <si>
    <t>9113C1</t>
  </si>
  <si>
    <t>SVODIDLO OCEL SILNIČ JEDNOSTR, ÚROVEŇ ZADRŽ H2 - DODÁVKA A MONTÁŽ</t>
  </si>
  <si>
    <t>Ocelové svodidlo dl. 24m včetně náběhu, úroveň zadržení H2</t>
  </si>
  <si>
    <t>24,0 = 24,000000 =&gt; A</t>
  </si>
  <si>
    <t>položka zahrnuje:
- kompletní dodávku všech dílů ocelového svodidla s předepsanou povrchovou úpravou včetně spojovacích prvků
- montáž a osazení svodidla, osazení sloupků zaberaněním nebo osazením do betonových bloků (včetně betonových bloků a nutných zemních prací
- ukončení zapuštěním do betonových bloků (včetně betonového bloku a nutných zemních prací) nebo koncovkou
- přechod na jiný typ svodidla nebo přes mostní závěr
- ochranu proti bludným proudům a vývody pro jejich měření
nezahrnuje odrazky nebo retroreflexní fólie</t>
  </si>
  <si>
    <t>914131</t>
  </si>
  <si>
    <t>DOPRAVNÍ ZNAČKY ZÁKLADNÍ VELIKOSTI OCELOVÉ FÓLIE TŘ 2 - DODÁVKA A MONTÁŽ</t>
  </si>
  <si>
    <t>nové sdz základní RA2 (B1, 2x B13, 2x B20a, P2, P6, 2x E2b, E12, IS21c)</t>
  </si>
  <si>
    <t>11 = 11,000000 =&gt; A</t>
  </si>
  <si>
    <t>položka zahrnuje:
- dodávku a montáž značek v požadovaném provedení</t>
  </si>
  <si>
    <t>914911</t>
  </si>
  <si>
    <t>SLOUPKY A STOJKY DOPRAVNÍCH ZNAČEK Z OCEL TRUBEK SE ZABETONOVÁNÍM - DODÁVKA A MONTÁŽ</t>
  </si>
  <si>
    <t>Sloupky a základy z betonu</t>
  </si>
  <si>
    <t>položka zahrnuje:
- sloupky a upevňovací zařízení včetně jejich osazení (betonová patka, zemní práce)</t>
  </si>
  <si>
    <t>915111</t>
  </si>
  <si>
    <t>VODOROVNÉ DOPRAVNÍ ZNAČENÍ BARVOU HLADKÉ - DODÁVKA A POKLÁDKA</t>
  </si>
  <si>
    <t>VDZ dvoufázově barva</t>
  </si>
  <si>
    <t xml:space="preserve">V1a (0,125)                        34,0 = 34,000000 =&gt; A _x000d_
V2b (1,5/1,5/0,25)              3,0 = 3,000000 =&gt; B _x000d_
V2b (3/1,5/0,125)               2,0 = 2,000000 =&gt; C _x000d_
V4 (0,125)                          75,0 = 75,000000 =&gt; D _x000d_
Celkem: A+B+C+D = 114,000000 =&gt; E</t>
  </si>
  <si>
    <t>položka zahrnuje:
- dodání a pokládku nátěrového materiálu (měří se pouze natíraná plocha)
- předznačení a reflexní úpravu</t>
  </si>
  <si>
    <t>915221</t>
  </si>
  <si>
    <t>VODOR DOPRAV ZNAČ PLASTEM STRUKTURÁLNÍ NEHLUČNÉ - DOD A POKLÁDKA</t>
  </si>
  <si>
    <t>po zaježdění plast nehlučný</t>
  </si>
  <si>
    <t>917212</t>
  </si>
  <si>
    <t>ZÁHONOVÉ OBRUBY Z BETONOVÝCH OBRUBNÍKŮ ŠÍŘ 80MM</t>
  </si>
  <si>
    <t>Betonová obruba sadová nová 150/80/1000, včetně betonového lože C25/30n XF3</t>
  </si>
  <si>
    <t>Položka zahrnuje:
dodání a pokládku betonových obrubníků o rozměrech předepsaných zadávací dokumentací
betonové lože i boční betonovou opěrku.</t>
  </si>
  <si>
    <t>917224</t>
  </si>
  <si>
    <t>SILNIČNÍ A CHODNÍKOVÉ OBRUBY Z BETONOVÝCH OBRUBNÍKŮ ŠÍŘ 150MM</t>
  </si>
  <si>
    <t>Betonová obruba silniční 250/150/1000, včetně betonového lože</t>
  </si>
  <si>
    <t>474 = 474,000000 =&gt; A</t>
  </si>
  <si>
    <t>Betonová obruba silniční 150/150/1000 přejízdná, včetně betonového lože</t>
  </si>
  <si>
    <t>47 = 47,000000 =&gt; A</t>
  </si>
  <si>
    <t>931316</t>
  </si>
  <si>
    <t>TĚSNĚNÍ DILATAČ SPAR ASF ZÁLIVKOU PRŮŘ DO 800MM2</t>
  </si>
  <si>
    <t>položka zahrnuje dodávku a osazení předepsaného materiálu, očištění ploch spáry před úpravou, očištění okolí spáry po úpravě
nezahrnuje těsnící profil</t>
  </si>
  <si>
    <t>96612</t>
  </si>
  <si>
    <t>BOURÁNÍ KONSTRUKCÍ Z KAMENE NA SUCHO</t>
  </si>
  <si>
    <t>odstranění zárubní zídky z kamenné rovnaniny a odvoz na skládku_x000d_
- včetně naložení a odvozu na skládku _x000d_
- poplatek za skládku položka 014102</t>
  </si>
  <si>
    <t>102,0 = 102,000000 =&gt; A</t>
  </si>
  <si>
    <t>96614</t>
  </si>
  <si>
    <t>BOURÁNÍ KONSTRUKCÍ Z CIHEL A TVÁRNIC</t>
  </si>
  <si>
    <t>odstranění opěrné zdi (zděná z cihel) a odvoz na skládku _x000d_
- včetně naložení a odvozu na skládku _x000d_
- poplatek za skládku položka 014102</t>
  </si>
  <si>
    <t>122,0 = 122,000000 =&gt; A</t>
  </si>
  <si>
    <t>96687</t>
  </si>
  <si>
    <t>VYBOURÁNÍ ULIČNÍCH VPUSTÍ KOMPLETNÍCH</t>
  </si>
  <si>
    <t>rušená uliční vpusť _x000d_
- včetně naložení a odvozu na skládku _x000d_
- včetně poplatku za uložení na skládce (skládkovného)</t>
  </si>
  <si>
    <t>položka zahrnuje:
- kompletní bourací práce včetně nezbytného rozsahu zemních prací,
- veškerou manipulaci s vybouranou sutí a hmotami včetně uložení na skládku,
- veškeré další práce plynoucí z technologického předpisu a z platných předpisů,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</si>
  <si>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96715</t>
  </si>
  <si>
    <t>VYBOURÁNÍ ČÁSTÍ KONSTRUKCÍ BETON</t>
  </si>
  <si>
    <t>vybourání monolitického betonu tl. 0,2 m a odvoz na skládku (u přístřešku kontejnerů)_x000d_
- včetně naložení a odvozu na skládku _x000d_
- poplatek za skládku položka 014102</t>
  </si>
  <si>
    <t>1,12 = 1,120000 =&gt; A</t>
  </si>
  <si>
    <t>položka zahrnuje:
- veškerou manipulaci s vybouranou sutí a hmotami včetně uložení na skládku,
- veškeré další práce plynoucí z technologického předpisu a z platných předpisů,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</si>
  <si>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98814</t>
  </si>
  <si>
    <t xml:space="preserve">DEMOLICE DROBNÝCH STAVEB </t>
  </si>
  <si>
    <t>Odtěžení stavební sutě ze sklepních prostor na pozemcích parc. č. 37, 38, 39 (čerpáno se souhlasem TDS)_x000d_
- včetně naložení a odvozu na skládku _x000d_
- poplatek za skládku položka 014102.b</t>
  </si>
  <si>
    <t>900,0 = 900,000000 =&gt; A</t>
  </si>
  <si>
    <t xml:space="preserve"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
- položka zahrnuje veškeré další práce plynoucí z technologického předpisu a z platných předpisů 
- rozpojení zdiva na suť schopnou odvozu na skládku
- kropení a vytváření vodní clony
- bezpečnostní opatření, vyplývající z předpisů o bezpečnosti práce
- podpěrné konstrukce jakékoli výšky
- úpravu pláně po demolici s návazností na přilehlý terén
- odpojení od sousedních nedemolovaných objektů
- jakékoli lešení a práce bez pevné pracovní podlahy
- naložení, dopravu a složení suti
- ochranná ohrazení a sítě
- ochranná zařízení proti poškození okolních objektů
- eventuelní nutnou asistenci požárních či bezpečnostních sborů
</t>
  </si>
  <si>
    <t>110 - Přístupová cesta pro pěší a údržbu</t>
  </si>
  <si>
    <t>Přidružená stavební výroba</t>
  </si>
  <si>
    <t>11523</t>
  </si>
  <si>
    <t>PŘEVEDENÍ VODY POTRUBÍM DN 300 NEBO ŽLABY R.O. DO 1,0M</t>
  </si>
  <si>
    <t>vč. betonového lože C20/25 XF3</t>
  </si>
  <si>
    <t>46,0 = 46,000000 =&gt; A</t>
  </si>
  <si>
    <t>Položka převedení vody na povrchu zahrnuje zřízení, udržování a odstranění příslušného zařízení. Převedení vody se uvádí buď průměrem potrubí (DN) nebo délkou rozvinutého obvodu žlabu (r.o.).</t>
  </si>
  <si>
    <t>odkop zeminy s odvozem na mezideponii a zpětným využitím včetně naložení a odvozu na místo určené</t>
  </si>
  <si>
    <t>6,0 = 6,000000 =&gt; A</t>
  </si>
  <si>
    <t>dovoz a nákup zeminy pro novou AZ
viz položka 17130</t>
  </si>
  <si>
    <t>13,0 = 13,000000 =&gt; A</t>
  </si>
  <si>
    <t>Dokup zeminy do násypu, včetně dovozu, k položce 17110</t>
  </si>
  <si>
    <t>14,0 = 14,000000 =&gt; A</t>
  </si>
  <si>
    <t>dovoz a nákup zeminy viz položka 12573.b</t>
  </si>
  <si>
    <t>dovoz a nákup zeminy viz položka 12573.a</t>
  </si>
  <si>
    <t>17591</t>
  </si>
  <si>
    <t>OBSYP POTRUBÍ A OBJEKTŮ Z JINÝCH MATERIÁLŮ</t>
  </si>
  <si>
    <t>Drenážní zásyp palisády fr. 8/32</t>
  </si>
  <si>
    <t>5,0 = 5,000000 =&gt; A</t>
  </si>
  <si>
    <t xml:space="preserve"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- zemina vytlačená potrubím o DN do 180mm se od kubatury obsypů neodečítá
</t>
  </si>
  <si>
    <t>57,0*0,15 = 8,550000 =&gt; A</t>
  </si>
  <si>
    <t>313,0*0,5 = 156,500000 =&gt; A</t>
  </si>
  <si>
    <t xml:space="preserve">a) Štěrkodrť ŠDB 0/32  tl. 0,10m_x000d_
_x000d_
b) Štěrkodrť ŠDB 0/32  tl. 0,15m</t>
  </si>
  <si>
    <t xml:space="preserve">a)  249*0,1 = 24,900000 =&gt; A _x000d_
b)  271*0,15 = 40,650000 =&gt; B _x000d_
Celkem: A+B = 65,550000 =&gt; C</t>
  </si>
  <si>
    <t>572121</t>
  </si>
  <si>
    <t>INFILTRAČNÍ POSTŘIK ASFALTOVÝ DO 1,0KG/M2</t>
  </si>
  <si>
    <t xml:space="preserve">infiltrační postřik PI - C  0,80 kg/m2</t>
  </si>
  <si>
    <t>237,0 = 237,000000 =&gt; A</t>
  </si>
  <si>
    <t xml:space="preserve">- dodání všech předepsaných materiálů pro postřiky v předepsaném množství
- provedení dle předepsaného technologického předpisu
- zřízení vrstvy bez rozlišení šířky, pokládání vrstvy po etapách
- úpravu napojení, ukončení
</t>
  </si>
  <si>
    <t>574A41</t>
  </si>
  <si>
    <t>ASFALTOVÝ BETON PRO OBRUSNÉ VRSTVY ACO 8 TL. 50MM</t>
  </si>
  <si>
    <t>ACO 8 CH, TL. 50 MM</t>
  </si>
  <si>
    <t>237 = 237,000000 =&gt; A</t>
  </si>
  <si>
    <t>- dodání směsi v požadované kvalitě_x000d_
- očištění podkladu_x000d_
- uložení směsi dle předepsaného technologického předpisu, zhutnění vrstvy v předepsané tloušťce_x000d_
- zřízení vrstvy bez rozlišení šířky, pokládání vrstvy po etapách, včetně pracovních spar a spojů_x000d_
- úpravu napojení, ukončení podél obrubníků, dilatačních zařízení, odvodňovacích proužků, odvodňovačů, vpustí, šachet a pod._x000d_
- nezahrnuje postřiky, nátěry_x000d_
- nezahrnuje těsnění podél obrubníků, dilatačních zařízení, odvodňovacích proužků, odvodňovačů, vpustí, šachet a pod.</t>
  </si>
  <si>
    <t>Zámková dlažba (šedá 20x10cm) tl. 0,06 m, včetně Lože fr 2/5 tl. 0,04 m</t>
  </si>
  <si>
    <t>57,0 = 57,000000 =&gt; A</t>
  </si>
  <si>
    <t>7 - Přidružená stavební výroba</t>
  </si>
  <si>
    <t>711117</t>
  </si>
  <si>
    <t>IZOLACE BĚŽNÝCH KONSTRUKCÍ PROTI ZEMNÍ VLHKOSTI Z FÓLIÍ</t>
  </si>
  <si>
    <t>Izolační fólie palisády</t>
  </si>
  <si>
    <t>16,0 = 16,000000 =&gt; A</t>
  </si>
  <si>
    <t xml:space="preserve">položka zahrnuje:
- dodání  předepsaného izolačního materiálu
- očištění a ošetření podkladu, zadávací dokumentace může zahrnout i případné vyspravení
- zřízení izolace jako kompletního povlaku, případně komplet. soustavy nebo systému podle příslušného  technolog. předpisu
- zřízení izolace i jednotlivých vrstev po etapách, včetně pracovních spár a spojů
- úprava u okrajů, rohů, hran, dilatačních i pracovních spojů, kotev, obrubníků, dilatačních zařízení, odvodnění, otvorů, neizolovaných míst a pod.
- zajištění odvodnění povrchu izolace, včetně odvodnění nejnižších míst, pokud dokumentace pro zadání stavby nestanoví jinak
- ochrana izolace do doby zřízení definitivní ochranné vrstvy nebo konstrukce
- úprava, očištění a ošetření prostoru kolem izolace
- provedení požadovaných zkoušek
- nezahrnuje ochranné vrstvy, např. geotextilii</t>
  </si>
  <si>
    <t>87533</t>
  </si>
  <si>
    <t>POTRUBÍ DREN Z TRUB PLAST DN DO 150MM</t>
  </si>
  <si>
    <t>Perforovaná drenážní hadice</t>
  </si>
  <si>
    <t>28,0 = 28,000000 =&gt; A</t>
  </si>
  <si>
    <t xml:space="preserve">položky pro zhotovení potrubí platí bez ohledu na sklon
zahrnuje:
- výrobní dokumentaci (včetně technologického předpisu)
- dodání veškerého trubního a pomocného materiálu  (trouby,  trubky,  tvarovky,  spojovací a těsnící 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</t>
  </si>
  <si>
    <t>91710</t>
  </si>
  <si>
    <t>OBRUBY Z BETONOVÝCH PALISÁD</t>
  </si>
  <si>
    <t xml:space="preserve">Betonová palisáda délky 0,5-1,2 m, včetně  bet. lože C20/25 XF3  - 2,0m3</t>
  </si>
  <si>
    <t>1,85 = 1,850000 =&gt; A</t>
  </si>
  <si>
    <t>Položka zahrnuje:
dodání a pokládku betonových palisád o rozměrech předepsaných zadávací dokumentací
betonové lože i boční betonovou opěrku.</t>
  </si>
  <si>
    <t>Betonová obruba sadová nová 150/80/1000, včetně bet. Lože C25/30n XF3</t>
  </si>
  <si>
    <t>58,0 = 58,000000 =&gt; A</t>
  </si>
  <si>
    <t>prostor mezi zdí a žlabem</t>
  </si>
  <si>
    <t>251 - Gabionová zeď km 0,027-0,058</t>
  </si>
  <si>
    <t>všeobecné konstrukce a práce</t>
  </si>
  <si>
    <t>Svislé konstrukce</t>
  </si>
  <si>
    <t>0 - všeobecné konstrukce a práce</t>
  </si>
  <si>
    <t>- zemina</t>
  </si>
  <si>
    <t>z položky 13173: 266 = 266,000000 =&gt; A</t>
  </si>
  <si>
    <t xml:space="preserve">zahrnuje veškeré poplatky provozovateli skládky související s uložením odpadu na skládce.
</t>
  </si>
  <si>
    <t>13173</t>
  </si>
  <si>
    <t>HLOUBENÍ JAM ZAPAŽ I NEPAŽ TŘ. I</t>
  </si>
  <si>
    <t>odkop přebytečné zeminy s odvozem na skládku_x000d_
- včetně naložení a odvozu na skládku _x000d_
- poplatek za skládku položka 014101</t>
  </si>
  <si>
    <t>266,0 = 266,000000 =&gt; A</t>
  </si>
  <si>
    <t>17660</t>
  </si>
  <si>
    <t>VÝPLNĚ ZE ZEMIN KAMENITÝCH</t>
  </si>
  <si>
    <t xml:space="preserve">zásyp štěrkopískovou zeminou hutněný po vrstvách tl. max. 300 mm, Id=0,90_x000d_
_x000d_
položka zahrnuje:_x000d_
- kompletní provedení zemní konstrukce vč. výběru vhodného materiálu_x000d_
- úprava  ukládaného  materiálu  vlhčením,  tříděním,  promícháním  nebo  vysoušením,  příp. jiné úpravy za účelem zlepšení jeho  mech. vlastností_x000d_
- hutnění i různé míry hutnění _x000d_
_x000d_
a) zásyp za rubem_x000d_
b) zásyp na líci</t>
  </si>
  <si>
    <t>a) 252,0 = 252,000000 =&gt; A _x000d_
b) 14,0 = 14,000000 =&gt; B _x000d_
Celkem: A+B = 266,000000 =&gt; C</t>
  </si>
  <si>
    <t xml:space="preserve"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</si>
  <si>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 xml:space="preserve">podsyp-štěrkopísek
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</t>
  </si>
  <si>
    <t>19,6 = 19,600000 =&gt; A</t>
  </si>
  <si>
    <t>geotextilie v podsypu
 položka zahrnuje:
- dodávku předepsané geotextilie (včetně nutných přesahů) pro drenážní vrstvu, včetně mimostaveništní a vnitrostaveništní dopravy
- provedení drenážní vrstvy předepsaných rozměrů a předepsaného tvaru</t>
  </si>
  <si>
    <t>184,8 = 184,800000 =&gt; A</t>
  </si>
  <si>
    <t>21461B</t>
  </si>
  <si>
    <t>SEPARAČNÍ GEOTEXTILIE DO 200G/M2</t>
  </si>
  <si>
    <t>geotextilie okolo gabionu</t>
  </si>
  <si>
    <t>117,6 = 117,600000 =&gt; A</t>
  </si>
  <si>
    <t xml:space="preserve">Položka zahrnuje:
- dodávku předepsané geotextilie
- úpravu, očištění a ochranu podkladu
- přichycení k podkladu, případně zatížení
- úpravy spojů a zajištění okrajů
- úpravy pro odvodnění
- nutné přesahy
- mimostaveništní a vnitrostaveništní dopravu
</t>
  </si>
  <si>
    <t>3 - Svislé konstrukce</t>
  </si>
  <si>
    <t>3272B7</t>
  </si>
  <si>
    <t>ZDI OPĚR, ZÁRUB, NÁBŘEŽ Z GABIONŮ SYPANÝCH, DRÁT O4,0MM, POVRCHOVÁ ÚPRAVA Zn + Al</t>
  </si>
  <si>
    <t>položka zahrnuje dodávku a osazení drátěných košů s výplní lomovým kamenem.</t>
  </si>
  <si>
    <t>28*1,5*2,5 = 105,000000 =&gt; A</t>
  </si>
  <si>
    <t>- položka zahrnuje dodávku a osazení drátěných košů s výplní lomovým kamenem.
- gabionové matrace se vykazují v pol.č.2722**.</t>
  </si>
  <si>
    <t xml:space="preserve">Štěrkodrť ŠDb 0/32  tl.0,15 m (chodník)</t>
  </si>
  <si>
    <t>33*0,15 = 4,950000 =&gt; A</t>
  </si>
  <si>
    <t>45157</t>
  </si>
  <si>
    <t>PODKLADNÍ A VÝPLŇOVÉ VRSTVY Z KAMENIVA TĚŽENÉHO</t>
  </si>
  <si>
    <t>lože fr 2/5 tl. 0,04 m (chodník)</t>
  </si>
  <si>
    <t>35*0,04 = 1,400000 =&gt; A</t>
  </si>
  <si>
    <t>doplnění zámkové dlažby (šedá 20x10cm) tl. 0,06 m pro přeskládání chodníku (sanace 20%)</t>
  </si>
  <si>
    <t>PŘEDLÁŽDĚNÍ KRYTU ZE ZÁMKOVÉ DLAŽBY - zámková dlažba 20x10 cm_x000d_
_x000d_
položka zahrnuje:_x000d_
- rozebrání stávající dlažby a pokládka dlažby ze stávajícího dlažebního materiálu (bez dodávky nového)_x000d_
- zahrnuje nezbytnou manipulaci s tímto materiálem (nakládání, doprava, složení, očištění)_x000d_
- dodání a rozprostření materiálu pro lože a jeho tloušťku předepsanou dokumentací a pro předepsanou výplň spar</t>
  </si>
  <si>
    <t>35 = 35,000000 =&gt; A</t>
  </si>
  <si>
    <t xml:space="preserve">- pod pojmem *předláždění* se rozumí rozebrání stávající dlažby a pokládka dlažby ze stávajícího dlažebního materiálu (bez dodávky nového)
- zahrnuje nezbytnou manipulaci s tímto materiálem (nakládání, doprava, složení, očištění)
- dodání a rozprostření materiálu pro lože a jeho tloušťku předepsanou dokumentací a pro předepsanou výplň spar
- eventuelní doplnění plochy s použitím nového materiálu se vykazuje v položce č.582
</t>
  </si>
  <si>
    <t>9111B1</t>
  </si>
  <si>
    <t>ZÁBRADLÍ SILNIČNÍ SE SVISLOU VÝPLNÍ - DODÁVKA A MONTÁŽ</t>
  </si>
  <si>
    <t xml:space="preserve">OCELOVÉ ZÁBRADLÍ  SE SVISLOU VÝPLNÍ - DODÁVKA A MONTÁŽ_x000d_
položka zahrnuje:_x000d_
- dodání zábradlí včetně předepsané povrchové úpravy_x000d_
- osazení sloupků zaberaněním nebo osazením do betonových bloků (včetně betonových bloků a nutných zemních prací)_x000d_
- případné bednění ( trubku) betonové patky v gabionové zdi_x000d_
_x000d_
H=1,1M</t>
  </si>
  <si>
    <t xml:space="preserve">položka zahrnuje:
- dodání zábradlí včetně předepsané povrchové úpravy
- osazení sloupků zaberaněním nebo osazením do betonových bloků (včetně betonových bloků a nutných zemních prací)
- případné bednění ( trubku) betonové patky v gabionové zdi
</t>
  </si>
  <si>
    <t>9111B2</t>
  </si>
  <si>
    <t>ZÁBRADLÍ SILNIČNÍ SE SVISLOU VÝPLNÍ - MONTÁŽ S PŘESUNEM (BEZ DODÁVKY)</t>
  </si>
  <si>
    <t>ZÁBRADLÍ OCELOVÉ - MONTÁŽ S PŘESUNEM (BEZ DODÁVKY)_x000d_
_x000d_
položka zahrnuje:_x000d_
- dopravu demontovaného zařízení z dočasné skládky_x000d_
- jeho montáž a osazení na určeném místě včetně všech nutných konstrukcí a prací_x000d_
- nutnou opravu poškozených částí, opravu nátěrů_x000d_
- případnou náhradu zničených částí</t>
  </si>
  <si>
    <t xml:space="preserve">položka zahrnuje:
- dopravu demontovaného zařízení z dočasné skládky
- jeho montáž a osazení na určeném místě včetně všech nutných konstrukcí a prací
- nutnou opravu poškozených částí, opravu nátěrů
- případnou náhradu zničených částí
nezahrnuje kompletní novou PKO
</t>
  </si>
  <si>
    <t>9111B3</t>
  </si>
  <si>
    <t>ZÁBRADLÍ SILNIČNÍ SE SVISLOU VÝPLNÍ - DEMONTÁŽ S PŘESUNEM</t>
  </si>
  <si>
    <t>ZÁBRADLÍ OCELOVÉ - DEMONTÁŽ S PŘESUNEM_x000d_
_x000d_
položka zahrnuje:_x000d_
- demontáž a odstranění zařízení_x000d_
- jeho odvoz na předepsané místo</t>
  </si>
  <si>
    <t xml:space="preserve">položka zahrnuje:
- demontáž a odstranění zařízení
- jeho odvoz na předepsané místo
</t>
  </si>
  <si>
    <t>betonové obruby sadové nové 150/80/1000
včetně betonové lože C20/25n XF3 tl. Min 0,10 m</t>
  </si>
  <si>
    <t>42,0 = 42,000000 =&gt; A</t>
  </si>
  <si>
    <t>935842</t>
  </si>
  <si>
    <t>ŽLABY A RIGOLY DLÁŽDĚNÉ Z BETONOVÝCH DLAŽDIC DO BETONU TL 100MM</t>
  </si>
  <si>
    <t>odtokový žlab š. 0,6m_x000d_
_x000d_
položka zahrnuje:_x000d_
- dodání a uložení předepsaného dlažebního materiálu v požadované kvalitě do předepsaného tvaru a v předepsané šířce_x000d_
- dodání a rozprostření lože z předepsaného materiálu v předepsané tloušťce a šířce_x000d_
- úpravu napojení a ukončení</t>
  </si>
  <si>
    <t>35*0,6 = 21,000000 =&gt; A</t>
  </si>
  <si>
    <t>položka zahrnuje:
- dodání a uložení předepsaného dlažebního materiálu v požadované kvalitě do předepsaného tvaru a v předepsané šířce
- dodání a rozprostření lože z předepsaného materiálu v předepsané tloušťce a šířce
- úravu napojení a ukončení
- vnitrostaveništní i mimostaveništní dopravu
- měří se vydlážděná plocha.</t>
  </si>
  <si>
    <t>252 - Gabionová zeď km 0,117-0,158</t>
  </si>
  <si>
    <t>z položky 13173: 768 = 768,000000 =&gt; A</t>
  </si>
  <si>
    <t>suť (štěrk)</t>
  </si>
  <si>
    <t xml:space="preserve">položka 11332  29m3*2,0t/m3 = 58,000000 =&gt; A</t>
  </si>
  <si>
    <t>nezpevněná štěrková cesta_x000d_
- včetně naložení a odvozu na skládku_x000d_
- poplatek za skládku položka 014102.c</t>
  </si>
  <si>
    <t>29 = 29,000000 =&gt; A</t>
  </si>
  <si>
    <t xml:space="preserve"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
</t>
  </si>
  <si>
    <t>768,0 = 768,000000 =&gt; A</t>
  </si>
  <si>
    <t>a) 576,0 = 576,000000 =&gt; A _x000d_
b) 24,0 = 24,000000 =&gt; B _x000d_
Celkem: A+B = 600,000000 =&gt; C</t>
  </si>
  <si>
    <t>43,2 = 43,200000 =&gt; A</t>
  </si>
  <si>
    <t>374,4 = 374,400000 =&gt; A</t>
  </si>
  <si>
    <t>213,12 = 213,120000 =&gt; A</t>
  </si>
  <si>
    <t>48*1,5*2,5 = 180,000000 =&gt; A</t>
  </si>
  <si>
    <t>obnova podkladu štěrkové cesty ŠDb 0/63 tl. 0,20 m po demolici zídky v délce 29 m</t>
  </si>
  <si>
    <t>20,0 = 20,000000 =&gt; A</t>
  </si>
  <si>
    <t>a) ŠDb 0/63 tl. 0,20 po demolici zídky v délce 29 m</t>
  </si>
  <si>
    <t>4 = 4,000000 =&gt; A</t>
  </si>
  <si>
    <t>87633</t>
  </si>
  <si>
    <t>CHRÁNIČKY Z TRUB PLASTOVÝCH DN DO 150MM</t>
  </si>
  <si>
    <t>chránička PE 110 (5x9m)</t>
  </si>
  <si>
    <t>48 = 48,000000 =&gt; A</t>
  </si>
  <si>
    <t xml:space="preserve">položky pro zhotovení potrubí platí bez ohledu na sklon
zahrnuje:
- výrobní dokumentaci (včetně technologického předpisu)
- dodání veškerého trubního a pomocného materiálu  (trouby,  trubky,  tvarovky,  spojovací a těsnící 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 včetně případně předepsaného utěsnění konců chrániček
- položky platí pro práce prováděné v prostoru zapaženém i nezapaženém a i v kolektorech, chráničkách
</t>
  </si>
  <si>
    <t xml:space="preserve">OCELOVÉ ZÁBRADLÍ  SE SVISLOU VÝPLNÍ - DODÁVKA A MONTÁŽ_x000d_
_x000d_
položka zahrnuje:_x000d_
- dodání zábradlí včetně předepsané povrchové úpravy_x000d_
- osazení sloupků zaberaněním nebo osazením do betonových bloků (včetně betonových bloků a nutných zemních prací)_x000d_
- případné bednění ( trubku) betonové patky v gabionové zdi_x000d_
_x000d_
H=1,1M</t>
  </si>
  <si>
    <t>48,0 = 48,000000 =&gt; A</t>
  </si>
  <si>
    <t>55*0,6 = 33,000000 =&gt; A</t>
  </si>
  <si>
    <t>253 - Monolitická zeď km 0,115-0,162</t>
  </si>
  <si>
    <t xml:space="preserve">Všeobecné konstrukce a práce </t>
  </si>
  <si>
    <t>vodorovné konstrukce</t>
  </si>
  <si>
    <t>Úpravy povrchů, podlahy, výplně otvorů</t>
  </si>
  <si>
    <t xml:space="preserve">0 - Všeobecné konstrukce a práce </t>
  </si>
  <si>
    <t>z položky 13173: 107,72 = 107,720000 =&gt; A</t>
  </si>
  <si>
    <t>ŽB opěrná stěna 107,72 = 107,720000 =&gt; A</t>
  </si>
  <si>
    <t xml:space="preserve">a) zásyp za opěrou pod těsnící vrstvou_x000d_
b) zásyp před opěrou_x000d_
c) zásyp za opěrou nad těsnící vrstvou hutněný po vrstvách_x000d_
_x000d_
položka zahrnuje:_x000d_
- kompletní provedení zemní konstrukce vč. výběru vhodného materiálu_x000d_
- úprava  ukládaného  materiálu  vlhčením,  tříděním,  promícháním  nebo  vysoušením,  příp. jiné úpravy za účelem zlepšení jeho  mech. vlastností_x000d_
- hutnění i různé míry hutnění</t>
  </si>
  <si>
    <t xml:space="preserve">a)  45,84 = 45,840000 =&gt; A _x000d_
_x000d_
b)  29,80 = 29,800000 =&gt; B _x000d_
_x000d_
c) 133,70 = 133,700000 =&gt; C _x000d_
_x000d_
Celkem: A+B+C = 209,340000 =&gt; D</t>
  </si>
  <si>
    <t>ochranný zásyp s drenážní vrstvou (funkcí)_x000d_
ŽB opěrná zeď</t>
  </si>
  <si>
    <t>5,73 = 5,730000 =&gt; A</t>
  </si>
  <si>
    <t>ŽB opěrná zeď</t>
  </si>
  <si>
    <t>21,01 = 21,010000 =&gt; A</t>
  </si>
  <si>
    <t>21331</t>
  </si>
  <si>
    <t>DRENÁŽNÍ VRSTVY Z BETONU MEZEROVITÉHO (DRENÁŽNÍHO)</t>
  </si>
  <si>
    <t>ŽB opěrná stěna
Položka zahrnuje:
- dodávku předepsaného materiálu pro drenážní vrstvu, včetně mimostaveništní a vnitrostaveništní dopravy
- provedení drenážní vrstvy předepsaných rozměrů a předepsaného tvaru</t>
  </si>
  <si>
    <t>1,53 = 1,530000 =&gt; A</t>
  </si>
  <si>
    <t>Položka zahrnuje:
- dodávku předepsaného materiálu pro drenážní vrstvu, včetně mimostaveništní a vnitrostaveništní dopravy
- provedení drenážní vrstvy předepsaných rozměrů a předepsaného tvaru</t>
  </si>
  <si>
    <t>geotextilie 500g/m2</t>
  </si>
  <si>
    <t>58,83 = 58,830000 =&gt; A</t>
  </si>
  <si>
    <t>224325</t>
  </si>
  <si>
    <t>PILOTY ZE ŽELEZOBETONU C30/37 XF2, XD1</t>
  </si>
  <si>
    <t>piloty celkem 39 kusů, prům. 600_x000d_
_x000d_
- včetně zkoušky integrity pilot (CHA) - 6 ks (na každou sedmou pilotu), včetně trubky TR 63/3 pro zkoušky CHA_x000d_
- včetně zkoušky integrity pilot (PIT) pro všechny piloty - 39 ks</t>
  </si>
  <si>
    <t>3,14*0,3*0,3*5,1*39 = 56,209140 =&gt; A</t>
  </si>
  <si>
    <t xml:space="preserve">položka zahrnuje:
- dodání  čerstvého  betonu  (betonové  směsi)  požadované  kvality,  jeho  uložení  do požadovaného tvaru při jakékoliv hustotě výztuže, konzistenci čerstvého betonu a způsobu hutnění, ošetření a ochranu betonu
- zhotovení nepropustného, mrazuvzdorného betonu a betonu požadované trvanlivosti a vlastností
- užití potřebných přísad a technologií výroby betonu
- zřízení pracovních a dilatačních spar, včetně potřebných úprav, výplně, vložek, opracování, očištění a ošetření
- bednění  požadovaných  konstr. (i ztracené) s úpravou  dle požadované  kvality povrchu betonu, včetně odbedňovacích a odskružovacích prostředků
- podpěrné  konstr. (skruže) a lešení všech druhů pro bednění, uložení čerstvého betonu, výztuže a doplňkových konstr., vč. požadovaných otvorů, ochranných a bezpečnostních opatření a základů těchto konstrukcí a lešení
- vytvoření kotevních čel, kapes, nálitků, a sedel
- zřízení  všech  požadovaných  otvorů, kapes, výklenků, prostupů, dutin, drážek a pod., vč. ztížení práce a úprav  kolem nich
- úpravy pro osazení výztuže, doplňkových konstrukcí a vybavení
- úpravy povrchu pro položení požadované izolace, povlaků a nátěrů, případně vyspravení
- upevnění kotevních prvků a doplňkových konstrukcí
- nátěry zabraňující soudržnost betonu a bednění
- výplň, těsnění  a tmelení spar a spojů
- opatření  povrchů  betonu  izolací  proti zemní vlhkosti v částech, kde přijdou do styku se zeminou nebo kamenivem
- případné zřízení spojovací vrstvy u základů
- úpravy pro osazení zařízení ochrany konstrukce proti vlivu bludných proudů
- objem betonu pro přebetonování a nadbetonování, který se nepřičítá ke stanovenému objemu výplně piloty
- ukončení piloty pod ústím vrtu a vyplnění zbývající části sypaninou nebo kamenivem
- odbourání a odstranění znehodnocené části výplně a úprava hlavy piloty před výstavbou další konstrukční části
- zřízení výplně piloty pod hladinou vody
- veškerý materiál, výrobky a polotovary, včetně mimostaveništní a vnitrostaveništní dopravy
- nezahrnuje dodání a osazení výztuže, nezahrnuje vrty</t>
  </si>
  <si>
    <t>224365</t>
  </si>
  <si>
    <t>VÝZTUŽ PILOT Z OCELI 10505, B500B</t>
  </si>
  <si>
    <t>56,209*150/1000 = 8,431350 =&gt; A</t>
  </si>
  <si>
    <t>položka zahrnuje:
- veškerý materiál, výrobky a polotovary, včetně mimostaveništní a vnitrostaveništní dopravy
- dodání betonářské výztuže v požadované kvalitě, stříhání, řezání, ohýbání a spojování do všech požadovaných tvarů (vč. armakošů) a uložení s požadovaným zajištěním polohy a krytí výztuže betonem
- veškeré svary nebo jiné spoje výztuže
- pomocné konstrukce a práce pro osazení a upevnění výztuže
- zednické výpomoci pro montáž betonářské výztuže
- úpravy výztuže pro osazení doplňkových konstrukcí
- ochranu výztuže do doby jejího zabetonování
- úpravy výztuže pro zřízení kotevních prvků, závěsných ok a doplňkových konstrukcí
- veškerá opatření pro zajištění soudržnosti výztuže a betonu
- vodivé propojení výztuže, které je součástí ochrany konstrukce proti vlivům bludných proudů, vyvedení do měřících skříní nebo míst pro měření bludných proudů (vlastní měřící skříně se uvádějí položkami SD 74)
- povrchovou antikorozní úpravu výztuže
- separaci výztuže
- osazení měřících zařízení a úpravy pro ně
- osazení měřících skříní nebo míst pro měření bludných proudů</t>
  </si>
  <si>
    <t>264728</t>
  </si>
  <si>
    <t>VRTY PRO PILOTY TŘ I A II D DO 600MM</t>
  </si>
  <si>
    <t>včetně šablon pro vrtání pilot 23,40m</t>
  </si>
  <si>
    <t>39*5,1 = 198,900000 =&gt; A</t>
  </si>
  <si>
    <t>položka zahrnuje:_x000d_
- zřízení vrtu, svislou a vodorovnou dopravu zeminy bez uložení na skládku, vrtací práce zapaž. i nepaž. vrtu_x000d_
- čerpání vody z vrtu, vyčištění vrtu_x000d_
- zabezpečení vrtacích prací_x000d_
- dopravu, nájem, provoz a přemístění, montáž a demontáž vrtacích zařízení a dalších mechanismů_x000d_
- lešení a podpěrné konstrukce pro práci a manipulaci s vrtacím zařízení a dalších mechanismů_x000d_
- vrtací plošiny vč. zemních prací, zpevnění, odvodnění a pod._x000d_
- v případě zapažení dočasnými pažnicemi jejich opotřebení_x000d_
- v případě zapažení suspenzí veškeré hospodaření s ní_x000d_
- nezahrnuje zapažení trvalými pažnicemi_x000d_
- nezahrnuje uložení zeminy na skládku a poplatek za skládku_x000d_
nevykazuje se hluché vrtání</t>
  </si>
  <si>
    <t>27231</t>
  </si>
  <si>
    <t>ZÁKLADY Z PROSTÉHO BETONU C8/10n</t>
  </si>
  <si>
    <t>6,84 = 6,840000 =&gt; A</t>
  </si>
  <si>
    <t xml:space="preserve">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proudů,</t>
  </si>
  <si>
    <t>272314</t>
  </si>
  <si>
    <t>ZÁKLADY Z PROSTÉHO BETONU DO C20/25n XF4</t>
  </si>
  <si>
    <t>beton pod drenáž</t>
  </si>
  <si>
    <t>7,64 = 7,640000 =&gt; A</t>
  </si>
  <si>
    <t>272325</t>
  </si>
  <si>
    <t>ZÁKLADY ZE ŽELEZOBETONU DO C30/37 XF4, XD3</t>
  </si>
  <si>
    <t xml:space="preserve">hlavový trám
položka zahrnuje: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</t>
  </si>
  <si>
    <t>5,64 = 5,640000 =&gt; A</t>
  </si>
  <si>
    <t>272365</t>
  </si>
  <si>
    <t>VÝZTUŽ ZÁKLADŮ Z OCELI 10505, B500B</t>
  </si>
  <si>
    <t>hlavový trám - pilotová stěna</t>
  </si>
  <si>
    <t>5,640*200/1000 = 1,128000 =&gt; A</t>
  </si>
  <si>
    <t>Položka zahrnuje veškerý materiál, výrobky a polotovary, včetně mimostaveništní a vnitrostaveništní dopravy (rovněž přesuny), včetně naložení a složení, případně s uložením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pomocné konstrukce a práce pro osazení a upevnění výztuže,
- zednické výpomoci pro montáž betonářské výztuže,
- úpravy výztuže pro osazení doplňkových konstrukcí,
- ochranu výztuže do doby jejího zabetonování,
- úpravy výztuže pro zřízení železobetonových kloubů, kotevních prvků, závěsných ok a doplňkových konstrukcí,
- veškerá opatření pro zajištění soudržnosti výztuže a betonu,
- vodivé propojení výztuže, které je součástí ochrany konstrukce proti vlivům bludných proudů, vyvedení do měřících skříní nebo míst pro měření bludných proudů (vlastní měřící skříně se uvádějí položkami SD 74),
- povrchovou antikorozní úpravu výztuže,
- separaci výztuže,
- osazení měřících zařízení a úpravy pro ně,
- osazení měřících skříní nebo míst pro měření bludných proudů.</t>
  </si>
  <si>
    <t>31717</t>
  </si>
  <si>
    <t>KOVOVÉ KONSTRUKCE PRO KOTVENÍ ŘÍMSY</t>
  </si>
  <si>
    <t>KG</t>
  </si>
  <si>
    <t>48 ks*6kg/ks = 288,000000 =&gt; A</t>
  </si>
  <si>
    <t>Položka zahrnuje dodávku (výrobu) kotevního prvku předepsaného tvaru a jeho osazení do předepsané polohy včetně nezbytných prací (vrty, zálivky apod.)</t>
  </si>
  <si>
    <t>317325</t>
  </si>
  <si>
    <t>ŘÍMSY ZE ŽELEZOBETONU DO C30/37 XF4, XD3</t>
  </si>
  <si>
    <t>ŽB opěrná stěna a pilotová stěna</t>
  </si>
  <si>
    <t>13,60 = 13,600000 =&gt; A</t>
  </si>
  <si>
    <t xml:space="preserve">položka zahrnuje: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</t>
  </si>
  <si>
    <t>317365</t>
  </si>
  <si>
    <t>VÝZTUŽ ŘÍMS Z OCELI 10505, B500B</t>
  </si>
  <si>
    <t>13,60*230/1000 = 3,128000 =&gt; A</t>
  </si>
  <si>
    <t>položka zahrnuje: 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pomocné konstrukce a práce pro osazení a upevnění výztuže,
- zednické výpomoci pro montáž betonářské výztuže,
- úpravy výztuže pro osazení doplňkových konstrukcí,
- ochranu výztuže do doby jejího zabetonování,
- úpravy výztuže pro zřízení železobetonových kloubů, kotevních prvků, závěsných ok a doplňkových konstrukcí,
- veškerá opatření pro zajištění soudržnosti výztuže a betonu,
- vodivé propojení výztuže, které je součástí ochrany konstrukce proti vlivům bludných proudů, vyvedení do měřících skříní nebo míst pro měření bludných proudů (vlastní měřící skříně se uvádějí položkami SD 74)
- povrchovou antikorozní úpravu výztuže,
- separaci výztuže,
- osazení měřících zařízení a úpravy pro ně,
- osazení měřících skříní nebo míst pro měření bludných proudů.</t>
  </si>
  <si>
    <t>327325</t>
  </si>
  <si>
    <t>ZDI OPĚRNÉ, ZÁRUBNÍ, NÁBŘEŽNÍ ZE ŽELEZOVÉHO BETONU DO C30/37 XA1, XF2, XD1</t>
  </si>
  <si>
    <t xml:space="preserve">položka zahrnuje:
-dodání  čerstvého  betonu  (betonové  směsi)  požadované  kvality,  jeho  uložení  do požadovaného tvaru při jakékoliv hustotě výztuže, konzistenci 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</t>
  </si>
  <si>
    <t>25,65 = 25,650000 =&gt; A</t>
  </si>
  <si>
    <t>327365</t>
  </si>
  <si>
    <t>VÝZTUŽ ZDÍ OPĚRNÝCH, ZÁRUBNÍCH, NÁBŘEŽNÍCH Z OCELI 10505, B500B</t>
  </si>
  <si>
    <t>25,650*200/1000 = 5,130000 =&gt; A</t>
  </si>
  <si>
    <t>4 - vodorovné konstrukce</t>
  </si>
  <si>
    <t>- štěrkopísek pod a nad těsnící folii</t>
  </si>
  <si>
    <t>0,2*20*4,5 = 18,000000 =&gt; A</t>
  </si>
  <si>
    <t>položka zahrnuje dodávku předepsaného kameniva, mimostaveništní a vnitrostaveništní dopravu a jeho uložení_x000d_
není-li v zadávací dokumentaci uvedeno jinak, jedná se o nakupovaný materiál</t>
  </si>
  <si>
    <t>6 - Úpravy povrchů, podlahy, výplně otvorů</t>
  </si>
  <si>
    <t>62592</t>
  </si>
  <si>
    <t>ÚPRAVA POVRCHU BETONOVÝCH PLOCH A KONSTRUKCÍ - STRIÁŽ</t>
  </si>
  <si>
    <t>28,05 = 28,050000 =&gt; A</t>
  </si>
  <si>
    <t>položka zahrnuje:
- provedení předepsané úpravy</t>
  </si>
  <si>
    <t>IZOLACE BĚŽNÝCH KONSTRUKCÍ PROTI ZEMNÍ VLHKOSTI Z PE FÓLIÍ</t>
  </si>
  <si>
    <t>- těsnící fólie ve vrstvě štěrkopísku</t>
  </si>
  <si>
    <t>20*4,5 = 90,000000 =&gt; A</t>
  </si>
  <si>
    <t xml:space="preserve">položka zahrnuje:_x000d_
- dodání  předepsaného izolačního materiálu_x000d_
- očištění a ošetření podkladu, zadávací dokumentace může zahrnout i případné vyspravení_x000d_
- zřízení izolace jako kompletního povlaku, případně komplet. soustavy nebo systému podle příslušného  technolog. předpisu_x000d_
- zřízení izolace i jednotlivých vrstev po etapách, včetně pracovních spár a spojů_x000d_
- úprava u okrajů, rohů, hran, dilatačních i pracovních spojů, kotev, obrubníků, dilatačních zařízení, odvodnění, otvorů, neizolovaných míst a pod._x000d_
- zajištění odvodnění povrchu izolace, včetně odvodnění nejnižších míst, pokud dokumentace pro zadání stavby nestanoví jinak_x000d_
- ochrana izolace do doby zřízení definitivní ochranné vrstvy nebo konstrukce_x000d_
- úprava, očištění a ošetření prostoru kolem izolace_x000d_
- provedení požadovaných zkoušek_x000d_
- nezahrnuje ochranné vrstvy, např. geotextilii</t>
  </si>
  <si>
    <t>71150</t>
  </si>
  <si>
    <t>OCHRANA IZOLACE NA POVRCHU</t>
  </si>
  <si>
    <t>ŽB opěrná zeď
ALP+2xALN+2xGEOTEXTILIE</t>
  </si>
  <si>
    <t>96,65 = 96,650000 =&gt; A</t>
  </si>
  <si>
    <t xml:space="preserve">položka zahrnuje:
- dodání  předepsaného ochranného materiálu
- zřízení ochrany izolace</t>
  </si>
  <si>
    <t>pilotová stěna</t>
  </si>
  <si>
    <t>14,10 = 14,100000 =&gt; A</t>
  </si>
  <si>
    <t>78382</t>
  </si>
  <si>
    <t>NÁTĚRY BETON KONSTR TYP S2</t>
  </si>
  <si>
    <t>ochranný nástřik římsy - ŽB opěrné stěny a i pilotové stěny
dle tab č.5 TKP 31
dle VL4-306.01a</t>
  </si>
  <si>
    <t>14,03 = 14,030000 =&gt; A</t>
  </si>
  <si>
    <t>- položka zahrnuje kompletní povlaky (i různobarevné), včetně úpravy podkladu (odmaštění, odstranění starých nátěrů a nečistot) a jeho vyspravení, provedení nátěru předepsaným postupem a splnění všech požadavků daných technologickým předpisem.</t>
  </si>
  <si>
    <t>78383</t>
  </si>
  <si>
    <t>NÁTĚRY BETON KONSTR TYP S4</t>
  </si>
  <si>
    <t>ochranný nástřik římsy - ŽB opěrné stěny a i pilotové stěny
dle tab č.5 TKP 31
dle VL4-401.01a</t>
  </si>
  <si>
    <t>87913</t>
  </si>
  <si>
    <t>VÝVOD NEPERFOROVANÁ TRUBKA HDPE DN 160 MM (SN 8)</t>
  </si>
  <si>
    <t>položka zahrnuje:
- dodání veškerého materiálu 
- zednické výpomoci, jako je vysekávání rýh, jejich vyplnění a začištění
- úprava podkladu</t>
  </si>
  <si>
    <t>0,5m*9kus = 4,500000 =&gt; A</t>
  </si>
  <si>
    <t xml:space="preserve">- výrobní dokumentaci (včetně technologického předpisu)
- dodání veškerého instalačního a  pomocného  materiálu  (trouby,  trubky,  armatury,  tvarové  kusy,  spojovací a těsnící materiál a pod.), podpěrných, závěsných, upevňovacích prvků, včetně potřebných úprav
- zednické výpomoci, jako je vysekávání kapes a rýh, jejich vyplnění a začištění
- úprava podkladu a osazení podpěr, osazení a očištění podkladu a podpěr
- zřízení plně funkční instalace, kompletní soustavy, podle příslušného technologického předpisu
- zřízení instalace i jednotlivých částí po etapách, včetně pracovních spar a spojů
- úprava a příprava prostupů, okolí podpěr, zaústění a napojení a upevnění odpadních výustek
- ochrana potrubí nátěrem, včetně úpravy povrchu, případně izolací
- úprava, očištění a ošetření prostoru kolem instalace
- provedení požadovaných zkoušek vodotěsnosti</t>
  </si>
  <si>
    <t xml:space="preserve">OCELOVÉ ZÁBRADLÍ  SE SVISLOU VÝPLNÍ - DODÁVKA A MONTÁŽ_x000d_
_x000d_
položka zahrnuje:_x000d_
- dodání zábradlí včetně předepsané povrchové úpravy_x000d_
- osazení sloupků zaberaněním nebo osazením do betonových bloků (včetně betonových bloků a nutných zemních prací)_x000d_
- včetně kotvy římsy do vývrtu 42,0 kusů_x000d_
_x000d_
H=1,1M</t>
  </si>
  <si>
    <t>91345</t>
  </si>
  <si>
    <t>NIVELAČNÍ ZNAČKY KOVOVÉ</t>
  </si>
  <si>
    <t>čepová nivelační značka na dříku, včetně osazení</t>
  </si>
  <si>
    <t>položka zahrnuje:
- dodání a osazení nivelační značky včetně nutných zemních prací
- vnitrostaveništní a mimostaveništní dopravu</t>
  </si>
  <si>
    <t>hřebenová nivelační značka na římse, včetně osazení</t>
  </si>
  <si>
    <t>91355</t>
  </si>
  <si>
    <t xml:space="preserve">EVIDENČNÍ </t>
  </si>
  <si>
    <t>DESKA S LETOPOČTEM VÝSTAVBY _x000d_
_x000d_
včetně osazení a materiálu</t>
  </si>
  <si>
    <t xml:space="preserve">položka zahrnuje štítek s evidenčním číslem mostu, sloupek dopravní značky včetně osazení a nutných zemních prací a zabetonování
</t>
  </si>
  <si>
    <t>919131</t>
  </si>
  <si>
    <t>PROŘÍZNUTÍ PRACOVNÍ SPÁRY DIAMANTOVOU PILOU</t>
  </si>
  <si>
    <t>9 = 9,000000 =&gt; A</t>
  </si>
  <si>
    <t>položka zahrnuje řezání betonových konstrukcí v předepsané tloušťce, včetně spotřeby vody</t>
  </si>
  <si>
    <t>931182</t>
  </si>
  <si>
    <t>VÝPLŇ DILATAČNÍCH SPAR Z POLYSTYRENU TL 20MM</t>
  </si>
  <si>
    <t>3,5 = 3,500000 =&gt; A</t>
  </si>
  <si>
    <t>položka zahrnuje dodávku a osazení předepsaného materiálu, očištění ploch spáry před úpravou, očištění okolí spáry po úpravě</t>
  </si>
  <si>
    <t>93135</t>
  </si>
  <si>
    <t>TĚSNĚNÍ DILATAČ SPAR PRYŽ PÁSKOU NEBO KRUH PROFILEM</t>
  </si>
  <si>
    <t>17 = 17,000000 =&gt; A</t>
  </si>
  <si>
    <t>93136</t>
  </si>
  <si>
    <t>PŘEKRYTÍ DILATAČNÍCH SPAR ASFALTOVOU LEPENKOU</t>
  </si>
  <si>
    <t>5 = 5,000000 =&gt; A</t>
  </si>
  <si>
    <t>položka zahrnuje dodávku a připevnění předepsané lepenky, včetně nutných přesahů</t>
  </si>
  <si>
    <t>931382</t>
  </si>
  <si>
    <t>TĚSNĚNÍ DILATAČNÍCH SPAR SILIKONOVÝM TMELEM PRŮŘEZU DO 200MM2</t>
  </si>
  <si>
    <t>a) dilatační spáry
b) pracovní spáry</t>
  </si>
  <si>
    <t>a) 17 = 17,000000 =&gt; A _x000d_
_x000d_
b) 9 = 9,000000 =&gt; B _x000d_
_x000d_
Celkem: A+B = 26,000000 =&gt; C</t>
  </si>
  <si>
    <t>931386</t>
  </si>
  <si>
    <t>TĚSNĚNÍ DILATAČNÍCH SPAR SILIKONOVÝM TMELEM PRŮŘEZU DO 800MM2</t>
  </si>
  <si>
    <t>301 - Odvodnění komunikace</t>
  </si>
  <si>
    <t>zemina_x000d_
a) viz položka 13273_x000d_
b) viz položka 12273</t>
  </si>
  <si>
    <t>a) 85,0m3+16,0m3 = 101,000000 =&gt; A _x000d_
b) 25,0m3 = 25,000000 =&gt; B _x000d_
Celkem: A+B = 126,000000 =&gt; C</t>
  </si>
  <si>
    <t>11512</t>
  </si>
  <si>
    <t>ČERPÁNÍ VODY DO 1000 L/MIN</t>
  </si>
  <si>
    <t>HOD</t>
  </si>
  <si>
    <t>50 = 50,000000 =&gt; A</t>
  </si>
  <si>
    <t>Položka čerpání vody na povrchu zahrnuje i potrubí, pohotovost záložní čerpací soupravy a zřízení čerpací jímky. Součástí položky je také následná demontáž a likvidace těchto zařízení</t>
  </si>
  <si>
    <t>odstranění zemní hrázky
včetně odvozu na skládku, poplatek za skládku položka 014101</t>
  </si>
  <si>
    <t>25 = 25,000000 =&gt; A</t>
  </si>
  <si>
    <t>a) výkop rýh pro stoku DN 300, vytlačená kubatura 85,0m3 včetně odvozu na skládku, poplatek za skládku položka 014101_x000d_
b) výkop rýh pro přípojky UV, vytlačená kubatura 16,0m3 včetně odvozu na skládku, poplatek za skládku položka 014101_x000d_
- zbývající část použita do položky 17411</t>
  </si>
  <si>
    <t xml:space="preserve">a)  787,0 = 787,000000 =&gt; A _x000d_
b)  108,0 = 108,000000 =&gt; B _x000d_
Celkem: A+B = 895,000000 =&gt; C</t>
  </si>
  <si>
    <t>17411</t>
  </si>
  <si>
    <t>ZÁSYP JAM A RÝH ZEMINOU SE ZHUTNĚNÍM</t>
  </si>
  <si>
    <t>na zásyp použita zemina z rýh z položky 13273_x000d_
a) zásyp rýh - stoka DN 300_x000d_
b) zásyp rýh - přípojky</t>
  </si>
  <si>
    <t xml:space="preserve">a)  702,0 = 702,000000 =&gt; A _x000d_
b)    91,0 = 91,000000 =&gt; B _x000d_
Celkem: A+B = 793,000000 =&gt; C</t>
  </si>
  <si>
    <t xml:space="preserve"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</si>
  <si>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17561</t>
  </si>
  <si>
    <t>OBSYP POTRUBÍ A OBJEKTŮ Z HORNIN KAMENITÝCH</t>
  </si>
  <si>
    <t>obsyp potrubí štěrkopískem fr. 0-4 nebo vhodným materiálem</t>
  </si>
  <si>
    <t>177,0 = 177,000000 =&gt; A</t>
  </si>
  <si>
    <t xml:space="preserve"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                                                                  - zemina vytlačená potrubím o DN do 180mm se od kubatury obsypů neodečítá</t>
  </si>
  <si>
    <t>17750</t>
  </si>
  <si>
    <t>ZEMNÍ HRÁZKY ZE ZEMIN NEPROPUSTNÝCH</t>
  </si>
  <si>
    <t>31121</t>
  </si>
  <si>
    <t>ZDI A STĚNY PODPĚR A VOLNÉ Z KAMENE A LOM VÝROBKŮ</t>
  </si>
  <si>
    <t>Výusť z lomového kamene_x000d_
Zdivo z lomového kamene do betonu</t>
  </si>
  <si>
    <t>3,47 = 3,470000 =&gt; A</t>
  </si>
  <si>
    <t xml:space="preserve">Položka zahrnuje veškerý materiál, výrobky a polotovary, včetně mimostaveništní a vnitrostaveništní dopravy (rovněž přesuny), včetně naložení a složení, případně s uložením.
</t>
  </si>
  <si>
    <t>451212</t>
  </si>
  <si>
    <t>PODKL A VÝPLŇ VRSTVY Z LOM KAMENE NA MC</t>
  </si>
  <si>
    <t>PODKL A VÝPLŇ VRSTVY Z LOM KAMENE DO BETONU_x000d_
Opevnění břehu z lomového kamene tl.250 mm do betonu tl.150 mm</t>
  </si>
  <si>
    <t xml:space="preserve">položka zahrnuje dodávku a rozprostření lomového kamene včetně dodávky a výplně z cementové malty předepsané kvality,
</t>
  </si>
  <si>
    <t>podsyp potrubí pískem</t>
  </si>
  <si>
    <t>61,0 = 61,000000 =&gt; A</t>
  </si>
  <si>
    <t>87434</t>
  </si>
  <si>
    <t>POTRUBÍ Z TRUB PLASTOVÝCH ODPADNÍCH DN DO 200MM</t>
  </si>
  <si>
    <t>přípojky UV z plastových PP trub DN 200, SN 16</t>
  </si>
  <si>
    <t>55,0 = 55,000000 =&gt; A</t>
  </si>
  <si>
    <t xml:space="preserve">položky pro zhotovení potrubí platí bez ohledu na sklon
zahrnuje:
- výrobní dokumentaci (včetně technologického předpisu)
- dodání veškerého trubního a pomocného materiálu  (trouby,  trubky,  tvarovky,  spojovací a těsnící 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
nezahrnuje zkoušky vodotěsnosti a televizní prohlídku
</t>
  </si>
  <si>
    <t>87445</t>
  </si>
  <si>
    <t>POTRUBÍ Z TRUB PLASTOVÝCH ODPADNÍCH DN DO 300MM</t>
  </si>
  <si>
    <t>stoka z plastových PP trub DN 300, SN 16</t>
  </si>
  <si>
    <t>267,0 = 267,000000 =&gt; A</t>
  </si>
  <si>
    <t>87527</t>
  </si>
  <si>
    <t>POTRUBÍ DREN Z TRUB PLAST (I FLEXIBIL) DN DO 100MM</t>
  </si>
  <si>
    <t>plastová drenáž DN 100 vč. zaštěrkování pod podsypem potrubí</t>
  </si>
  <si>
    <t>894145</t>
  </si>
  <si>
    <t>ŠACHTY KANALIZAČNÍ Z BETON DÍLCŮ NA POTRUBÍ DN DO 300MM</t>
  </si>
  <si>
    <t>celoprefabrikovaná beton. šachta DN 1000 na potrubí z plastových PP trub DN 300
celoprefabrikovaná šachta DN 1000 na potrubí z plastových PP trub DN 300, poklop tř.D400</t>
  </si>
  <si>
    <t xml:space="preserve">položka zahrnuje:
- poklopy s rámem, mříže s rámem, stupadla, žebříky, stropy z bet. dílců a pod.
- předepsané betonové skruže, prefabrikované nebo monolitické betonové dno
- dodání  dílce  požadovaného  tvaru  a  vlastností,  jeho  skladování,  doprava  a  osazení  do  definitivní polohy, včetně komplexní technologie výroby a montáže dílců, ošetření a ochrana dílců,
- u dílců železobetonových a předpjatých veškerá výztuž, případně i tuhé kovové prvky a závěsná oka,
- úpravy a zařízení pro uložení a transport dílce,
- veškeré požadované úpravy dílců, včetně doplňkových konstrukcí a vybavení,
- sestavení dílce na stavbě včetně montážních zařízení, plošin a prahů a pod.,
- výplň, těsnění a tmelení spár a spojů,
- očištění a ošetření úložných ploch,
- zednické výpomoce pro montáž dílců,
- označení dílce výrobním štítkem nebo jiným způsobem,
- úpravy dílce pro dodržení požadované přesnosti jeho osazení, včetně případných měření,
- veškerá zařízení pro zajištění stability v každém okamžiku
- předepsané podkladní konstrukce</t>
  </si>
  <si>
    <t>896145</t>
  </si>
  <si>
    <t>SPADIŠTĚ KANALIZAČ Z BETON DÍLCŮ NA POTRUBÍ DN DO 300MM</t>
  </si>
  <si>
    <t xml:space="preserve">položka zahrnuje:
- poklopy s rámem, mříže s rámem, stupadla, žebříky, stropy z bet. dílců a pod.
- předepsané betonové skruže pro vstup, prefabrikované nebo monolitické betonové dno, případně předepsané obložení dna čedičem a není-li uvedeno jinak i podkladní vrstvu (z kameniva nebo betonu)
- monolitickou betonovou část spadiště předepsaných rozměrů,
- dodání  čerstvého  betonu  (betonové  směsi)  požadované  kvality,
- bednění  požadovaných  konstr. (i ztracené) s úpravou  dle požadované  kvality povrchu betonu, včetně odbedňovacích a odskružovacích prostředků,
- nátěry zabraňující soudržnost betonu a bednění,
- opatření  povrchů  betonu  izolací  proti zemní vlhkosti v částech, kde přijdou do styku se zeminou nebo kamenivem,
- veškeré požadované úpravy dílců, včetně doplňkových konstrukcí a vybavení,
- sestavení dílce na stavbě včetně montážních zařízení, plošin a prahů a pod.,
- výplň, těsnění a tmelení spár a spojů,
- očištění a ošetření úložných ploch,
- zednické výpomoce pro montáž dílců,
- úpravy dílce pro dodržení požadované přesnosti jeho osazení, včetně případných měření
- předepsané podkladní konstrukce</t>
  </si>
  <si>
    <t>899309</t>
  </si>
  <si>
    <t>DOPLŇKY NA POTRUBÍ - VÝSTRAŽNÁ FÓLIE</t>
  </si>
  <si>
    <t>výstražná fólie hnědá - pozor kanalizace</t>
  </si>
  <si>
    <t>322,0 = 322,000000 =&gt; A</t>
  </si>
  <si>
    <t>- Položka zahrnuje veškerý materiál, výrobky a polotovary, včetně mimostaveništní a vnitrostaveništní dopravy (rovněž přesuny), včetně naložení a složení,případně s uložením.</t>
  </si>
  <si>
    <t>899642</t>
  </si>
  <si>
    <t>ZKOUŠKA VODOTĚSNOSTI POTRUBÍ DN DO 200MM</t>
  </si>
  <si>
    <t>zkouška vodotěsnosti potrubí PP DN 200</t>
  </si>
  <si>
    <t>- přísun, montáž, demontáž, odsun zkoušecího čerpadla, napuštění tlakovou vodou, dodání vody pro tlakovou zkoušku, montáž a demontáž dílců pro zabezpečení konce zkoušeného úseku potrubí, montáž a demontáž koncových tvarovek, montáž zaslepovací příruby, zaslepení odboček pro armatury a pro odbočující řady.</t>
  </si>
  <si>
    <t>899652</t>
  </si>
  <si>
    <t>ZKOUŠKA VODOTĚSNOSTI POTRUBÍ DN DO 300MM</t>
  </si>
  <si>
    <t>zkouška vodotěsnosti potrubí PP DN 300</t>
  </si>
  <si>
    <t>89980</t>
  </si>
  <si>
    <t>TELEVIZNÍ PROHLÍDKA POTRUBÍ</t>
  </si>
  <si>
    <t xml:space="preserve">a)  prohlídka potrubí PP DN 200 kamerou
b) prohlídka potrubí PP DN 300 kamerou</t>
  </si>
  <si>
    <t>a) 55,0 = 55,000000 =&gt; A _x000d_
_x000d_
b) 267,0 = 267,000000 =&gt; B _x000d_
_x000d_
Celkem: A+B = 322,000000 =&gt; C</t>
  </si>
  <si>
    <t>položka zahrnuje prohlídku potrubí televizní kamerou, záznam prohlídky na nosičích DVD a vyhotovení závěrečného písemného protokolu</t>
  </si>
  <si>
    <t>806 - Vegetační úpravy</t>
  </si>
  <si>
    <t>ornice - naložení, dovoz včetně nákupu</t>
  </si>
  <si>
    <t>294,0 = 294,000000 =&gt; A</t>
  </si>
  <si>
    <t xml:space="preserve"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ruční vykopávky, odstranění kořenů a napadávek
- pažení, vzepření a rozepření vč. přepažování (vyjma štětových stěn)
- úpravu, ochranu a očištění dna, základové spáry, stěn a svahů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práce spojené s otvírkou zemníku
</t>
  </si>
  <si>
    <t>18232</t>
  </si>
  <si>
    <t>ROZPROSTŘENÍ ORNICE V ROVINĚ V TL DO 0,15M</t>
  </si>
  <si>
    <t>294/0,15 = 1960,000000 =&gt; A</t>
  </si>
  <si>
    <t>položka zahrnuje:
nutné přemístění ornice z dočasných skládek vzdálených do 50m
rozprostření ornice v předepsané tloušťce v rovině a ve svahu do 1:5</t>
  </si>
  <si>
    <t>18241</t>
  </si>
  <si>
    <t>ZALOŽENÍ TRÁVNÍKU RUČNÍM VÝSEVEM</t>
  </si>
  <si>
    <t>1960 = 1960,000000 =&gt; A</t>
  </si>
  <si>
    <t>Zahrnuje dodání předepsané travní směsi, její výsev na ornici, zalévání, první pokosení, to vše bez ohledu na sklon terénu</t>
  </si>
  <si>
    <t>18247</t>
  </si>
  <si>
    <t>OŠETŘOVÁNÍ TRÁVNÍKU</t>
  </si>
  <si>
    <t>3x pokosení a shrabání včetně odvozu_x000d_
3*1960 = 5880,000000 =&gt; A</t>
  </si>
  <si>
    <t>Zahrnuje pokosení se shrabáním, naložení shrabků na dopravní prostředek, s odvozem a se složením, to vše bez ohledu na sklon terénu
zahrnuje nutné zalití a hnojení</t>
  </si>
  <si>
    <t>183511</t>
  </si>
  <si>
    <t>CHEMICKÉ ODPLEVELENÍ CELOPLOŠNÉ</t>
  </si>
  <si>
    <t>položka zahrnuje celoplošný postřik a chemickou likvidace nežádoucích rostlin nebo jejích částí a zabránění jejich dalšímu růstu na urovnaném volném terénu</t>
  </si>
</sst>
</file>

<file path=xl/styles.xml><?xml version="1.0" encoding="utf-8"?>
<styleSheet xmlns="http://schemas.openxmlformats.org/spreadsheetml/2006/main">
  <numFmts count="2">
    <numFmt numFmtId="164" formatCode="#,##0.00 Kč;[Red]-#,##0.00 Kč"/>
    <numFmt numFmtId="165" formatCode="#,##0.000"/>
  </numFmts>
  <fonts count="9">
    <font>
      <sz val="10"/>
      <color theme="1"/>
      <name val="Arial"/>
      <family val="2"/>
    </font>
    <font>
      <b/>
      <sz val="16"/>
      <color rgb="FF2B2E91"/>
      <name val="Roboto"/>
    </font>
    <font>
      <sz val="10"/>
      <color rgb="FF2B2E91"/>
      <name val="Roboto"/>
    </font>
    <font>
      <b/>
      <sz val="20"/>
      <color theme="1"/>
      <name val="Roboto"/>
    </font>
    <font>
      <sz val="10"/>
      <color theme="1"/>
      <name val="Roboto"/>
    </font>
    <font>
      <sz val="8"/>
      <color theme="1"/>
      <name val="Roboto"/>
    </font>
    <font>
      <b/>
      <sz val="10"/>
      <color theme="1"/>
      <name val="Roboto"/>
    </font>
    <font>
      <b/>
      <sz val="12"/>
      <color theme="1"/>
      <name val="Roboto"/>
    </font>
    <font>
      <i/>
      <sz val="10"/>
      <color theme="1"/>
      <name val="Roboto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E8E8E8"/>
        <bgColor indexed="64"/>
      </patternFill>
    </fill>
  </fills>
  <borders count="15">
    <border/>
    <border>
      <bottom style="thin">
        <color rgb="FF2B2E91"/>
      </bottom>
    </border>
    <border>
      <left style="thin">
        <color rgb="FF2B2E91"/>
      </left>
      <top style="thin">
        <color rgb="FF2B2E91"/>
      </top>
    </border>
    <border>
      <top style="thin">
        <color rgb="FF2B2E91"/>
      </top>
    </border>
    <border>
      <right style="thin">
        <color rgb="FF2B2E91"/>
      </right>
      <top style="thin">
        <color rgb="FF2B2E91"/>
      </top>
    </border>
    <border>
      <left style="thin">
        <color rgb="FF2B2E91"/>
      </left>
    </border>
    <border>
      <right style="thin">
        <color rgb="FF2B2E91"/>
      </right>
    </border>
    <border>
      <left style="thin">
        <color rgb="FF2B2E91"/>
      </left>
      <bottom style="thin">
        <color rgb="FF2B2E91"/>
      </bottom>
    </border>
    <border>
      <right style="thin">
        <color rgb="FF2B2E91"/>
      </right>
      <bottom style="thin">
        <color rgb="FF2B2E91"/>
      </bottom>
    </border>
    <border>
      <bottom style="thin">
        <color auto="1"/>
      </bottom>
    </border>
    <border>
      <bottom style="thick">
        <color rgb="FFF2F2F2"/>
      </bottom>
    </border>
    <border>
      <top style="thick">
        <color rgb="FFF2F2F2"/>
      </top>
    </border>
    <border>
      <bottom style="medium">
        <color auto="1"/>
      </bottom>
    </border>
    <border>
      <top style="thick">
        <color rgb="FFF2F2F2"/>
      </top>
      <bottom style="medium">
        <color auto="1"/>
      </bottom>
    </border>
    <border>
      <top style="medium">
        <color auto="1"/>
      </top>
    </border>
  </borders>
  <cellStyleXfs count="1">
    <xf numFmtId="0" fontId="0" fillId="0" borderId="0"/>
  </cellStyleXfs>
  <cellXfs count="75">
    <xf numFmtId="0" fontId="0" fillId="0" borderId="0" xfId="0"/>
    <xf numFmtId="0" fontId="0" fillId="2" borderId="0" xfId="0" applyFill="1" applyProtection="1"/>
    <xf numFmtId="0" fontId="0" fillId="0" borderId="0" xfId="0" applyProtection="1"/>
    <xf numFmtId="0" fontId="1" fillId="2" borderId="0" xfId="0" applyFont="1" applyFill="1" applyProtection="1"/>
    <xf numFmtId="0" fontId="0" fillId="2" borderId="1" xfId="0" applyFill="1" applyBorder="1" applyProtection="1"/>
    <xf numFmtId="0" fontId="2" fillId="2" borderId="1" xfId="0" applyFont="1" applyFill="1" applyBorder="1" applyAlignment="1" applyProtection="1">
      <alignment horizontal="center" shrinkToFit="1"/>
    </xf>
    <xf numFmtId="0" fontId="0" fillId="2" borderId="2" xfId="0" applyFill="1" applyBorder="1" applyProtection="1"/>
    <xf numFmtId="0" fontId="0" fillId="2" borderId="3" xfId="0" applyFill="1" applyBorder="1" applyProtection="1"/>
    <xf numFmtId="0" fontId="0" fillId="2" borderId="4" xfId="0" applyFill="1" applyBorder="1" applyProtection="1"/>
    <xf numFmtId="0" fontId="0" fillId="2" borderId="5" xfId="0" applyFill="1" applyBorder="1" applyProtection="1"/>
    <xf numFmtId="0" fontId="3" fillId="2" borderId="0" xfId="0" applyFont="1" applyFill="1" applyAlignment="1" applyProtection="1">
      <alignment shrinkToFit="1"/>
    </xf>
    <xf numFmtId="0" fontId="4" fillId="2" borderId="0" xfId="0" applyFont="1" applyFill="1" applyAlignment="1" applyProtection="1">
      <alignment horizontal="right" vertical="top"/>
    </xf>
    <xf numFmtId="0" fontId="0" fillId="2" borderId="6" xfId="0" applyFill="1" applyBorder="1" applyProtection="1"/>
    <xf numFmtId="0" fontId="0" fillId="2" borderId="7" xfId="0" applyFill="1" applyBorder="1" applyProtection="1"/>
    <xf numFmtId="0" fontId="0" fillId="2" borderId="8" xfId="0" applyFill="1" applyBorder="1" applyProtection="1"/>
    <xf numFmtId="0" fontId="5" fillId="2" borderId="5" xfId="0" applyFont="1" applyFill="1" applyBorder="1" applyAlignment="1" applyProtection="1">
      <alignment horizontal="left" indent="1"/>
    </xf>
    <xf numFmtId="0" fontId="4" fillId="2" borderId="0" xfId="0" applyFont="1" applyFill="1" applyAlignment="1" applyProtection="1">
      <alignment horizontal="left" indent="1"/>
    </xf>
    <xf numFmtId="0" fontId="5" fillId="2" borderId="0" xfId="0" applyFont="1" applyFill="1" applyAlignment="1" applyProtection="1">
      <alignment horizontal="left" indent="1"/>
    </xf>
    <xf numFmtId="0" fontId="6" fillId="2" borderId="5" xfId="0" applyFont="1" applyFill="1" applyBorder="1" applyAlignment="1" applyProtection="1">
      <alignment horizontal="left" indent="3"/>
    </xf>
    <xf numFmtId="164" fontId="6" fillId="2" borderId="0" xfId="0" applyNumberFormat="1" applyFont="1" applyFill="1" applyAlignment="1" applyProtection="1">
      <alignment horizontal="right"/>
    </xf>
    <xf numFmtId="0" fontId="2" fillId="2" borderId="1" xfId="0" applyFont="1" applyFill="1" applyBorder="1" applyAlignment="1" applyProtection="1">
      <alignment horizontal="center" wrapText="1"/>
    </xf>
    <xf numFmtId="0" fontId="6" fillId="2" borderId="9" xfId="0" applyFont="1" applyFill="1" applyBorder="1" applyProtection="1"/>
    <xf numFmtId="0" fontId="6" fillId="2" borderId="9" xfId="0" applyFont="1" applyFill="1" applyBorder="1" applyAlignment="1" applyProtection="1">
      <alignment horizontal="right"/>
    </xf>
    <xf numFmtId="0" fontId="6" fillId="3" borderId="0" xfId="0" quotePrefix="1" applyFont="1" applyFill="1" applyAlignment="1" applyProtection="1">
      <alignment horizontal="left"/>
    </xf>
    <xf numFmtId="0" fontId="6" fillId="3" borderId="0" xfId="0" quotePrefix="1" applyFont="1" applyFill="1" applyProtection="1"/>
    <xf numFmtId="164" fontId="4" fillId="3" borderId="0" xfId="0" applyNumberFormat="1" applyFont="1" applyFill="1" applyProtection="1"/>
    <xf numFmtId="0" fontId="0" fillId="3" borderId="0" xfId="0" applyFill="1" applyProtection="1"/>
    <xf numFmtId="164" fontId="4" fillId="0" borderId="0" xfId="0" applyNumberFormat="1" applyFont="1"/>
    <xf numFmtId="0" fontId="2" fillId="2" borderId="0" xfId="0" applyFont="1" applyFill="1" applyAlignment="1" applyProtection="1">
      <alignment horizontal="center" wrapText="1" shrinkToFit="1"/>
    </xf>
    <xf numFmtId="0" fontId="3" fillId="2" borderId="0" xfId="0" applyFont="1" applyFill="1" applyProtection="1"/>
    <xf numFmtId="0" fontId="2" fillId="2" borderId="1" xfId="0" applyFont="1" applyFill="1" applyBorder="1" applyAlignment="1" applyProtection="1">
      <alignment horizontal="center" wrapText="1" shrinkToFit="1"/>
    </xf>
    <xf numFmtId="0" fontId="6" fillId="2" borderId="0" xfId="0" applyFont="1" applyFill="1" applyAlignment="1" applyProtection="1">
      <alignment horizontal="right"/>
    </xf>
    <xf numFmtId="164" fontId="4" fillId="2" borderId="0" xfId="0" applyNumberFormat="1" applyFont="1" applyFill="1" applyAlignment="1" applyProtection="1">
      <alignment horizontal="left" indent="1"/>
    </xf>
    <xf numFmtId="164" fontId="4" fillId="0" borderId="0" xfId="0" applyNumberFormat="1" applyFont="1" applyProtection="1"/>
    <xf numFmtId="0" fontId="6" fillId="2" borderId="9" xfId="0" applyFont="1" applyFill="1" applyBorder="1" applyAlignment="1" applyProtection="1">
      <alignment horizontal="left"/>
    </xf>
    <xf numFmtId="0" fontId="6" fillId="2" borderId="9" xfId="0" applyFont="1" applyFill="1" applyBorder="1" applyAlignment="1" applyProtection="1">
      <alignment horizontal="center"/>
    </xf>
    <xf numFmtId="0" fontId="4" fillId="2" borderId="0" xfId="0" applyFont="1" applyFill="1" applyAlignment="1" applyProtection="1">
      <alignment horizontal="left"/>
    </xf>
    <xf numFmtId="0" fontId="6" fillId="2" borderId="0" xfId="0" applyFont="1" applyFill="1" applyProtection="1"/>
    <xf numFmtId="164" fontId="4" fillId="2" borderId="0" xfId="0" applyNumberFormat="1" applyFont="1" applyFill="1" applyProtection="1"/>
    <xf numFmtId="0" fontId="7" fillId="2" borderId="0" xfId="0" applyFont="1" applyFill="1" applyAlignment="1" applyProtection="1">
      <alignment horizontal="center"/>
    </xf>
    <xf numFmtId="0" fontId="0" fillId="2" borderId="0" xfId="0" applyFill="1" applyProtection="1">
      <protection locked="0"/>
    </xf>
    <xf numFmtId="0" fontId="4" fillId="3" borderId="0" xfId="0" applyFont="1" applyFill="1" applyAlignment="1" applyProtection="1">
      <alignment horizontal="left"/>
    </xf>
    <xf numFmtId="0" fontId="6" fillId="3" borderId="0" xfId="0" applyFont="1" applyFill="1" applyAlignment="1" applyProtection="1">
      <alignment horizontal="left"/>
    </xf>
    <xf numFmtId="0" fontId="4" fillId="3" borderId="0" xfId="0" applyFont="1" applyFill="1" applyAlignment="1" applyProtection="1">
      <alignment horizontal="center"/>
    </xf>
    <xf numFmtId="165" fontId="4" fillId="3" borderId="0" xfId="0" applyNumberFormat="1" applyFont="1" applyFill="1" applyProtection="1">
      <protection locked="0"/>
    </xf>
    <xf numFmtId="164" fontId="4" fillId="3" borderId="0" xfId="0" applyNumberFormat="1" applyFont="1" applyFill="1" applyAlignment="1" applyProtection="1">
      <alignment horizontal="right"/>
      <protection locked="0"/>
    </xf>
    <xf numFmtId="9" fontId="4" fillId="3" borderId="0" xfId="0" applyNumberFormat="1" applyFont="1" applyFill="1" applyAlignment="1" applyProtection="1">
      <alignment horizontal="center"/>
    </xf>
    <xf numFmtId="164" fontId="4" fillId="3" borderId="0" xfId="0" applyNumberFormat="1" applyFont="1" applyFill="1" applyAlignment="1" applyProtection="1">
      <alignment horizontal="right"/>
    </xf>
    <xf numFmtId="0" fontId="8" fillId="2" borderId="0" xfId="0" applyFont="1" applyFill="1" applyAlignment="1" applyProtection="1">
      <alignment horizontal="center" vertical="center"/>
    </xf>
    <xf numFmtId="0" fontId="4" fillId="2" borderId="0" xfId="0" applyFont="1" applyFill="1" applyAlignment="1" applyProtection="1">
      <alignment wrapText="1"/>
    </xf>
    <xf numFmtId="0" fontId="8" fillId="2" borderId="10" xfId="0" applyFont="1" applyFill="1" applyBorder="1" applyAlignment="1" applyProtection="1">
      <alignment horizontal="center" vertical="center"/>
    </xf>
    <xf numFmtId="0" fontId="0" fillId="2" borderId="10" xfId="0" applyFill="1" applyBorder="1" applyProtection="1"/>
    <xf numFmtId="0" fontId="4" fillId="2" borderId="10" xfId="0" applyFont="1" applyFill="1" applyBorder="1" applyAlignment="1" applyProtection="1">
      <alignment wrapText="1"/>
    </xf>
    <xf numFmtId="0" fontId="0" fillId="2" borderId="10" xfId="0" applyFill="1" applyBorder="1" applyProtection="1">
      <protection locked="0"/>
    </xf>
    <xf numFmtId="165" fontId="4" fillId="3" borderId="11" xfId="0" applyNumberFormat="1" applyFont="1" applyFill="1" applyBorder="1" applyProtection="1">
      <protection locked="0"/>
    </xf>
    <xf numFmtId="164" fontId="4" fillId="3" borderId="11" xfId="0" applyNumberFormat="1" applyFont="1" applyFill="1" applyBorder="1" applyProtection="1"/>
    <xf numFmtId="164" fontId="4" fillId="3" borderId="11" xfId="0" applyNumberFormat="1" applyFont="1" applyFill="1" applyBorder="1" applyAlignment="1" applyProtection="1">
      <alignment horizontal="right"/>
      <protection locked="0"/>
    </xf>
    <xf numFmtId="9" fontId="4" fillId="3" borderId="11" xfId="0" applyNumberFormat="1" applyFont="1" applyFill="1" applyBorder="1" applyAlignment="1" applyProtection="1">
      <alignment horizontal="center"/>
    </xf>
    <xf numFmtId="164" fontId="4" fillId="3" borderId="11" xfId="0" applyNumberFormat="1" applyFont="1" applyFill="1" applyBorder="1" applyAlignment="1" applyProtection="1">
      <alignment horizontal="right"/>
    </xf>
    <xf numFmtId="0" fontId="6" fillId="2" borderId="11" xfId="0" applyFont="1" applyFill="1" applyBorder="1" applyProtection="1"/>
    <xf numFmtId="0" fontId="6" fillId="2" borderId="11" xfId="0" applyFont="1" applyFill="1" applyBorder="1" applyAlignment="1" applyProtection="1">
      <alignment horizontal="right"/>
    </xf>
    <xf numFmtId="164" fontId="6" fillId="2" borderId="11" xfId="0" applyNumberFormat="1" applyFont="1" applyFill="1" applyBorder="1" applyAlignment="1" applyProtection="1">
      <alignment horizontal="left"/>
      <protection locked="0"/>
    </xf>
    <xf numFmtId="164" fontId="6" fillId="2" borderId="11" xfId="0" applyNumberFormat="1" applyFont="1" applyFill="1" applyBorder="1" applyProtection="1">
      <protection locked="0"/>
    </xf>
    <xf numFmtId="164" fontId="6" fillId="2" borderId="11" xfId="0" applyNumberFormat="1" applyFont="1" applyFill="1" applyBorder="1" applyAlignment="1" applyProtection="1">
      <alignment horizontal="left"/>
    </xf>
    <xf numFmtId="164" fontId="6" fillId="0" borderId="0" xfId="0" applyNumberFormat="1" applyFont="1"/>
    <xf numFmtId="0" fontId="0" fillId="2" borderId="12" xfId="0" applyFill="1" applyBorder="1" applyProtection="1"/>
    <xf numFmtId="0" fontId="6" fillId="2" borderId="13" xfId="0" applyFont="1" applyFill="1" applyBorder="1" applyAlignment="1" applyProtection="1">
      <alignment horizontal="right"/>
    </xf>
    <xf numFmtId="164" fontId="6" fillId="2" borderId="13" xfId="0" applyNumberFormat="1" applyFont="1" applyFill="1" applyBorder="1" applyAlignment="1" applyProtection="1">
      <alignment horizontal="left"/>
      <protection locked="0"/>
    </xf>
    <xf numFmtId="164" fontId="6" fillId="2" borderId="12" xfId="0" applyNumberFormat="1" applyFont="1" applyFill="1" applyBorder="1" applyProtection="1">
      <protection locked="0"/>
    </xf>
    <xf numFmtId="164" fontId="6" fillId="2" borderId="13" xfId="0" applyNumberFormat="1" applyFont="1" applyFill="1" applyBorder="1" applyAlignment="1" applyProtection="1">
      <alignment horizontal="left"/>
    </xf>
    <xf numFmtId="0" fontId="0" fillId="2" borderId="1" xfId="0" applyFill="1" applyBorder="1" applyProtection="1">
      <protection locked="0"/>
    </xf>
    <xf numFmtId="0" fontId="0" fillId="0" borderId="4" xfId="0" applyBorder="1" applyProtection="1"/>
    <xf numFmtId="0" fontId="0" fillId="0" borderId="6" xfId="0" applyBorder="1" applyProtection="1"/>
    <xf numFmtId="0" fontId="7" fillId="2" borderId="14" xfId="0" applyFont="1" applyFill="1" applyBorder="1" applyAlignment="1" applyProtection="1">
      <alignment horizontal="center"/>
    </xf>
    <xf numFmtId="0" fontId="0" fillId="0" borderId="8" xfId="0" applyBorder="1" applyProtection="1"/>
  </cellXfs>
  <cellStyles count="1">
    <cellStyle name="Normal" xfId="0" builtinId="0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styles" Target="styles.xml" /><Relationship Id="rId12" Type="http://schemas.openxmlformats.org/officeDocument/2006/relationships/theme" Target="theme/theme1.xml" /><Relationship Id="rId13" Type="http://schemas.openxmlformats.org/officeDocument/2006/relationships/calcChain" Target="calcChain.xml" /><Relationship Id="rId14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1209675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mpd="sng" algn="ctr">
          <a:solidFill>
            <a:schemeClr val="phClr"/>
          </a:solidFill>
          <a:prstDash val="solid"/>
          <a:miter lim="800000"/>
        </a:ln>
        <a:ln w="12700" cmpd="sng" algn="ctr">
          <a:solidFill>
            <a:schemeClr val="phClr"/>
          </a:solidFill>
          <a:prstDash val="solid"/>
          <a:miter lim="800000"/>
        </a:ln>
        <a:ln w="19050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>
      <pane activePane="bottomLeft" state="frozen" topLeftCell="A20" ySplit="19"/>
      <selection pane="bottomLeft" activeCell="A20" sqref="A20"/>
    </sheetView>
  </sheetViews>
  <sheetFormatPr defaultRowHeight="12.75"/>
  <cols>
    <col min="1" max="1" width="4.710938"/>
    <col min="2" max="2" width="21.71094"/>
    <col min="3" max="3" width="140.7109"/>
    <col min="4" max="6" width="17.71094"/>
    <col min="7" max="7" width="4.710938"/>
    <col min="19" max="19" width="9.140625" hidden="1"/>
  </cols>
  <sheetData>
    <row r="1">
      <c r="A1" s="1"/>
      <c r="B1" s="1"/>
      <c r="C1" s="1"/>
      <c r="D1" s="1"/>
      <c r="E1" s="1"/>
      <c r="F1" s="1"/>
      <c r="G1" s="1"/>
      <c r="H1" s="2"/>
      <c r="I1" s="2"/>
    </row>
    <row r="2">
      <c r="A2" s="1"/>
      <c r="B2" s="1"/>
      <c r="C2" s="1"/>
      <c r="D2" s="1"/>
      <c r="E2" s="1"/>
      <c r="F2" s="1"/>
      <c r="G2" s="1"/>
      <c r="H2" s="2"/>
      <c r="I2" s="2"/>
    </row>
    <row r="3" ht="24" customHeight="1">
      <c r="A3" s="3" t="s">
        <v>0</v>
      </c>
      <c r="B3" s="1"/>
      <c r="C3" s="1"/>
      <c r="D3" s="1"/>
      <c r="E3" s="1"/>
      <c r="F3" s="1"/>
      <c r="G3" s="1"/>
      <c r="H3" s="2"/>
      <c r="I3" s="2"/>
    </row>
    <row r="4" ht="6" customHeight="1">
      <c r="A4" s="4"/>
      <c r="B4" s="5" t="s">
        <v>1</v>
      </c>
      <c r="C4" s="4"/>
      <c r="D4" s="4"/>
      <c r="E4" s="4"/>
      <c r="F4" s="4"/>
      <c r="G4" s="4"/>
      <c r="H4" s="2"/>
      <c r="I4" s="2"/>
    </row>
    <row r="5" ht="6" customHeight="1">
      <c r="A5" s="6"/>
      <c r="B5" s="7"/>
      <c r="C5" s="7"/>
      <c r="D5" s="7"/>
      <c r="E5" s="7"/>
      <c r="F5" s="7"/>
      <c r="G5" s="8"/>
      <c r="H5" s="2"/>
      <c r="I5" s="2"/>
    </row>
    <row r="6" ht="34" customHeight="1">
      <c r="A6" s="9"/>
      <c r="B6" s="10" t="s">
        <v>2</v>
      </c>
      <c r="C6" s="1"/>
      <c r="D6" s="1"/>
      <c r="E6" s="1"/>
      <c r="F6" s="11" t="s">
        <v>3</v>
      </c>
      <c r="G6" s="12"/>
      <c r="H6" s="2"/>
      <c r="I6" s="2"/>
    </row>
    <row r="7">
      <c r="A7" s="13"/>
      <c r="B7" s="4"/>
      <c r="C7" s="4"/>
      <c r="D7" s="4"/>
      <c r="E7" s="4"/>
      <c r="F7" s="4"/>
      <c r="G7" s="14"/>
      <c r="H7" s="2"/>
      <c r="I7" s="2"/>
    </row>
    <row r="8" ht="14" customHeight="1">
      <c r="A8" s="4"/>
      <c r="B8" s="5" t="s">
        <v>4</v>
      </c>
      <c r="C8" s="4"/>
      <c r="D8" s="4"/>
      <c r="E8" s="4"/>
      <c r="F8" s="4"/>
      <c r="G8" s="4"/>
      <c r="H8" s="2"/>
      <c r="I8" s="2"/>
    </row>
    <row r="9" ht="6" customHeight="1">
      <c r="A9" s="6"/>
      <c r="B9" s="7"/>
      <c r="C9" s="7"/>
      <c r="D9" s="7"/>
      <c r="E9" s="7"/>
      <c r="F9" s="7"/>
      <c r="G9" s="8"/>
      <c r="H9" s="2"/>
      <c r="I9" s="2"/>
    </row>
    <row r="10">
      <c r="A10" s="15" t="s">
        <v>5</v>
      </c>
      <c r="B10" s="1"/>
      <c r="C10" s="16"/>
      <c r="D10" s="1"/>
      <c r="E10" s="1"/>
      <c r="F10" s="17" t="s">
        <v>6</v>
      </c>
      <c r="G10" s="12"/>
      <c r="H10" s="2"/>
      <c r="I10" s="2"/>
    </row>
    <row r="11" ht="16" customHeight="1">
      <c r="A11" s="18" t="s">
        <v>3</v>
      </c>
      <c r="B11" s="1"/>
      <c r="C11" s="1"/>
      <c r="D11" s="1"/>
      <c r="E11" s="1"/>
      <c r="F11" s="19">
        <f>SUM(D20,D21,D22,D23,D24,D25,D26,D27,D28)</f>
        <v>0</v>
      </c>
      <c r="G11" s="12"/>
      <c r="H11" s="2"/>
      <c r="I11" s="2"/>
    </row>
    <row r="12">
      <c r="A12" s="15" t="s">
        <v>7</v>
      </c>
      <c r="B12" s="1"/>
      <c r="C12" s="16"/>
      <c r="D12" s="1"/>
      <c r="E12" s="17"/>
      <c r="F12" s="17" t="s">
        <v>8</v>
      </c>
      <c r="G12" s="12"/>
      <c r="H12" s="2"/>
      <c r="I12" s="2"/>
    </row>
    <row r="13" ht="16" customHeight="1">
      <c r="A13" s="18" t="s">
        <v>3</v>
      </c>
      <c r="B13" s="1"/>
      <c r="C13" s="1"/>
      <c r="D13" s="19" t="s">
        <v>9</v>
      </c>
      <c r="E13" s="16"/>
      <c r="F13" s="19">
        <f>SUM(F20,F21,F22,F23,F24,F25,F26,F27,F28)</f>
        <v>0</v>
      </c>
      <c r="G13" s="12"/>
      <c r="H13" s="2"/>
      <c r="I13" s="2"/>
    </row>
    <row r="14">
      <c r="A14" s="15" t="s">
        <v>10</v>
      </c>
      <c r="B14" s="1"/>
      <c r="C14" s="1"/>
      <c r="D14" s="19" t="s">
        <v>11</v>
      </c>
      <c r="E14" s="16"/>
      <c r="F14" s="1"/>
      <c r="G14" s="12"/>
      <c r="H14" s="2"/>
      <c r="I14" s="2"/>
    </row>
    <row r="15" ht="14" customHeight="1">
      <c r="A15" s="18" t="s">
        <v>12</v>
      </c>
      <c r="B15" s="1"/>
      <c r="C15" s="1"/>
      <c r="D15" s="1"/>
      <c r="E15" s="1"/>
      <c r="F15" s="1"/>
      <c r="G15" s="12"/>
      <c r="H15" s="2"/>
      <c r="I15" s="2"/>
    </row>
    <row r="16" ht="10" customHeight="1">
      <c r="A16" s="13"/>
      <c r="B16" s="4"/>
      <c r="C16" s="4"/>
      <c r="D16" s="4"/>
      <c r="E16" s="4"/>
      <c r="F16" s="4"/>
      <c r="G16" s="14"/>
      <c r="H16" s="2"/>
      <c r="I16" s="2"/>
    </row>
    <row r="17" ht="14" customHeight="1">
      <c r="A17" s="4"/>
      <c r="B17" s="20" t="s">
        <v>13</v>
      </c>
      <c r="C17" s="4"/>
      <c r="D17" s="4"/>
      <c r="E17" s="4"/>
      <c r="F17" s="4"/>
      <c r="G17" s="4"/>
      <c r="H17" s="2"/>
      <c r="I17" s="2"/>
    </row>
    <row r="18" ht="18" customHeight="1">
      <c r="A18" s="6"/>
      <c r="B18" s="7"/>
      <c r="C18" s="7"/>
      <c r="D18" s="7"/>
      <c r="E18" s="7"/>
      <c r="F18" s="7"/>
      <c r="G18" s="8"/>
      <c r="H18" s="2"/>
      <c r="I18" s="2"/>
    </row>
    <row r="19" ht="18" customHeight="1">
      <c r="A19" s="9"/>
      <c r="B19" s="21" t="s">
        <v>14</v>
      </c>
      <c r="C19" s="21" t="s">
        <v>15</v>
      </c>
      <c r="D19" s="22" t="s">
        <v>16</v>
      </c>
      <c r="E19" s="22"/>
      <c r="F19" s="22" t="s">
        <v>17</v>
      </c>
      <c r="G19" s="12"/>
      <c r="H19" s="2"/>
      <c r="I19" s="2"/>
    </row>
    <row r="20">
      <c r="A20" s="9"/>
      <c r="B20" s="23">
        <v>1</v>
      </c>
      <c r="C20" s="24" t="s">
        <v>18</v>
      </c>
      <c r="D20" s="25">
        <f>'0 - 001'!J10</f>
        <v>0</v>
      </c>
      <c r="E20" s="26"/>
      <c r="F20" s="25">
        <f>('0 - 001'!J11)</f>
        <v>0</v>
      </c>
      <c r="G20" s="12"/>
      <c r="H20" s="2"/>
      <c r="I20" s="2"/>
      <c r="S20" s="27">
        <f>ROUND('0 - 001'!S11,4)</f>
        <v>0</v>
      </c>
    </row>
    <row r="21">
      <c r="A21" s="9"/>
      <c r="B21" s="23">
        <v>20</v>
      </c>
      <c r="C21" s="24" t="s">
        <v>19</v>
      </c>
      <c r="D21" s="25">
        <f>'1 - 020'!J10</f>
        <v>0</v>
      </c>
      <c r="E21" s="26"/>
      <c r="F21" s="25">
        <f>('1 - 020'!J11)</f>
        <v>0</v>
      </c>
      <c r="G21" s="12"/>
      <c r="H21" s="2"/>
      <c r="I21" s="2"/>
      <c r="S21" s="27">
        <f>ROUND('1 - 020'!S11,4)</f>
        <v>0</v>
      </c>
    </row>
    <row r="22">
      <c r="A22" s="9"/>
      <c r="B22" s="23">
        <v>101</v>
      </c>
      <c r="C22" s="24" t="s">
        <v>20</v>
      </c>
      <c r="D22" s="25">
        <f>'2 - 101'!J10</f>
        <v>0</v>
      </c>
      <c r="E22" s="26"/>
      <c r="F22" s="25">
        <f>('2 - 101'!J11)</f>
        <v>0</v>
      </c>
      <c r="G22" s="12"/>
      <c r="H22" s="2"/>
      <c r="I22" s="2"/>
      <c r="S22" s="27">
        <f>ROUND('2 - 101'!S11,4)</f>
        <v>0</v>
      </c>
    </row>
    <row r="23">
      <c r="A23" s="9"/>
      <c r="B23" s="23">
        <v>110</v>
      </c>
      <c r="C23" s="24" t="s">
        <v>21</v>
      </c>
      <c r="D23" s="25">
        <f>'3 - 110'!J10</f>
        <v>0</v>
      </c>
      <c r="E23" s="26"/>
      <c r="F23" s="25">
        <f>('3 - 110'!J11)</f>
        <v>0</v>
      </c>
      <c r="G23" s="12"/>
      <c r="H23" s="2"/>
      <c r="I23" s="2"/>
      <c r="S23" s="27">
        <f>ROUND('3 - 110'!S11,4)</f>
        <v>0</v>
      </c>
    </row>
    <row r="24">
      <c r="A24" s="9"/>
      <c r="B24" s="23">
        <v>251</v>
      </c>
      <c r="C24" s="24" t="s">
        <v>22</v>
      </c>
      <c r="D24" s="25">
        <f>'4 - 251'!J10</f>
        <v>0</v>
      </c>
      <c r="E24" s="26"/>
      <c r="F24" s="25">
        <f>('4 - 251'!J11)</f>
        <v>0</v>
      </c>
      <c r="G24" s="12"/>
      <c r="H24" s="2"/>
      <c r="I24" s="2"/>
      <c r="S24" s="27">
        <f>ROUND('4 - 251'!S11,4)</f>
        <v>0</v>
      </c>
    </row>
    <row r="25">
      <c r="A25" s="9"/>
      <c r="B25" s="23">
        <v>252</v>
      </c>
      <c r="C25" s="24" t="s">
        <v>23</v>
      </c>
      <c r="D25" s="25">
        <f>'5 - 252'!J10</f>
        <v>0</v>
      </c>
      <c r="E25" s="26"/>
      <c r="F25" s="25">
        <f>('5 - 252'!J11)</f>
        <v>0</v>
      </c>
      <c r="G25" s="12"/>
      <c r="H25" s="2"/>
      <c r="I25" s="2"/>
      <c r="S25" s="27">
        <f>ROUND('5 - 252'!S11,4)</f>
        <v>0</v>
      </c>
    </row>
    <row r="26">
      <c r="A26" s="9"/>
      <c r="B26" s="23">
        <v>253</v>
      </c>
      <c r="C26" s="24" t="s">
        <v>24</v>
      </c>
      <c r="D26" s="25">
        <f>'6 - 253'!J10</f>
        <v>0</v>
      </c>
      <c r="E26" s="26"/>
      <c r="F26" s="25">
        <f>('6 - 253'!J11)</f>
        <v>0</v>
      </c>
      <c r="G26" s="12"/>
      <c r="H26" s="2"/>
      <c r="I26" s="2"/>
      <c r="S26" s="27">
        <f>ROUND('6 - 253'!S11,4)</f>
        <v>0</v>
      </c>
    </row>
    <row r="27">
      <c r="A27" s="9"/>
      <c r="B27" s="23">
        <v>301</v>
      </c>
      <c r="C27" s="24" t="s">
        <v>25</v>
      </c>
      <c r="D27" s="25">
        <f>'7 - 301'!J10</f>
        <v>0</v>
      </c>
      <c r="E27" s="26"/>
      <c r="F27" s="25">
        <f>('7 - 301'!J11)</f>
        <v>0</v>
      </c>
      <c r="G27" s="12"/>
      <c r="H27" s="2"/>
      <c r="I27" s="2"/>
      <c r="S27" s="27">
        <f>ROUND('7 - 301'!S11,4)</f>
        <v>0</v>
      </c>
    </row>
    <row r="28">
      <c r="A28" s="9"/>
      <c r="B28" s="23">
        <v>806</v>
      </c>
      <c r="C28" s="24" t="s">
        <v>26</v>
      </c>
      <c r="D28" s="25">
        <f>'8 - 806'!J10</f>
        <v>0</v>
      </c>
      <c r="E28" s="26"/>
      <c r="F28" s="25">
        <f>('8 - 806'!J11)</f>
        <v>0</v>
      </c>
      <c r="G28" s="12"/>
      <c r="H28" s="2"/>
      <c r="I28" s="2"/>
      <c r="S28" s="27">
        <f>ROUND('8 - 806'!S11,4)</f>
        <v>0</v>
      </c>
    </row>
    <row r="29">
      <c r="A29" s="13"/>
      <c r="B29" s="4"/>
      <c r="C29" s="4"/>
      <c r="D29" s="4"/>
      <c r="E29" s="4"/>
      <c r="F29" s="4"/>
      <c r="G29" s="14"/>
      <c r="H29" s="2"/>
      <c r="I29" s="2"/>
    </row>
  </sheetData>
  <mergeCells count="12">
    <mergeCell ref="A1:A2"/>
    <mergeCell ref="A3:F3"/>
    <mergeCell ref="B4:B5"/>
    <mergeCell ref="B6:E6"/>
    <mergeCell ref="B8:B9"/>
    <mergeCell ref="A10:B10"/>
    <mergeCell ref="A11:D11"/>
    <mergeCell ref="A12:B12"/>
    <mergeCell ref="A13:C13"/>
    <mergeCell ref="A14:B14"/>
    <mergeCell ref="A15:C15"/>
    <mergeCell ref="B17:B18"/>
  </mergeCells>
  <hyperlinks>
    <hyperlink ref="B20" location="'0 - 001'!A11" display="001"/>
    <hyperlink ref="B21" location="'1 - 020'!A11" display="020"/>
    <hyperlink ref="B22" location="'2 - 101'!A11" display="101"/>
    <hyperlink ref="B23" location="'3 - 110'!A11" display="110"/>
    <hyperlink ref="B24" location="'4 - 251'!A11" display="251"/>
    <hyperlink ref="B25" location="'5 - 252'!A11" display="252"/>
    <hyperlink ref="B26" location="'6 - 253'!A11" display="253"/>
    <hyperlink ref="B27" location="'7 - 301'!A11" display="301"/>
    <hyperlink ref="B28" location="'8 - 806'!A11" display="806"/>
  </hyperlinks>
  <pageMargins left="0.39375" right="0.39375" top="0.5902778" bottom="0.39375" header="0.1965278" footer="0.1576389"/>
  <pageSetup paperSize="9" orientation="portrait" fitToHeight="0"/>
  <headerFooter>
    <oddFooter>&amp;LOTSKP 2023&amp;R&amp;P/&amp;N</oddFooter>
  </headerFooter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 codeName="________cm">
    <pageSetUpPr fitToPage="1"/>
  </sheetPr>
  <sheetViews>
    <sheetView workbookViewId="0">
      <selection activeCell="A1" sqref="A1:A2"/>
    </sheetView>
  </sheetViews>
  <sheetFormatPr defaultRowHeight="12.75"/>
  <cols>
    <col min="1" max="1" width="4.710938"/>
    <col min="2" max="2" width="5.710938"/>
    <col min="3" max="3" width="11.71094"/>
    <col min="4" max="4" width="5.710938"/>
    <col min="5" max="5" width="80.71094"/>
    <col min="6" max="6" width="9.140625" hidden="1"/>
    <col min="7" max="7" width="20.71094"/>
    <col min="8" max="12" width="22.71094"/>
    <col min="13" max="13" width="4.710938"/>
    <col min="17" max="19" width="9.140625" hidden="1"/>
  </cols>
  <sheetData>
    <row r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27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28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</row>
    <row r="6" ht="34" customHeight="1">
      <c r="A6" s="9"/>
      <c r="B6" s="29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2"/>
      <c r="N6" s="2"/>
      <c r="O6" s="2"/>
      <c r="P6" s="2"/>
      <c r="Q6" s="2"/>
    </row>
    <row r="7">
      <c r="A7" s="13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4"/>
      <c r="N7" s="2"/>
      <c r="O7" s="2"/>
      <c r="P7" s="2"/>
      <c r="Q7" s="2"/>
    </row>
    <row r="8" ht="14" customHeight="1">
      <c r="A8" s="4"/>
      <c r="B8" s="30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>
      <c r="A10" s="15" t="s">
        <v>28</v>
      </c>
      <c r="B10" s="1"/>
      <c r="C10" s="16"/>
      <c r="D10" s="1"/>
      <c r="E10" s="1"/>
      <c r="F10" s="1"/>
      <c r="G10" s="17"/>
      <c r="H10" s="1"/>
      <c r="I10" s="31" t="s">
        <v>29</v>
      </c>
      <c r="J10" s="32">
        <f>H52</f>
        <v>0</v>
      </c>
      <c r="K10" s="1"/>
      <c r="L10" s="1"/>
      <c r="M10" s="12"/>
      <c r="N10" s="2"/>
      <c r="O10" s="2"/>
      <c r="P10" s="2"/>
      <c r="Q10" s="2"/>
    </row>
    <row r="11" ht="16" customHeight="1">
      <c r="A11" s="18" t="s">
        <v>746</v>
      </c>
      <c r="B11" s="1"/>
      <c r="C11" s="1"/>
      <c r="D11" s="1"/>
      <c r="E11" s="1"/>
      <c r="F11" s="1"/>
      <c r="G11" s="31"/>
      <c r="H11" s="1"/>
      <c r="I11" s="31" t="s">
        <v>31</v>
      </c>
      <c r="J11" s="32">
        <f>L52</f>
        <v>0</v>
      </c>
      <c r="K11" s="1"/>
      <c r="L11" s="1"/>
      <c r="M11" s="12"/>
      <c r="N11" s="2"/>
      <c r="O11" s="2"/>
      <c r="P11" s="2"/>
      <c r="Q11" s="33">
        <f>IF(SUM(K20)&gt;0,ROUND(SUM(S20)/SUM(K20)-1,8),0)</f>
        <v>0</v>
      </c>
      <c r="R11" s="27">
        <f>AVERAGE(J51)</f>
        <v>0</v>
      </c>
      <c r="S11" s="27">
        <f>J10*(1+Q11)</f>
        <v>0</v>
      </c>
    </row>
    <row r="12">
      <c r="A12" s="15" t="s">
        <v>7</v>
      </c>
      <c r="B12" s="1"/>
      <c r="C12" s="16"/>
      <c r="D12" s="1"/>
      <c r="E12" s="1"/>
      <c r="F12" s="1"/>
      <c r="G12" s="17"/>
      <c r="H12" s="1"/>
      <c r="I12" s="1"/>
      <c r="J12" s="1"/>
      <c r="K12" s="1"/>
      <c r="L12" s="1"/>
      <c r="M12" s="12"/>
      <c r="N12" s="2"/>
      <c r="O12" s="2"/>
      <c r="P12" s="2"/>
      <c r="Q12" s="2"/>
    </row>
    <row r="13" ht="16" customHeight="1">
      <c r="A13" s="18" t="str">
        <f>Souhrn!A13</f>
        <v/>
      </c>
      <c r="B13" s="1"/>
      <c r="C13" s="1"/>
      <c r="D13" s="1"/>
      <c r="E13" s="1"/>
      <c r="F13" s="1"/>
      <c r="G13" s="31"/>
      <c r="H13" s="1"/>
      <c r="I13" s="31" t="s">
        <v>9</v>
      </c>
      <c r="J13" s="16"/>
      <c r="K13" s="1"/>
      <c r="L13" s="1"/>
      <c r="M13" s="12"/>
      <c r="N13" s="2"/>
      <c r="O13" s="2"/>
      <c r="P13" s="2"/>
      <c r="Q13" s="2"/>
    </row>
    <row r="14">
      <c r="A14" s="9"/>
      <c r="B14" s="1"/>
      <c r="C14" s="1"/>
      <c r="D14" s="1"/>
      <c r="E14" s="1"/>
      <c r="F14" s="1"/>
      <c r="G14" s="1"/>
      <c r="H14" s="1"/>
      <c r="I14" s="31" t="s">
        <v>11</v>
      </c>
      <c r="J14" s="16"/>
      <c r="K14" s="1"/>
      <c r="L14" s="1"/>
      <c r="M14" s="12"/>
      <c r="N14" s="2"/>
      <c r="O14" s="2"/>
      <c r="P14" s="2"/>
      <c r="Q14" s="2"/>
    </row>
    <row r="15" hidden="1">
      <c r="A15" s="9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2"/>
      <c r="N15" s="2"/>
      <c r="O15" s="2"/>
      <c r="P15" s="2"/>
      <c r="Q15" s="2"/>
    </row>
    <row r="16" ht="10" customHeight="1">
      <c r="A16" s="13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4"/>
      <c r="N16" s="2"/>
      <c r="O16" s="2"/>
      <c r="P16" s="2"/>
      <c r="Q16" s="2"/>
    </row>
    <row r="17" ht="14" customHeight="1">
      <c r="A17" s="4"/>
      <c r="B17" s="28" t="s">
        <v>32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9"/>
      <c r="B19" s="34" t="s">
        <v>33</v>
      </c>
      <c r="C19" s="34"/>
      <c r="D19" s="34"/>
      <c r="E19" s="34" t="s">
        <v>34</v>
      </c>
      <c r="F19" s="34"/>
      <c r="G19" s="35"/>
      <c r="H19" s="22"/>
      <c r="I19" s="22"/>
      <c r="J19" s="22"/>
      <c r="K19" s="22" t="s">
        <v>16</v>
      </c>
      <c r="L19" s="22" t="s">
        <v>17</v>
      </c>
      <c r="M19" s="12"/>
      <c r="N19" s="2"/>
      <c r="O19" s="2"/>
      <c r="P19" s="2"/>
      <c r="Q19" s="2"/>
    </row>
    <row r="20">
      <c r="A20" s="9"/>
      <c r="B20" s="36">
        <v>1</v>
      </c>
      <c r="C20" s="1"/>
      <c r="D20" s="1"/>
      <c r="E20" s="37" t="s">
        <v>100</v>
      </c>
      <c r="F20" s="1"/>
      <c r="G20" s="1"/>
      <c r="H20" s="1"/>
      <c r="I20" s="1"/>
      <c r="J20" s="1"/>
      <c r="K20" s="38">
        <f>H52</f>
        <v>0</v>
      </c>
      <c r="L20" s="38">
        <f>L52</f>
        <v>0</v>
      </c>
      <c r="M20" s="12"/>
      <c r="N20" s="2"/>
      <c r="O20" s="2"/>
      <c r="P20" s="2"/>
      <c r="Q20" s="2"/>
      <c r="S20" s="27">
        <f>S51</f>
        <v>0</v>
      </c>
    </row>
    <row r="21">
      <c r="A21" s="13"/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14"/>
      <c r="N21" s="2"/>
      <c r="O21" s="2"/>
      <c r="P21" s="2"/>
      <c r="Q21" s="2"/>
    </row>
    <row r="22" ht="14" customHeight="1">
      <c r="A22" s="4"/>
      <c r="B22" s="28" t="s">
        <v>36</v>
      </c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2"/>
      <c r="O22" s="2"/>
      <c r="P22" s="2"/>
      <c r="Q22" s="2"/>
    </row>
    <row r="23" ht="18" customHeight="1">
      <c r="A23" s="6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8"/>
      <c r="N23" s="2"/>
      <c r="O23" s="2"/>
      <c r="P23" s="2"/>
      <c r="Q23" s="2"/>
    </row>
    <row r="24" ht="18" customHeight="1">
      <c r="A24" s="9"/>
      <c r="B24" s="34" t="s">
        <v>37</v>
      </c>
      <c r="C24" s="34" t="s">
        <v>33</v>
      </c>
      <c r="D24" s="34" t="s">
        <v>38</v>
      </c>
      <c r="E24" s="34" t="s">
        <v>34</v>
      </c>
      <c r="F24" s="34" t="s">
        <v>39</v>
      </c>
      <c r="G24" s="35" t="s">
        <v>40</v>
      </c>
      <c r="H24" s="22" t="s">
        <v>41</v>
      </c>
      <c r="I24" s="22" t="s">
        <v>42</v>
      </c>
      <c r="J24" s="22" t="s">
        <v>16</v>
      </c>
      <c r="K24" s="35" t="s">
        <v>43</v>
      </c>
      <c r="L24" s="22" t="s">
        <v>17</v>
      </c>
      <c r="M24" s="12"/>
      <c r="N24" s="2"/>
      <c r="O24" s="2"/>
      <c r="P24" s="2"/>
      <c r="Q24" s="2"/>
    </row>
    <row r="25" ht="40" customHeight="1">
      <c r="A25" s="9"/>
      <c r="B25" s="39" t="s">
        <v>109</v>
      </c>
      <c r="C25" s="1"/>
      <c r="D25" s="1"/>
      <c r="E25" s="1"/>
      <c r="F25" s="1"/>
      <c r="G25" s="1"/>
      <c r="H25" s="40"/>
      <c r="I25" s="1"/>
      <c r="J25" s="40"/>
      <c r="K25" s="1"/>
      <c r="L25" s="1"/>
      <c r="M25" s="12"/>
      <c r="N25" s="2"/>
      <c r="O25" s="2"/>
      <c r="P25" s="2"/>
      <c r="Q25" s="2"/>
    </row>
    <row r="26">
      <c r="A26" s="9"/>
      <c r="B26" s="41">
        <v>1</v>
      </c>
      <c r="C26" s="42" t="s">
        <v>209</v>
      </c>
      <c r="D26" s="42" t="s">
        <v>3</v>
      </c>
      <c r="E26" s="42" t="s">
        <v>214</v>
      </c>
      <c r="F26" s="42" t="s">
        <v>3</v>
      </c>
      <c r="G26" s="43" t="s">
        <v>150</v>
      </c>
      <c r="H26" s="44">
        <v>294</v>
      </c>
      <c r="I26" s="25">
        <f>ROUND(0,2)</f>
        <v>0</v>
      </c>
      <c r="J26" s="45">
        <f>ROUND(I26*H26,2)</f>
        <v>0</v>
      </c>
      <c r="K26" s="46">
        <v>0.20999999999999999</v>
      </c>
      <c r="L26" s="47">
        <f>IF(ISNUMBER(K26),ROUND(J26*(K26+1),2),0)</f>
        <v>0</v>
      </c>
      <c r="M26" s="12"/>
      <c r="N26" s="2"/>
      <c r="O26" s="2"/>
      <c r="P26" s="2"/>
      <c r="Q26" s="33">
        <f>IF(ISNUMBER(K26),IF(H26&gt;0,IF(I26&gt;0,J26,0),0),0)</f>
        <v>0</v>
      </c>
      <c r="R26" s="27">
        <f>IF(ISNUMBER(K26)=FALSE,J26,0)</f>
        <v>0</v>
      </c>
    </row>
    <row r="27">
      <c r="A27" s="9"/>
      <c r="B27" s="48" t="s">
        <v>48</v>
      </c>
      <c r="C27" s="1"/>
      <c r="D27" s="1"/>
      <c r="E27" s="49" t="s">
        <v>747</v>
      </c>
      <c r="F27" s="1"/>
      <c r="G27" s="1"/>
      <c r="H27" s="40"/>
      <c r="I27" s="1"/>
      <c r="J27" s="40"/>
      <c r="K27" s="1"/>
      <c r="L27" s="1"/>
      <c r="M27" s="12"/>
      <c r="N27" s="2"/>
      <c r="O27" s="2"/>
      <c r="P27" s="2"/>
      <c r="Q27" s="2"/>
    </row>
    <row r="28">
      <c r="A28" s="9"/>
      <c r="B28" s="48" t="s">
        <v>50</v>
      </c>
      <c r="C28" s="1"/>
      <c r="D28" s="1"/>
      <c r="E28" s="49" t="s">
        <v>748</v>
      </c>
      <c r="F28" s="1"/>
      <c r="G28" s="1"/>
      <c r="H28" s="40"/>
      <c r="I28" s="1"/>
      <c r="J28" s="40"/>
      <c r="K28" s="1"/>
      <c r="L28" s="1"/>
      <c r="M28" s="12"/>
      <c r="N28" s="2"/>
      <c r="O28" s="2"/>
      <c r="P28" s="2"/>
      <c r="Q28" s="2"/>
    </row>
    <row r="29">
      <c r="A29" s="9"/>
      <c r="B29" s="48" t="s">
        <v>52</v>
      </c>
      <c r="C29" s="1"/>
      <c r="D29" s="1"/>
      <c r="E29" s="49" t="s">
        <v>749</v>
      </c>
      <c r="F29" s="1"/>
      <c r="G29" s="1"/>
      <c r="H29" s="40"/>
      <c r="I29" s="1"/>
      <c r="J29" s="40"/>
      <c r="K29" s="1"/>
      <c r="L29" s="1"/>
      <c r="M29" s="12"/>
      <c r="N29" s="2"/>
      <c r="O29" s="2"/>
      <c r="P29" s="2"/>
      <c r="Q29" s="2"/>
    </row>
    <row r="30" thickBot="1">
      <c r="A30" s="9"/>
      <c r="B30" s="50" t="s">
        <v>54</v>
      </c>
      <c r="C30" s="51"/>
      <c r="D30" s="51"/>
      <c r="E30" s="52" t="s">
        <v>55</v>
      </c>
      <c r="F30" s="51"/>
      <c r="G30" s="51"/>
      <c r="H30" s="53"/>
      <c r="I30" s="51"/>
      <c r="J30" s="53"/>
      <c r="K30" s="51"/>
      <c r="L30" s="51"/>
      <c r="M30" s="12"/>
      <c r="N30" s="2"/>
      <c r="O30" s="2"/>
      <c r="P30" s="2"/>
      <c r="Q30" s="2"/>
    </row>
    <row r="31" thickTop="1">
      <c r="A31" s="9"/>
      <c r="B31" s="41">
        <v>2</v>
      </c>
      <c r="C31" s="42" t="s">
        <v>750</v>
      </c>
      <c r="D31" s="42" t="s">
        <v>3</v>
      </c>
      <c r="E31" s="42" t="s">
        <v>751</v>
      </c>
      <c r="F31" s="42" t="s">
        <v>3</v>
      </c>
      <c r="G31" s="43" t="s">
        <v>112</v>
      </c>
      <c r="H31" s="54">
        <v>1960</v>
      </c>
      <c r="I31" s="55">
        <f>ROUND(0,2)</f>
        <v>0</v>
      </c>
      <c r="J31" s="56">
        <f>ROUND(I31*H31,2)</f>
        <v>0</v>
      </c>
      <c r="K31" s="57">
        <v>0.20999999999999999</v>
      </c>
      <c r="L31" s="58">
        <f>IF(ISNUMBER(K31),ROUND(J31*(K31+1),2),0)</f>
        <v>0</v>
      </c>
      <c r="M31" s="12"/>
      <c r="N31" s="2"/>
      <c r="O31" s="2"/>
      <c r="P31" s="2"/>
      <c r="Q31" s="33">
        <f>IF(ISNUMBER(K31),IF(H31&gt;0,IF(I31&gt;0,J31,0),0),0)</f>
        <v>0</v>
      </c>
      <c r="R31" s="27">
        <f>IF(ISNUMBER(K31)=FALSE,J31,0)</f>
        <v>0</v>
      </c>
    </row>
    <row r="32">
      <c r="A32" s="9"/>
      <c r="B32" s="48" t="s">
        <v>48</v>
      </c>
      <c r="C32" s="1"/>
      <c r="D32" s="1"/>
      <c r="E32" s="49" t="s">
        <v>3</v>
      </c>
      <c r="F32" s="1"/>
      <c r="G32" s="1"/>
      <c r="H32" s="40"/>
      <c r="I32" s="1"/>
      <c r="J32" s="40"/>
      <c r="K32" s="1"/>
      <c r="L32" s="1"/>
      <c r="M32" s="12"/>
      <c r="N32" s="2"/>
      <c r="O32" s="2"/>
      <c r="P32" s="2"/>
      <c r="Q32" s="2"/>
    </row>
    <row r="33">
      <c r="A33" s="9"/>
      <c r="B33" s="48" t="s">
        <v>50</v>
      </c>
      <c r="C33" s="1"/>
      <c r="D33" s="1"/>
      <c r="E33" s="49" t="s">
        <v>752</v>
      </c>
      <c r="F33" s="1"/>
      <c r="G33" s="1"/>
      <c r="H33" s="40"/>
      <c r="I33" s="1"/>
      <c r="J33" s="40"/>
      <c r="K33" s="1"/>
      <c r="L33" s="1"/>
      <c r="M33" s="12"/>
      <c r="N33" s="2"/>
      <c r="O33" s="2"/>
      <c r="P33" s="2"/>
      <c r="Q33" s="2"/>
    </row>
    <row r="34">
      <c r="A34" s="9"/>
      <c r="B34" s="48" t="s">
        <v>52</v>
      </c>
      <c r="C34" s="1"/>
      <c r="D34" s="1"/>
      <c r="E34" s="49" t="s">
        <v>753</v>
      </c>
      <c r="F34" s="1"/>
      <c r="G34" s="1"/>
      <c r="H34" s="40"/>
      <c r="I34" s="1"/>
      <c r="J34" s="40"/>
      <c r="K34" s="1"/>
      <c r="L34" s="1"/>
      <c r="M34" s="12"/>
      <c r="N34" s="2"/>
      <c r="O34" s="2"/>
      <c r="P34" s="2"/>
      <c r="Q34" s="2"/>
    </row>
    <row r="35" thickBot="1">
      <c r="A35" s="9"/>
      <c r="B35" s="50" t="s">
        <v>54</v>
      </c>
      <c r="C35" s="51"/>
      <c r="D35" s="51"/>
      <c r="E35" s="52" t="s">
        <v>55</v>
      </c>
      <c r="F35" s="51"/>
      <c r="G35" s="51"/>
      <c r="H35" s="53"/>
      <c r="I35" s="51"/>
      <c r="J35" s="53"/>
      <c r="K35" s="51"/>
      <c r="L35" s="51"/>
      <c r="M35" s="12"/>
      <c r="N35" s="2"/>
      <c r="O35" s="2"/>
      <c r="P35" s="2"/>
      <c r="Q35" s="2"/>
    </row>
    <row r="36" thickTop="1">
      <c r="A36" s="9"/>
      <c r="B36" s="41">
        <v>3</v>
      </c>
      <c r="C36" s="42" t="s">
        <v>754</v>
      </c>
      <c r="D36" s="42" t="s">
        <v>3</v>
      </c>
      <c r="E36" s="42" t="s">
        <v>755</v>
      </c>
      <c r="F36" s="42" t="s">
        <v>3</v>
      </c>
      <c r="G36" s="43" t="s">
        <v>112</v>
      </c>
      <c r="H36" s="54">
        <v>1960</v>
      </c>
      <c r="I36" s="55">
        <f>ROUND(0,2)</f>
        <v>0</v>
      </c>
      <c r="J36" s="56">
        <f>ROUND(I36*H36,2)</f>
        <v>0</v>
      </c>
      <c r="K36" s="57">
        <v>0.20999999999999999</v>
      </c>
      <c r="L36" s="58">
        <f>IF(ISNUMBER(K36),ROUND(J36*(K36+1),2),0)</f>
        <v>0</v>
      </c>
      <c r="M36" s="12"/>
      <c r="N36" s="2"/>
      <c r="O36" s="2"/>
      <c r="P36" s="2"/>
      <c r="Q36" s="33">
        <f>IF(ISNUMBER(K36),IF(H36&gt;0,IF(I36&gt;0,J36,0),0),0)</f>
        <v>0</v>
      </c>
      <c r="R36" s="27">
        <f>IF(ISNUMBER(K36)=FALSE,J36,0)</f>
        <v>0</v>
      </c>
    </row>
    <row r="37">
      <c r="A37" s="9"/>
      <c r="B37" s="48" t="s">
        <v>48</v>
      </c>
      <c r="C37" s="1"/>
      <c r="D37" s="1"/>
      <c r="E37" s="49" t="s">
        <v>3</v>
      </c>
      <c r="F37" s="1"/>
      <c r="G37" s="1"/>
      <c r="H37" s="40"/>
      <c r="I37" s="1"/>
      <c r="J37" s="40"/>
      <c r="K37" s="1"/>
      <c r="L37" s="1"/>
      <c r="M37" s="12"/>
      <c r="N37" s="2"/>
      <c r="O37" s="2"/>
      <c r="P37" s="2"/>
      <c r="Q37" s="2"/>
    </row>
    <row r="38">
      <c r="A38" s="9"/>
      <c r="B38" s="48" t="s">
        <v>50</v>
      </c>
      <c r="C38" s="1"/>
      <c r="D38" s="1"/>
      <c r="E38" s="49" t="s">
        <v>756</v>
      </c>
      <c r="F38" s="1"/>
      <c r="G38" s="1"/>
      <c r="H38" s="40"/>
      <c r="I38" s="1"/>
      <c r="J38" s="40"/>
      <c r="K38" s="1"/>
      <c r="L38" s="1"/>
      <c r="M38" s="12"/>
      <c r="N38" s="2"/>
      <c r="O38" s="2"/>
      <c r="P38" s="2"/>
      <c r="Q38" s="2"/>
    </row>
    <row r="39">
      <c r="A39" s="9"/>
      <c r="B39" s="48" t="s">
        <v>52</v>
      </c>
      <c r="C39" s="1"/>
      <c r="D39" s="1"/>
      <c r="E39" s="49" t="s">
        <v>757</v>
      </c>
      <c r="F39" s="1"/>
      <c r="G39" s="1"/>
      <c r="H39" s="40"/>
      <c r="I39" s="1"/>
      <c r="J39" s="40"/>
      <c r="K39" s="1"/>
      <c r="L39" s="1"/>
      <c r="M39" s="12"/>
      <c r="N39" s="2"/>
      <c r="O39" s="2"/>
      <c r="P39" s="2"/>
      <c r="Q39" s="2"/>
    </row>
    <row r="40" thickBot="1">
      <c r="A40" s="9"/>
      <c r="B40" s="50" t="s">
        <v>54</v>
      </c>
      <c r="C40" s="51"/>
      <c r="D40" s="51"/>
      <c r="E40" s="52" t="s">
        <v>55</v>
      </c>
      <c r="F40" s="51"/>
      <c r="G40" s="51"/>
      <c r="H40" s="53"/>
      <c r="I40" s="51"/>
      <c r="J40" s="53"/>
      <c r="K40" s="51"/>
      <c r="L40" s="51"/>
      <c r="M40" s="12"/>
      <c r="N40" s="2"/>
      <c r="O40" s="2"/>
      <c r="P40" s="2"/>
      <c r="Q40" s="2"/>
    </row>
    <row r="41" thickTop="1">
      <c r="A41" s="9"/>
      <c r="B41" s="41">
        <v>4</v>
      </c>
      <c r="C41" s="42" t="s">
        <v>758</v>
      </c>
      <c r="D41" s="42" t="s">
        <v>3</v>
      </c>
      <c r="E41" s="42" t="s">
        <v>759</v>
      </c>
      <c r="F41" s="42" t="s">
        <v>3</v>
      </c>
      <c r="G41" s="43" t="s">
        <v>112</v>
      </c>
      <c r="H41" s="54">
        <v>5880</v>
      </c>
      <c r="I41" s="55">
        <f>ROUND(0,2)</f>
        <v>0</v>
      </c>
      <c r="J41" s="56">
        <f>ROUND(I41*H41,2)</f>
        <v>0</v>
      </c>
      <c r="K41" s="57">
        <v>0.20999999999999999</v>
      </c>
      <c r="L41" s="58">
        <f>IF(ISNUMBER(K41),ROUND(J41*(K41+1),2),0)</f>
        <v>0</v>
      </c>
      <c r="M41" s="12"/>
      <c r="N41" s="2"/>
      <c r="O41" s="2"/>
      <c r="P41" s="2"/>
      <c r="Q41" s="33">
        <f>IF(ISNUMBER(K41),IF(H41&gt;0,IF(I41&gt;0,J41,0),0),0)</f>
        <v>0</v>
      </c>
      <c r="R41" s="27">
        <f>IF(ISNUMBER(K41)=FALSE,J41,0)</f>
        <v>0</v>
      </c>
    </row>
    <row r="42">
      <c r="A42" s="9"/>
      <c r="B42" s="48" t="s">
        <v>48</v>
      </c>
      <c r="C42" s="1"/>
      <c r="D42" s="1"/>
      <c r="E42" s="49" t="s">
        <v>3</v>
      </c>
      <c r="F42" s="1"/>
      <c r="G42" s="1"/>
      <c r="H42" s="40"/>
      <c r="I42" s="1"/>
      <c r="J42" s="40"/>
      <c r="K42" s="1"/>
      <c r="L42" s="1"/>
      <c r="M42" s="12"/>
      <c r="N42" s="2"/>
      <c r="O42" s="2"/>
      <c r="P42" s="2"/>
      <c r="Q42" s="2"/>
    </row>
    <row r="43">
      <c r="A43" s="9"/>
      <c r="B43" s="48" t="s">
        <v>50</v>
      </c>
      <c r="C43" s="1"/>
      <c r="D43" s="1"/>
      <c r="E43" s="49" t="s">
        <v>760</v>
      </c>
      <c r="F43" s="1"/>
      <c r="G43" s="1"/>
      <c r="H43" s="40"/>
      <c r="I43" s="1"/>
      <c r="J43" s="40"/>
      <c r="K43" s="1"/>
      <c r="L43" s="1"/>
      <c r="M43" s="12"/>
      <c r="N43" s="2"/>
      <c r="O43" s="2"/>
      <c r="P43" s="2"/>
      <c r="Q43" s="2"/>
    </row>
    <row r="44">
      <c r="A44" s="9"/>
      <c r="B44" s="48" t="s">
        <v>52</v>
      </c>
      <c r="C44" s="1"/>
      <c r="D44" s="1"/>
      <c r="E44" s="49" t="s">
        <v>761</v>
      </c>
      <c r="F44" s="1"/>
      <c r="G44" s="1"/>
      <c r="H44" s="40"/>
      <c r="I44" s="1"/>
      <c r="J44" s="40"/>
      <c r="K44" s="1"/>
      <c r="L44" s="1"/>
      <c r="M44" s="12"/>
      <c r="N44" s="2"/>
      <c r="O44" s="2"/>
      <c r="P44" s="2"/>
      <c r="Q44" s="2"/>
    </row>
    <row r="45" thickBot="1">
      <c r="A45" s="9"/>
      <c r="B45" s="50" t="s">
        <v>54</v>
      </c>
      <c r="C45" s="51"/>
      <c r="D45" s="51"/>
      <c r="E45" s="52" t="s">
        <v>55</v>
      </c>
      <c r="F45" s="51"/>
      <c r="G45" s="51"/>
      <c r="H45" s="53"/>
      <c r="I45" s="51"/>
      <c r="J45" s="53"/>
      <c r="K45" s="51"/>
      <c r="L45" s="51"/>
      <c r="M45" s="12"/>
      <c r="N45" s="2"/>
      <c r="O45" s="2"/>
      <c r="P45" s="2"/>
      <c r="Q45" s="2"/>
    </row>
    <row r="46" thickTop="1">
      <c r="A46" s="9"/>
      <c r="B46" s="41">
        <v>5</v>
      </c>
      <c r="C46" s="42" t="s">
        <v>762</v>
      </c>
      <c r="D46" s="42" t="s">
        <v>3</v>
      </c>
      <c r="E46" s="42" t="s">
        <v>763</v>
      </c>
      <c r="F46" s="42" t="s">
        <v>3</v>
      </c>
      <c r="G46" s="43" t="s">
        <v>112</v>
      </c>
      <c r="H46" s="54">
        <v>1960</v>
      </c>
      <c r="I46" s="55">
        <f>ROUND(0,2)</f>
        <v>0</v>
      </c>
      <c r="J46" s="56">
        <f>ROUND(I46*H46,2)</f>
        <v>0</v>
      </c>
      <c r="K46" s="57">
        <v>0.20999999999999999</v>
      </c>
      <c r="L46" s="58">
        <f>IF(ISNUMBER(K46),ROUND(J46*(K46+1),2),0)</f>
        <v>0</v>
      </c>
      <c r="M46" s="12"/>
      <c r="N46" s="2"/>
      <c r="O46" s="2"/>
      <c r="P46" s="2"/>
      <c r="Q46" s="33">
        <f>IF(ISNUMBER(K46),IF(H46&gt;0,IF(I46&gt;0,J46,0),0),0)</f>
        <v>0</v>
      </c>
      <c r="R46" s="27">
        <f>IF(ISNUMBER(K46)=FALSE,J46,0)</f>
        <v>0</v>
      </c>
    </row>
    <row r="47">
      <c r="A47" s="9"/>
      <c r="B47" s="48" t="s">
        <v>48</v>
      </c>
      <c r="C47" s="1"/>
      <c r="D47" s="1"/>
      <c r="E47" s="49" t="s">
        <v>3</v>
      </c>
      <c r="F47" s="1"/>
      <c r="G47" s="1"/>
      <c r="H47" s="40"/>
      <c r="I47" s="1"/>
      <c r="J47" s="40"/>
      <c r="K47" s="1"/>
      <c r="L47" s="1"/>
      <c r="M47" s="12"/>
      <c r="N47" s="2"/>
      <c r="O47" s="2"/>
      <c r="P47" s="2"/>
      <c r="Q47" s="2"/>
    </row>
    <row r="48">
      <c r="A48" s="9"/>
      <c r="B48" s="48" t="s">
        <v>50</v>
      </c>
      <c r="C48" s="1"/>
      <c r="D48" s="1"/>
      <c r="E48" s="49" t="s">
        <v>756</v>
      </c>
      <c r="F48" s="1"/>
      <c r="G48" s="1"/>
      <c r="H48" s="40"/>
      <c r="I48" s="1"/>
      <c r="J48" s="40"/>
      <c r="K48" s="1"/>
      <c r="L48" s="1"/>
      <c r="M48" s="12"/>
      <c r="N48" s="2"/>
      <c r="O48" s="2"/>
      <c r="P48" s="2"/>
      <c r="Q48" s="2"/>
    </row>
    <row r="49">
      <c r="A49" s="9"/>
      <c r="B49" s="48" t="s">
        <v>52</v>
      </c>
      <c r="C49" s="1"/>
      <c r="D49" s="1"/>
      <c r="E49" s="49" t="s">
        <v>764</v>
      </c>
      <c r="F49" s="1"/>
      <c r="G49" s="1"/>
      <c r="H49" s="40"/>
      <c r="I49" s="1"/>
      <c r="J49" s="40"/>
      <c r="K49" s="1"/>
      <c r="L49" s="1"/>
      <c r="M49" s="12"/>
      <c r="N49" s="2"/>
      <c r="O49" s="2"/>
      <c r="P49" s="2"/>
      <c r="Q49" s="2"/>
    </row>
    <row r="50" thickBot="1">
      <c r="A50" s="9"/>
      <c r="B50" s="50" t="s">
        <v>54</v>
      </c>
      <c r="C50" s="51"/>
      <c r="D50" s="51"/>
      <c r="E50" s="52" t="s">
        <v>55</v>
      </c>
      <c r="F50" s="51"/>
      <c r="G50" s="51"/>
      <c r="H50" s="53"/>
      <c r="I50" s="51"/>
      <c r="J50" s="53"/>
      <c r="K50" s="51"/>
      <c r="L50" s="51"/>
      <c r="M50" s="12"/>
      <c r="N50" s="2"/>
      <c r="O50" s="2"/>
      <c r="P50" s="2"/>
      <c r="Q50" s="2"/>
    </row>
    <row r="51" thickTop="1" thickBot="1" ht="25" customHeight="1">
      <c r="A51" s="9"/>
      <c r="B51" s="1"/>
      <c r="C51" s="59">
        <v>1</v>
      </c>
      <c r="D51" s="1"/>
      <c r="E51" s="59" t="s">
        <v>100</v>
      </c>
      <c r="F51" s="1"/>
      <c r="G51" s="60" t="s">
        <v>93</v>
      </c>
      <c r="H51" s="61">
        <f>J26+J31+J36+J41+J46</f>
        <v>0</v>
      </c>
      <c r="I51" s="60" t="s">
        <v>94</v>
      </c>
      <c r="J51" s="62">
        <f>(L51-H51)</f>
        <v>0</v>
      </c>
      <c r="K51" s="60" t="s">
        <v>95</v>
      </c>
      <c r="L51" s="63">
        <f>L26+L31+L36+L41+L46</f>
        <v>0</v>
      </c>
      <c r="M51" s="12"/>
      <c r="N51" s="2"/>
      <c r="O51" s="2"/>
      <c r="P51" s="2"/>
      <c r="Q51" s="33">
        <f>0+Q26+Q31+Q36+Q41+Q46</f>
        <v>0</v>
      </c>
      <c r="R51" s="27">
        <f>0+R26+R31+R36+R41+R46</f>
        <v>0</v>
      </c>
      <c r="S51" s="64">
        <f>Q51*(1+J51)+R51</f>
        <v>0</v>
      </c>
    </row>
    <row r="52" thickTop="1" thickBot="1" ht="25" customHeight="1">
      <c r="A52" s="9"/>
      <c r="B52" s="65"/>
      <c r="C52" s="65"/>
      <c r="D52" s="65"/>
      <c r="E52" s="65"/>
      <c r="F52" s="65"/>
      <c r="G52" s="66" t="s">
        <v>96</v>
      </c>
      <c r="H52" s="67">
        <f>J26+J31+J36+J41+J46</f>
        <v>0</v>
      </c>
      <c r="I52" s="66" t="s">
        <v>97</v>
      </c>
      <c r="J52" s="68">
        <f>0+J51</f>
        <v>0</v>
      </c>
      <c r="K52" s="66" t="s">
        <v>98</v>
      </c>
      <c r="L52" s="69">
        <f>L26+L31+L36+L41+L46</f>
        <v>0</v>
      </c>
      <c r="M52" s="12"/>
      <c r="N52" s="2"/>
      <c r="O52" s="2"/>
      <c r="P52" s="2"/>
      <c r="Q52" s="2"/>
    </row>
    <row r="53">
      <c r="A53" s="13"/>
      <c r="B53" s="4"/>
      <c r="C53" s="4"/>
      <c r="D53" s="4"/>
      <c r="E53" s="4"/>
      <c r="F53" s="4"/>
      <c r="G53" s="4"/>
      <c r="H53" s="70"/>
      <c r="I53" s="4"/>
      <c r="J53" s="70"/>
      <c r="K53" s="4"/>
      <c r="L53" s="4"/>
      <c r="M53" s="14"/>
      <c r="N53" s="2"/>
      <c r="O53" s="2"/>
      <c r="P53" s="2"/>
      <c r="Q53" s="2"/>
    </row>
    <row r="54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2"/>
      <c r="O54" s="2"/>
      <c r="P54" s="2"/>
      <c r="Q54" s="2"/>
    </row>
  </sheetData>
  <mergeCells count="35"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2:C23"/>
    <mergeCell ref="B27:D27"/>
    <mergeCell ref="B28:D28"/>
    <mergeCell ref="B29:D29"/>
    <mergeCell ref="B30:D30"/>
    <mergeCell ref="B32:D32"/>
    <mergeCell ref="B33:D33"/>
    <mergeCell ref="B34:D34"/>
    <mergeCell ref="B35:D35"/>
    <mergeCell ref="B37:D37"/>
    <mergeCell ref="B38:D38"/>
    <mergeCell ref="B39:D39"/>
    <mergeCell ref="B40:D40"/>
    <mergeCell ref="B42:D42"/>
    <mergeCell ref="B43:D43"/>
    <mergeCell ref="B44:D44"/>
    <mergeCell ref="B45:D45"/>
    <mergeCell ref="B47:D47"/>
    <mergeCell ref="B48:D48"/>
    <mergeCell ref="B49:D49"/>
    <mergeCell ref="B50:D50"/>
    <mergeCell ref="B25:L25"/>
    <mergeCell ref="B20:D20"/>
  </mergeCells>
  <pageMargins left="0.39375" right="0.39375" top="0.5902778" bottom="0.39375" header="0.1965278" footer="0.1576389"/>
  <pageSetup paperSize="9" orientation="portrait" fitToHeight="0"/>
  <headerFooter>
    <oddFooter>&amp;LOTSKP 2023&amp;R&amp;P/&amp;N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 codeName="________cm">
    <pageSetUpPr fitToPage="1"/>
  </sheetPr>
  <sheetViews>
    <sheetView workbookViewId="0">
      <selection activeCell="A1" sqref="A1:A2"/>
    </sheetView>
  </sheetViews>
  <sheetFormatPr defaultRowHeight="12.75"/>
  <cols>
    <col min="1" max="1" width="4.710938"/>
    <col min="2" max="2" width="5.710938"/>
    <col min="3" max="3" width="11.71094"/>
    <col min="4" max="4" width="5.710938"/>
    <col min="5" max="5" width="80.71094"/>
    <col min="6" max="6" width="9.140625" hidden="1"/>
    <col min="7" max="7" width="20.71094"/>
    <col min="8" max="12" width="22.71094"/>
    <col min="13" max="13" width="4.710938"/>
    <col min="17" max="19" width="9.140625" hidden="1"/>
  </cols>
  <sheetData>
    <row r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27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28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</row>
    <row r="6" ht="34" customHeight="1">
      <c r="A6" s="9"/>
      <c r="B6" s="29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2"/>
      <c r="N6" s="2"/>
      <c r="O6" s="2"/>
      <c r="P6" s="2"/>
      <c r="Q6" s="2"/>
    </row>
    <row r="7">
      <c r="A7" s="13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4"/>
      <c r="N7" s="2"/>
      <c r="O7" s="2"/>
      <c r="P7" s="2"/>
      <c r="Q7" s="2"/>
    </row>
    <row r="8" ht="14" customHeight="1">
      <c r="A8" s="4"/>
      <c r="B8" s="30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>
      <c r="A10" s="15" t="s">
        <v>28</v>
      </c>
      <c r="B10" s="1"/>
      <c r="C10" s="16"/>
      <c r="D10" s="1"/>
      <c r="E10" s="1"/>
      <c r="F10" s="1"/>
      <c r="G10" s="17"/>
      <c r="H10" s="1"/>
      <c r="I10" s="31" t="s">
        <v>29</v>
      </c>
      <c r="J10" s="32">
        <f>H82</f>
        <v>0</v>
      </c>
      <c r="K10" s="1"/>
      <c r="L10" s="1"/>
      <c r="M10" s="12"/>
      <c r="N10" s="2"/>
      <c r="O10" s="2"/>
      <c r="P10" s="2"/>
      <c r="Q10" s="2"/>
    </row>
    <row r="11" ht="16" customHeight="1">
      <c r="A11" s="18" t="s">
        <v>30</v>
      </c>
      <c r="B11" s="1"/>
      <c r="C11" s="1"/>
      <c r="D11" s="1"/>
      <c r="E11" s="1"/>
      <c r="F11" s="1"/>
      <c r="G11" s="31"/>
      <c r="H11" s="1"/>
      <c r="I11" s="31" t="s">
        <v>31</v>
      </c>
      <c r="J11" s="32">
        <f>L82</f>
        <v>0</v>
      </c>
      <c r="K11" s="1"/>
      <c r="L11" s="1"/>
      <c r="M11" s="12"/>
      <c r="N11" s="2"/>
      <c r="O11" s="2"/>
      <c r="P11" s="2"/>
      <c r="Q11" s="33">
        <f>IF(SUM(K20)&gt;0,ROUND(SUM(S20)/SUM(K20)-1,8),0)</f>
        <v>0</v>
      </c>
      <c r="R11" s="27">
        <f>AVERAGE(J81)</f>
        <v>0</v>
      </c>
      <c r="S11" s="27">
        <f>J10*(1+Q11)</f>
        <v>0</v>
      </c>
    </row>
    <row r="12">
      <c r="A12" s="15" t="s">
        <v>7</v>
      </c>
      <c r="B12" s="1"/>
      <c r="C12" s="16"/>
      <c r="D12" s="1"/>
      <c r="E12" s="1"/>
      <c r="F12" s="1"/>
      <c r="G12" s="17"/>
      <c r="H12" s="1"/>
      <c r="I12" s="1"/>
      <c r="J12" s="1"/>
      <c r="K12" s="1"/>
      <c r="L12" s="1"/>
      <c r="M12" s="12"/>
      <c r="N12" s="2"/>
      <c r="O12" s="2"/>
      <c r="P12" s="2"/>
      <c r="Q12" s="2"/>
    </row>
    <row r="13" ht="16" customHeight="1">
      <c r="A13" s="18" t="str">
        <f>Souhrn!A13</f>
        <v/>
      </c>
      <c r="B13" s="1"/>
      <c r="C13" s="1"/>
      <c r="D13" s="1"/>
      <c r="E13" s="1"/>
      <c r="F13" s="1"/>
      <c r="G13" s="31"/>
      <c r="H13" s="1"/>
      <c r="I13" s="31" t="s">
        <v>9</v>
      </c>
      <c r="J13" s="16"/>
      <c r="K13" s="1"/>
      <c r="L13" s="1"/>
      <c r="M13" s="12"/>
      <c r="N13" s="2"/>
      <c r="O13" s="2"/>
      <c r="P13" s="2"/>
      <c r="Q13" s="2"/>
    </row>
    <row r="14">
      <c r="A14" s="9"/>
      <c r="B14" s="1"/>
      <c r="C14" s="1"/>
      <c r="D14" s="1"/>
      <c r="E14" s="1"/>
      <c r="F14" s="1"/>
      <c r="G14" s="1"/>
      <c r="H14" s="1"/>
      <c r="I14" s="31" t="s">
        <v>11</v>
      </c>
      <c r="J14" s="16"/>
      <c r="K14" s="1"/>
      <c r="L14" s="1"/>
      <c r="M14" s="12"/>
      <c r="N14" s="2"/>
      <c r="O14" s="2"/>
      <c r="P14" s="2"/>
      <c r="Q14" s="2"/>
    </row>
    <row r="15" hidden="1">
      <c r="A15" s="9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2"/>
      <c r="N15" s="2"/>
      <c r="O15" s="2"/>
      <c r="P15" s="2"/>
      <c r="Q15" s="2"/>
    </row>
    <row r="16" ht="10" customHeight="1">
      <c r="A16" s="13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4"/>
      <c r="N16" s="2"/>
      <c r="O16" s="2"/>
      <c r="P16" s="2"/>
      <c r="Q16" s="2"/>
    </row>
    <row r="17" ht="14" customHeight="1">
      <c r="A17" s="4"/>
      <c r="B17" s="28" t="s">
        <v>32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9"/>
      <c r="B19" s="34" t="s">
        <v>33</v>
      </c>
      <c r="C19" s="34"/>
      <c r="D19" s="34"/>
      <c r="E19" s="34" t="s">
        <v>34</v>
      </c>
      <c r="F19" s="34"/>
      <c r="G19" s="35"/>
      <c r="H19" s="22"/>
      <c r="I19" s="22"/>
      <c r="J19" s="22"/>
      <c r="K19" s="22" t="s">
        <v>16</v>
      </c>
      <c r="L19" s="22" t="s">
        <v>17</v>
      </c>
      <c r="M19" s="12"/>
      <c r="N19" s="2"/>
      <c r="O19" s="2"/>
      <c r="P19" s="2"/>
      <c r="Q19" s="2"/>
    </row>
    <row r="20">
      <c r="A20" s="9"/>
      <c r="B20" s="36">
        <v>0</v>
      </c>
      <c r="C20" s="1"/>
      <c r="D20" s="1"/>
      <c r="E20" s="37" t="s">
        <v>35</v>
      </c>
      <c r="F20" s="1"/>
      <c r="G20" s="1"/>
      <c r="H20" s="1"/>
      <c r="I20" s="1"/>
      <c r="J20" s="1"/>
      <c r="K20" s="38">
        <f>H82</f>
        <v>0</v>
      </c>
      <c r="L20" s="38">
        <f>L82</f>
        <v>0</v>
      </c>
      <c r="M20" s="12"/>
      <c r="N20" s="2"/>
      <c r="O20" s="2"/>
      <c r="P20" s="2"/>
      <c r="Q20" s="2"/>
      <c r="S20" s="27">
        <f>S81</f>
        <v>0</v>
      </c>
    </row>
    <row r="21">
      <c r="A21" s="13"/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14"/>
      <c r="N21" s="2"/>
      <c r="O21" s="2"/>
      <c r="P21" s="2"/>
      <c r="Q21" s="2"/>
    </row>
    <row r="22" ht="14" customHeight="1">
      <c r="A22" s="4"/>
      <c r="B22" s="28" t="s">
        <v>36</v>
      </c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2"/>
      <c r="O22" s="2"/>
      <c r="P22" s="2"/>
      <c r="Q22" s="2"/>
    </row>
    <row r="23" ht="18" customHeight="1">
      <c r="A23" s="6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8"/>
      <c r="N23" s="2"/>
      <c r="O23" s="2"/>
      <c r="P23" s="2"/>
      <c r="Q23" s="2"/>
    </row>
    <row r="24" ht="18" customHeight="1">
      <c r="A24" s="9"/>
      <c r="B24" s="34" t="s">
        <v>37</v>
      </c>
      <c r="C24" s="34" t="s">
        <v>33</v>
      </c>
      <c r="D24" s="34" t="s">
        <v>38</v>
      </c>
      <c r="E24" s="34" t="s">
        <v>34</v>
      </c>
      <c r="F24" s="34" t="s">
        <v>39</v>
      </c>
      <c r="G24" s="35" t="s">
        <v>40</v>
      </c>
      <c r="H24" s="22" t="s">
        <v>41</v>
      </c>
      <c r="I24" s="22" t="s">
        <v>42</v>
      </c>
      <c r="J24" s="22" t="s">
        <v>16</v>
      </c>
      <c r="K24" s="35" t="s">
        <v>43</v>
      </c>
      <c r="L24" s="22" t="s">
        <v>17</v>
      </c>
      <c r="M24" s="12"/>
      <c r="N24" s="2"/>
      <c r="O24" s="2"/>
      <c r="P24" s="2"/>
      <c r="Q24" s="2"/>
    </row>
    <row r="25" ht="40" customHeight="1">
      <c r="A25" s="9"/>
      <c r="B25" s="39" t="s">
        <v>44</v>
      </c>
      <c r="C25" s="1"/>
      <c r="D25" s="1"/>
      <c r="E25" s="1"/>
      <c r="F25" s="1"/>
      <c r="G25" s="1"/>
      <c r="H25" s="40"/>
      <c r="I25" s="1"/>
      <c r="J25" s="40"/>
      <c r="K25" s="1"/>
      <c r="L25" s="1"/>
      <c r="M25" s="12"/>
      <c r="N25" s="2"/>
      <c r="O25" s="2"/>
      <c r="P25" s="2"/>
      <c r="Q25" s="2"/>
    </row>
    <row r="26">
      <c r="A26" s="9"/>
      <c r="B26" s="41">
        <v>3</v>
      </c>
      <c r="C26" s="42" t="s">
        <v>45</v>
      </c>
      <c r="D26" s="42" t="s">
        <v>3</v>
      </c>
      <c r="E26" s="42" t="s">
        <v>46</v>
      </c>
      <c r="F26" s="42" t="s">
        <v>3</v>
      </c>
      <c r="G26" s="43" t="s">
        <v>47</v>
      </c>
      <c r="H26" s="44">
        <v>1</v>
      </c>
      <c r="I26" s="25">
        <f>ROUND(0,2)</f>
        <v>0</v>
      </c>
      <c r="J26" s="45">
        <f>ROUND(I26*H26,2)</f>
        <v>0</v>
      </c>
      <c r="K26" s="46">
        <v>0.20999999999999999</v>
      </c>
      <c r="L26" s="47">
        <f>IF(ISNUMBER(K26),ROUND(J26*(K26+1),2),0)</f>
        <v>0</v>
      </c>
      <c r="M26" s="12"/>
      <c r="N26" s="2"/>
      <c r="O26" s="2"/>
      <c r="P26" s="2"/>
      <c r="Q26" s="33">
        <f>IF(ISNUMBER(K26),IF(H26&gt;0,IF(I26&gt;0,J26,0),0),0)</f>
        <v>0</v>
      </c>
      <c r="R26" s="27">
        <f>IF(ISNUMBER(K26)=FALSE,J26,0)</f>
        <v>0</v>
      </c>
    </row>
    <row r="27">
      <c r="A27" s="9"/>
      <c r="B27" s="48" t="s">
        <v>48</v>
      </c>
      <c r="C27" s="1"/>
      <c r="D27" s="1"/>
      <c r="E27" s="49" t="s">
        <v>49</v>
      </c>
      <c r="F27" s="1"/>
      <c r="G27" s="1"/>
      <c r="H27" s="40"/>
      <c r="I27" s="1"/>
      <c r="J27" s="40"/>
      <c r="K27" s="1"/>
      <c r="L27" s="1"/>
      <c r="M27" s="12"/>
      <c r="N27" s="2"/>
      <c r="O27" s="2"/>
      <c r="P27" s="2"/>
      <c r="Q27" s="2"/>
    </row>
    <row r="28">
      <c r="A28" s="9"/>
      <c r="B28" s="48" t="s">
        <v>50</v>
      </c>
      <c r="C28" s="1"/>
      <c r="D28" s="1"/>
      <c r="E28" s="49" t="s">
        <v>51</v>
      </c>
      <c r="F28" s="1"/>
      <c r="G28" s="1"/>
      <c r="H28" s="40"/>
      <c r="I28" s="1"/>
      <c r="J28" s="40"/>
      <c r="K28" s="1"/>
      <c r="L28" s="1"/>
      <c r="M28" s="12"/>
      <c r="N28" s="2"/>
      <c r="O28" s="2"/>
      <c r="P28" s="2"/>
      <c r="Q28" s="2"/>
    </row>
    <row r="29">
      <c r="A29" s="9"/>
      <c r="B29" s="48" t="s">
        <v>52</v>
      </c>
      <c r="C29" s="1"/>
      <c r="D29" s="1"/>
      <c r="E29" s="49" t="s">
        <v>53</v>
      </c>
      <c r="F29" s="1"/>
      <c r="G29" s="1"/>
      <c r="H29" s="40"/>
      <c r="I29" s="1"/>
      <c r="J29" s="40"/>
      <c r="K29" s="1"/>
      <c r="L29" s="1"/>
      <c r="M29" s="12"/>
      <c r="N29" s="2"/>
      <c r="O29" s="2"/>
      <c r="P29" s="2"/>
      <c r="Q29" s="2"/>
    </row>
    <row r="30" thickBot="1">
      <c r="A30" s="9"/>
      <c r="B30" s="50" t="s">
        <v>54</v>
      </c>
      <c r="C30" s="51"/>
      <c r="D30" s="51"/>
      <c r="E30" s="52" t="s">
        <v>55</v>
      </c>
      <c r="F30" s="51"/>
      <c r="G30" s="51"/>
      <c r="H30" s="53"/>
      <c r="I30" s="51"/>
      <c r="J30" s="53"/>
      <c r="K30" s="51"/>
      <c r="L30" s="51"/>
      <c r="M30" s="12"/>
      <c r="N30" s="2"/>
      <c r="O30" s="2"/>
      <c r="P30" s="2"/>
      <c r="Q30" s="2"/>
    </row>
    <row r="31" thickTop="1">
      <c r="A31" s="9"/>
      <c r="B31" s="41">
        <v>4</v>
      </c>
      <c r="C31" s="42" t="s">
        <v>56</v>
      </c>
      <c r="D31" s="42" t="s">
        <v>3</v>
      </c>
      <c r="E31" s="42" t="s">
        <v>57</v>
      </c>
      <c r="F31" s="42" t="s">
        <v>3</v>
      </c>
      <c r="G31" s="43" t="s">
        <v>47</v>
      </c>
      <c r="H31" s="54">
        <v>1</v>
      </c>
      <c r="I31" s="55">
        <f>ROUND(0,2)</f>
        <v>0</v>
      </c>
      <c r="J31" s="56">
        <f>ROUND(I31*H31,2)</f>
        <v>0</v>
      </c>
      <c r="K31" s="57">
        <v>0.20999999999999999</v>
      </c>
      <c r="L31" s="58">
        <f>IF(ISNUMBER(K31),ROUND(J31*(K31+1),2),0)</f>
        <v>0</v>
      </c>
      <c r="M31" s="12"/>
      <c r="N31" s="2"/>
      <c r="O31" s="2"/>
      <c r="P31" s="2"/>
      <c r="Q31" s="33">
        <f>IF(ISNUMBER(K31),IF(H31&gt;0,IF(I31&gt;0,J31,0),0),0)</f>
        <v>0</v>
      </c>
      <c r="R31" s="27">
        <f>IF(ISNUMBER(K31)=FALSE,J31,0)</f>
        <v>0</v>
      </c>
    </row>
    <row r="32">
      <c r="A32" s="9"/>
      <c r="B32" s="48" t="s">
        <v>48</v>
      </c>
      <c r="C32" s="1"/>
      <c r="D32" s="1"/>
      <c r="E32" s="49" t="s">
        <v>58</v>
      </c>
      <c r="F32" s="1"/>
      <c r="G32" s="1"/>
      <c r="H32" s="40"/>
      <c r="I32" s="1"/>
      <c r="J32" s="40"/>
      <c r="K32" s="1"/>
      <c r="L32" s="1"/>
      <c r="M32" s="12"/>
      <c r="N32" s="2"/>
      <c r="O32" s="2"/>
      <c r="P32" s="2"/>
      <c r="Q32" s="2"/>
    </row>
    <row r="33">
      <c r="A33" s="9"/>
      <c r="B33" s="48" t="s">
        <v>50</v>
      </c>
      <c r="C33" s="1"/>
      <c r="D33" s="1"/>
      <c r="E33" s="49" t="s">
        <v>51</v>
      </c>
      <c r="F33" s="1"/>
      <c r="G33" s="1"/>
      <c r="H33" s="40"/>
      <c r="I33" s="1"/>
      <c r="J33" s="40"/>
      <c r="K33" s="1"/>
      <c r="L33" s="1"/>
      <c r="M33" s="12"/>
      <c r="N33" s="2"/>
      <c r="O33" s="2"/>
      <c r="P33" s="2"/>
      <c r="Q33" s="2"/>
    </row>
    <row r="34">
      <c r="A34" s="9"/>
      <c r="B34" s="48" t="s">
        <v>52</v>
      </c>
      <c r="C34" s="1"/>
      <c r="D34" s="1"/>
      <c r="E34" s="49" t="s">
        <v>53</v>
      </c>
      <c r="F34" s="1"/>
      <c r="G34" s="1"/>
      <c r="H34" s="40"/>
      <c r="I34" s="1"/>
      <c r="J34" s="40"/>
      <c r="K34" s="1"/>
      <c r="L34" s="1"/>
      <c r="M34" s="12"/>
      <c r="N34" s="2"/>
      <c r="O34" s="2"/>
      <c r="P34" s="2"/>
      <c r="Q34" s="2"/>
    </row>
    <row r="35" thickBot="1">
      <c r="A35" s="9"/>
      <c r="B35" s="50" t="s">
        <v>54</v>
      </c>
      <c r="C35" s="51"/>
      <c r="D35" s="51"/>
      <c r="E35" s="52" t="s">
        <v>55</v>
      </c>
      <c r="F35" s="51"/>
      <c r="G35" s="51"/>
      <c r="H35" s="53"/>
      <c r="I35" s="51"/>
      <c r="J35" s="53"/>
      <c r="K35" s="51"/>
      <c r="L35" s="51"/>
      <c r="M35" s="12"/>
      <c r="N35" s="2"/>
      <c r="O35" s="2"/>
      <c r="P35" s="2"/>
      <c r="Q35" s="2"/>
    </row>
    <row r="36" thickTop="1">
      <c r="A36" s="9"/>
      <c r="B36" s="41">
        <v>5</v>
      </c>
      <c r="C36" s="42" t="s">
        <v>59</v>
      </c>
      <c r="D36" s="42" t="s">
        <v>3</v>
      </c>
      <c r="E36" s="42" t="s">
        <v>60</v>
      </c>
      <c r="F36" s="42" t="s">
        <v>3</v>
      </c>
      <c r="G36" s="43" t="s">
        <v>47</v>
      </c>
      <c r="H36" s="54">
        <v>1</v>
      </c>
      <c r="I36" s="55">
        <f>ROUND(0,2)</f>
        <v>0</v>
      </c>
      <c r="J36" s="56">
        <f>ROUND(I36*H36,2)</f>
        <v>0</v>
      </c>
      <c r="K36" s="57">
        <v>0.20999999999999999</v>
      </c>
      <c r="L36" s="58">
        <f>IF(ISNUMBER(K36),ROUND(J36*(K36+1),2),0)</f>
        <v>0</v>
      </c>
      <c r="M36" s="12"/>
      <c r="N36" s="2"/>
      <c r="O36" s="2"/>
      <c r="P36" s="2"/>
      <c r="Q36" s="33">
        <f>IF(ISNUMBER(K36),IF(H36&gt;0,IF(I36&gt;0,J36,0),0),0)</f>
        <v>0</v>
      </c>
      <c r="R36" s="27">
        <f>IF(ISNUMBER(K36)=FALSE,J36,0)</f>
        <v>0</v>
      </c>
    </row>
    <row r="37">
      <c r="A37" s="9"/>
      <c r="B37" s="48" t="s">
        <v>48</v>
      </c>
      <c r="C37" s="1"/>
      <c r="D37" s="1"/>
      <c r="E37" s="49" t="s">
        <v>61</v>
      </c>
      <c r="F37" s="1"/>
      <c r="G37" s="1"/>
      <c r="H37" s="40"/>
      <c r="I37" s="1"/>
      <c r="J37" s="40"/>
      <c r="K37" s="1"/>
      <c r="L37" s="1"/>
      <c r="M37" s="12"/>
      <c r="N37" s="2"/>
      <c r="O37" s="2"/>
      <c r="P37" s="2"/>
      <c r="Q37" s="2"/>
    </row>
    <row r="38">
      <c r="A38" s="9"/>
      <c r="B38" s="48" t="s">
        <v>50</v>
      </c>
      <c r="C38" s="1"/>
      <c r="D38" s="1"/>
      <c r="E38" s="49" t="s">
        <v>51</v>
      </c>
      <c r="F38" s="1"/>
      <c r="G38" s="1"/>
      <c r="H38" s="40"/>
      <c r="I38" s="1"/>
      <c r="J38" s="40"/>
      <c r="K38" s="1"/>
      <c r="L38" s="1"/>
      <c r="M38" s="12"/>
      <c r="N38" s="2"/>
      <c r="O38" s="2"/>
      <c r="P38" s="2"/>
      <c r="Q38" s="2"/>
    </row>
    <row r="39">
      <c r="A39" s="9"/>
      <c r="B39" s="48" t="s">
        <v>52</v>
      </c>
      <c r="C39" s="1"/>
      <c r="D39" s="1"/>
      <c r="E39" s="49" t="s">
        <v>62</v>
      </c>
      <c r="F39" s="1"/>
      <c r="G39" s="1"/>
      <c r="H39" s="40"/>
      <c r="I39" s="1"/>
      <c r="J39" s="40"/>
      <c r="K39" s="1"/>
      <c r="L39" s="1"/>
      <c r="M39" s="12"/>
      <c r="N39" s="2"/>
      <c r="O39" s="2"/>
      <c r="P39" s="2"/>
      <c r="Q39" s="2"/>
    </row>
    <row r="40" thickBot="1">
      <c r="A40" s="9"/>
      <c r="B40" s="50" t="s">
        <v>54</v>
      </c>
      <c r="C40" s="51"/>
      <c r="D40" s="51"/>
      <c r="E40" s="52" t="s">
        <v>55</v>
      </c>
      <c r="F40" s="51"/>
      <c r="G40" s="51"/>
      <c r="H40" s="53"/>
      <c r="I40" s="51"/>
      <c r="J40" s="53"/>
      <c r="K40" s="51"/>
      <c r="L40" s="51"/>
      <c r="M40" s="12"/>
      <c r="N40" s="2"/>
      <c r="O40" s="2"/>
      <c r="P40" s="2"/>
      <c r="Q40" s="2"/>
    </row>
    <row r="41" thickTop="1">
      <c r="A41" s="9"/>
      <c r="B41" s="41">
        <v>6</v>
      </c>
      <c r="C41" s="42" t="s">
        <v>63</v>
      </c>
      <c r="D41" s="42" t="s">
        <v>3</v>
      </c>
      <c r="E41" s="42" t="s">
        <v>64</v>
      </c>
      <c r="F41" s="42" t="s">
        <v>3</v>
      </c>
      <c r="G41" s="43" t="s">
        <v>47</v>
      </c>
      <c r="H41" s="54">
        <v>1</v>
      </c>
      <c r="I41" s="55">
        <f>ROUND(0,2)</f>
        <v>0</v>
      </c>
      <c r="J41" s="56">
        <f>ROUND(I41*H41,2)</f>
        <v>0</v>
      </c>
      <c r="K41" s="57">
        <v>0.20999999999999999</v>
      </c>
      <c r="L41" s="58">
        <f>IF(ISNUMBER(K41),ROUND(J41*(K41+1),2),0)</f>
        <v>0</v>
      </c>
      <c r="M41" s="12"/>
      <c r="N41" s="2"/>
      <c r="O41" s="2"/>
      <c r="P41" s="2"/>
      <c r="Q41" s="33">
        <f>IF(ISNUMBER(K41),IF(H41&gt;0,IF(I41&gt;0,J41,0),0),0)</f>
        <v>0</v>
      </c>
      <c r="R41" s="27">
        <f>IF(ISNUMBER(K41)=FALSE,J41,0)</f>
        <v>0</v>
      </c>
    </row>
    <row r="42">
      <c r="A42" s="9"/>
      <c r="B42" s="48" t="s">
        <v>48</v>
      </c>
      <c r="C42" s="1"/>
      <c r="D42" s="1"/>
      <c r="E42" s="49" t="s">
        <v>65</v>
      </c>
      <c r="F42" s="1"/>
      <c r="G42" s="1"/>
      <c r="H42" s="40"/>
      <c r="I42" s="1"/>
      <c r="J42" s="40"/>
      <c r="K42" s="1"/>
      <c r="L42" s="1"/>
      <c r="M42" s="12"/>
      <c r="N42" s="2"/>
      <c r="O42" s="2"/>
      <c r="P42" s="2"/>
      <c r="Q42" s="2"/>
    </row>
    <row r="43">
      <c r="A43" s="9"/>
      <c r="B43" s="48" t="s">
        <v>50</v>
      </c>
      <c r="C43" s="1"/>
      <c r="D43" s="1"/>
      <c r="E43" s="49" t="s">
        <v>51</v>
      </c>
      <c r="F43" s="1"/>
      <c r="G43" s="1"/>
      <c r="H43" s="40"/>
      <c r="I43" s="1"/>
      <c r="J43" s="40"/>
      <c r="K43" s="1"/>
      <c r="L43" s="1"/>
      <c r="M43" s="12"/>
      <c r="N43" s="2"/>
      <c r="O43" s="2"/>
      <c r="P43" s="2"/>
      <c r="Q43" s="2"/>
    </row>
    <row r="44">
      <c r="A44" s="9"/>
      <c r="B44" s="48" t="s">
        <v>52</v>
      </c>
      <c r="C44" s="1"/>
      <c r="D44" s="1"/>
      <c r="E44" s="49" t="s">
        <v>66</v>
      </c>
      <c r="F44" s="1"/>
      <c r="G44" s="1"/>
      <c r="H44" s="40"/>
      <c r="I44" s="1"/>
      <c r="J44" s="40"/>
      <c r="K44" s="1"/>
      <c r="L44" s="1"/>
      <c r="M44" s="12"/>
      <c r="N44" s="2"/>
      <c r="O44" s="2"/>
      <c r="P44" s="2"/>
      <c r="Q44" s="2"/>
    </row>
    <row r="45" thickBot="1">
      <c r="A45" s="9"/>
      <c r="B45" s="50" t="s">
        <v>54</v>
      </c>
      <c r="C45" s="51"/>
      <c r="D45" s="51"/>
      <c r="E45" s="52" t="s">
        <v>55</v>
      </c>
      <c r="F45" s="51"/>
      <c r="G45" s="51"/>
      <c r="H45" s="53"/>
      <c r="I45" s="51"/>
      <c r="J45" s="53"/>
      <c r="K45" s="51"/>
      <c r="L45" s="51"/>
      <c r="M45" s="12"/>
      <c r="N45" s="2"/>
      <c r="O45" s="2"/>
      <c r="P45" s="2"/>
      <c r="Q45" s="2"/>
    </row>
    <row r="46" thickTop="1">
      <c r="A46" s="9"/>
      <c r="B46" s="41" t="s">
        <v>3</v>
      </c>
      <c r="C46" s="42" t="s">
        <v>67</v>
      </c>
      <c r="D46" s="42"/>
      <c r="E46" s="42" t="s">
        <v>68</v>
      </c>
      <c r="F46" s="42" t="s">
        <v>3</v>
      </c>
      <c r="G46" s="43" t="s">
        <v>47</v>
      </c>
      <c r="H46" s="54">
        <v>1</v>
      </c>
      <c r="I46" s="55">
        <f>ROUND(0,2)</f>
        <v>0</v>
      </c>
      <c r="J46" s="56">
        <f>ROUND(I46*H46,2)</f>
        <v>0</v>
      </c>
      <c r="K46" s="57">
        <v>0.20999999999999999</v>
      </c>
      <c r="L46" s="58">
        <f>IF(ISNUMBER(K46),ROUND(J46*(K46+1),2),0)</f>
        <v>0</v>
      </c>
      <c r="M46" s="12"/>
      <c r="N46" s="2"/>
      <c r="O46" s="2"/>
      <c r="P46" s="2"/>
      <c r="Q46" s="33">
        <f>IF(ISNUMBER(K46),IF(H46&gt;0,IF(I46&gt;0,J46,0),0),0)</f>
        <v>0</v>
      </c>
      <c r="R46" s="27">
        <f>IF(ISNUMBER(K46)=FALSE,J46,0)</f>
        <v>0</v>
      </c>
    </row>
    <row r="47">
      <c r="A47" s="9"/>
      <c r="B47" s="48" t="s">
        <v>48</v>
      </c>
      <c r="C47" s="1"/>
      <c r="D47" s="1"/>
      <c r="E47" s="49" t="s">
        <v>69</v>
      </c>
      <c r="F47" s="1"/>
      <c r="G47" s="1"/>
      <c r="H47" s="40"/>
      <c r="I47" s="1"/>
      <c r="J47" s="40"/>
      <c r="K47" s="1"/>
      <c r="L47" s="1"/>
      <c r="M47" s="12"/>
      <c r="N47" s="2"/>
      <c r="O47" s="2"/>
      <c r="P47" s="2"/>
      <c r="Q47" s="2"/>
    </row>
    <row r="48">
      <c r="A48" s="9"/>
      <c r="B48" s="48" t="s">
        <v>50</v>
      </c>
      <c r="C48" s="1"/>
      <c r="D48" s="1"/>
      <c r="E48" s="49" t="s">
        <v>51</v>
      </c>
      <c r="F48" s="1"/>
      <c r="G48" s="1"/>
      <c r="H48" s="40"/>
      <c r="I48" s="1"/>
      <c r="J48" s="40"/>
      <c r="K48" s="1"/>
      <c r="L48" s="1"/>
      <c r="M48" s="12"/>
      <c r="N48" s="2"/>
      <c r="O48" s="2"/>
      <c r="P48" s="2"/>
      <c r="Q48" s="2"/>
    </row>
    <row r="49">
      <c r="A49" s="9"/>
      <c r="B49" s="48" t="s">
        <v>52</v>
      </c>
      <c r="C49" s="1"/>
      <c r="D49" s="1"/>
      <c r="E49" s="49" t="s">
        <v>62</v>
      </c>
      <c r="F49" s="1"/>
      <c r="G49" s="1"/>
      <c r="H49" s="40"/>
      <c r="I49" s="1"/>
      <c r="J49" s="40"/>
      <c r="K49" s="1"/>
      <c r="L49" s="1"/>
      <c r="M49" s="12"/>
      <c r="N49" s="2"/>
      <c r="O49" s="2"/>
      <c r="P49" s="2"/>
      <c r="Q49" s="2"/>
    </row>
    <row r="50" thickBot="1">
      <c r="A50" s="9"/>
      <c r="B50" s="50" t="s">
        <v>54</v>
      </c>
      <c r="C50" s="51"/>
      <c r="D50" s="51"/>
      <c r="E50" s="52" t="s">
        <v>55</v>
      </c>
      <c r="F50" s="51"/>
      <c r="G50" s="51"/>
      <c r="H50" s="53"/>
      <c r="I50" s="51"/>
      <c r="J50" s="53"/>
      <c r="K50" s="51"/>
      <c r="L50" s="51"/>
      <c r="M50" s="12"/>
      <c r="N50" s="2"/>
      <c r="O50" s="2"/>
      <c r="P50" s="2"/>
      <c r="Q50" s="2"/>
    </row>
    <row r="51" thickTop="1">
      <c r="A51" s="9"/>
      <c r="B51" s="41">
        <v>8</v>
      </c>
      <c r="C51" s="42" t="s">
        <v>70</v>
      </c>
      <c r="D51" s="42" t="s">
        <v>3</v>
      </c>
      <c r="E51" s="42" t="s">
        <v>71</v>
      </c>
      <c r="F51" s="42" t="s">
        <v>3</v>
      </c>
      <c r="G51" s="43" t="s">
        <v>47</v>
      </c>
      <c r="H51" s="54">
        <v>1</v>
      </c>
      <c r="I51" s="55">
        <f>ROUND(0,2)</f>
        <v>0</v>
      </c>
      <c r="J51" s="56">
        <f>ROUND(I51*H51,2)</f>
        <v>0</v>
      </c>
      <c r="K51" s="57">
        <v>0.20999999999999999</v>
      </c>
      <c r="L51" s="58">
        <f>IF(ISNUMBER(K51),ROUND(J51*(K51+1),2),0)</f>
        <v>0</v>
      </c>
      <c r="M51" s="12"/>
      <c r="N51" s="2"/>
      <c r="O51" s="2"/>
      <c r="P51" s="2"/>
      <c r="Q51" s="33">
        <f>IF(ISNUMBER(K51),IF(H51&gt;0,IF(I51&gt;0,J51,0),0),0)</f>
        <v>0</v>
      </c>
      <c r="R51" s="27">
        <f>IF(ISNUMBER(K51)=FALSE,J51,0)</f>
        <v>0</v>
      </c>
    </row>
    <row r="52">
      <c r="A52" s="9"/>
      <c r="B52" s="48" t="s">
        <v>48</v>
      </c>
      <c r="C52" s="1"/>
      <c r="D52" s="1"/>
      <c r="E52" s="49" t="s">
        <v>3</v>
      </c>
      <c r="F52" s="1"/>
      <c r="G52" s="1"/>
      <c r="H52" s="40"/>
      <c r="I52" s="1"/>
      <c r="J52" s="40"/>
      <c r="K52" s="1"/>
      <c r="L52" s="1"/>
      <c r="M52" s="12"/>
      <c r="N52" s="2"/>
      <c r="O52" s="2"/>
      <c r="P52" s="2"/>
      <c r="Q52" s="2"/>
    </row>
    <row r="53">
      <c r="A53" s="9"/>
      <c r="B53" s="48" t="s">
        <v>50</v>
      </c>
      <c r="C53" s="1"/>
      <c r="D53" s="1"/>
      <c r="E53" s="49" t="s">
        <v>51</v>
      </c>
      <c r="F53" s="1"/>
      <c r="G53" s="1"/>
      <c r="H53" s="40"/>
      <c r="I53" s="1"/>
      <c r="J53" s="40"/>
      <c r="K53" s="1"/>
      <c r="L53" s="1"/>
      <c r="M53" s="12"/>
      <c r="N53" s="2"/>
      <c r="O53" s="2"/>
      <c r="P53" s="2"/>
      <c r="Q53" s="2"/>
    </row>
    <row r="54">
      <c r="A54" s="9"/>
      <c r="B54" s="48" t="s">
        <v>52</v>
      </c>
      <c r="C54" s="1"/>
      <c r="D54" s="1"/>
      <c r="E54" s="49" t="s">
        <v>62</v>
      </c>
      <c r="F54" s="1"/>
      <c r="G54" s="1"/>
      <c r="H54" s="40"/>
      <c r="I54" s="1"/>
      <c r="J54" s="40"/>
      <c r="K54" s="1"/>
      <c r="L54" s="1"/>
      <c r="M54" s="12"/>
      <c r="N54" s="2"/>
      <c r="O54" s="2"/>
      <c r="P54" s="2"/>
      <c r="Q54" s="2"/>
    </row>
    <row r="55" thickBot="1">
      <c r="A55" s="9"/>
      <c r="B55" s="50" t="s">
        <v>54</v>
      </c>
      <c r="C55" s="51"/>
      <c r="D55" s="51"/>
      <c r="E55" s="52" t="s">
        <v>55</v>
      </c>
      <c r="F55" s="51"/>
      <c r="G55" s="51"/>
      <c r="H55" s="53"/>
      <c r="I55" s="51"/>
      <c r="J55" s="53"/>
      <c r="K55" s="51"/>
      <c r="L55" s="51"/>
      <c r="M55" s="12"/>
      <c r="N55" s="2"/>
      <c r="O55" s="2"/>
      <c r="P55" s="2"/>
      <c r="Q55" s="2"/>
    </row>
    <row r="56" thickTop="1">
      <c r="A56" s="9"/>
      <c r="B56" s="41">
        <v>9</v>
      </c>
      <c r="C56" s="42" t="s">
        <v>72</v>
      </c>
      <c r="D56" s="42" t="s">
        <v>3</v>
      </c>
      <c r="E56" s="42" t="s">
        <v>73</v>
      </c>
      <c r="F56" s="42" t="s">
        <v>3</v>
      </c>
      <c r="G56" s="43" t="s">
        <v>47</v>
      </c>
      <c r="H56" s="54">
        <v>1</v>
      </c>
      <c r="I56" s="55">
        <f>ROUND(0,2)</f>
        <v>0</v>
      </c>
      <c r="J56" s="56">
        <f>ROUND(I56*H56,2)</f>
        <v>0</v>
      </c>
      <c r="K56" s="57">
        <v>0.20999999999999999</v>
      </c>
      <c r="L56" s="58">
        <f>IF(ISNUMBER(K56),ROUND(J56*(K56+1),2),0)</f>
        <v>0</v>
      </c>
      <c r="M56" s="12"/>
      <c r="N56" s="2"/>
      <c r="O56" s="2"/>
      <c r="P56" s="2"/>
      <c r="Q56" s="33">
        <f>IF(ISNUMBER(K56),IF(H56&gt;0,IF(I56&gt;0,J56,0),0),0)</f>
        <v>0</v>
      </c>
      <c r="R56" s="27">
        <f>IF(ISNUMBER(K56)=FALSE,J56,0)</f>
        <v>0</v>
      </c>
    </row>
    <row r="57">
      <c r="A57" s="9"/>
      <c r="B57" s="48" t="s">
        <v>48</v>
      </c>
      <c r="C57" s="1"/>
      <c r="D57" s="1"/>
      <c r="E57" s="49" t="s">
        <v>74</v>
      </c>
      <c r="F57" s="1"/>
      <c r="G57" s="1"/>
      <c r="H57" s="40"/>
      <c r="I57" s="1"/>
      <c r="J57" s="40"/>
      <c r="K57" s="1"/>
      <c r="L57" s="1"/>
      <c r="M57" s="12"/>
      <c r="N57" s="2"/>
      <c r="O57" s="2"/>
      <c r="P57" s="2"/>
      <c r="Q57" s="2"/>
    </row>
    <row r="58">
      <c r="A58" s="9"/>
      <c r="B58" s="48" t="s">
        <v>50</v>
      </c>
      <c r="C58" s="1"/>
      <c r="D58" s="1"/>
      <c r="E58" s="49" t="s">
        <v>51</v>
      </c>
      <c r="F58" s="1"/>
      <c r="G58" s="1"/>
      <c r="H58" s="40"/>
      <c r="I58" s="1"/>
      <c r="J58" s="40"/>
      <c r="K58" s="1"/>
      <c r="L58" s="1"/>
      <c r="M58" s="12"/>
      <c r="N58" s="2"/>
      <c r="O58" s="2"/>
      <c r="P58" s="2"/>
      <c r="Q58" s="2"/>
    </row>
    <row r="59">
      <c r="A59" s="9"/>
      <c r="B59" s="48" t="s">
        <v>52</v>
      </c>
      <c r="C59" s="1"/>
      <c r="D59" s="1"/>
      <c r="E59" s="49" t="s">
        <v>75</v>
      </c>
      <c r="F59" s="1"/>
      <c r="G59" s="1"/>
      <c r="H59" s="40"/>
      <c r="I59" s="1"/>
      <c r="J59" s="40"/>
      <c r="K59" s="1"/>
      <c r="L59" s="1"/>
      <c r="M59" s="12"/>
      <c r="N59" s="2"/>
      <c r="O59" s="2"/>
      <c r="P59" s="2"/>
      <c r="Q59" s="2"/>
    </row>
    <row r="60" thickBot="1">
      <c r="A60" s="9"/>
      <c r="B60" s="50" t="s">
        <v>54</v>
      </c>
      <c r="C60" s="51"/>
      <c r="D60" s="51"/>
      <c r="E60" s="52" t="s">
        <v>55</v>
      </c>
      <c r="F60" s="51"/>
      <c r="G60" s="51"/>
      <c r="H60" s="53"/>
      <c r="I60" s="51"/>
      <c r="J60" s="53"/>
      <c r="K60" s="51"/>
      <c r="L60" s="51"/>
      <c r="M60" s="12"/>
      <c r="N60" s="2"/>
      <c r="O60" s="2"/>
      <c r="P60" s="2"/>
      <c r="Q60" s="2"/>
    </row>
    <row r="61" thickTop="1">
      <c r="A61" s="9"/>
      <c r="B61" s="41">
        <v>10</v>
      </c>
      <c r="C61" s="42" t="s">
        <v>76</v>
      </c>
      <c r="D61" s="42" t="s">
        <v>3</v>
      </c>
      <c r="E61" s="42" t="s">
        <v>77</v>
      </c>
      <c r="F61" s="42" t="s">
        <v>3</v>
      </c>
      <c r="G61" s="43" t="s">
        <v>47</v>
      </c>
      <c r="H61" s="54">
        <v>1</v>
      </c>
      <c r="I61" s="55">
        <f>ROUND(0,2)</f>
        <v>0</v>
      </c>
      <c r="J61" s="56">
        <f>ROUND(I61*H61,2)</f>
        <v>0</v>
      </c>
      <c r="K61" s="57">
        <v>0.20999999999999999</v>
      </c>
      <c r="L61" s="58">
        <f>IF(ISNUMBER(K61),ROUND(J61*(K61+1),2),0)</f>
        <v>0</v>
      </c>
      <c r="M61" s="12"/>
      <c r="N61" s="2"/>
      <c r="O61" s="2"/>
      <c r="P61" s="2"/>
      <c r="Q61" s="33">
        <f>IF(ISNUMBER(K61),IF(H61&gt;0,IF(I61&gt;0,J61,0),0),0)</f>
        <v>0</v>
      </c>
      <c r="R61" s="27">
        <f>IF(ISNUMBER(K61)=FALSE,J61,0)</f>
        <v>0</v>
      </c>
    </row>
    <row r="62">
      <c r="A62" s="9"/>
      <c r="B62" s="48" t="s">
        <v>48</v>
      </c>
      <c r="C62" s="1"/>
      <c r="D62" s="1"/>
      <c r="E62" s="49" t="s">
        <v>78</v>
      </c>
      <c r="F62" s="1"/>
      <c r="G62" s="1"/>
      <c r="H62" s="40"/>
      <c r="I62" s="1"/>
      <c r="J62" s="40"/>
      <c r="K62" s="1"/>
      <c r="L62" s="1"/>
      <c r="M62" s="12"/>
      <c r="N62" s="2"/>
      <c r="O62" s="2"/>
      <c r="P62" s="2"/>
      <c r="Q62" s="2"/>
    </row>
    <row r="63">
      <c r="A63" s="9"/>
      <c r="B63" s="48" t="s">
        <v>50</v>
      </c>
      <c r="C63" s="1"/>
      <c r="D63" s="1"/>
      <c r="E63" s="49" t="s">
        <v>51</v>
      </c>
      <c r="F63" s="1"/>
      <c r="G63" s="1"/>
      <c r="H63" s="40"/>
      <c r="I63" s="1"/>
      <c r="J63" s="40"/>
      <c r="K63" s="1"/>
      <c r="L63" s="1"/>
      <c r="M63" s="12"/>
      <c r="N63" s="2"/>
      <c r="O63" s="2"/>
      <c r="P63" s="2"/>
      <c r="Q63" s="2"/>
    </row>
    <row r="64">
      <c r="A64" s="9"/>
      <c r="B64" s="48" t="s">
        <v>52</v>
      </c>
      <c r="C64" s="1"/>
      <c r="D64" s="1"/>
      <c r="E64" s="49" t="s">
        <v>79</v>
      </c>
      <c r="F64" s="1"/>
      <c r="G64" s="1"/>
      <c r="H64" s="40"/>
      <c r="I64" s="1"/>
      <c r="J64" s="40"/>
      <c r="K64" s="1"/>
      <c r="L64" s="1"/>
      <c r="M64" s="12"/>
      <c r="N64" s="2"/>
      <c r="O64" s="2"/>
      <c r="P64" s="2"/>
      <c r="Q64" s="2"/>
    </row>
    <row r="65" thickBot="1">
      <c r="A65" s="9"/>
      <c r="B65" s="50" t="s">
        <v>54</v>
      </c>
      <c r="C65" s="51"/>
      <c r="D65" s="51"/>
      <c r="E65" s="52" t="s">
        <v>55</v>
      </c>
      <c r="F65" s="51"/>
      <c r="G65" s="51"/>
      <c r="H65" s="53"/>
      <c r="I65" s="51"/>
      <c r="J65" s="53"/>
      <c r="K65" s="51"/>
      <c r="L65" s="51"/>
      <c r="M65" s="12"/>
      <c r="N65" s="2"/>
      <c r="O65" s="2"/>
      <c r="P65" s="2"/>
      <c r="Q65" s="2"/>
    </row>
    <row r="66" thickTop="1">
      <c r="A66" s="9"/>
      <c r="B66" s="41">
        <v>9</v>
      </c>
      <c r="C66" s="42" t="s">
        <v>80</v>
      </c>
      <c r="D66" s="42" t="s">
        <v>3</v>
      </c>
      <c r="E66" s="42" t="s">
        <v>81</v>
      </c>
      <c r="F66" s="42" t="s">
        <v>3</v>
      </c>
      <c r="G66" s="43" t="s">
        <v>47</v>
      </c>
      <c r="H66" s="54">
        <v>1</v>
      </c>
      <c r="I66" s="55">
        <f>ROUND(0,2)</f>
        <v>0</v>
      </c>
      <c r="J66" s="56">
        <f>ROUND(I66*H66,2)</f>
        <v>0</v>
      </c>
      <c r="K66" s="57">
        <v>0.20999999999999999</v>
      </c>
      <c r="L66" s="58">
        <f>IF(ISNUMBER(K66),ROUND(J66*(K66+1),2),0)</f>
        <v>0</v>
      </c>
      <c r="M66" s="12"/>
      <c r="N66" s="2"/>
      <c r="O66" s="2"/>
      <c r="P66" s="2"/>
      <c r="Q66" s="33">
        <f>IF(ISNUMBER(K66),IF(H66&gt;0,IF(I66&gt;0,J66,0),0),0)</f>
        <v>0</v>
      </c>
      <c r="R66" s="27">
        <f>IF(ISNUMBER(K66)=FALSE,J66,0)</f>
        <v>0</v>
      </c>
    </row>
    <row r="67">
      <c r="A67" s="9"/>
      <c r="B67" s="48" t="s">
        <v>48</v>
      </c>
      <c r="C67" s="1"/>
      <c r="D67" s="1"/>
      <c r="E67" s="49" t="s">
        <v>82</v>
      </c>
      <c r="F67" s="1"/>
      <c r="G67" s="1"/>
      <c r="H67" s="40"/>
      <c r="I67" s="1"/>
      <c r="J67" s="40"/>
      <c r="K67" s="1"/>
      <c r="L67" s="1"/>
      <c r="M67" s="12"/>
      <c r="N67" s="2"/>
      <c r="O67" s="2"/>
      <c r="P67" s="2"/>
      <c r="Q67" s="2"/>
    </row>
    <row r="68">
      <c r="A68" s="9"/>
      <c r="B68" s="48" t="s">
        <v>50</v>
      </c>
      <c r="C68" s="1"/>
      <c r="D68" s="1"/>
      <c r="E68" s="49" t="s">
        <v>3</v>
      </c>
      <c r="F68" s="1"/>
      <c r="G68" s="1"/>
      <c r="H68" s="40"/>
      <c r="I68" s="1"/>
      <c r="J68" s="40"/>
      <c r="K68" s="1"/>
      <c r="L68" s="1"/>
      <c r="M68" s="12"/>
      <c r="N68" s="2"/>
      <c r="O68" s="2"/>
      <c r="P68" s="2"/>
      <c r="Q68" s="2"/>
    </row>
    <row r="69">
      <c r="A69" s="9"/>
      <c r="B69" s="48" t="s">
        <v>52</v>
      </c>
      <c r="C69" s="1"/>
      <c r="D69" s="1"/>
      <c r="E69" s="49" t="s">
        <v>83</v>
      </c>
      <c r="F69" s="1"/>
      <c r="G69" s="1"/>
      <c r="H69" s="40"/>
      <c r="I69" s="1"/>
      <c r="J69" s="40"/>
      <c r="K69" s="1"/>
      <c r="L69" s="1"/>
      <c r="M69" s="12"/>
      <c r="N69" s="2"/>
      <c r="O69" s="2"/>
      <c r="P69" s="2"/>
      <c r="Q69" s="2"/>
    </row>
    <row r="70" thickBot="1">
      <c r="A70" s="9"/>
      <c r="B70" s="50" t="s">
        <v>54</v>
      </c>
      <c r="C70" s="51"/>
      <c r="D70" s="51"/>
      <c r="E70" s="52" t="s">
        <v>55</v>
      </c>
      <c r="F70" s="51"/>
      <c r="G70" s="51"/>
      <c r="H70" s="53"/>
      <c r="I70" s="51"/>
      <c r="J70" s="53"/>
      <c r="K70" s="51"/>
      <c r="L70" s="51"/>
      <c r="M70" s="12"/>
      <c r="N70" s="2"/>
      <c r="O70" s="2"/>
      <c r="P70" s="2"/>
      <c r="Q70" s="2"/>
    </row>
    <row r="71" thickTop="1">
      <c r="A71" s="9"/>
      <c r="B71" s="41">
        <v>11</v>
      </c>
      <c r="C71" s="42" t="s">
        <v>84</v>
      </c>
      <c r="D71" s="42" t="s">
        <v>3</v>
      </c>
      <c r="E71" s="42" t="s">
        <v>85</v>
      </c>
      <c r="F71" s="42" t="s">
        <v>3</v>
      </c>
      <c r="G71" s="43" t="s">
        <v>86</v>
      </c>
      <c r="H71" s="54">
        <v>1</v>
      </c>
      <c r="I71" s="55">
        <f>ROUND(0,2)</f>
        <v>0</v>
      </c>
      <c r="J71" s="56">
        <f>ROUND(I71*H71,2)</f>
        <v>0</v>
      </c>
      <c r="K71" s="57">
        <v>0.20999999999999999</v>
      </c>
      <c r="L71" s="58">
        <f>IF(ISNUMBER(K71),ROUND(J71*(K71+1),2),0)</f>
        <v>0</v>
      </c>
      <c r="M71" s="12"/>
      <c r="N71" s="2"/>
      <c r="O71" s="2"/>
      <c r="P71" s="2"/>
      <c r="Q71" s="33">
        <f>IF(ISNUMBER(K71),IF(H71&gt;0,IF(I71&gt;0,J71,0),0),0)</f>
        <v>0</v>
      </c>
      <c r="R71" s="27">
        <f>IF(ISNUMBER(K71)=FALSE,J71,0)</f>
        <v>0</v>
      </c>
    </row>
    <row r="72">
      <c r="A72" s="9"/>
      <c r="B72" s="48" t="s">
        <v>48</v>
      </c>
      <c r="C72" s="1"/>
      <c r="D72" s="1"/>
      <c r="E72" s="49" t="s">
        <v>87</v>
      </c>
      <c r="F72" s="1"/>
      <c r="G72" s="1"/>
      <c r="H72" s="40"/>
      <c r="I72" s="1"/>
      <c r="J72" s="40"/>
      <c r="K72" s="1"/>
      <c r="L72" s="1"/>
      <c r="M72" s="12"/>
      <c r="N72" s="2"/>
      <c r="O72" s="2"/>
      <c r="P72" s="2"/>
      <c r="Q72" s="2"/>
    </row>
    <row r="73">
      <c r="A73" s="9"/>
      <c r="B73" s="48" t="s">
        <v>50</v>
      </c>
      <c r="C73" s="1"/>
      <c r="D73" s="1"/>
      <c r="E73" s="49" t="s">
        <v>51</v>
      </c>
      <c r="F73" s="1"/>
      <c r="G73" s="1"/>
      <c r="H73" s="40"/>
      <c r="I73" s="1"/>
      <c r="J73" s="40"/>
      <c r="K73" s="1"/>
      <c r="L73" s="1"/>
      <c r="M73" s="12"/>
      <c r="N73" s="2"/>
      <c r="O73" s="2"/>
      <c r="P73" s="2"/>
      <c r="Q73" s="2"/>
    </row>
    <row r="74">
      <c r="A74" s="9"/>
      <c r="B74" s="48" t="s">
        <v>52</v>
      </c>
      <c r="C74" s="1"/>
      <c r="D74" s="1"/>
      <c r="E74" s="49" t="s">
        <v>88</v>
      </c>
      <c r="F74" s="1"/>
      <c r="G74" s="1"/>
      <c r="H74" s="40"/>
      <c r="I74" s="1"/>
      <c r="J74" s="40"/>
      <c r="K74" s="1"/>
      <c r="L74" s="1"/>
      <c r="M74" s="12"/>
      <c r="N74" s="2"/>
      <c r="O74" s="2"/>
      <c r="P74" s="2"/>
      <c r="Q74" s="2"/>
    </row>
    <row r="75" thickBot="1">
      <c r="A75" s="9"/>
      <c r="B75" s="50" t="s">
        <v>54</v>
      </c>
      <c r="C75" s="51"/>
      <c r="D75" s="51"/>
      <c r="E75" s="52" t="s">
        <v>55</v>
      </c>
      <c r="F75" s="51"/>
      <c r="G75" s="51"/>
      <c r="H75" s="53"/>
      <c r="I75" s="51"/>
      <c r="J75" s="53"/>
      <c r="K75" s="51"/>
      <c r="L75" s="51"/>
      <c r="M75" s="12"/>
      <c r="N75" s="2"/>
      <c r="O75" s="2"/>
      <c r="P75" s="2"/>
      <c r="Q75" s="2"/>
    </row>
    <row r="76" thickTop="1">
      <c r="A76" s="9"/>
      <c r="B76" s="41">
        <v>7</v>
      </c>
      <c r="C76" s="42" t="s">
        <v>89</v>
      </c>
      <c r="D76" s="42" t="s">
        <v>3</v>
      </c>
      <c r="E76" s="42" t="s">
        <v>90</v>
      </c>
      <c r="F76" s="42" t="s">
        <v>3</v>
      </c>
      <c r="G76" s="43" t="s">
        <v>47</v>
      </c>
      <c r="H76" s="54">
        <v>1</v>
      </c>
      <c r="I76" s="55">
        <f>ROUND(0,2)</f>
        <v>0</v>
      </c>
      <c r="J76" s="56">
        <f>ROUND(I76*H76,2)</f>
        <v>0</v>
      </c>
      <c r="K76" s="57">
        <v>0.20999999999999999</v>
      </c>
      <c r="L76" s="58">
        <f>IF(ISNUMBER(K76),ROUND(J76*(K76+1),2),0)</f>
        <v>0</v>
      </c>
      <c r="M76" s="12"/>
      <c r="N76" s="2"/>
      <c r="O76" s="2"/>
      <c r="P76" s="2"/>
      <c r="Q76" s="33">
        <f>IF(ISNUMBER(K76),IF(H76&gt;0,IF(I76&gt;0,J76,0),0),0)</f>
        <v>0</v>
      </c>
      <c r="R76" s="27">
        <f>IF(ISNUMBER(K76)=FALSE,J76,0)</f>
        <v>0</v>
      </c>
    </row>
    <row r="77">
      <c r="A77" s="9"/>
      <c r="B77" s="48" t="s">
        <v>48</v>
      </c>
      <c r="C77" s="1"/>
      <c r="D77" s="1"/>
      <c r="E77" s="49" t="s">
        <v>91</v>
      </c>
      <c r="F77" s="1"/>
      <c r="G77" s="1"/>
      <c r="H77" s="40"/>
      <c r="I77" s="1"/>
      <c r="J77" s="40"/>
      <c r="K77" s="1"/>
      <c r="L77" s="1"/>
      <c r="M77" s="12"/>
      <c r="N77" s="2"/>
      <c r="O77" s="2"/>
      <c r="P77" s="2"/>
      <c r="Q77" s="2"/>
    </row>
    <row r="78">
      <c r="A78" s="9"/>
      <c r="B78" s="48" t="s">
        <v>50</v>
      </c>
      <c r="C78" s="1"/>
      <c r="D78" s="1"/>
      <c r="E78" s="49" t="s">
        <v>51</v>
      </c>
      <c r="F78" s="1"/>
      <c r="G78" s="1"/>
      <c r="H78" s="40"/>
      <c r="I78" s="1"/>
      <c r="J78" s="40"/>
      <c r="K78" s="1"/>
      <c r="L78" s="1"/>
      <c r="M78" s="12"/>
      <c r="N78" s="2"/>
      <c r="O78" s="2"/>
      <c r="P78" s="2"/>
      <c r="Q78" s="2"/>
    </row>
    <row r="79">
      <c r="A79" s="9"/>
      <c r="B79" s="48" t="s">
        <v>52</v>
      </c>
      <c r="C79" s="1"/>
      <c r="D79" s="1"/>
      <c r="E79" s="49" t="s">
        <v>92</v>
      </c>
      <c r="F79" s="1"/>
      <c r="G79" s="1"/>
      <c r="H79" s="40"/>
      <c r="I79" s="1"/>
      <c r="J79" s="40"/>
      <c r="K79" s="1"/>
      <c r="L79" s="1"/>
      <c r="M79" s="12"/>
      <c r="N79" s="2"/>
      <c r="O79" s="2"/>
      <c r="P79" s="2"/>
      <c r="Q79" s="2"/>
    </row>
    <row r="80" thickBot="1">
      <c r="A80" s="9"/>
      <c r="B80" s="50" t="s">
        <v>54</v>
      </c>
      <c r="C80" s="51"/>
      <c r="D80" s="51"/>
      <c r="E80" s="52" t="s">
        <v>55</v>
      </c>
      <c r="F80" s="51"/>
      <c r="G80" s="51"/>
      <c r="H80" s="53"/>
      <c r="I80" s="51"/>
      <c r="J80" s="53"/>
      <c r="K80" s="51"/>
      <c r="L80" s="51"/>
      <c r="M80" s="12"/>
      <c r="N80" s="2"/>
      <c r="O80" s="2"/>
      <c r="P80" s="2"/>
      <c r="Q80" s="2"/>
    </row>
    <row r="81" thickTop="1" thickBot="1" ht="25" customHeight="1">
      <c r="A81" s="9"/>
      <c r="B81" s="1"/>
      <c r="C81" s="59">
        <v>0</v>
      </c>
      <c r="D81" s="1"/>
      <c r="E81" s="59" t="s">
        <v>35</v>
      </c>
      <c r="F81" s="1"/>
      <c r="G81" s="60" t="s">
        <v>93</v>
      </c>
      <c r="H81" s="61">
        <f>J26+J31+J36+J41+J46+J51+J56+J61+J66+J71+J76</f>
        <v>0</v>
      </c>
      <c r="I81" s="60" t="s">
        <v>94</v>
      </c>
      <c r="J81" s="62">
        <f>(L81-H81)</f>
        <v>0</v>
      </c>
      <c r="K81" s="60" t="s">
        <v>95</v>
      </c>
      <c r="L81" s="63">
        <f>L26+L31+L36+L41+L46+L51+L56+L61+L66+L71+L76</f>
        <v>0</v>
      </c>
      <c r="M81" s="12"/>
      <c r="N81" s="2"/>
      <c r="O81" s="2"/>
      <c r="P81" s="2"/>
      <c r="Q81" s="33">
        <f>0+Q26+Q31+Q36+Q41+Q46+Q51+Q56+Q61+Q66+Q71+Q76</f>
        <v>0</v>
      </c>
      <c r="R81" s="27">
        <f>0+R26+R31+R36+R41+R46+R51+R56+R61+R66+R71+R76</f>
        <v>0</v>
      </c>
      <c r="S81" s="64">
        <f>Q81*(1+J81)+R81</f>
        <v>0</v>
      </c>
    </row>
    <row r="82" thickTop="1" thickBot="1" ht="25" customHeight="1">
      <c r="A82" s="9"/>
      <c r="B82" s="65"/>
      <c r="C82" s="65"/>
      <c r="D82" s="65"/>
      <c r="E82" s="65"/>
      <c r="F82" s="65"/>
      <c r="G82" s="66" t="s">
        <v>96</v>
      </c>
      <c r="H82" s="67">
        <f>J26+J31+J36+J41+J46+J51+J56+J61+J66+J71+J76</f>
        <v>0</v>
      </c>
      <c r="I82" s="66" t="s">
        <v>97</v>
      </c>
      <c r="J82" s="68">
        <f>0+J81</f>
        <v>0</v>
      </c>
      <c r="K82" s="66" t="s">
        <v>98</v>
      </c>
      <c r="L82" s="69">
        <f>L26+L31+L36+L41+L46+L51+L56+L61+L66+L71+L76</f>
        <v>0</v>
      </c>
      <c r="M82" s="12"/>
      <c r="N82" s="2"/>
      <c r="O82" s="2"/>
      <c r="P82" s="2"/>
      <c r="Q82" s="2"/>
    </row>
    <row r="83">
      <c r="A83" s="13"/>
      <c r="B83" s="4"/>
      <c r="C83" s="4"/>
      <c r="D83" s="4"/>
      <c r="E83" s="4"/>
      <c r="F83" s="4"/>
      <c r="G83" s="4"/>
      <c r="H83" s="70"/>
      <c r="I83" s="4"/>
      <c r="J83" s="70"/>
      <c r="K83" s="4"/>
      <c r="L83" s="4"/>
      <c r="M83" s="14"/>
      <c r="N83" s="2"/>
      <c r="O83" s="2"/>
      <c r="P83" s="2"/>
      <c r="Q83" s="2"/>
    </row>
    <row r="84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2"/>
      <c r="O84" s="2"/>
      <c r="P84" s="2"/>
      <c r="Q84" s="2"/>
    </row>
  </sheetData>
  <mergeCells count="59">
    <mergeCell ref="B37:D37"/>
    <mergeCell ref="B38:D38"/>
    <mergeCell ref="B39:D39"/>
    <mergeCell ref="B40:D40"/>
    <mergeCell ref="B42:D42"/>
    <mergeCell ref="B43:D43"/>
    <mergeCell ref="B44:D44"/>
    <mergeCell ref="B45:D45"/>
    <mergeCell ref="B47:D47"/>
    <mergeCell ref="B48:D48"/>
    <mergeCell ref="B49:D49"/>
    <mergeCell ref="B50:D50"/>
    <mergeCell ref="B52:D52"/>
    <mergeCell ref="B53:D53"/>
    <mergeCell ref="B54:D54"/>
    <mergeCell ref="B55:D55"/>
    <mergeCell ref="B57:D57"/>
    <mergeCell ref="B58:D58"/>
    <mergeCell ref="B59:D59"/>
    <mergeCell ref="B60:D60"/>
    <mergeCell ref="B62:D62"/>
    <mergeCell ref="B63:D63"/>
    <mergeCell ref="B64:D64"/>
    <mergeCell ref="B65:D65"/>
    <mergeCell ref="B67:D67"/>
    <mergeCell ref="B68:D68"/>
    <mergeCell ref="B69:D69"/>
    <mergeCell ref="B70:D70"/>
    <mergeCell ref="B72:D72"/>
    <mergeCell ref="B73:D73"/>
    <mergeCell ref="B74:D74"/>
    <mergeCell ref="B75:D75"/>
    <mergeCell ref="B77:D77"/>
    <mergeCell ref="B78:D78"/>
    <mergeCell ref="B79:D79"/>
    <mergeCell ref="B80:D80"/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2:C23"/>
    <mergeCell ref="B27:D27"/>
    <mergeCell ref="B28:D28"/>
    <mergeCell ref="B29:D29"/>
    <mergeCell ref="B30:D30"/>
    <mergeCell ref="B32:D32"/>
    <mergeCell ref="B33:D33"/>
    <mergeCell ref="B34:D34"/>
    <mergeCell ref="B35:D35"/>
    <mergeCell ref="B25:L25"/>
    <mergeCell ref="B20:D20"/>
  </mergeCells>
  <pageMargins left="0.39375" right="0.39375" top="0.5902778" bottom="0.39375" header="0.1965278" footer="0.1576389"/>
  <pageSetup paperSize="9" orientation="portrait" fitToHeight="0"/>
  <headerFooter>
    <oddFooter>&amp;LOTSKP 2023&amp;R&amp;P/&amp;N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 codeName="________cm">
    <pageSetUpPr fitToPage="1"/>
  </sheetPr>
  <sheetViews>
    <sheetView workbookViewId="0">
      <selection activeCell="A1" sqref="A1:A2"/>
    </sheetView>
  </sheetViews>
  <sheetFormatPr defaultRowHeight="12.75"/>
  <cols>
    <col min="1" max="1" width="4.710938"/>
    <col min="2" max="2" width="5.710938"/>
    <col min="3" max="3" width="11.71094"/>
    <col min="4" max="4" width="5.710938"/>
    <col min="5" max="5" width="80.71094"/>
    <col min="6" max="6" width="9.140625" hidden="1"/>
    <col min="7" max="7" width="20.71094"/>
    <col min="8" max="12" width="22.71094"/>
    <col min="13" max="13" width="4.710938"/>
    <col min="17" max="19" width="9.140625" hidden="1"/>
  </cols>
  <sheetData>
    <row r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27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28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</row>
    <row r="6" ht="34" customHeight="1">
      <c r="A6" s="9"/>
      <c r="B6" s="29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2"/>
      <c r="N6" s="2"/>
      <c r="O6" s="2"/>
      <c r="P6" s="2"/>
      <c r="Q6" s="2"/>
    </row>
    <row r="7">
      <c r="A7" s="13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4"/>
      <c r="N7" s="2"/>
      <c r="O7" s="2"/>
      <c r="P7" s="2"/>
      <c r="Q7" s="2"/>
    </row>
    <row r="8" ht="14" customHeight="1">
      <c r="A8" s="4"/>
      <c r="B8" s="30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>
      <c r="A10" s="15" t="s">
        <v>28</v>
      </c>
      <c r="B10" s="1"/>
      <c r="C10" s="16"/>
      <c r="D10" s="1"/>
      <c r="E10" s="1"/>
      <c r="F10" s="1"/>
      <c r="G10" s="17"/>
      <c r="H10" s="1"/>
      <c r="I10" s="31" t="s">
        <v>29</v>
      </c>
      <c r="J10" s="32">
        <f>H34+H57+H85</f>
        <v>0</v>
      </c>
      <c r="K10" s="1"/>
      <c r="L10" s="1"/>
      <c r="M10" s="12"/>
      <c r="N10" s="2"/>
      <c r="O10" s="2"/>
      <c r="P10" s="2"/>
      <c r="Q10" s="2"/>
    </row>
    <row r="11" ht="16" customHeight="1">
      <c r="A11" s="18" t="s">
        <v>99</v>
      </c>
      <c r="B11" s="1"/>
      <c r="C11" s="1"/>
      <c r="D11" s="1"/>
      <c r="E11" s="1"/>
      <c r="F11" s="1"/>
      <c r="G11" s="31"/>
      <c r="H11" s="1"/>
      <c r="I11" s="31" t="s">
        <v>31</v>
      </c>
      <c r="J11" s="32">
        <f>L34+L57+L85</f>
        <v>0</v>
      </c>
      <c r="K11" s="1"/>
      <c r="L11" s="1"/>
      <c r="M11" s="12"/>
      <c r="N11" s="2"/>
      <c r="O11" s="2"/>
      <c r="P11" s="2"/>
      <c r="Q11" s="33">
        <f>IF(SUM(K20:K22)&gt;0,ROUND(SUM(S20:S22)/SUM(K20:K22)-1,8),0)</f>
        <v>0</v>
      </c>
      <c r="R11" s="27">
        <f>AVERAGE(J33,J56,J84)</f>
        <v>0</v>
      </c>
      <c r="S11" s="27">
        <f>J10*(1+Q11)</f>
        <v>0</v>
      </c>
    </row>
    <row r="12">
      <c r="A12" s="15" t="s">
        <v>7</v>
      </c>
      <c r="B12" s="1"/>
      <c r="C12" s="16"/>
      <c r="D12" s="1"/>
      <c r="E12" s="1"/>
      <c r="F12" s="1"/>
      <c r="G12" s="17"/>
      <c r="H12" s="1"/>
      <c r="I12" s="1"/>
      <c r="J12" s="1"/>
      <c r="K12" s="1"/>
      <c r="L12" s="1"/>
      <c r="M12" s="12"/>
      <c r="N12" s="2"/>
      <c r="O12" s="2"/>
      <c r="P12" s="2"/>
      <c r="Q12" s="2"/>
    </row>
    <row r="13" ht="16" customHeight="1">
      <c r="A13" s="18" t="str">
        <f>Souhrn!A13</f>
        <v/>
      </c>
      <c r="B13" s="1"/>
      <c r="C13" s="1"/>
      <c r="D13" s="1"/>
      <c r="E13" s="1"/>
      <c r="F13" s="1"/>
      <c r="G13" s="31"/>
      <c r="H13" s="1"/>
      <c r="I13" s="31" t="s">
        <v>9</v>
      </c>
      <c r="J13" s="16"/>
      <c r="K13" s="1"/>
      <c r="L13" s="1"/>
      <c r="M13" s="12"/>
      <c r="N13" s="2"/>
      <c r="O13" s="2"/>
      <c r="P13" s="2"/>
      <c r="Q13" s="2"/>
    </row>
    <row r="14">
      <c r="A14" s="9"/>
      <c r="B14" s="1"/>
      <c r="C14" s="1"/>
      <c r="D14" s="1"/>
      <c r="E14" s="1"/>
      <c r="F14" s="1"/>
      <c r="G14" s="1"/>
      <c r="H14" s="1"/>
      <c r="I14" s="31" t="s">
        <v>11</v>
      </c>
      <c r="J14" s="16"/>
      <c r="K14" s="1"/>
      <c r="L14" s="1"/>
      <c r="M14" s="12"/>
      <c r="N14" s="2"/>
      <c r="O14" s="2"/>
      <c r="P14" s="2"/>
      <c r="Q14" s="2"/>
    </row>
    <row r="15" hidden="1">
      <c r="A15" s="9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2"/>
      <c r="N15" s="2"/>
      <c r="O15" s="2"/>
      <c r="P15" s="2"/>
      <c r="Q15" s="2"/>
    </row>
    <row r="16" ht="10" customHeight="1">
      <c r="A16" s="13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4"/>
      <c r="N16" s="2"/>
      <c r="O16" s="2"/>
      <c r="P16" s="2"/>
      <c r="Q16" s="2"/>
    </row>
    <row r="17" ht="14" customHeight="1">
      <c r="A17" s="4"/>
      <c r="B17" s="28" t="s">
        <v>32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9"/>
      <c r="B19" s="34" t="s">
        <v>33</v>
      </c>
      <c r="C19" s="34"/>
      <c r="D19" s="34"/>
      <c r="E19" s="34" t="s">
        <v>34</v>
      </c>
      <c r="F19" s="34"/>
      <c r="G19" s="35"/>
      <c r="H19" s="22"/>
      <c r="I19" s="22"/>
      <c r="J19" s="22"/>
      <c r="K19" s="22" t="s">
        <v>16</v>
      </c>
      <c r="L19" s="22" t="s">
        <v>17</v>
      </c>
      <c r="M19" s="12"/>
      <c r="N19" s="2"/>
      <c r="O19" s="2"/>
      <c r="P19" s="2"/>
      <c r="Q19" s="2"/>
    </row>
    <row r="20">
      <c r="A20" s="9"/>
      <c r="B20" s="36">
        <v>0</v>
      </c>
      <c r="C20" s="1"/>
      <c r="D20" s="1"/>
      <c r="E20" s="37" t="s">
        <v>35</v>
      </c>
      <c r="F20" s="1"/>
      <c r="G20" s="1"/>
      <c r="H20" s="1"/>
      <c r="I20" s="1"/>
      <c r="J20" s="1"/>
      <c r="K20" s="38">
        <f>H34</f>
        <v>0</v>
      </c>
      <c r="L20" s="38">
        <f>L34</f>
        <v>0</v>
      </c>
      <c r="M20" s="12"/>
      <c r="N20" s="2"/>
      <c r="O20" s="2"/>
      <c r="P20" s="2"/>
      <c r="Q20" s="2"/>
      <c r="S20" s="27">
        <f>S33</f>
        <v>0</v>
      </c>
    </row>
    <row r="21">
      <c r="A21" s="9"/>
      <c r="B21" s="36">
        <v>1</v>
      </c>
      <c r="C21" s="1"/>
      <c r="D21" s="1"/>
      <c r="E21" s="37" t="s">
        <v>100</v>
      </c>
      <c r="F21" s="1"/>
      <c r="G21" s="1"/>
      <c r="H21" s="1"/>
      <c r="I21" s="1"/>
      <c r="J21" s="1"/>
      <c r="K21" s="38">
        <f>H57</f>
        <v>0</v>
      </c>
      <c r="L21" s="38">
        <f>L57</f>
        <v>0</v>
      </c>
      <c r="M21" s="12"/>
      <c r="N21" s="2"/>
      <c r="O21" s="2"/>
      <c r="P21" s="2"/>
      <c r="Q21" s="2"/>
      <c r="S21" s="27">
        <f>S56</f>
        <v>0</v>
      </c>
    </row>
    <row r="22">
      <c r="A22" s="9"/>
      <c r="B22" s="36">
        <v>9</v>
      </c>
      <c r="C22" s="1"/>
      <c r="D22" s="1"/>
      <c r="E22" s="37" t="s">
        <v>101</v>
      </c>
      <c r="F22" s="1"/>
      <c r="G22" s="1"/>
      <c r="H22" s="1"/>
      <c r="I22" s="1"/>
      <c r="J22" s="1"/>
      <c r="K22" s="38">
        <f>H85</f>
        <v>0</v>
      </c>
      <c r="L22" s="38">
        <f>L85</f>
        <v>0</v>
      </c>
      <c r="M22" s="12"/>
      <c r="N22" s="2"/>
      <c r="O22" s="2"/>
      <c r="P22" s="2"/>
      <c r="Q22" s="2"/>
      <c r="S22" s="27">
        <f>S84</f>
        <v>0</v>
      </c>
    </row>
    <row r="23">
      <c r="A23" s="13"/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14"/>
      <c r="N23" s="2"/>
      <c r="O23" s="2"/>
      <c r="P23" s="2"/>
      <c r="Q23" s="2"/>
    </row>
    <row r="24" ht="14" customHeight="1">
      <c r="A24" s="4"/>
      <c r="B24" s="28" t="s">
        <v>36</v>
      </c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2"/>
      <c r="O24" s="2"/>
      <c r="P24" s="2"/>
      <c r="Q24" s="2"/>
    </row>
    <row r="25" ht="18" customHeight="1">
      <c r="A25" s="6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1"/>
      <c r="N25" s="2"/>
      <c r="O25" s="2"/>
      <c r="P25" s="2"/>
      <c r="Q25" s="2"/>
    </row>
    <row r="26" ht="18" customHeight="1">
      <c r="A26" s="9"/>
      <c r="B26" s="34" t="s">
        <v>37</v>
      </c>
      <c r="C26" s="34" t="s">
        <v>33</v>
      </c>
      <c r="D26" s="34" t="s">
        <v>38</v>
      </c>
      <c r="E26" s="34" t="s">
        <v>34</v>
      </c>
      <c r="F26" s="34" t="s">
        <v>39</v>
      </c>
      <c r="G26" s="35" t="s">
        <v>40</v>
      </c>
      <c r="H26" s="22" t="s">
        <v>41</v>
      </c>
      <c r="I26" s="22" t="s">
        <v>42</v>
      </c>
      <c r="J26" s="22" t="s">
        <v>16</v>
      </c>
      <c r="K26" s="35" t="s">
        <v>43</v>
      </c>
      <c r="L26" s="22" t="s">
        <v>17</v>
      </c>
      <c r="M26" s="72"/>
      <c r="N26" s="2"/>
      <c r="O26" s="2"/>
      <c r="P26" s="2"/>
      <c r="Q26" s="2"/>
    </row>
    <row r="27" ht="40" customHeight="1">
      <c r="A27" s="9"/>
      <c r="B27" s="39" t="s">
        <v>44</v>
      </c>
      <c r="C27" s="1"/>
      <c r="D27" s="1"/>
      <c r="E27" s="1"/>
      <c r="F27" s="1"/>
      <c r="G27" s="1"/>
      <c r="H27" s="40"/>
      <c r="I27" s="1"/>
      <c r="J27" s="40"/>
      <c r="K27" s="1"/>
      <c r="L27" s="1"/>
      <c r="M27" s="12"/>
      <c r="N27" s="2"/>
      <c r="O27" s="2"/>
      <c r="P27" s="2"/>
      <c r="Q27" s="2"/>
    </row>
    <row r="28">
      <c r="A28" s="9"/>
      <c r="B28" s="41">
        <v>2</v>
      </c>
      <c r="C28" s="42" t="s">
        <v>102</v>
      </c>
      <c r="D28" s="42" t="s">
        <v>103</v>
      </c>
      <c r="E28" s="42" t="s">
        <v>104</v>
      </c>
      <c r="F28" s="42" t="s">
        <v>3</v>
      </c>
      <c r="G28" s="43" t="s">
        <v>105</v>
      </c>
      <c r="H28" s="44">
        <v>16.193000000000001</v>
      </c>
      <c r="I28" s="25">
        <f>ROUND(0,2)</f>
        <v>0</v>
      </c>
      <c r="J28" s="45">
        <f>ROUND(I28*H28,2)</f>
        <v>0</v>
      </c>
      <c r="K28" s="46">
        <v>0.20999999999999999</v>
      </c>
      <c r="L28" s="47">
        <f>IF(ISNUMBER(K28),ROUND(J28*(K28+1),2),0)</f>
        <v>0</v>
      </c>
      <c r="M28" s="12"/>
      <c r="N28" s="2"/>
      <c r="O28" s="2"/>
      <c r="P28" s="2"/>
      <c r="Q28" s="33">
        <f>IF(ISNUMBER(K28),IF(H28&gt;0,IF(I28&gt;0,J28,0),0),0)</f>
        <v>0</v>
      </c>
      <c r="R28" s="27">
        <f>IF(ISNUMBER(K28)=FALSE,J28,0)</f>
        <v>0</v>
      </c>
    </row>
    <row r="29">
      <c r="A29" s="9"/>
      <c r="B29" s="48" t="s">
        <v>48</v>
      </c>
      <c r="C29" s="1"/>
      <c r="D29" s="1"/>
      <c r="E29" s="49" t="s">
        <v>106</v>
      </c>
      <c r="F29" s="1"/>
      <c r="G29" s="1"/>
      <c r="H29" s="40"/>
      <c r="I29" s="1"/>
      <c r="J29" s="40"/>
      <c r="K29" s="1"/>
      <c r="L29" s="1"/>
      <c r="M29" s="12"/>
      <c r="N29" s="2"/>
      <c r="O29" s="2"/>
      <c r="P29" s="2"/>
      <c r="Q29" s="2"/>
    </row>
    <row r="30">
      <c r="A30" s="9"/>
      <c r="B30" s="48" t="s">
        <v>50</v>
      </c>
      <c r="C30" s="1"/>
      <c r="D30" s="1"/>
      <c r="E30" s="49" t="s">
        <v>107</v>
      </c>
      <c r="F30" s="1"/>
      <c r="G30" s="1"/>
      <c r="H30" s="40"/>
      <c r="I30" s="1"/>
      <c r="J30" s="40"/>
      <c r="K30" s="1"/>
      <c r="L30" s="1"/>
      <c r="M30" s="12"/>
      <c r="N30" s="2"/>
      <c r="O30" s="2"/>
      <c r="P30" s="2"/>
      <c r="Q30" s="2"/>
    </row>
    <row r="31">
      <c r="A31" s="9"/>
      <c r="B31" s="48" t="s">
        <v>52</v>
      </c>
      <c r="C31" s="1"/>
      <c r="D31" s="1"/>
      <c r="E31" s="49" t="s">
        <v>108</v>
      </c>
      <c r="F31" s="1"/>
      <c r="G31" s="1"/>
      <c r="H31" s="40"/>
      <c r="I31" s="1"/>
      <c r="J31" s="40"/>
      <c r="K31" s="1"/>
      <c r="L31" s="1"/>
      <c r="M31" s="12"/>
      <c r="N31" s="2"/>
      <c r="O31" s="2"/>
      <c r="P31" s="2"/>
      <c r="Q31" s="2"/>
    </row>
    <row r="32" thickBot="1">
      <c r="A32" s="9"/>
      <c r="B32" s="50" t="s">
        <v>54</v>
      </c>
      <c r="C32" s="51"/>
      <c r="D32" s="51"/>
      <c r="E32" s="52" t="s">
        <v>55</v>
      </c>
      <c r="F32" s="51"/>
      <c r="G32" s="51"/>
      <c r="H32" s="53"/>
      <c r="I32" s="51"/>
      <c r="J32" s="53"/>
      <c r="K32" s="51"/>
      <c r="L32" s="51"/>
      <c r="M32" s="12"/>
      <c r="N32" s="2"/>
      <c r="O32" s="2"/>
      <c r="P32" s="2"/>
      <c r="Q32" s="2"/>
    </row>
    <row r="33" thickTop="1" thickBot="1" ht="25" customHeight="1">
      <c r="A33" s="9"/>
      <c r="B33" s="1"/>
      <c r="C33" s="59">
        <v>0</v>
      </c>
      <c r="D33" s="1"/>
      <c r="E33" s="59" t="s">
        <v>35</v>
      </c>
      <c r="F33" s="1"/>
      <c r="G33" s="60" t="s">
        <v>93</v>
      </c>
      <c r="H33" s="61">
        <f>0+J28</f>
        <v>0</v>
      </c>
      <c r="I33" s="60" t="s">
        <v>94</v>
      </c>
      <c r="J33" s="62">
        <f>(L33-H33)</f>
        <v>0</v>
      </c>
      <c r="K33" s="60" t="s">
        <v>95</v>
      </c>
      <c r="L33" s="63">
        <f>0+L28</f>
        <v>0</v>
      </c>
      <c r="M33" s="12"/>
      <c r="N33" s="2"/>
      <c r="O33" s="2"/>
      <c r="P33" s="2"/>
      <c r="Q33" s="33">
        <f>0+Q28</f>
        <v>0</v>
      </c>
      <c r="R33" s="27">
        <f>0+R28</f>
        <v>0</v>
      </c>
      <c r="S33" s="64">
        <f>Q33*(1+J33)+R33</f>
        <v>0</v>
      </c>
    </row>
    <row r="34" thickTop="1" thickBot="1" ht="25" customHeight="1">
      <c r="A34" s="9"/>
      <c r="B34" s="65"/>
      <c r="C34" s="65"/>
      <c r="D34" s="65"/>
      <c r="E34" s="65"/>
      <c r="F34" s="65"/>
      <c r="G34" s="66" t="s">
        <v>96</v>
      </c>
      <c r="H34" s="67">
        <f>0+J28</f>
        <v>0</v>
      </c>
      <c r="I34" s="66" t="s">
        <v>97</v>
      </c>
      <c r="J34" s="68">
        <f>0+J33</f>
        <v>0</v>
      </c>
      <c r="K34" s="66" t="s">
        <v>98</v>
      </c>
      <c r="L34" s="69">
        <f>0+L28</f>
        <v>0</v>
      </c>
      <c r="M34" s="12"/>
      <c r="N34" s="2"/>
      <c r="O34" s="2"/>
      <c r="P34" s="2"/>
      <c r="Q34" s="2"/>
    </row>
    <row r="35" ht="40" customHeight="1">
      <c r="A35" s="9"/>
      <c r="B35" s="73" t="s">
        <v>109</v>
      </c>
      <c r="C35" s="1"/>
      <c r="D35" s="1"/>
      <c r="E35" s="1"/>
      <c r="F35" s="1"/>
      <c r="G35" s="1"/>
      <c r="H35" s="40"/>
      <c r="I35" s="1"/>
      <c r="J35" s="40"/>
      <c r="K35" s="1"/>
      <c r="L35" s="1"/>
      <c r="M35" s="12"/>
      <c r="N35" s="2"/>
      <c r="O35" s="2"/>
      <c r="P35" s="2"/>
      <c r="Q35" s="2"/>
    </row>
    <row r="36">
      <c r="A36" s="9"/>
      <c r="B36" s="41">
        <v>7</v>
      </c>
      <c r="C36" s="42" t="s">
        <v>110</v>
      </c>
      <c r="D36" s="42" t="s">
        <v>3</v>
      </c>
      <c r="E36" s="42" t="s">
        <v>111</v>
      </c>
      <c r="F36" s="42" t="s">
        <v>3</v>
      </c>
      <c r="G36" s="43" t="s">
        <v>112</v>
      </c>
      <c r="H36" s="44">
        <v>564</v>
      </c>
      <c r="I36" s="25">
        <f>ROUND(0,2)</f>
        <v>0</v>
      </c>
      <c r="J36" s="45">
        <f>ROUND(I36*H36,2)</f>
        <v>0</v>
      </c>
      <c r="K36" s="46">
        <v>0.20999999999999999</v>
      </c>
      <c r="L36" s="47">
        <f>IF(ISNUMBER(K36),ROUND(J36*(K36+1),2),0)</f>
        <v>0</v>
      </c>
      <c r="M36" s="12"/>
      <c r="N36" s="2"/>
      <c r="O36" s="2"/>
      <c r="P36" s="2"/>
      <c r="Q36" s="33">
        <f>IF(ISNUMBER(K36),IF(H36&gt;0,IF(I36&gt;0,J36,0),0),0)</f>
        <v>0</v>
      </c>
      <c r="R36" s="27">
        <f>IF(ISNUMBER(K36)=FALSE,J36,0)</f>
        <v>0</v>
      </c>
    </row>
    <row r="37">
      <c r="A37" s="9"/>
      <c r="B37" s="48" t="s">
        <v>48</v>
      </c>
      <c r="C37" s="1"/>
      <c r="D37" s="1"/>
      <c r="E37" s="49" t="s">
        <v>113</v>
      </c>
      <c r="F37" s="1"/>
      <c r="G37" s="1"/>
      <c r="H37" s="40"/>
      <c r="I37" s="1"/>
      <c r="J37" s="40"/>
      <c r="K37" s="1"/>
      <c r="L37" s="1"/>
      <c r="M37" s="12"/>
      <c r="N37" s="2"/>
      <c r="O37" s="2"/>
      <c r="P37" s="2"/>
      <c r="Q37" s="2"/>
    </row>
    <row r="38">
      <c r="A38" s="9"/>
      <c r="B38" s="48" t="s">
        <v>50</v>
      </c>
      <c r="C38" s="1"/>
      <c r="D38" s="1"/>
      <c r="E38" s="49" t="s">
        <v>114</v>
      </c>
      <c r="F38" s="1"/>
      <c r="G38" s="1"/>
      <c r="H38" s="40"/>
      <c r="I38" s="1"/>
      <c r="J38" s="40"/>
      <c r="K38" s="1"/>
      <c r="L38" s="1"/>
      <c r="M38" s="12"/>
      <c r="N38" s="2"/>
      <c r="O38" s="2"/>
      <c r="P38" s="2"/>
      <c r="Q38" s="2"/>
    </row>
    <row r="39">
      <c r="A39" s="9"/>
      <c r="B39" s="48" t="s">
        <v>52</v>
      </c>
      <c r="C39" s="1"/>
      <c r="D39" s="1"/>
      <c r="E39" s="49" t="s">
        <v>115</v>
      </c>
      <c r="F39" s="1"/>
      <c r="G39" s="1"/>
      <c r="H39" s="40"/>
      <c r="I39" s="1"/>
      <c r="J39" s="40"/>
      <c r="K39" s="1"/>
      <c r="L39" s="1"/>
      <c r="M39" s="12"/>
      <c r="N39" s="2"/>
      <c r="O39" s="2"/>
      <c r="P39" s="2"/>
      <c r="Q39" s="2"/>
    </row>
    <row r="40" thickBot="1">
      <c r="A40" s="9"/>
      <c r="B40" s="50" t="s">
        <v>54</v>
      </c>
      <c r="C40" s="51"/>
      <c r="D40" s="51"/>
      <c r="E40" s="52" t="s">
        <v>55</v>
      </c>
      <c r="F40" s="51"/>
      <c r="G40" s="51"/>
      <c r="H40" s="53"/>
      <c r="I40" s="51"/>
      <c r="J40" s="53"/>
      <c r="K40" s="51"/>
      <c r="L40" s="51"/>
      <c r="M40" s="12"/>
      <c r="N40" s="2"/>
      <c r="O40" s="2"/>
      <c r="P40" s="2"/>
      <c r="Q40" s="2"/>
    </row>
    <row r="41" thickTop="1">
      <c r="A41" s="9"/>
      <c r="B41" s="41">
        <v>3</v>
      </c>
      <c r="C41" s="42" t="s">
        <v>116</v>
      </c>
      <c r="D41" s="42" t="s">
        <v>3</v>
      </c>
      <c r="E41" s="42" t="s">
        <v>117</v>
      </c>
      <c r="F41" s="42" t="s">
        <v>3</v>
      </c>
      <c r="G41" s="43" t="s">
        <v>86</v>
      </c>
      <c r="H41" s="54">
        <v>7</v>
      </c>
      <c r="I41" s="55">
        <f>ROUND(0,2)</f>
        <v>0</v>
      </c>
      <c r="J41" s="56">
        <f>ROUND(I41*H41,2)</f>
        <v>0</v>
      </c>
      <c r="K41" s="57">
        <v>0.20999999999999999</v>
      </c>
      <c r="L41" s="58">
        <f>IF(ISNUMBER(K41),ROUND(J41*(K41+1),2),0)</f>
        <v>0</v>
      </c>
      <c r="M41" s="12"/>
      <c r="N41" s="2"/>
      <c r="O41" s="2"/>
      <c r="P41" s="2"/>
      <c r="Q41" s="33">
        <f>IF(ISNUMBER(K41),IF(H41&gt;0,IF(I41&gt;0,J41,0),0),0)</f>
        <v>0</v>
      </c>
      <c r="R41" s="27">
        <f>IF(ISNUMBER(K41)=FALSE,J41,0)</f>
        <v>0</v>
      </c>
    </row>
    <row r="42">
      <c r="A42" s="9"/>
      <c r="B42" s="48" t="s">
        <v>48</v>
      </c>
      <c r="C42" s="1"/>
      <c r="D42" s="1"/>
      <c r="E42" s="49" t="s">
        <v>118</v>
      </c>
      <c r="F42" s="1"/>
      <c r="G42" s="1"/>
      <c r="H42" s="40"/>
      <c r="I42" s="1"/>
      <c r="J42" s="40"/>
      <c r="K42" s="1"/>
      <c r="L42" s="1"/>
      <c r="M42" s="12"/>
      <c r="N42" s="2"/>
      <c r="O42" s="2"/>
      <c r="P42" s="2"/>
      <c r="Q42" s="2"/>
    </row>
    <row r="43">
      <c r="A43" s="9"/>
      <c r="B43" s="48" t="s">
        <v>50</v>
      </c>
      <c r="C43" s="1"/>
      <c r="D43" s="1"/>
      <c r="E43" s="49" t="s">
        <v>119</v>
      </c>
      <c r="F43" s="1"/>
      <c r="G43" s="1"/>
      <c r="H43" s="40"/>
      <c r="I43" s="1"/>
      <c r="J43" s="40"/>
      <c r="K43" s="1"/>
      <c r="L43" s="1"/>
      <c r="M43" s="12"/>
      <c r="N43" s="2"/>
      <c r="O43" s="2"/>
      <c r="P43" s="2"/>
      <c r="Q43" s="2"/>
    </row>
    <row r="44">
      <c r="A44" s="9"/>
      <c r="B44" s="48" t="s">
        <v>52</v>
      </c>
      <c r="C44" s="1"/>
      <c r="D44" s="1"/>
      <c r="E44" s="49" t="s">
        <v>120</v>
      </c>
      <c r="F44" s="1"/>
      <c r="G44" s="1"/>
      <c r="H44" s="40"/>
      <c r="I44" s="1"/>
      <c r="J44" s="40"/>
      <c r="K44" s="1"/>
      <c r="L44" s="1"/>
      <c r="M44" s="12"/>
      <c r="N44" s="2"/>
      <c r="O44" s="2"/>
      <c r="P44" s="2"/>
      <c r="Q44" s="2"/>
    </row>
    <row r="45" thickBot="1">
      <c r="A45" s="9"/>
      <c r="B45" s="50" t="s">
        <v>54</v>
      </c>
      <c r="C45" s="51"/>
      <c r="D45" s="51"/>
      <c r="E45" s="52" t="s">
        <v>55</v>
      </c>
      <c r="F45" s="51"/>
      <c r="G45" s="51"/>
      <c r="H45" s="53"/>
      <c r="I45" s="51"/>
      <c r="J45" s="53"/>
      <c r="K45" s="51"/>
      <c r="L45" s="51"/>
      <c r="M45" s="12"/>
      <c r="N45" s="2"/>
      <c r="O45" s="2"/>
      <c r="P45" s="2"/>
      <c r="Q45" s="2"/>
    </row>
    <row r="46" thickTop="1">
      <c r="A46" s="9"/>
      <c r="B46" s="41">
        <v>4</v>
      </c>
      <c r="C46" s="42" t="s">
        <v>121</v>
      </c>
      <c r="D46" s="42" t="s">
        <v>3</v>
      </c>
      <c r="E46" s="42" t="s">
        <v>122</v>
      </c>
      <c r="F46" s="42" t="s">
        <v>3</v>
      </c>
      <c r="G46" s="43" t="s">
        <v>86</v>
      </c>
      <c r="H46" s="54">
        <v>3</v>
      </c>
      <c r="I46" s="55">
        <f>ROUND(0,2)</f>
        <v>0</v>
      </c>
      <c r="J46" s="56">
        <f>ROUND(I46*H46,2)</f>
        <v>0</v>
      </c>
      <c r="K46" s="57">
        <v>0.20999999999999999</v>
      </c>
      <c r="L46" s="58">
        <f>IF(ISNUMBER(K46),ROUND(J46*(K46+1),2),0)</f>
        <v>0</v>
      </c>
      <c r="M46" s="12"/>
      <c r="N46" s="2"/>
      <c r="O46" s="2"/>
      <c r="P46" s="2"/>
      <c r="Q46" s="33">
        <f>IF(ISNUMBER(K46),IF(H46&gt;0,IF(I46&gt;0,J46,0),0),0)</f>
        <v>0</v>
      </c>
      <c r="R46" s="27">
        <f>IF(ISNUMBER(K46)=FALSE,J46,0)</f>
        <v>0</v>
      </c>
    </row>
    <row r="47">
      <c r="A47" s="9"/>
      <c r="B47" s="48" t="s">
        <v>48</v>
      </c>
      <c r="C47" s="1"/>
      <c r="D47" s="1"/>
      <c r="E47" s="49" t="s">
        <v>118</v>
      </c>
      <c r="F47" s="1"/>
      <c r="G47" s="1"/>
      <c r="H47" s="40"/>
      <c r="I47" s="1"/>
      <c r="J47" s="40"/>
      <c r="K47" s="1"/>
      <c r="L47" s="1"/>
      <c r="M47" s="12"/>
      <c r="N47" s="2"/>
      <c r="O47" s="2"/>
      <c r="P47" s="2"/>
      <c r="Q47" s="2"/>
    </row>
    <row r="48">
      <c r="A48" s="9"/>
      <c r="B48" s="48" t="s">
        <v>50</v>
      </c>
      <c r="C48" s="1"/>
      <c r="D48" s="1"/>
      <c r="E48" s="49" t="s">
        <v>123</v>
      </c>
      <c r="F48" s="1"/>
      <c r="G48" s="1"/>
      <c r="H48" s="40"/>
      <c r="I48" s="1"/>
      <c r="J48" s="40"/>
      <c r="K48" s="1"/>
      <c r="L48" s="1"/>
      <c r="M48" s="12"/>
      <c r="N48" s="2"/>
      <c r="O48" s="2"/>
      <c r="P48" s="2"/>
      <c r="Q48" s="2"/>
    </row>
    <row r="49">
      <c r="A49" s="9"/>
      <c r="B49" s="48" t="s">
        <v>52</v>
      </c>
      <c r="C49" s="1"/>
      <c r="D49" s="1"/>
      <c r="E49" s="49" t="s">
        <v>124</v>
      </c>
      <c r="F49" s="1"/>
      <c r="G49" s="1"/>
      <c r="H49" s="40"/>
      <c r="I49" s="1"/>
      <c r="J49" s="40"/>
      <c r="K49" s="1"/>
      <c r="L49" s="1"/>
      <c r="M49" s="12"/>
      <c r="N49" s="2"/>
      <c r="O49" s="2"/>
      <c r="P49" s="2"/>
      <c r="Q49" s="2"/>
    </row>
    <row r="50" thickBot="1">
      <c r="A50" s="9"/>
      <c r="B50" s="50" t="s">
        <v>54</v>
      </c>
      <c r="C50" s="51"/>
      <c r="D50" s="51"/>
      <c r="E50" s="52" t="s">
        <v>55</v>
      </c>
      <c r="F50" s="51"/>
      <c r="G50" s="51"/>
      <c r="H50" s="53"/>
      <c r="I50" s="51"/>
      <c r="J50" s="53"/>
      <c r="K50" s="51"/>
      <c r="L50" s="51"/>
      <c r="M50" s="12"/>
      <c r="N50" s="2"/>
      <c r="O50" s="2"/>
      <c r="P50" s="2"/>
      <c r="Q50" s="2"/>
    </row>
    <row r="51" thickTop="1">
      <c r="A51" s="9"/>
      <c r="B51" s="41">
        <v>5</v>
      </c>
      <c r="C51" s="42" t="s">
        <v>125</v>
      </c>
      <c r="D51" s="42" t="s">
        <v>3</v>
      </c>
      <c r="E51" s="42" t="s">
        <v>126</v>
      </c>
      <c r="F51" s="42" t="s">
        <v>3</v>
      </c>
      <c r="G51" s="43" t="s">
        <v>86</v>
      </c>
      <c r="H51" s="54">
        <v>12</v>
      </c>
      <c r="I51" s="55">
        <f>ROUND(0,2)</f>
        <v>0</v>
      </c>
      <c r="J51" s="56">
        <f>ROUND(I51*H51,2)</f>
        <v>0</v>
      </c>
      <c r="K51" s="57">
        <v>0.20999999999999999</v>
      </c>
      <c r="L51" s="58">
        <f>IF(ISNUMBER(K51),ROUND(J51*(K51+1),2),0)</f>
        <v>0</v>
      </c>
      <c r="M51" s="12"/>
      <c r="N51" s="2"/>
      <c r="O51" s="2"/>
      <c r="P51" s="2"/>
      <c r="Q51" s="33">
        <f>IF(ISNUMBER(K51),IF(H51&gt;0,IF(I51&gt;0,J51,0),0),0)</f>
        <v>0</v>
      </c>
      <c r="R51" s="27">
        <f>IF(ISNUMBER(K51)=FALSE,J51,0)</f>
        <v>0</v>
      </c>
    </row>
    <row r="52">
      <c r="A52" s="9"/>
      <c r="B52" s="48" t="s">
        <v>48</v>
      </c>
      <c r="C52" s="1"/>
      <c r="D52" s="1"/>
      <c r="E52" s="49" t="s">
        <v>118</v>
      </c>
      <c r="F52" s="1"/>
      <c r="G52" s="1"/>
      <c r="H52" s="40"/>
      <c r="I52" s="1"/>
      <c r="J52" s="40"/>
      <c r="K52" s="1"/>
      <c r="L52" s="1"/>
      <c r="M52" s="12"/>
      <c r="N52" s="2"/>
      <c r="O52" s="2"/>
      <c r="P52" s="2"/>
      <c r="Q52" s="2"/>
    </row>
    <row r="53">
      <c r="A53" s="9"/>
      <c r="B53" s="48" t="s">
        <v>50</v>
      </c>
      <c r="C53" s="1"/>
      <c r="D53" s="1"/>
      <c r="E53" s="49" t="s">
        <v>127</v>
      </c>
      <c r="F53" s="1"/>
      <c r="G53" s="1"/>
      <c r="H53" s="40"/>
      <c r="I53" s="1"/>
      <c r="J53" s="40"/>
      <c r="K53" s="1"/>
      <c r="L53" s="1"/>
      <c r="M53" s="12"/>
      <c r="N53" s="2"/>
      <c r="O53" s="2"/>
      <c r="P53" s="2"/>
      <c r="Q53" s="2"/>
    </row>
    <row r="54">
      <c r="A54" s="9"/>
      <c r="B54" s="48" t="s">
        <v>52</v>
      </c>
      <c r="C54" s="1"/>
      <c r="D54" s="1"/>
      <c r="E54" s="49" t="s">
        <v>120</v>
      </c>
      <c r="F54" s="1"/>
      <c r="G54" s="1"/>
      <c r="H54" s="40"/>
      <c r="I54" s="1"/>
      <c r="J54" s="40"/>
      <c r="K54" s="1"/>
      <c r="L54" s="1"/>
      <c r="M54" s="12"/>
      <c r="N54" s="2"/>
      <c r="O54" s="2"/>
      <c r="P54" s="2"/>
      <c r="Q54" s="2"/>
    </row>
    <row r="55" thickBot="1">
      <c r="A55" s="9"/>
      <c r="B55" s="50" t="s">
        <v>54</v>
      </c>
      <c r="C55" s="51"/>
      <c r="D55" s="51"/>
      <c r="E55" s="52" t="s">
        <v>55</v>
      </c>
      <c r="F55" s="51"/>
      <c r="G55" s="51"/>
      <c r="H55" s="53"/>
      <c r="I55" s="51"/>
      <c r="J55" s="53"/>
      <c r="K55" s="51"/>
      <c r="L55" s="51"/>
      <c r="M55" s="12"/>
      <c r="N55" s="2"/>
      <c r="O55" s="2"/>
      <c r="P55" s="2"/>
      <c r="Q55" s="2"/>
    </row>
    <row r="56" thickTop="1" thickBot="1" ht="25" customHeight="1">
      <c r="A56" s="9"/>
      <c r="B56" s="1"/>
      <c r="C56" s="59">
        <v>1</v>
      </c>
      <c r="D56" s="1"/>
      <c r="E56" s="59" t="s">
        <v>100</v>
      </c>
      <c r="F56" s="1"/>
      <c r="G56" s="60" t="s">
        <v>93</v>
      </c>
      <c r="H56" s="61">
        <f>J36+J41+J46+J51</f>
        <v>0</v>
      </c>
      <c r="I56" s="60" t="s">
        <v>94</v>
      </c>
      <c r="J56" s="62">
        <f>(L56-H56)</f>
        <v>0</v>
      </c>
      <c r="K56" s="60" t="s">
        <v>95</v>
      </c>
      <c r="L56" s="63">
        <f>L36+L41+L46+L51</f>
        <v>0</v>
      </c>
      <c r="M56" s="12"/>
      <c r="N56" s="2"/>
      <c r="O56" s="2"/>
      <c r="P56" s="2"/>
      <c r="Q56" s="33">
        <f>0+Q36+Q41+Q46+Q51</f>
        <v>0</v>
      </c>
      <c r="R56" s="27">
        <f>0+R36+R41+R46+R51</f>
        <v>0</v>
      </c>
      <c r="S56" s="64">
        <f>Q56*(1+J56)+R56</f>
        <v>0</v>
      </c>
    </row>
    <row r="57" thickTop="1" thickBot="1" ht="25" customHeight="1">
      <c r="A57" s="9"/>
      <c r="B57" s="65"/>
      <c r="C57" s="65"/>
      <c r="D57" s="65"/>
      <c r="E57" s="65"/>
      <c r="F57" s="65"/>
      <c r="G57" s="66" t="s">
        <v>96</v>
      </c>
      <c r="H57" s="67">
        <f>J36+J41+J46+J51</f>
        <v>0</v>
      </c>
      <c r="I57" s="66" t="s">
        <v>97</v>
      </c>
      <c r="J57" s="68">
        <f>0+J56</f>
        <v>0</v>
      </c>
      <c r="K57" s="66" t="s">
        <v>98</v>
      </c>
      <c r="L57" s="69">
        <f>L36+L41+L46+L51</f>
        <v>0</v>
      </c>
      <c r="M57" s="12"/>
      <c r="N57" s="2"/>
      <c r="O57" s="2"/>
      <c r="P57" s="2"/>
      <c r="Q57" s="2"/>
    </row>
    <row r="58" ht="40" customHeight="1">
      <c r="A58" s="9"/>
      <c r="B58" s="73" t="s">
        <v>128</v>
      </c>
      <c r="C58" s="1"/>
      <c r="D58" s="1"/>
      <c r="E58" s="1"/>
      <c r="F58" s="1"/>
      <c r="G58" s="1"/>
      <c r="H58" s="40"/>
      <c r="I58" s="1"/>
      <c r="J58" s="40"/>
      <c r="K58" s="1"/>
      <c r="L58" s="1"/>
      <c r="M58" s="12"/>
      <c r="N58" s="2"/>
      <c r="O58" s="2"/>
      <c r="P58" s="2"/>
      <c r="Q58" s="2"/>
    </row>
    <row r="59">
      <c r="A59" s="9"/>
      <c r="B59" s="41">
        <v>8</v>
      </c>
      <c r="C59" s="42" t="s">
        <v>129</v>
      </c>
      <c r="D59" s="42" t="s">
        <v>3</v>
      </c>
      <c r="E59" s="42" t="s">
        <v>130</v>
      </c>
      <c r="F59" s="42" t="s">
        <v>3</v>
      </c>
      <c r="G59" s="43" t="s">
        <v>131</v>
      </c>
      <c r="H59" s="44">
        <v>100</v>
      </c>
      <c r="I59" s="25">
        <f>ROUND(0,2)</f>
        <v>0</v>
      </c>
      <c r="J59" s="45">
        <f>ROUND(I59*H59,2)</f>
        <v>0</v>
      </c>
      <c r="K59" s="46">
        <v>0.20999999999999999</v>
      </c>
      <c r="L59" s="47">
        <f>IF(ISNUMBER(K59),ROUND(J59*(K59+1),2),0)</f>
        <v>0</v>
      </c>
      <c r="M59" s="12"/>
      <c r="N59" s="2"/>
      <c r="O59" s="2"/>
      <c r="P59" s="2"/>
      <c r="Q59" s="33">
        <f>IF(ISNUMBER(K59),IF(H59&gt;0,IF(I59&gt;0,J59,0),0),0)</f>
        <v>0</v>
      </c>
      <c r="R59" s="27">
        <f>IF(ISNUMBER(K59)=FALSE,J59,0)</f>
        <v>0</v>
      </c>
    </row>
    <row r="60">
      <c r="A60" s="9"/>
      <c r="B60" s="48" t="s">
        <v>48</v>
      </c>
      <c r="C60" s="1"/>
      <c r="D60" s="1"/>
      <c r="E60" s="49" t="s">
        <v>132</v>
      </c>
      <c r="F60" s="1"/>
      <c r="G60" s="1"/>
      <c r="H60" s="40"/>
      <c r="I60" s="1"/>
      <c r="J60" s="40"/>
      <c r="K60" s="1"/>
      <c r="L60" s="1"/>
      <c r="M60" s="12"/>
      <c r="N60" s="2"/>
      <c r="O60" s="2"/>
      <c r="P60" s="2"/>
      <c r="Q60" s="2"/>
    </row>
    <row r="61">
      <c r="A61" s="9"/>
      <c r="B61" s="48" t="s">
        <v>50</v>
      </c>
      <c r="C61" s="1"/>
      <c r="D61" s="1"/>
      <c r="E61" s="49" t="s">
        <v>133</v>
      </c>
      <c r="F61" s="1"/>
      <c r="G61" s="1"/>
      <c r="H61" s="40"/>
      <c r="I61" s="1"/>
      <c r="J61" s="40"/>
      <c r="K61" s="1"/>
      <c r="L61" s="1"/>
      <c r="M61" s="12"/>
      <c r="N61" s="2"/>
      <c r="O61" s="2"/>
      <c r="P61" s="2"/>
      <c r="Q61" s="2"/>
    </row>
    <row r="62">
      <c r="A62" s="9"/>
      <c r="B62" s="48" t="s">
        <v>52</v>
      </c>
      <c r="C62" s="1"/>
      <c r="D62" s="1"/>
      <c r="E62" s="49" t="s">
        <v>134</v>
      </c>
      <c r="F62" s="1"/>
      <c r="G62" s="1"/>
      <c r="H62" s="40"/>
      <c r="I62" s="1"/>
      <c r="J62" s="40"/>
      <c r="K62" s="1"/>
      <c r="L62" s="1"/>
      <c r="M62" s="12"/>
      <c r="N62" s="2"/>
      <c r="O62" s="2"/>
      <c r="P62" s="2"/>
      <c r="Q62" s="2"/>
    </row>
    <row r="63" thickBot="1">
      <c r="A63" s="9"/>
      <c r="B63" s="50" t="s">
        <v>54</v>
      </c>
      <c r="C63" s="51"/>
      <c r="D63" s="51"/>
      <c r="E63" s="52" t="s">
        <v>55</v>
      </c>
      <c r="F63" s="51"/>
      <c r="G63" s="51"/>
      <c r="H63" s="53"/>
      <c r="I63" s="51"/>
      <c r="J63" s="53"/>
      <c r="K63" s="51"/>
      <c r="L63" s="51"/>
      <c r="M63" s="12"/>
      <c r="N63" s="2"/>
      <c r="O63" s="2"/>
      <c r="P63" s="2"/>
      <c r="Q63" s="2"/>
    </row>
    <row r="64" thickTop="1">
      <c r="A64" s="9"/>
      <c r="B64" s="41">
        <v>9</v>
      </c>
      <c r="C64" s="42" t="s">
        <v>135</v>
      </c>
      <c r="D64" s="42" t="s">
        <v>3</v>
      </c>
      <c r="E64" s="42" t="s">
        <v>136</v>
      </c>
      <c r="F64" s="42" t="s">
        <v>3</v>
      </c>
      <c r="G64" s="43" t="s">
        <v>131</v>
      </c>
      <c r="H64" s="54">
        <v>26</v>
      </c>
      <c r="I64" s="55">
        <f>ROUND(0,2)</f>
        <v>0</v>
      </c>
      <c r="J64" s="56">
        <f>ROUND(I64*H64,2)</f>
        <v>0</v>
      </c>
      <c r="K64" s="57">
        <v>0.20999999999999999</v>
      </c>
      <c r="L64" s="58">
        <f>IF(ISNUMBER(K64),ROUND(J64*(K64+1),2),0)</f>
        <v>0</v>
      </c>
      <c r="M64" s="12"/>
      <c r="N64" s="2"/>
      <c r="O64" s="2"/>
      <c r="P64" s="2"/>
      <c r="Q64" s="33">
        <f>IF(ISNUMBER(K64),IF(H64&gt;0,IF(I64&gt;0,J64,0),0),0)</f>
        <v>0</v>
      </c>
      <c r="R64" s="27">
        <f>IF(ISNUMBER(K64)=FALSE,J64,0)</f>
        <v>0</v>
      </c>
    </row>
    <row r="65">
      <c r="A65" s="9"/>
      <c r="B65" s="48" t="s">
        <v>48</v>
      </c>
      <c r="C65" s="1"/>
      <c r="D65" s="1"/>
      <c r="E65" s="49" t="s">
        <v>137</v>
      </c>
      <c r="F65" s="1"/>
      <c r="G65" s="1"/>
      <c r="H65" s="40"/>
      <c r="I65" s="1"/>
      <c r="J65" s="40"/>
      <c r="K65" s="1"/>
      <c r="L65" s="1"/>
      <c r="M65" s="12"/>
      <c r="N65" s="2"/>
      <c r="O65" s="2"/>
      <c r="P65" s="2"/>
      <c r="Q65" s="2"/>
    </row>
    <row r="66">
      <c r="A66" s="9"/>
      <c r="B66" s="48" t="s">
        <v>50</v>
      </c>
      <c r="C66" s="1"/>
      <c r="D66" s="1"/>
      <c r="E66" s="49" t="s">
        <v>138</v>
      </c>
      <c r="F66" s="1"/>
      <c r="G66" s="1"/>
      <c r="H66" s="40"/>
      <c r="I66" s="1"/>
      <c r="J66" s="40"/>
      <c r="K66" s="1"/>
      <c r="L66" s="1"/>
      <c r="M66" s="12"/>
      <c r="N66" s="2"/>
      <c r="O66" s="2"/>
      <c r="P66" s="2"/>
      <c r="Q66" s="2"/>
    </row>
    <row r="67">
      <c r="A67" s="9"/>
      <c r="B67" s="48" t="s">
        <v>52</v>
      </c>
      <c r="C67" s="1"/>
      <c r="D67" s="1"/>
      <c r="E67" s="49" t="s">
        <v>134</v>
      </c>
      <c r="F67" s="1"/>
      <c r="G67" s="1"/>
      <c r="H67" s="40"/>
      <c r="I67" s="1"/>
      <c r="J67" s="40"/>
      <c r="K67" s="1"/>
      <c r="L67" s="1"/>
      <c r="M67" s="12"/>
      <c r="N67" s="2"/>
      <c r="O67" s="2"/>
      <c r="P67" s="2"/>
      <c r="Q67" s="2"/>
    </row>
    <row r="68" thickBot="1">
      <c r="A68" s="9"/>
      <c r="B68" s="50" t="s">
        <v>54</v>
      </c>
      <c r="C68" s="51"/>
      <c r="D68" s="51"/>
      <c r="E68" s="52" t="s">
        <v>55</v>
      </c>
      <c r="F68" s="51"/>
      <c r="G68" s="51"/>
      <c r="H68" s="53"/>
      <c r="I68" s="51"/>
      <c r="J68" s="53"/>
      <c r="K68" s="51"/>
      <c r="L68" s="51"/>
      <c r="M68" s="12"/>
      <c r="N68" s="2"/>
      <c r="O68" s="2"/>
      <c r="P68" s="2"/>
      <c r="Q68" s="2"/>
    </row>
    <row r="69" thickTop="1">
      <c r="A69" s="9"/>
      <c r="B69" s="41">
        <v>10</v>
      </c>
      <c r="C69" s="42" t="s">
        <v>139</v>
      </c>
      <c r="D69" s="42" t="s">
        <v>3</v>
      </c>
      <c r="E69" s="42" t="s">
        <v>140</v>
      </c>
      <c r="F69" s="42" t="s">
        <v>3</v>
      </c>
      <c r="G69" s="43" t="s">
        <v>86</v>
      </c>
      <c r="H69" s="54">
        <v>18</v>
      </c>
      <c r="I69" s="55">
        <f>ROUND(0,2)</f>
        <v>0</v>
      </c>
      <c r="J69" s="56">
        <f>ROUND(I69*H69,2)</f>
        <v>0</v>
      </c>
      <c r="K69" s="57">
        <v>0.20999999999999999</v>
      </c>
      <c r="L69" s="58">
        <f>IF(ISNUMBER(K69),ROUND(J69*(K69+1),2),0)</f>
        <v>0</v>
      </c>
      <c r="M69" s="12"/>
      <c r="N69" s="2"/>
      <c r="O69" s="2"/>
      <c r="P69" s="2"/>
      <c r="Q69" s="33">
        <f>IF(ISNUMBER(K69),IF(H69&gt;0,IF(I69&gt;0,J69,0),0),0)</f>
        <v>0</v>
      </c>
      <c r="R69" s="27">
        <f>IF(ISNUMBER(K69)=FALSE,J69,0)</f>
        <v>0</v>
      </c>
    </row>
    <row r="70">
      <c r="A70" s="9"/>
      <c r="B70" s="48" t="s">
        <v>48</v>
      </c>
      <c r="C70" s="1"/>
      <c r="D70" s="1"/>
      <c r="E70" s="49" t="s">
        <v>141</v>
      </c>
      <c r="F70" s="1"/>
      <c r="G70" s="1"/>
      <c r="H70" s="40"/>
      <c r="I70" s="1"/>
      <c r="J70" s="40"/>
      <c r="K70" s="1"/>
      <c r="L70" s="1"/>
      <c r="M70" s="12"/>
      <c r="N70" s="2"/>
      <c r="O70" s="2"/>
      <c r="P70" s="2"/>
      <c r="Q70" s="2"/>
    </row>
    <row r="71">
      <c r="A71" s="9"/>
      <c r="B71" s="48" t="s">
        <v>50</v>
      </c>
      <c r="C71" s="1"/>
      <c r="D71" s="1"/>
      <c r="E71" s="49" t="s">
        <v>142</v>
      </c>
      <c r="F71" s="1"/>
      <c r="G71" s="1"/>
      <c r="H71" s="40"/>
      <c r="I71" s="1"/>
      <c r="J71" s="40"/>
      <c r="K71" s="1"/>
      <c r="L71" s="1"/>
      <c r="M71" s="12"/>
      <c r="N71" s="2"/>
      <c r="O71" s="2"/>
      <c r="P71" s="2"/>
      <c r="Q71" s="2"/>
    </row>
    <row r="72">
      <c r="A72" s="9"/>
      <c r="B72" s="48" t="s">
        <v>52</v>
      </c>
      <c r="C72" s="1"/>
      <c r="D72" s="1"/>
      <c r="E72" s="49" t="s">
        <v>143</v>
      </c>
      <c r="F72" s="1"/>
      <c r="G72" s="1"/>
      <c r="H72" s="40"/>
      <c r="I72" s="1"/>
      <c r="J72" s="40"/>
      <c r="K72" s="1"/>
      <c r="L72" s="1"/>
      <c r="M72" s="12"/>
      <c r="N72" s="2"/>
      <c r="O72" s="2"/>
      <c r="P72" s="2"/>
      <c r="Q72" s="2"/>
    </row>
    <row r="73" thickBot="1">
      <c r="A73" s="9"/>
      <c r="B73" s="50" t="s">
        <v>54</v>
      </c>
      <c r="C73" s="51"/>
      <c r="D73" s="51"/>
      <c r="E73" s="52" t="s">
        <v>55</v>
      </c>
      <c r="F73" s="51"/>
      <c r="G73" s="51"/>
      <c r="H73" s="53"/>
      <c r="I73" s="51"/>
      <c r="J73" s="53"/>
      <c r="K73" s="51"/>
      <c r="L73" s="51"/>
      <c r="M73" s="12"/>
      <c r="N73" s="2"/>
      <c r="O73" s="2"/>
      <c r="P73" s="2"/>
      <c r="Q73" s="2"/>
    </row>
    <row r="74" thickTop="1">
      <c r="A74" s="9"/>
      <c r="B74" s="41">
        <v>11</v>
      </c>
      <c r="C74" s="42" t="s">
        <v>144</v>
      </c>
      <c r="D74" s="42" t="s">
        <v>3</v>
      </c>
      <c r="E74" s="42" t="s">
        <v>145</v>
      </c>
      <c r="F74" s="42" t="s">
        <v>3</v>
      </c>
      <c r="G74" s="43" t="s">
        <v>86</v>
      </c>
      <c r="H74" s="54">
        <v>15</v>
      </c>
      <c r="I74" s="55">
        <f>ROUND(0,2)</f>
        <v>0</v>
      </c>
      <c r="J74" s="56">
        <f>ROUND(I74*H74,2)</f>
        <v>0</v>
      </c>
      <c r="K74" s="57">
        <v>0.20999999999999999</v>
      </c>
      <c r="L74" s="58">
        <f>IF(ISNUMBER(K74),ROUND(J74*(K74+1),2),0)</f>
        <v>0</v>
      </c>
      <c r="M74" s="12"/>
      <c r="N74" s="2"/>
      <c r="O74" s="2"/>
      <c r="P74" s="2"/>
      <c r="Q74" s="33">
        <f>IF(ISNUMBER(K74),IF(H74&gt;0,IF(I74&gt;0,J74,0),0),0)</f>
        <v>0</v>
      </c>
      <c r="R74" s="27">
        <f>IF(ISNUMBER(K74)=FALSE,J74,0)</f>
        <v>0</v>
      </c>
    </row>
    <row r="75">
      <c r="A75" s="9"/>
      <c r="B75" s="48" t="s">
        <v>48</v>
      </c>
      <c r="C75" s="1"/>
      <c r="D75" s="1"/>
      <c r="E75" s="49" t="s">
        <v>146</v>
      </c>
      <c r="F75" s="1"/>
      <c r="G75" s="1"/>
      <c r="H75" s="40"/>
      <c r="I75" s="1"/>
      <c r="J75" s="40"/>
      <c r="K75" s="1"/>
      <c r="L75" s="1"/>
      <c r="M75" s="12"/>
      <c r="N75" s="2"/>
      <c r="O75" s="2"/>
      <c r="P75" s="2"/>
      <c r="Q75" s="2"/>
    </row>
    <row r="76">
      <c r="A76" s="9"/>
      <c r="B76" s="48" t="s">
        <v>50</v>
      </c>
      <c r="C76" s="1"/>
      <c r="D76" s="1"/>
      <c r="E76" s="49" t="s">
        <v>147</v>
      </c>
      <c r="F76" s="1"/>
      <c r="G76" s="1"/>
      <c r="H76" s="40"/>
      <c r="I76" s="1"/>
      <c r="J76" s="40"/>
      <c r="K76" s="1"/>
      <c r="L76" s="1"/>
      <c r="M76" s="12"/>
      <c r="N76" s="2"/>
      <c r="O76" s="2"/>
      <c r="P76" s="2"/>
      <c r="Q76" s="2"/>
    </row>
    <row r="77">
      <c r="A77" s="9"/>
      <c r="B77" s="48" t="s">
        <v>52</v>
      </c>
      <c r="C77" s="1"/>
      <c r="D77" s="1"/>
      <c r="E77" s="49" t="s">
        <v>143</v>
      </c>
      <c r="F77" s="1"/>
      <c r="G77" s="1"/>
      <c r="H77" s="40"/>
      <c r="I77" s="1"/>
      <c r="J77" s="40"/>
      <c r="K77" s="1"/>
      <c r="L77" s="1"/>
      <c r="M77" s="12"/>
      <c r="N77" s="2"/>
      <c r="O77" s="2"/>
      <c r="P77" s="2"/>
      <c r="Q77" s="2"/>
    </row>
    <row r="78" thickBot="1">
      <c r="A78" s="9"/>
      <c r="B78" s="50" t="s">
        <v>54</v>
      </c>
      <c r="C78" s="51"/>
      <c r="D78" s="51"/>
      <c r="E78" s="52" t="s">
        <v>55</v>
      </c>
      <c r="F78" s="51"/>
      <c r="G78" s="51"/>
      <c r="H78" s="53"/>
      <c r="I78" s="51"/>
      <c r="J78" s="53"/>
      <c r="K78" s="51"/>
      <c r="L78" s="51"/>
      <c r="M78" s="12"/>
      <c r="N78" s="2"/>
      <c r="O78" s="2"/>
      <c r="P78" s="2"/>
      <c r="Q78" s="2"/>
    </row>
    <row r="79" thickTop="1">
      <c r="A79" s="9"/>
      <c r="B79" s="41">
        <v>12</v>
      </c>
      <c r="C79" s="42" t="s">
        <v>148</v>
      </c>
      <c r="D79" s="42" t="s">
        <v>3</v>
      </c>
      <c r="E79" s="42" t="s">
        <v>149</v>
      </c>
      <c r="F79" s="42" t="s">
        <v>3</v>
      </c>
      <c r="G79" s="43" t="s">
        <v>150</v>
      </c>
      <c r="H79" s="54">
        <v>0.12</v>
      </c>
      <c r="I79" s="55">
        <f>ROUND(0,2)</f>
        <v>0</v>
      </c>
      <c r="J79" s="56">
        <f>ROUND(I79*H79,2)</f>
        <v>0</v>
      </c>
      <c r="K79" s="57">
        <v>0.20999999999999999</v>
      </c>
      <c r="L79" s="58">
        <f>IF(ISNUMBER(K79),ROUND(J79*(K79+1),2),0)</f>
        <v>0</v>
      </c>
      <c r="M79" s="12"/>
      <c r="N79" s="2"/>
      <c r="O79" s="2"/>
      <c r="P79" s="2"/>
      <c r="Q79" s="33">
        <f>IF(ISNUMBER(K79),IF(H79&gt;0,IF(I79&gt;0,J79,0),0),0)</f>
        <v>0</v>
      </c>
      <c r="R79" s="27">
        <f>IF(ISNUMBER(K79)=FALSE,J79,0)</f>
        <v>0</v>
      </c>
    </row>
    <row r="80">
      <c r="A80" s="9"/>
      <c r="B80" s="48" t="s">
        <v>48</v>
      </c>
      <c r="C80" s="1"/>
      <c r="D80" s="1"/>
      <c r="E80" s="49" t="s">
        <v>151</v>
      </c>
      <c r="F80" s="1"/>
      <c r="G80" s="1"/>
      <c r="H80" s="40"/>
      <c r="I80" s="1"/>
      <c r="J80" s="40"/>
      <c r="K80" s="1"/>
      <c r="L80" s="1"/>
      <c r="M80" s="12"/>
      <c r="N80" s="2"/>
      <c r="O80" s="2"/>
      <c r="P80" s="2"/>
      <c r="Q80" s="2"/>
    </row>
    <row r="81">
      <c r="A81" s="9"/>
      <c r="B81" s="48" t="s">
        <v>50</v>
      </c>
      <c r="C81" s="1"/>
      <c r="D81" s="1"/>
      <c r="E81" s="49" t="s">
        <v>152</v>
      </c>
      <c r="F81" s="1"/>
      <c r="G81" s="1"/>
      <c r="H81" s="40"/>
      <c r="I81" s="1"/>
      <c r="J81" s="40"/>
      <c r="K81" s="1"/>
      <c r="L81" s="1"/>
      <c r="M81" s="12"/>
      <c r="N81" s="2"/>
      <c r="O81" s="2"/>
      <c r="P81" s="2"/>
      <c r="Q81" s="2"/>
    </row>
    <row r="82">
      <c r="A82" s="9"/>
      <c r="B82" s="48" t="s">
        <v>52</v>
      </c>
      <c r="C82" s="1"/>
      <c r="D82" s="1"/>
      <c r="E82" s="49" t="s">
        <v>153</v>
      </c>
      <c r="F82" s="1"/>
      <c r="G82" s="1"/>
      <c r="H82" s="40"/>
      <c r="I82" s="1"/>
      <c r="J82" s="40"/>
      <c r="K82" s="1"/>
      <c r="L82" s="1"/>
      <c r="M82" s="12"/>
      <c r="N82" s="2"/>
      <c r="O82" s="2"/>
      <c r="P82" s="2"/>
      <c r="Q82" s="2"/>
    </row>
    <row r="83" thickBot="1">
      <c r="A83" s="9"/>
      <c r="B83" s="50" t="s">
        <v>54</v>
      </c>
      <c r="C83" s="51"/>
      <c r="D83" s="51"/>
      <c r="E83" s="52" t="s">
        <v>55</v>
      </c>
      <c r="F83" s="51"/>
      <c r="G83" s="51"/>
      <c r="H83" s="53"/>
      <c r="I83" s="51"/>
      <c r="J83" s="53"/>
      <c r="K83" s="51"/>
      <c r="L83" s="51"/>
      <c r="M83" s="12"/>
      <c r="N83" s="2"/>
      <c r="O83" s="2"/>
      <c r="P83" s="2"/>
      <c r="Q83" s="2"/>
    </row>
    <row r="84" thickTop="1" thickBot="1" ht="25" customHeight="1">
      <c r="A84" s="9"/>
      <c r="B84" s="1"/>
      <c r="C84" s="59">
        <v>9</v>
      </c>
      <c r="D84" s="1"/>
      <c r="E84" s="59" t="s">
        <v>101</v>
      </c>
      <c r="F84" s="1"/>
      <c r="G84" s="60" t="s">
        <v>93</v>
      </c>
      <c r="H84" s="61">
        <f>J59+J64+J69+J74+J79</f>
        <v>0</v>
      </c>
      <c r="I84" s="60" t="s">
        <v>94</v>
      </c>
      <c r="J84" s="62">
        <f>(L84-H84)</f>
        <v>0</v>
      </c>
      <c r="K84" s="60" t="s">
        <v>95</v>
      </c>
      <c r="L84" s="63">
        <f>L59+L64+L69+L74+L79</f>
        <v>0</v>
      </c>
      <c r="M84" s="12"/>
      <c r="N84" s="2"/>
      <c r="O84" s="2"/>
      <c r="P84" s="2"/>
      <c r="Q84" s="33">
        <f>0+Q59+Q64+Q69+Q74+Q79</f>
        <v>0</v>
      </c>
      <c r="R84" s="27">
        <f>0+R59+R64+R69+R74+R79</f>
        <v>0</v>
      </c>
      <c r="S84" s="64">
        <f>Q84*(1+J84)+R84</f>
        <v>0</v>
      </c>
    </row>
    <row r="85" thickTop="1" thickBot="1" ht="25" customHeight="1">
      <c r="A85" s="9"/>
      <c r="B85" s="65"/>
      <c r="C85" s="65"/>
      <c r="D85" s="65"/>
      <c r="E85" s="65"/>
      <c r="F85" s="65"/>
      <c r="G85" s="66" t="s">
        <v>96</v>
      </c>
      <c r="H85" s="67">
        <f>J59+J64+J69+J74+J79</f>
        <v>0</v>
      </c>
      <c r="I85" s="66" t="s">
        <v>97</v>
      </c>
      <c r="J85" s="68">
        <f>0+J84</f>
        <v>0</v>
      </c>
      <c r="K85" s="66" t="s">
        <v>98</v>
      </c>
      <c r="L85" s="69">
        <f>L59+L64+L69+L74+L79</f>
        <v>0</v>
      </c>
      <c r="M85" s="12"/>
      <c r="N85" s="2"/>
      <c r="O85" s="2"/>
      <c r="P85" s="2"/>
      <c r="Q85" s="2"/>
    </row>
    <row r="86">
      <c r="A86" s="13"/>
      <c r="B86" s="4"/>
      <c r="C86" s="4"/>
      <c r="D86" s="4"/>
      <c r="E86" s="4"/>
      <c r="F86" s="4"/>
      <c r="G86" s="4"/>
      <c r="H86" s="70"/>
      <c r="I86" s="4"/>
      <c r="J86" s="70"/>
      <c r="K86" s="4"/>
      <c r="L86" s="4"/>
      <c r="M86" s="14"/>
      <c r="N86" s="2"/>
      <c r="O86" s="2"/>
      <c r="P86" s="2"/>
      <c r="Q86" s="2"/>
    </row>
    <row r="87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2"/>
      <c r="O87" s="2"/>
      <c r="P87" s="2"/>
      <c r="Q87" s="2"/>
    </row>
  </sheetData>
  <mergeCells count="59">
    <mergeCell ref="B37:D37"/>
    <mergeCell ref="B38:D38"/>
    <mergeCell ref="B39:D39"/>
    <mergeCell ref="B40:D40"/>
    <mergeCell ref="B42:D42"/>
    <mergeCell ref="B43:D43"/>
    <mergeCell ref="B44:D44"/>
    <mergeCell ref="B45:D45"/>
    <mergeCell ref="B47:D47"/>
    <mergeCell ref="B48:D48"/>
    <mergeCell ref="B49:D49"/>
    <mergeCell ref="B50:D50"/>
    <mergeCell ref="B52:D52"/>
    <mergeCell ref="B53:D53"/>
    <mergeCell ref="B54:D54"/>
    <mergeCell ref="B55:D55"/>
    <mergeCell ref="B60:D60"/>
    <mergeCell ref="B61:D61"/>
    <mergeCell ref="B62:D62"/>
    <mergeCell ref="B63:D63"/>
    <mergeCell ref="B65:D65"/>
    <mergeCell ref="B66:D66"/>
    <mergeCell ref="B67:D67"/>
    <mergeCell ref="B68:D68"/>
    <mergeCell ref="B70:D70"/>
    <mergeCell ref="B71:D71"/>
    <mergeCell ref="B72:D72"/>
    <mergeCell ref="B73:D73"/>
    <mergeCell ref="B75:D75"/>
    <mergeCell ref="B76:D76"/>
    <mergeCell ref="B77:D77"/>
    <mergeCell ref="B78:D78"/>
    <mergeCell ref="B80:D80"/>
    <mergeCell ref="B81:D81"/>
    <mergeCell ref="B82:D82"/>
    <mergeCell ref="B83:D83"/>
    <mergeCell ref="B58:L58"/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0:D20"/>
    <mergeCell ref="B21:D21"/>
    <mergeCell ref="B24:C25"/>
    <mergeCell ref="B27:L27"/>
    <mergeCell ref="B29:D29"/>
    <mergeCell ref="B30:D30"/>
    <mergeCell ref="B31:D31"/>
    <mergeCell ref="B32:D32"/>
    <mergeCell ref="B35:L35"/>
    <mergeCell ref="B22:D22"/>
  </mergeCells>
  <pageMargins left="0.39375" right="0.39375" top="0.5902778" bottom="0.39375" header="0.1965278" footer="0.1576389"/>
  <pageSetup paperSize="9" orientation="portrait" fitToHeight="0"/>
  <headerFooter>
    <oddFooter>&amp;LOTSKP 2023&amp;R&amp;P/&amp;N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 codeName="________cm">
    <pageSetUpPr fitToPage="1"/>
  </sheetPr>
  <sheetViews>
    <sheetView workbookViewId="0">
      <selection activeCell="A1" sqref="A1:A2"/>
    </sheetView>
  </sheetViews>
  <sheetFormatPr defaultRowHeight="12.75"/>
  <cols>
    <col min="1" max="1" width="4.710938"/>
    <col min="2" max="2" width="5.710938"/>
    <col min="3" max="3" width="11.71094"/>
    <col min="4" max="4" width="5.710938"/>
    <col min="5" max="5" width="80.71094"/>
    <col min="6" max="6" width="9.140625" hidden="1"/>
    <col min="7" max="7" width="20.71094"/>
    <col min="8" max="12" width="22.71094"/>
    <col min="13" max="13" width="4.710938"/>
    <col min="17" max="19" width="9.140625" hidden="1"/>
  </cols>
  <sheetData>
    <row r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27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28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</row>
    <row r="6" ht="34" customHeight="1">
      <c r="A6" s="9"/>
      <c r="B6" s="29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2"/>
      <c r="N6" s="2"/>
      <c r="O6" s="2"/>
      <c r="P6" s="2"/>
      <c r="Q6" s="2"/>
    </row>
    <row r="7">
      <c r="A7" s="13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4"/>
      <c r="N7" s="2"/>
      <c r="O7" s="2"/>
      <c r="P7" s="2"/>
      <c r="Q7" s="2"/>
    </row>
    <row r="8" ht="14" customHeight="1">
      <c r="A8" s="4"/>
      <c r="B8" s="30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>
      <c r="A10" s="15" t="s">
        <v>28</v>
      </c>
      <c r="B10" s="1"/>
      <c r="C10" s="16"/>
      <c r="D10" s="1"/>
      <c r="E10" s="1"/>
      <c r="F10" s="1"/>
      <c r="G10" s="17"/>
      <c r="H10" s="1"/>
      <c r="I10" s="31" t="s">
        <v>29</v>
      </c>
      <c r="J10" s="32">
        <f>H53+H136+H159+H172+H245+H268+H341</f>
        <v>0</v>
      </c>
      <c r="K10" s="1"/>
      <c r="L10" s="1"/>
      <c r="M10" s="12"/>
      <c r="N10" s="2"/>
      <c r="O10" s="2"/>
      <c r="P10" s="2"/>
      <c r="Q10" s="2"/>
    </row>
    <row r="11" ht="16" customHeight="1">
      <c r="A11" s="18" t="s">
        <v>154</v>
      </c>
      <c r="B11" s="1"/>
      <c r="C11" s="1"/>
      <c r="D11" s="1"/>
      <c r="E11" s="1"/>
      <c r="F11" s="1"/>
      <c r="G11" s="31"/>
      <c r="H11" s="1"/>
      <c r="I11" s="31" t="s">
        <v>31</v>
      </c>
      <c r="J11" s="32">
        <f>L53+L136+L159+L172+L245+L268+L341</f>
        <v>0</v>
      </c>
      <c r="K11" s="1"/>
      <c r="L11" s="1"/>
      <c r="M11" s="12"/>
      <c r="N11" s="2"/>
      <c r="O11" s="2"/>
      <c r="P11" s="2"/>
      <c r="Q11" s="33">
        <f>IF(SUM(K20:K26)&gt;0,ROUND(SUM(S20:S26)/SUM(K20:K26)-1,8),0)</f>
        <v>0</v>
      </c>
      <c r="R11" s="27">
        <f>AVERAGE(J52,J135,J158,J171,J244,J267,J340)</f>
        <v>0</v>
      </c>
      <c r="S11" s="27">
        <f>J10*(1+Q11)</f>
        <v>0</v>
      </c>
    </row>
    <row r="12">
      <c r="A12" s="15" t="s">
        <v>7</v>
      </c>
      <c r="B12" s="1"/>
      <c r="C12" s="16"/>
      <c r="D12" s="1"/>
      <c r="E12" s="1"/>
      <c r="F12" s="1"/>
      <c r="G12" s="17"/>
      <c r="H12" s="1"/>
      <c r="I12" s="1"/>
      <c r="J12" s="1"/>
      <c r="K12" s="1"/>
      <c r="L12" s="1"/>
      <c r="M12" s="12"/>
      <c r="N12" s="2"/>
      <c r="O12" s="2"/>
      <c r="P12" s="2"/>
      <c r="Q12" s="2"/>
    </row>
    <row r="13" ht="16" customHeight="1">
      <c r="A13" s="18" t="str">
        <f>Souhrn!A13</f>
        <v/>
      </c>
      <c r="B13" s="1"/>
      <c r="C13" s="1"/>
      <c r="D13" s="1"/>
      <c r="E13" s="1"/>
      <c r="F13" s="1"/>
      <c r="G13" s="31"/>
      <c r="H13" s="1"/>
      <c r="I13" s="31" t="s">
        <v>9</v>
      </c>
      <c r="J13" s="16"/>
      <c r="K13" s="1"/>
      <c r="L13" s="1"/>
      <c r="M13" s="12"/>
      <c r="N13" s="2"/>
      <c r="O13" s="2"/>
      <c r="P13" s="2"/>
      <c r="Q13" s="2"/>
    </row>
    <row r="14">
      <c r="A14" s="9"/>
      <c r="B14" s="1"/>
      <c r="C14" s="1"/>
      <c r="D14" s="1"/>
      <c r="E14" s="1"/>
      <c r="F14" s="1"/>
      <c r="G14" s="1"/>
      <c r="H14" s="1"/>
      <c r="I14" s="31" t="s">
        <v>11</v>
      </c>
      <c r="J14" s="16"/>
      <c r="K14" s="1"/>
      <c r="L14" s="1"/>
      <c r="M14" s="12"/>
      <c r="N14" s="2"/>
      <c r="O14" s="2"/>
      <c r="P14" s="2"/>
      <c r="Q14" s="2"/>
    </row>
    <row r="15" hidden="1">
      <c r="A15" s="9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2"/>
      <c r="N15" s="2"/>
      <c r="O15" s="2"/>
      <c r="P15" s="2"/>
      <c r="Q15" s="2"/>
    </row>
    <row r="16" ht="10" customHeight="1">
      <c r="A16" s="13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4"/>
      <c r="N16" s="2"/>
      <c r="O16" s="2"/>
      <c r="P16" s="2"/>
      <c r="Q16" s="2"/>
    </row>
    <row r="17" ht="14" customHeight="1">
      <c r="A17" s="4"/>
      <c r="B17" s="28" t="s">
        <v>32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9"/>
      <c r="B19" s="34" t="s">
        <v>33</v>
      </c>
      <c r="C19" s="34"/>
      <c r="D19" s="34"/>
      <c r="E19" s="34" t="s">
        <v>34</v>
      </c>
      <c r="F19" s="34"/>
      <c r="G19" s="35"/>
      <c r="H19" s="22"/>
      <c r="I19" s="22"/>
      <c r="J19" s="22"/>
      <c r="K19" s="22" t="s">
        <v>16</v>
      </c>
      <c r="L19" s="22" t="s">
        <v>17</v>
      </c>
      <c r="M19" s="12"/>
      <c r="N19" s="2"/>
      <c r="O19" s="2"/>
      <c r="P19" s="2"/>
      <c r="Q19" s="2"/>
    </row>
    <row r="20">
      <c r="A20" s="9"/>
      <c r="B20" s="36">
        <v>0</v>
      </c>
      <c r="C20" s="1"/>
      <c r="D20" s="1"/>
      <c r="E20" s="37" t="s">
        <v>35</v>
      </c>
      <c r="F20" s="1"/>
      <c r="G20" s="1"/>
      <c r="H20" s="1"/>
      <c r="I20" s="1"/>
      <c r="J20" s="1"/>
      <c r="K20" s="38">
        <f>H53</f>
        <v>0</v>
      </c>
      <c r="L20" s="38">
        <f>L53</f>
        <v>0</v>
      </c>
      <c r="M20" s="12"/>
      <c r="N20" s="2"/>
      <c r="O20" s="2"/>
      <c r="P20" s="2"/>
      <c r="Q20" s="2"/>
      <c r="S20" s="27">
        <f>S52</f>
        <v>0</v>
      </c>
    </row>
    <row r="21">
      <c r="A21" s="9"/>
      <c r="B21" s="36">
        <v>1</v>
      </c>
      <c r="C21" s="1"/>
      <c r="D21" s="1"/>
      <c r="E21" s="37" t="s">
        <v>100</v>
      </c>
      <c r="F21" s="1"/>
      <c r="G21" s="1"/>
      <c r="H21" s="1"/>
      <c r="I21" s="1"/>
      <c r="J21" s="1"/>
      <c r="K21" s="38">
        <f>H136</f>
        <v>0</v>
      </c>
      <c r="L21" s="38">
        <f>L136</f>
        <v>0</v>
      </c>
      <c r="M21" s="12"/>
      <c r="N21" s="2"/>
      <c r="O21" s="2"/>
      <c r="P21" s="2"/>
      <c r="Q21" s="2"/>
      <c r="S21" s="27">
        <f>S135</f>
        <v>0</v>
      </c>
    </row>
    <row r="22">
      <c r="A22" s="9"/>
      <c r="B22" s="36">
        <v>2</v>
      </c>
      <c r="C22" s="1"/>
      <c r="D22" s="1"/>
      <c r="E22" s="37" t="s">
        <v>155</v>
      </c>
      <c r="F22" s="1"/>
      <c r="G22" s="1"/>
      <c r="H22" s="1"/>
      <c r="I22" s="1"/>
      <c r="J22" s="1"/>
      <c r="K22" s="38">
        <f>H159</f>
        <v>0</v>
      </c>
      <c r="L22" s="38">
        <f>L159</f>
        <v>0</v>
      </c>
      <c r="M22" s="12"/>
      <c r="N22" s="2"/>
      <c r="O22" s="2"/>
      <c r="P22" s="2"/>
      <c r="Q22" s="2"/>
      <c r="S22" s="27">
        <f>S158</f>
        <v>0</v>
      </c>
    </row>
    <row r="23">
      <c r="A23" s="9"/>
      <c r="B23" s="36">
        <v>4</v>
      </c>
      <c r="C23" s="1"/>
      <c r="D23" s="1"/>
      <c r="E23" s="37" t="s">
        <v>156</v>
      </c>
      <c r="F23" s="1"/>
      <c r="G23" s="1"/>
      <c r="H23" s="1"/>
      <c r="I23" s="1"/>
      <c r="J23" s="1"/>
      <c r="K23" s="38">
        <f>H172</f>
        <v>0</v>
      </c>
      <c r="L23" s="38">
        <f>L172</f>
        <v>0</v>
      </c>
      <c r="M23" s="12"/>
      <c r="N23" s="2"/>
      <c r="O23" s="2"/>
      <c r="P23" s="2"/>
      <c r="Q23" s="2"/>
      <c r="S23" s="27">
        <f>S171</f>
        <v>0</v>
      </c>
    </row>
    <row r="24">
      <c r="A24" s="9"/>
      <c r="B24" s="36">
        <v>5</v>
      </c>
      <c r="C24" s="1"/>
      <c r="D24" s="1"/>
      <c r="E24" s="37" t="s">
        <v>157</v>
      </c>
      <c r="F24" s="1"/>
      <c r="G24" s="1"/>
      <c r="H24" s="1"/>
      <c r="I24" s="1"/>
      <c r="J24" s="1"/>
      <c r="K24" s="38">
        <f>H245</f>
        <v>0</v>
      </c>
      <c r="L24" s="38">
        <f>L245</f>
        <v>0</v>
      </c>
      <c r="M24" s="12"/>
      <c r="N24" s="2"/>
      <c r="O24" s="2"/>
      <c r="P24" s="2"/>
      <c r="Q24" s="2"/>
      <c r="S24" s="27">
        <f>S244</f>
        <v>0</v>
      </c>
    </row>
    <row r="25">
      <c r="A25" s="9"/>
      <c r="B25" s="36">
        <v>8</v>
      </c>
      <c r="C25" s="1"/>
      <c r="D25" s="1"/>
      <c r="E25" s="37" t="s">
        <v>158</v>
      </c>
      <c r="F25" s="1"/>
      <c r="G25" s="1"/>
      <c r="H25" s="1"/>
      <c r="I25" s="1"/>
      <c r="J25" s="1"/>
      <c r="K25" s="38">
        <f>H268</f>
        <v>0</v>
      </c>
      <c r="L25" s="38">
        <f>L268</f>
        <v>0</v>
      </c>
      <c r="M25" s="72"/>
      <c r="N25" s="2"/>
      <c r="O25" s="2"/>
      <c r="P25" s="2"/>
      <c r="Q25" s="2"/>
      <c r="S25" s="27">
        <f>S267</f>
        <v>0</v>
      </c>
    </row>
    <row r="26">
      <c r="A26" s="9"/>
      <c r="B26" s="36">
        <v>9</v>
      </c>
      <c r="C26" s="1"/>
      <c r="D26" s="1"/>
      <c r="E26" s="37" t="s">
        <v>101</v>
      </c>
      <c r="F26" s="1"/>
      <c r="G26" s="1"/>
      <c r="H26" s="1"/>
      <c r="I26" s="1"/>
      <c r="J26" s="1"/>
      <c r="K26" s="38">
        <f>H341</f>
        <v>0</v>
      </c>
      <c r="L26" s="38">
        <f>L341</f>
        <v>0</v>
      </c>
      <c r="M26" s="72"/>
      <c r="N26" s="2"/>
      <c r="O26" s="2"/>
      <c r="P26" s="2"/>
      <c r="Q26" s="2"/>
      <c r="S26" s="27">
        <f>S340</f>
        <v>0</v>
      </c>
    </row>
    <row r="27">
      <c r="A27" s="13"/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74"/>
      <c r="N27" s="2"/>
      <c r="O27" s="2"/>
      <c r="P27" s="2"/>
      <c r="Q27" s="2"/>
    </row>
    <row r="28" ht="14" customHeight="1">
      <c r="A28" s="4"/>
      <c r="B28" s="28" t="s">
        <v>36</v>
      </c>
      <c r="C28" s="4"/>
      <c r="D28" s="4"/>
      <c r="E28" s="4"/>
      <c r="F28" s="4"/>
      <c r="G28" s="4"/>
      <c r="H28" s="4"/>
      <c r="I28" s="4"/>
      <c r="J28" s="4"/>
      <c r="K28" s="4"/>
      <c r="L28" s="4"/>
      <c r="M28" s="2"/>
      <c r="N28" s="2"/>
      <c r="O28" s="2"/>
      <c r="P28" s="2"/>
      <c r="Q28" s="2"/>
    </row>
    <row r="29" ht="18" customHeight="1">
      <c r="A29" s="6"/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1"/>
      <c r="N29" s="2"/>
      <c r="O29" s="2"/>
      <c r="P29" s="2"/>
      <c r="Q29" s="2"/>
    </row>
    <row r="30" ht="18" customHeight="1">
      <c r="A30" s="9"/>
      <c r="B30" s="34" t="s">
        <v>37</v>
      </c>
      <c r="C30" s="34" t="s">
        <v>33</v>
      </c>
      <c r="D30" s="34" t="s">
        <v>38</v>
      </c>
      <c r="E30" s="34" t="s">
        <v>34</v>
      </c>
      <c r="F30" s="34" t="s">
        <v>39</v>
      </c>
      <c r="G30" s="35" t="s">
        <v>40</v>
      </c>
      <c r="H30" s="22" t="s">
        <v>41</v>
      </c>
      <c r="I30" s="22" t="s">
        <v>42</v>
      </c>
      <c r="J30" s="22" t="s">
        <v>16</v>
      </c>
      <c r="K30" s="35" t="s">
        <v>43</v>
      </c>
      <c r="L30" s="22" t="s">
        <v>17</v>
      </c>
      <c r="M30" s="72"/>
      <c r="N30" s="2"/>
      <c r="O30" s="2"/>
      <c r="P30" s="2"/>
      <c r="Q30" s="2"/>
    </row>
    <row r="31" ht="40" customHeight="1">
      <c r="A31" s="9"/>
      <c r="B31" s="39" t="s">
        <v>44</v>
      </c>
      <c r="C31" s="1"/>
      <c r="D31" s="1"/>
      <c r="E31" s="1"/>
      <c r="F31" s="1"/>
      <c r="G31" s="1"/>
      <c r="H31" s="40"/>
      <c r="I31" s="1"/>
      <c r="J31" s="40"/>
      <c r="K31" s="1"/>
      <c r="L31" s="1"/>
      <c r="M31" s="12"/>
      <c r="N31" s="2"/>
      <c r="O31" s="2"/>
      <c r="P31" s="2"/>
      <c r="Q31" s="2"/>
    </row>
    <row r="32">
      <c r="A32" s="9"/>
      <c r="B32" s="41">
        <v>1</v>
      </c>
      <c r="C32" s="42" t="s">
        <v>159</v>
      </c>
      <c r="D32" s="42" t="s">
        <v>3</v>
      </c>
      <c r="E32" s="42" t="s">
        <v>104</v>
      </c>
      <c r="F32" s="42" t="s">
        <v>3</v>
      </c>
      <c r="G32" s="43" t="s">
        <v>150</v>
      </c>
      <c r="H32" s="44">
        <v>907</v>
      </c>
      <c r="I32" s="25">
        <f>ROUND(0,2)</f>
        <v>0</v>
      </c>
      <c r="J32" s="45">
        <f>ROUND(I32*H32,2)</f>
        <v>0</v>
      </c>
      <c r="K32" s="46">
        <v>0.20999999999999999</v>
      </c>
      <c r="L32" s="47">
        <f>IF(ISNUMBER(K32),ROUND(J32*(K32+1),2),0)</f>
        <v>0</v>
      </c>
      <c r="M32" s="12"/>
      <c r="N32" s="2"/>
      <c r="O32" s="2"/>
      <c r="P32" s="2"/>
      <c r="Q32" s="33">
        <f>IF(ISNUMBER(K32),IF(H32&gt;0,IF(I32&gt;0,J32,0),0),0)</f>
        <v>0</v>
      </c>
      <c r="R32" s="27">
        <f>IF(ISNUMBER(K32)=FALSE,J32,0)</f>
        <v>0</v>
      </c>
    </row>
    <row r="33">
      <c r="A33" s="9"/>
      <c r="B33" s="48" t="s">
        <v>48</v>
      </c>
      <c r="C33" s="1"/>
      <c r="D33" s="1"/>
      <c r="E33" s="49" t="s">
        <v>160</v>
      </c>
      <c r="F33" s="1"/>
      <c r="G33" s="1"/>
      <c r="H33" s="40"/>
      <c r="I33" s="1"/>
      <c r="J33" s="40"/>
      <c r="K33" s="1"/>
      <c r="L33" s="1"/>
      <c r="M33" s="12"/>
      <c r="N33" s="2"/>
      <c r="O33" s="2"/>
      <c r="P33" s="2"/>
      <c r="Q33" s="2"/>
    </row>
    <row r="34">
      <c r="A34" s="9"/>
      <c r="B34" s="48" t="s">
        <v>50</v>
      </c>
      <c r="C34" s="1"/>
      <c r="D34" s="1"/>
      <c r="E34" s="49" t="s">
        <v>161</v>
      </c>
      <c r="F34" s="1"/>
      <c r="G34" s="1"/>
      <c r="H34" s="40"/>
      <c r="I34" s="1"/>
      <c r="J34" s="40"/>
      <c r="K34" s="1"/>
      <c r="L34" s="1"/>
      <c r="M34" s="12"/>
      <c r="N34" s="2"/>
      <c r="O34" s="2"/>
      <c r="P34" s="2"/>
      <c r="Q34" s="2"/>
    </row>
    <row r="35">
      <c r="A35" s="9"/>
      <c r="B35" s="48" t="s">
        <v>52</v>
      </c>
      <c r="C35" s="1"/>
      <c r="D35" s="1"/>
      <c r="E35" s="49" t="s">
        <v>108</v>
      </c>
      <c r="F35" s="1"/>
      <c r="G35" s="1"/>
      <c r="H35" s="40"/>
      <c r="I35" s="1"/>
      <c r="J35" s="40"/>
      <c r="K35" s="1"/>
      <c r="L35" s="1"/>
      <c r="M35" s="12"/>
      <c r="N35" s="2"/>
      <c r="O35" s="2"/>
      <c r="P35" s="2"/>
      <c r="Q35" s="2"/>
    </row>
    <row r="36" thickBot="1">
      <c r="A36" s="9"/>
      <c r="B36" s="50" t="s">
        <v>54</v>
      </c>
      <c r="C36" s="51"/>
      <c r="D36" s="51"/>
      <c r="E36" s="52" t="s">
        <v>55</v>
      </c>
      <c r="F36" s="51"/>
      <c r="G36" s="51"/>
      <c r="H36" s="53"/>
      <c r="I36" s="51"/>
      <c r="J36" s="53"/>
      <c r="K36" s="51"/>
      <c r="L36" s="51"/>
      <c r="M36" s="12"/>
      <c r="N36" s="2"/>
      <c r="O36" s="2"/>
      <c r="P36" s="2"/>
      <c r="Q36" s="2"/>
    </row>
    <row r="37" thickTop="1">
      <c r="A37" s="9"/>
      <c r="B37" s="41">
        <v>2</v>
      </c>
      <c r="C37" s="42" t="s">
        <v>102</v>
      </c>
      <c r="D37" s="42" t="s">
        <v>3</v>
      </c>
      <c r="E37" s="42" t="s">
        <v>104</v>
      </c>
      <c r="F37" s="42" t="s">
        <v>3</v>
      </c>
      <c r="G37" s="43" t="s">
        <v>105</v>
      </c>
      <c r="H37" s="54">
        <v>485.834</v>
      </c>
      <c r="I37" s="55">
        <f>ROUND(0,2)</f>
        <v>0</v>
      </c>
      <c r="J37" s="56">
        <f>ROUND(I37*H37,2)</f>
        <v>0</v>
      </c>
      <c r="K37" s="57">
        <v>0.20999999999999999</v>
      </c>
      <c r="L37" s="58">
        <f>IF(ISNUMBER(K37),ROUND(J37*(K37+1),2),0)</f>
        <v>0</v>
      </c>
      <c r="M37" s="12"/>
      <c r="N37" s="2"/>
      <c r="O37" s="2"/>
      <c r="P37" s="2"/>
      <c r="Q37" s="33">
        <f>IF(ISNUMBER(K37),IF(H37&gt;0,IF(I37&gt;0,J37,0),0),0)</f>
        <v>0</v>
      </c>
      <c r="R37" s="27">
        <f>IF(ISNUMBER(K37)=FALSE,J37,0)</f>
        <v>0</v>
      </c>
    </row>
    <row r="38">
      <c r="A38" s="9"/>
      <c r="B38" s="48" t="s">
        <v>48</v>
      </c>
      <c r="C38" s="1"/>
      <c r="D38" s="1"/>
      <c r="E38" s="49" t="s">
        <v>162</v>
      </c>
      <c r="F38" s="1"/>
      <c r="G38" s="1"/>
      <c r="H38" s="40"/>
      <c r="I38" s="1"/>
      <c r="J38" s="40"/>
      <c r="K38" s="1"/>
      <c r="L38" s="1"/>
      <c r="M38" s="12"/>
      <c r="N38" s="2"/>
      <c r="O38" s="2"/>
      <c r="P38" s="2"/>
      <c r="Q38" s="2"/>
    </row>
    <row r="39">
      <c r="A39" s="9"/>
      <c r="B39" s="48" t="s">
        <v>50</v>
      </c>
      <c r="C39" s="1"/>
      <c r="D39" s="1"/>
      <c r="E39" s="49" t="s">
        <v>163</v>
      </c>
      <c r="F39" s="1"/>
      <c r="G39" s="1"/>
      <c r="H39" s="40"/>
      <c r="I39" s="1"/>
      <c r="J39" s="40"/>
      <c r="K39" s="1"/>
      <c r="L39" s="1"/>
      <c r="M39" s="12"/>
      <c r="N39" s="2"/>
      <c r="O39" s="2"/>
      <c r="P39" s="2"/>
      <c r="Q39" s="2"/>
    </row>
    <row r="40">
      <c r="A40" s="9"/>
      <c r="B40" s="48" t="s">
        <v>52</v>
      </c>
      <c r="C40" s="1"/>
      <c r="D40" s="1"/>
      <c r="E40" s="49" t="s">
        <v>108</v>
      </c>
      <c r="F40" s="1"/>
      <c r="G40" s="1"/>
      <c r="H40" s="40"/>
      <c r="I40" s="1"/>
      <c r="J40" s="40"/>
      <c r="K40" s="1"/>
      <c r="L40" s="1"/>
      <c r="M40" s="12"/>
      <c r="N40" s="2"/>
      <c r="O40" s="2"/>
      <c r="P40" s="2"/>
      <c r="Q40" s="2"/>
    </row>
    <row r="41" thickBot="1">
      <c r="A41" s="9"/>
      <c r="B41" s="50" t="s">
        <v>54</v>
      </c>
      <c r="C41" s="51"/>
      <c r="D41" s="51"/>
      <c r="E41" s="52" t="s">
        <v>55</v>
      </c>
      <c r="F41" s="51"/>
      <c r="G41" s="51"/>
      <c r="H41" s="53"/>
      <c r="I41" s="51"/>
      <c r="J41" s="53"/>
      <c r="K41" s="51"/>
      <c r="L41" s="51"/>
      <c r="M41" s="12"/>
      <c r="N41" s="2"/>
      <c r="O41" s="2"/>
      <c r="P41" s="2"/>
      <c r="Q41" s="2"/>
    </row>
    <row r="42" thickTop="1">
      <c r="A42" s="9"/>
      <c r="B42" s="41">
        <v>3</v>
      </c>
      <c r="C42" s="42" t="s">
        <v>102</v>
      </c>
      <c r="D42" s="42" t="s">
        <v>164</v>
      </c>
      <c r="E42" s="42" t="s">
        <v>104</v>
      </c>
      <c r="F42" s="42" t="s">
        <v>3</v>
      </c>
      <c r="G42" s="43" t="s">
        <v>105</v>
      </c>
      <c r="H42" s="54">
        <v>1890</v>
      </c>
      <c r="I42" s="55">
        <f>ROUND(0,2)</f>
        <v>0</v>
      </c>
      <c r="J42" s="56">
        <f>ROUND(I42*H42,2)</f>
        <v>0</v>
      </c>
      <c r="K42" s="57">
        <v>0.20999999999999999</v>
      </c>
      <c r="L42" s="58">
        <f>IF(ISNUMBER(K42),ROUND(J42*(K42+1),2),0)</f>
        <v>0</v>
      </c>
      <c r="M42" s="12"/>
      <c r="N42" s="2"/>
      <c r="O42" s="2"/>
      <c r="P42" s="2"/>
      <c r="Q42" s="33">
        <f>IF(ISNUMBER(K42),IF(H42&gt;0,IF(I42&gt;0,J42,0),0),0)</f>
        <v>0</v>
      </c>
      <c r="R42" s="27">
        <f>IF(ISNUMBER(K42)=FALSE,J42,0)</f>
        <v>0</v>
      </c>
    </row>
    <row r="43">
      <c r="A43" s="9"/>
      <c r="B43" s="48" t="s">
        <v>48</v>
      </c>
      <c r="C43" s="1"/>
      <c r="D43" s="1"/>
      <c r="E43" s="49" t="s">
        <v>165</v>
      </c>
      <c r="F43" s="1"/>
      <c r="G43" s="1"/>
      <c r="H43" s="40"/>
      <c r="I43" s="1"/>
      <c r="J43" s="40"/>
      <c r="K43" s="1"/>
      <c r="L43" s="1"/>
      <c r="M43" s="12"/>
      <c r="N43" s="2"/>
      <c r="O43" s="2"/>
      <c r="P43" s="2"/>
      <c r="Q43" s="2"/>
    </row>
    <row r="44">
      <c r="A44" s="9"/>
      <c r="B44" s="48" t="s">
        <v>50</v>
      </c>
      <c r="C44" s="1"/>
      <c r="D44" s="1"/>
      <c r="E44" s="49" t="s">
        <v>166</v>
      </c>
      <c r="F44" s="1"/>
      <c r="G44" s="1"/>
      <c r="H44" s="40"/>
      <c r="I44" s="1"/>
      <c r="J44" s="40"/>
      <c r="K44" s="1"/>
      <c r="L44" s="1"/>
      <c r="M44" s="12"/>
      <c r="N44" s="2"/>
      <c r="O44" s="2"/>
      <c r="P44" s="2"/>
      <c r="Q44" s="2"/>
    </row>
    <row r="45">
      <c r="A45" s="9"/>
      <c r="B45" s="48" t="s">
        <v>52</v>
      </c>
      <c r="C45" s="1"/>
      <c r="D45" s="1"/>
      <c r="E45" s="49" t="s">
        <v>108</v>
      </c>
      <c r="F45" s="1"/>
      <c r="G45" s="1"/>
      <c r="H45" s="40"/>
      <c r="I45" s="1"/>
      <c r="J45" s="40"/>
      <c r="K45" s="1"/>
      <c r="L45" s="1"/>
      <c r="M45" s="12"/>
      <c r="N45" s="2"/>
      <c r="O45" s="2"/>
      <c r="P45" s="2"/>
      <c r="Q45" s="2"/>
    </row>
    <row r="46" thickBot="1">
      <c r="A46" s="9"/>
      <c r="B46" s="50" t="s">
        <v>54</v>
      </c>
      <c r="C46" s="51"/>
      <c r="D46" s="51"/>
      <c r="E46" s="52" t="s">
        <v>55</v>
      </c>
      <c r="F46" s="51"/>
      <c r="G46" s="51"/>
      <c r="H46" s="53"/>
      <c r="I46" s="51"/>
      <c r="J46" s="53"/>
      <c r="K46" s="51"/>
      <c r="L46" s="51"/>
      <c r="M46" s="12"/>
      <c r="N46" s="2"/>
      <c r="O46" s="2"/>
      <c r="P46" s="2"/>
      <c r="Q46" s="2"/>
    </row>
    <row r="47" thickTop="1">
      <c r="A47" s="9"/>
      <c r="B47" s="41" t="s">
        <v>3</v>
      </c>
      <c r="C47" s="42" t="s">
        <v>102</v>
      </c>
      <c r="D47" s="42" t="s">
        <v>167</v>
      </c>
      <c r="E47" s="42" t="s">
        <v>104</v>
      </c>
      <c r="F47" s="42" t="s">
        <v>3</v>
      </c>
      <c r="G47" s="43" t="s">
        <v>105</v>
      </c>
      <c r="H47" s="54">
        <v>1360</v>
      </c>
      <c r="I47" s="55">
        <f>ROUND(0,2)</f>
        <v>0</v>
      </c>
      <c r="J47" s="56">
        <f>ROUND(I47*H47,2)</f>
        <v>0</v>
      </c>
      <c r="K47" s="57">
        <v>0.20999999999999999</v>
      </c>
      <c r="L47" s="58">
        <f>IF(ISNUMBER(K47),ROUND(J47*(K47+1),2),0)</f>
        <v>0</v>
      </c>
      <c r="M47" s="12"/>
      <c r="N47" s="2"/>
      <c r="O47" s="2"/>
      <c r="P47" s="2"/>
      <c r="Q47" s="33">
        <f>IF(ISNUMBER(K47),IF(H47&gt;0,IF(I47&gt;0,J47,0),0),0)</f>
        <v>0</v>
      </c>
      <c r="R47" s="27">
        <f>IF(ISNUMBER(K47)=FALSE,J47,0)</f>
        <v>0</v>
      </c>
    </row>
    <row r="48">
      <c r="A48" s="9"/>
      <c r="B48" s="48" t="s">
        <v>48</v>
      </c>
      <c r="C48" s="1"/>
      <c r="D48" s="1"/>
      <c r="E48" s="49" t="s">
        <v>168</v>
      </c>
      <c r="F48" s="1"/>
      <c r="G48" s="1"/>
      <c r="H48" s="40"/>
      <c r="I48" s="1"/>
      <c r="J48" s="40"/>
      <c r="K48" s="1"/>
      <c r="L48" s="1"/>
      <c r="M48" s="12"/>
      <c r="N48" s="2"/>
      <c r="O48" s="2"/>
      <c r="P48" s="2"/>
      <c r="Q48" s="2"/>
    </row>
    <row r="49">
      <c r="A49" s="9"/>
      <c r="B49" s="48" t="s">
        <v>50</v>
      </c>
      <c r="C49" s="1"/>
      <c r="D49" s="1"/>
      <c r="E49" s="49" t="s">
        <v>169</v>
      </c>
      <c r="F49" s="1"/>
      <c r="G49" s="1"/>
      <c r="H49" s="40"/>
      <c r="I49" s="1"/>
      <c r="J49" s="40"/>
      <c r="K49" s="1"/>
      <c r="L49" s="1"/>
      <c r="M49" s="12"/>
      <c r="N49" s="2"/>
      <c r="O49" s="2"/>
      <c r="P49" s="2"/>
      <c r="Q49" s="2"/>
    </row>
    <row r="50">
      <c r="A50" s="9"/>
      <c r="B50" s="48" t="s">
        <v>52</v>
      </c>
      <c r="C50" s="1"/>
      <c r="D50" s="1"/>
      <c r="E50" s="49" t="s">
        <v>108</v>
      </c>
      <c r="F50" s="1"/>
      <c r="G50" s="1"/>
      <c r="H50" s="40"/>
      <c r="I50" s="1"/>
      <c r="J50" s="40"/>
      <c r="K50" s="1"/>
      <c r="L50" s="1"/>
      <c r="M50" s="12"/>
      <c r="N50" s="2"/>
      <c r="O50" s="2"/>
      <c r="P50" s="2"/>
      <c r="Q50" s="2"/>
    </row>
    <row r="51" thickBot="1">
      <c r="A51" s="9"/>
      <c r="B51" s="50" t="s">
        <v>54</v>
      </c>
      <c r="C51" s="51"/>
      <c r="D51" s="51"/>
      <c r="E51" s="52" t="s">
        <v>55</v>
      </c>
      <c r="F51" s="51"/>
      <c r="G51" s="51"/>
      <c r="H51" s="53"/>
      <c r="I51" s="51"/>
      <c r="J51" s="53"/>
      <c r="K51" s="51"/>
      <c r="L51" s="51"/>
      <c r="M51" s="12"/>
      <c r="N51" s="2"/>
      <c r="O51" s="2"/>
      <c r="P51" s="2"/>
      <c r="Q51" s="2"/>
    </row>
    <row r="52" thickTop="1" thickBot="1" ht="25" customHeight="1">
      <c r="A52" s="9"/>
      <c r="B52" s="1"/>
      <c r="C52" s="59">
        <v>0</v>
      </c>
      <c r="D52" s="1"/>
      <c r="E52" s="59" t="s">
        <v>35</v>
      </c>
      <c r="F52" s="1"/>
      <c r="G52" s="60" t="s">
        <v>93</v>
      </c>
      <c r="H52" s="61">
        <f>J32+J37+J42+J47</f>
        <v>0</v>
      </c>
      <c r="I52" s="60" t="s">
        <v>94</v>
      </c>
      <c r="J52" s="62">
        <f>(L52-H52)</f>
        <v>0</v>
      </c>
      <c r="K52" s="60" t="s">
        <v>95</v>
      </c>
      <c r="L52" s="63">
        <f>L32+L37+L42+L47</f>
        <v>0</v>
      </c>
      <c r="M52" s="12"/>
      <c r="N52" s="2"/>
      <c r="O52" s="2"/>
      <c r="P52" s="2"/>
      <c r="Q52" s="33">
        <f>0+Q32+Q37+Q42+Q47</f>
        <v>0</v>
      </c>
      <c r="R52" s="27">
        <f>0+R32+R37+R42+R47</f>
        <v>0</v>
      </c>
      <c r="S52" s="64">
        <f>Q52*(1+J52)+R52</f>
        <v>0</v>
      </c>
    </row>
    <row r="53" thickTop="1" thickBot="1" ht="25" customHeight="1">
      <c r="A53" s="9"/>
      <c r="B53" s="65"/>
      <c r="C53" s="65"/>
      <c r="D53" s="65"/>
      <c r="E53" s="65"/>
      <c r="F53" s="65"/>
      <c r="G53" s="66" t="s">
        <v>96</v>
      </c>
      <c r="H53" s="67">
        <f>J32+J37+J42+J47</f>
        <v>0</v>
      </c>
      <c r="I53" s="66" t="s">
        <v>97</v>
      </c>
      <c r="J53" s="68">
        <f>0+J52</f>
        <v>0</v>
      </c>
      <c r="K53" s="66" t="s">
        <v>98</v>
      </c>
      <c r="L53" s="69">
        <f>L32+L37+L42+L47</f>
        <v>0</v>
      </c>
      <c r="M53" s="12"/>
      <c r="N53" s="2"/>
      <c r="O53" s="2"/>
      <c r="P53" s="2"/>
      <c r="Q53" s="2"/>
    </row>
    <row r="54" ht="40" customHeight="1">
      <c r="A54" s="9"/>
      <c r="B54" s="73" t="s">
        <v>109</v>
      </c>
      <c r="C54" s="1"/>
      <c r="D54" s="1"/>
      <c r="E54" s="1"/>
      <c r="F54" s="1"/>
      <c r="G54" s="1"/>
      <c r="H54" s="40"/>
      <c r="I54" s="1"/>
      <c r="J54" s="40"/>
      <c r="K54" s="1"/>
      <c r="L54" s="1"/>
      <c r="M54" s="12"/>
      <c r="N54" s="2"/>
      <c r="O54" s="2"/>
      <c r="P54" s="2"/>
      <c r="Q54" s="2"/>
    </row>
    <row r="55">
      <c r="A55" s="9"/>
      <c r="B55" s="41">
        <v>5</v>
      </c>
      <c r="C55" s="42" t="s">
        <v>170</v>
      </c>
      <c r="D55" s="42" t="s">
        <v>3</v>
      </c>
      <c r="E55" s="42" t="s">
        <v>171</v>
      </c>
      <c r="F55" s="42" t="s">
        <v>3</v>
      </c>
      <c r="G55" s="43" t="s">
        <v>112</v>
      </c>
      <c r="H55" s="44">
        <v>1690</v>
      </c>
      <c r="I55" s="25">
        <f>ROUND(0,2)</f>
        <v>0</v>
      </c>
      <c r="J55" s="45">
        <f>ROUND(I55*H55,2)</f>
        <v>0</v>
      </c>
      <c r="K55" s="46">
        <v>0.20999999999999999</v>
      </c>
      <c r="L55" s="47">
        <f>IF(ISNUMBER(K55),ROUND(J55*(K55+1),2),0)</f>
        <v>0</v>
      </c>
      <c r="M55" s="12"/>
      <c r="N55" s="2"/>
      <c r="O55" s="2"/>
      <c r="P55" s="2"/>
      <c r="Q55" s="33">
        <f>IF(ISNUMBER(K55),IF(H55&gt;0,IF(I55&gt;0,J55,0),0),0)</f>
        <v>0</v>
      </c>
      <c r="R55" s="27">
        <f>IF(ISNUMBER(K55)=FALSE,J55,0)</f>
        <v>0</v>
      </c>
    </row>
    <row r="56">
      <c r="A56" s="9"/>
      <c r="B56" s="48" t="s">
        <v>48</v>
      </c>
      <c r="C56" s="1"/>
      <c r="D56" s="1"/>
      <c r="E56" s="49" t="s">
        <v>172</v>
      </c>
      <c r="F56" s="1"/>
      <c r="G56" s="1"/>
      <c r="H56" s="40"/>
      <c r="I56" s="1"/>
      <c r="J56" s="40"/>
      <c r="K56" s="1"/>
      <c r="L56" s="1"/>
      <c r="M56" s="12"/>
      <c r="N56" s="2"/>
      <c r="O56" s="2"/>
      <c r="P56" s="2"/>
      <c r="Q56" s="2"/>
    </row>
    <row r="57">
      <c r="A57" s="9"/>
      <c r="B57" s="48" t="s">
        <v>50</v>
      </c>
      <c r="C57" s="1"/>
      <c r="D57" s="1"/>
      <c r="E57" s="49" t="s">
        <v>173</v>
      </c>
      <c r="F57" s="1"/>
      <c r="G57" s="1"/>
      <c r="H57" s="40"/>
      <c r="I57" s="1"/>
      <c r="J57" s="40"/>
      <c r="K57" s="1"/>
      <c r="L57" s="1"/>
      <c r="M57" s="12"/>
      <c r="N57" s="2"/>
      <c r="O57" s="2"/>
      <c r="P57" s="2"/>
      <c r="Q57" s="2"/>
    </row>
    <row r="58">
      <c r="A58" s="9"/>
      <c r="B58" s="48" t="s">
        <v>52</v>
      </c>
      <c r="C58" s="1"/>
      <c r="D58" s="1"/>
      <c r="E58" s="49" t="s">
        <v>174</v>
      </c>
      <c r="F58" s="1"/>
      <c r="G58" s="1"/>
      <c r="H58" s="40"/>
      <c r="I58" s="1"/>
      <c r="J58" s="40"/>
      <c r="K58" s="1"/>
      <c r="L58" s="1"/>
      <c r="M58" s="12"/>
      <c r="N58" s="2"/>
      <c r="O58" s="2"/>
      <c r="P58" s="2"/>
      <c r="Q58" s="2"/>
    </row>
    <row r="59" thickBot="1">
      <c r="A59" s="9"/>
      <c r="B59" s="50" t="s">
        <v>54</v>
      </c>
      <c r="C59" s="51"/>
      <c r="D59" s="51"/>
      <c r="E59" s="52" t="s">
        <v>55</v>
      </c>
      <c r="F59" s="51"/>
      <c r="G59" s="51"/>
      <c r="H59" s="53"/>
      <c r="I59" s="51"/>
      <c r="J59" s="53"/>
      <c r="K59" s="51"/>
      <c r="L59" s="51"/>
      <c r="M59" s="12"/>
      <c r="N59" s="2"/>
      <c r="O59" s="2"/>
      <c r="P59" s="2"/>
      <c r="Q59" s="2"/>
    </row>
    <row r="60" thickTop="1">
      <c r="A60" s="9"/>
      <c r="B60" s="41">
        <v>6</v>
      </c>
      <c r="C60" s="42" t="s">
        <v>175</v>
      </c>
      <c r="D60" s="42" t="s">
        <v>176</v>
      </c>
      <c r="E60" s="42" t="s">
        <v>177</v>
      </c>
      <c r="F60" s="42" t="s">
        <v>3</v>
      </c>
      <c r="G60" s="43" t="s">
        <v>86</v>
      </c>
      <c r="H60" s="54">
        <v>7</v>
      </c>
      <c r="I60" s="55">
        <f>ROUND(0,2)</f>
        <v>0</v>
      </c>
      <c r="J60" s="56">
        <f>ROUND(I60*H60,2)</f>
        <v>0</v>
      </c>
      <c r="K60" s="57">
        <v>0.20999999999999999</v>
      </c>
      <c r="L60" s="58">
        <f>IF(ISNUMBER(K60),ROUND(J60*(K60+1),2),0)</f>
        <v>0</v>
      </c>
      <c r="M60" s="12"/>
      <c r="N60" s="2"/>
      <c r="O60" s="2"/>
      <c r="P60" s="2"/>
      <c r="Q60" s="33">
        <f>IF(ISNUMBER(K60),IF(H60&gt;0,IF(I60&gt;0,J60,0),0),0)</f>
        <v>0</v>
      </c>
      <c r="R60" s="27">
        <f>IF(ISNUMBER(K60)=FALSE,J60,0)</f>
        <v>0</v>
      </c>
    </row>
    <row r="61">
      <c r="A61" s="9"/>
      <c r="B61" s="48" t="s">
        <v>48</v>
      </c>
      <c r="C61" s="1"/>
      <c r="D61" s="1"/>
      <c r="E61" s="49" t="s">
        <v>178</v>
      </c>
      <c r="F61" s="1"/>
      <c r="G61" s="1"/>
      <c r="H61" s="40"/>
      <c r="I61" s="1"/>
      <c r="J61" s="40"/>
      <c r="K61" s="1"/>
      <c r="L61" s="1"/>
      <c r="M61" s="12"/>
      <c r="N61" s="2"/>
      <c r="O61" s="2"/>
      <c r="P61" s="2"/>
      <c r="Q61" s="2"/>
    </row>
    <row r="62">
      <c r="A62" s="9"/>
      <c r="B62" s="48" t="s">
        <v>50</v>
      </c>
      <c r="C62" s="1"/>
      <c r="D62" s="1"/>
      <c r="E62" s="49" t="s">
        <v>179</v>
      </c>
      <c r="F62" s="1"/>
      <c r="G62" s="1"/>
      <c r="H62" s="40"/>
      <c r="I62" s="1"/>
      <c r="J62" s="40"/>
      <c r="K62" s="1"/>
      <c r="L62" s="1"/>
      <c r="M62" s="12"/>
      <c r="N62" s="2"/>
      <c r="O62" s="2"/>
      <c r="P62" s="2"/>
      <c r="Q62" s="2"/>
    </row>
    <row r="63">
      <c r="A63" s="9"/>
      <c r="B63" s="48" t="s">
        <v>52</v>
      </c>
      <c r="C63" s="1"/>
      <c r="D63" s="1"/>
      <c r="E63" s="49" t="s">
        <v>180</v>
      </c>
      <c r="F63" s="1"/>
      <c r="G63" s="1"/>
      <c r="H63" s="40"/>
      <c r="I63" s="1"/>
      <c r="J63" s="40"/>
      <c r="K63" s="1"/>
      <c r="L63" s="1"/>
      <c r="M63" s="12"/>
      <c r="N63" s="2"/>
      <c r="O63" s="2"/>
      <c r="P63" s="2"/>
      <c r="Q63" s="2"/>
    </row>
    <row r="64" thickBot="1">
      <c r="A64" s="9"/>
      <c r="B64" s="50" t="s">
        <v>54</v>
      </c>
      <c r="C64" s="51"/>
      <c r="D64" s="51"/>
      <c r="E64" s="52" t="s">
        <v>55</v>
      </c>
      <c r="F64" s="51"/>
      <c r="G64" s="51"/>
      <c r="H64" s="53"/>
      <c r="I64" s="51"/>
      <c r="J64" s="53"/>
      <c r="K64" s="51"/>
      <c r="L64" s="51"/>
      <c r="M64" s="12"/>
      <c r="N64" s="2"/>
      <c r="O64" s="2"/>
      <c r="P64" s="2"/>
      <c r="Q64" s="2"/>
    </row>
    <row r="65" thickTop="1">
      <c r="A65" s="9"/>
      <c r="B65" s="41" t="s">
        <v>3</v>
      </c>
      <c r="C65" s="42" t="s">
        <v>181</v>
      </c>
      <c r="D65" s="42" t="s">
        <v>3</v>
      </c>
      <c r="E65" s="42" t="s">
        <v>182</v>
      </c>
      <c r="F65" s="42" t="s">
        <v>3</v>
      </c>
      <c r="G65" s="43" t="s">
        <v>150</v>
      </c>
      <c r="H65" s="54">
        <v>680</v>
      </c>
      <c r="I65" s="55">
        <f>ROUND(0,2)</f>
        <v>0</v>
      </c>
      <c r="J65" s="56">
        <f>ROUND(I65*H65,2)</f>
        <v>0</v>
      </c>
      <c r="K65" s="57">
        <v>0.20999999999999999</v>
      </c>
      <c r="L65" s="58">
        <f>IF(ISNUMBER(K65),ROUND(J65*(K65+1),2),0)</f>
        <v>0</v>
      </c>
      <c r="M65" s="12"/>
      <c r="N65" s="2"/>
      <c r="O65" s="2"/>
      <c r="P65" s="2"/>
      <c r="Q65" s="33">
        <f>IF(ISNUMBER(K65),IF(H65&gt;0,IF(I65&gt;0,J65,0),0),0)</f>
        <v>0</v>
      </c>
      <c r="R65" s="27">
        <f>IF(ISNUMBER(K65)=FALSE,J65,0)</f>
        <v>0</v>
      </c>
    </row>
    <row r="66">
      <c r="A66" s="9"/>
      <c r="B66" s="48" t="s">
        <v>48</v>
      </c>
      <c r="C66" s="1"/>
      <c r="D66" s="1"/>
      <c r="E66" s="49" t="s">
        <v>183</v>
      </c>
      <c r="F66" s="1"/>
      <c r="G66" s="1"/>
      <c r="H66" s="40"/>
      <c r="I66" s="1"/>
      <c r="J66" s="40"/>
      <c r="K66" s="1"/>
      <c r="L66" s="1"/>
      <c r="M66" s="12"/>
      <c r="N66" s="2"/>
      <c r="O66" s="2"/>
      <c r="P66" s="2"/>
      <c r="Q66" s="2"/>
    </row>
    <row r="67">
      <c r="A67" s="9"/>
      <c r="B67" s="48" t="s">
        <v>50</v>
      </c>
      <c r="C67" s="1"/>
      <c r="D67" s="1"/>
      <c r="E67" s="49" t="s">
        <v>184</v>
      </c>
      <c r="F67" s="1"/>
      <c r="G67" s="1"/>
      <c r="H67" s="40"/>
      <c r="I67" s="1"/>
      <c r="J67" s="40"/>
      <c r="K67" s="1"/>
      <c r="L67" s="1"/>
      <c r="M67" s="12"/>
      <c r="N67" s="2"/>
      <c r="O67" s="2"/>
      <c r="P67" s="2"/>
      <c r="Q67" s="2"/>
    </row>
    <row r="68">
      <c r="A68" s="9"/>
      <c r="B68" s="48" t="s">
        <v>52</v>
      </c>
      <c r="C68" s="1"/>
      <c r="D68" s="1"/>
      <c r="E68" s="49" t="s">
        <v>185</v>
      </c>
      <c r="F68" s="1"/>
      <c r="G68" s="1"/>
      <c r="H68" s="40"/>
      <c r="I68" s="1"/>
      <c r="J68" s="40"/>
      <c r="K68" s="1"/>
      <c r="L68" s="1"/>
      <c r="M68" s="12"/>
      <c r="N68" s="2"/>
      <c r="O68" s="2"/>
      <c r="P68" s="2"/>
      <c r="Q68" s="2"/>
    </row>
    <row r="69" thickBot="1">
      <c r="A69" s="9"/>
      <c r="B69" s="50" t="s">
        <v>54</v>
      </c>
      <c r="C69" s="51"/>
      <c r="D69" s="51"/>
      <c r="E69" s="52" t="s">
        <v>55</v>
      </c>
      <c r="F69" s="51"/>
      <c r="G69" s="51"/>
      <c r="H69" s="53"/>
      <c r="I69" s="51"/>
      <c r="J69" s="53"/>
      <c r="K69" s="51"/>
      <c r="L69" s="51"/>
      <c r="M69" s="12"/>
      <c r="N69" s="2"/>
      <c r="O69" s="2"/>
      <c r="P69" s="2"/>
      <c r="Q69" s="2"/>
    </row>
    <row r="70" thickTop="1">
      <c r="A70" s="9"/>
      <c r="B70" s="41">
        <v>7</v>
      </c>
      <c r="C70" s="42" t="s">
        <v>186</v>
      </c>
      <c r="D70" s="42" t="s">
        <v>3</v>
      </c>
      <c r="E70" s="42" t="s">
        <v>187</v>
      </c>
      <c r="F70" s="42" t="s">
        <v>3</v>
      </c>
      <c r="G70" s="43" t="s">
        <v>131</v>
      </c>
      <c r="H70" s="54">
        <v>25</v>
      </c>
      <c r="I70" s="55">
        <f>ROUND(0,2)</f>
        <v>0</v>
      </c>
      <c r="J70" s="56">
        <f>ROUND(I70*H70,2)</f>
        <v>0</v>
      </c>
      <c r="K70" s="57">
        <v>0.20999999999999999</v>
      </c>
      <c r="L70" s="58">
        <f>IF(ISNUMBER(K70),ROUND(J70*(K70+1),2),0)</f>
        <v>0</v>
      </c>
      <c r="M70" s="12"/>
      <c r="N70" s="2"/>
      <c r="O70" s="2"/>
      <c r="P70" s="2"/>
      <c r="Q70" s="33">
        <f>IF(ISNUMBER(K70),IF(H70&gt;0,IF(I70&gt;0,J70,0),0),0)</f>
        <v>0</v>
      </c>
      <c r="R70" s="27">
        <f>IF(ISNUMBER(K70)=FALSE,J70,0)</f>
        <v>0</v>
      </c>
    </row>
    <row r="71">
      <c r="A71" s="9"/>
      <c r="B71" s="48" t="s">
        <v>48</v>
      </c>
      <c r="C71" s="1"/>
      <c r="D71" s="1"/>
      <c r="E71" s="49" t="s">
        <v>188</v>
      </c>
      <c r="F71" s="1"/>
      <c r="G71" s="1"/>
      <c r="H71" s="40"/>
      <c r="I71" s="1"/>
      <c r="J71" s="40"/>
      <c r="K71" s="1"/>
      <c r="L71" s="1"/>
      <c r="M71" s="12"/>
      <c r="N71" s="2"/>
      <c r="O71" s="2"/>
      <c r="P71" s="2"/>
      <c r="Q71" s="2"/>
    </row>
    <row r="72">
      <c r="A72" s="9"/>
      <c r="B72" s="48" t="s">
        <v>50</v>
      </c>
      <c r="C72" s="1"/>
      <c r="D72" s="1"/>
      <c r="E72" s="49" t="s">
        <v>189</v>
      </c>
      <c r="F72" s="1"/>
      <c r="G72" s="1"/>
      <c r="H72" s="40"/>
      <c r="I72" s="1"/>
      <c r="J72" s="40"/>
      <c r="K72" s="1"/>
      <c r="L72" s="1"/>
      <c r="M72" s="12"/>
      <c r="N72" s="2"/>
      <c r="O72" s="2"/>
      <c r="P72" s="2"/>
      <c r="Q72" s="2"/>
    </row>
    <row r="73">
      <c r="A73" s="9"/>
      <c r="B73" s="48" t="s">
        <v>52</v>
      </c>
      <c r="C73" s="1"/>
      <c r="D73" s="1"/>
      <c r="E73" s="49" t="s">
        <v>185</v>
      </c>
      <c r="F73" s="1"/>
      <c r="G73" s="1"/>
      <c r="H73" s="40"/>
      <c r="I73" s="1"/>
      <c r="J73" s="40"/>
      <c r="K73" s="1"/>
      <c r="L73" s="1"/>
      <c r="M73" s="12"/>
      <c r="N73" s="2"/>
      <c r="O73" s="2"/>
      <c r="P73" s="2"/>
      <c r="Q73" s="2"/>
    </row>
    <row r="74" thickBot="1">
      <c r="A74" s="9"/>
      <c r="B74" s="50" t="s">
        <v>54</v>
      </c>
      <c r="C74" s="51"/>
      <c r="D74" s="51"/>
      <c r="E74" s="52" t="s">
        <v>55</v>
      </c>
      <c r="F74" s="51"/>
      <c r="G74" s="51"/>
      <c r="H74" s="53"/>
      <c r="I74" s="51"/>
      <c r="J74" s="53"/>
      <c r="K74" s="51"/>
      <c r="L74" s="51"/>
      <c r="M74" s="12"/>
      <c r="N74" s="2"/>
      <c r="O74" s="2"/>
      <c r="P74" s="2"/>
      <c r="Q74" s="2"/>
    </row>
    <row r="75" thickTop="1">
      <c r="A75" s="9"/>
      <c r="B75" s="41">
        <v>8</v>
      </c>
      <c r="C75" s="42" t="s">
        <v>190</v>
      </c>
      <c r="D75" s="42" t="s">
        <v>3</v>
      </c>
      <c r="E75" s="42" t="s">
        <v>191</v>
      </c>
      <c r="F75" s="42" t="s">
        <v>3</v>
      </c>
      <c r="G75" s="43" t="s">
        <v>131</v>
      </c>
      <c r="H75" s="54">
        <v>3</v>
      </c>
      <c r="I75" s="55">
        <f>ROUND(0,2)</f>
        <v>0</v>
      </c>
      <c r="J75" s="56">
        <f>ROUND(I75*H75,2)</f>
        <v>0</v>
      </c>
      <c r="K75" s="57">
        <v>0.20999999999999999</v>
      </c>
      <c r="L75" s="58">
        <f>IF(ISNUMBER(K75),ROUND(J75*(K75+1),2),0)</f>
        <v>0</v>
      </c>
      <c r="M75" s="12"/>
      <c r="N75" s="2"/>
      <c r="O75" s="2"/>
      <c r="P75" s="2"/>
      <c r="Q75" s="33">
        <f>IF(ISNUMBER(K75),IF(H75&gt;0,IF(I75&gt;0,J75,0),0),0)</f>
        <v>0</v>
      </c>
      <c r="R75" s="27">
        <f>IF(ISNUMBER(K75)=FALSE,J75,0)</f>
        <v>0</v>
      </c>
    </row>
    <row r="76">
      <c r="A76" s="9"/>
      <c r="B76" s="48" t="s">
        <v>48</v>
      </c>
      <c r="C76" s="1"/>
      <c r="D76" s="1"/>
      <c r="E76" s="49" t="s">
        <v>192</v>
      </c>
      <c r="F76" s="1"/>
      <c r="G76" s="1"/>
      <c r="H76" s="40"/>
      <c r="I76" s="1"/>
      <c r="J76" s="40"/>
      <c r="K76" s="1"/>
      <c r="L76" s="1"/>
      <c r="M76" s="12"/>
      <c r="N76" s="2"/>
      <c r="O76" s="2"/>
      <c r="P76" s="2"/>
      <c r="Q76" s="2"/>
    </row>
    <row r="77">
      <c r="A77" s="9"/>
      <c r="B77" s="48" t="s">
        <v>50</v>
      </c>
      <c r="C77" s="1"/>
      <c r="D77" s="1"/>
      <c r="E77" s="49" t="s">
        <v>193</v>
      </c>
      <c r="F77" s="1"/>
      <c r="G77" s="1"/>
      <c r="H77" s="40"/>
      <c r="I77" s="1"/>
      <c r="J77" s="40"/>
      <c r="K77" s="1"/>
      <c r="L77" s="1"/>
      <c r="M77" s="12"/>
      <c r="N77" s="2"/>
      <c r="O77" s="2"/>
      <c r="P77" s="2"/>
      <c r="Q77" s="2"/>
    </row>
    <row r="78">
      <c r="A78" s="9"/>
      <c r="B78" s="48" t="s">
        <v>52</v>
      </c>
      <c r="C78" s="1"/>
      <c r="D78" s="1"/>
      <c r="E78" s="49" t="s">
        <v>185</v>
      </c>
      <c r="F78" s="1"/>
      <c r="G78" s="1"/>
      <c r="H78" s="40"/>
      <c r="I78" s="1"/>
      <c r="J78" s="40"/>
      <c r="K78" s="1"/>
      <c r="L78" s="1"/>
      <c r="M78" s="12"/>
      <c r="N78" s="2"/>
      <c r="O78" s="2"/>
      <c r="P78" s="2"/>
      <c r="Q78" s="2"/>
    </row>
    <row r="79" thickBot="1">
      <c r="A79" s="9"/>
      <c r="B79" s="50" t="s">
        <v>54</v>
      </c>
      <c r="C79" s="51"/>
      <c r="D79" s="51"/>
      <c r="E79" s="52" t="s">
        <v>55</v>
      </c>
      <c r="F79" s="51"/>
      <c r="G79" s="51"/>
      <c r="H79" s="53"/>
      <c r="I79" s="51"/>
      <c r="J79" s="53"/>
      <c r="K79" s="51"/>
      <c r="L79" s="51"/>
      <c r="M79" s="12"/>
      <c r="N79" s="2"/>
      <c r="O79" s="2"/>
      <c r="P79" s="2"/>
      <c r="Q79" s="2"/>
    </row>
    <row r="80" thickTop="1">
      <c r="A80" s="9"/>
      <c r="B80" s="41">
        <v>9</v>
      </c>
      <c r="C80" s="42" t="s">
        <v>194</v>
      </c>
      <c r="D80" s="42" t="s">
        <v>3</v>
      </c>
      <c r="E80" s="42" t="s">
        <v>195</v>
      </c>
      <c r="F80" s="42" t="s">
        <v>3</v>
      </c>
      <c r="G80" s="43" t="s">
        <v>150</v>
      </c>
      <c r="H80" s="54">
        <v>350</v>
      </c>
      <c r="I80" s="55">
        <f>ROUND(0,2)</f>
        <v>0</v>
      </c>
      <c r="J80" s="56">
        <f>ROUND(I80*H80,2)</f>
        <v>0</v>
      </c>
      <c r="K80" s="57">
        <v>0.20999999999999999</v>
      </c>
      <c r="L80" s="58">
        <f>IF(ISNUMBER(K80),ROUND(J80*(K80+1),2),0)</f>
        <v>0</v>
      </c>
      <c r="M80" s="12"/>
      <c r="N80" s="2"/>
      <c r="O80" s="2"/>
      <c r="P80" s="2"/>
      <c r="Q80" s="33">
        <f>IF(ISNUMBER(K80),IF(H80&gt;0,IF(I80&gt;0,J80,0),0),0)</f>
        <v>0</v>
      </c>
      <c r="R80" s="27">
        <f>IF(ISNUMBER(K80)=FALSE,J80,0)</f>
        <v>0</v>
      </c>
    </row>
    <row r="81">
      <c r="A81" s="9"/>
      <c r="B81" s="48" t="s">
        <v>48</v>
      </c>
      <c r="C81" s="1"/>
      <c r="D81" s="1"/>
      <c r="E81" s="49" t="s">
        <v>196</v>
      </c>
      <c r="F81" s="1"/>
      <c r="G81" s="1"/>
      <c r="H81" s="40"/>
      <c r="I81" s="1"/>
      <c r="J81" s="40"/>
      <c r="K81" s="1"/>
      <c r="L81" s="1"/>
      <c r="M81" s="12"/>
      <c r="N81" s="2"/>
      <c r="O81" s="2"/>
      <c r="P81" s="2"/>
      <c r="Q81" s="2"/>
    </row>
    <row r="82">
      <c r="A82" s="9"/>
      <c r="B82" s="48" t="s">
        <v>50</v>
      </c>
      <c r="C82" s="1"/>
      <c r="D82" s="1"/>
      <c r="E82" s="49" t="s">
        <v>197</v>
      </c>
      <c r="F82" s="1"/>
      <c r="G82" s="1"/>
      <c r="H82" s="40"/>
      <c r="I82" s="1"/>
      <c r="J82" s="40"/>
      <c r="K82" s="1"/>
      <c r="L82" s="1"/>
      <c r="M82" s="12"/>
      <c r="N82" s="2"/>
      <c r="O82" s="2"/>
      <c r="P82" s="2"/>
      <c r="Q82" s="2"/>
    </row>
    <row r="83">
      <c r="A83" s="9"/>
      <c r="B83" s="48" t="s">
        <v>52</v>
      </c>
      <c r="C83" s="1"/>
      <c r="D83" s="1"/>
      <c r="E83" s="49" t="s">
        <v>3</v>
      </c>
      <c r="F83" s="1"/>
      <c r="G83" s="1"/>
      <c r="H83" s="40"/>
      <c r="I83" s="1"/>
      <c r="J83" s="40"/>
      <c r="K83" s="1"/>
      <c r="L83" s="1"/>
      <c r="M83" s="12"/>
      <c r="N83" s="2"/>
      <c r="O83" s="2"/>
      <c r="P83" s="2"/>
      <c r="Q83" s="2"/>
    </row>
    <row r="84" thickBot="1">
      <c r="A84" s="9"/>
      <c r="B84" s="50" t="s">
        <v>54</v>
      </c>
      <c r="C84" s="51"/>
      <c r="D84" s="51"/>
      <c r="E84" s="52" t="s">
        <v>55</v>
      </c>
      <c r="F84" s="51"/>
      <c r="G84" s="51"/>
      <c r="H84" s="53"/>
      <c r="I84" s="51"/>
      <c r="J84" s="53"/>
      <c r="K84" s="51"/>
      <c r="L84" s="51"/>
      <c r="M84" s="12"/>
      <c r="N84" s="2"/>
      <c r="O84" s="2"/>
      <c r="P84" s="2"/>
      <c r="Q84" s="2"/>
    </row>
    <row r="85" thickTop="1">
      <c r="A85" s="9"/>
      <c r="B85" s="41">
        <v>10</v>
      </c>
      <c r="C85" s="42" t="s">
        <v>198</v>
      </c>
      <c r="D85" s="42" t="s">
        <v>3</v>
      </c>
      <c r="E85" s="42" t="s">
        <v>199</v>
      </c>
      <c r="F85" s="42" t="s">
        <v>3</v>
      </c>
      <c r="G85" s="43" t="s">
        <v>131</v>
      </c>
      <c r="H85" s="54">
        <v>36</v>
      </c>
      <c r="I85" s="55">
        <f>ROUND(0,2)</f>
        <v>0</v>
      </c>
      <c r="J85" s="56">
        <f>ROUND(I85*H85,2)</f>
        <v>0</v>
      </c>
      <c r="K85" s="57">
        <v>0.20999999999999999</v>
      </c>
      <c r="L85" s="58">
        <f>IF(ISNUMBER(K85),ROUND(J85*(K85+1),2),0)</f>
        <v>0</v>
      </c>
      <c r="M85" s="12"/>
      <c r="N85" s="2"/>
      <c r="O85" s="2"/>
      <c r="P85" s="2"/>
      <c r="Q85" s="33">
        <f>IF(ISNUMBER(K85),IF(H85&gt;0,IF(I85&gt;0,J85,0),0),0)</f>
        <v>0</v>
      </c>
      <c r="R85" s="27">
        <f>IF(ISNUMBER(K85)=FALSE,J85,0)</f>
        <v>0</v>
      </c>
    </row>
    <row r="86">
      <c r="A86" s="9"/>
      <c r="B86" s="48" t="s">
        <v>48</v>
      </c>
      <c r="C86" s="1"/>
      <c r="D86" s="1"/>
      <c r="E86" s="49" t="s">
        <v>3</v>
      </c>
      <c r="F86" s="1"/>
      <c r="G86" s="1"/>
      <c r="H86" s="40"/>
      <c r="I86" s="1"/>
      <c r="J86" s="40"/>
      <c r="K86" s="1"/>
      <c r="L86" s="1"/>
      <c r="M86" s="12"/>
      <c r="N86" s="2"/>
      <c r="O86" s="2"/>
      <c r="P86" s="2"/>
      <c r="Q86" s="2"/>
    </row>
    <row r="87">
      <c r="A87" s="9"/>
      <c r="B87" s="48" t="s">
        <v>50</v>
      </c>
      <c r="C87" s="1"/>
      <c r="D87" s="1"/>
      <c r="E87" s="49" t="s">
        <v>200</v>
      </c>
      <c r="F87" s="1"/>
      <c r="G87" s="1"/>
      <c r="H87" s="40"/>
      <c r="I87" s="1"/>
      <c r="J87" s="40"/>
      <c r="K87" s="1"/>
      <c r="L87" s="1"/>
      <c r="M87" s="12"/>
      <c r="N87" s="2"/>
      <c r="O87" s="2"/>
      <c r="P87" s="2"/>
      <c r="Q87" s="2"/>
    </row>
    <row r="88">
      <c r="A88" s="9"/>
      <c r="B88" s="48" t="s">
        <v>52</v>
      </c>
      <c r="C88" s="1"/>
      <c r="D88" s="1"/>
      <c r="E88" s="49" t="s">
        <v>201</v>
      </c>
      <c r="F88" s="1"/>
      <c r="G88" s="1"/>
      <c r="H88" s="40"/>
      <c r="I88" s="1"/>
      <c r="J88" s="40"/>
      <c r="K88" s="1"/>
      <c r="L88" s="1"/>
      <c r="M88" s="12"/>
      <c r="N88" s="2"/>
      <c r="O88" s="2"/>
      <c r="P88" s="2"/>
      <c r="Q88" s="2"/>
    </row>
    <row r="89" thickBot="1">
      <c r="A89" s="9"/>
      <c r="B89" s="50" t="s">
        <v>54</v>
      </c>
      <c r="C89" s="51"/>
      <c r="D89" s="51"/>
      <c r="E89" s="52" t="s">
        <v>55</v>
      </c>
      <c r="F89" s="51"/>
      <c r="G89" s="51"/>
      <c r="H89" s="53"/>
      <c r="I89" s="51"/>
      <c r="J89" s="53"/>
      <c r="K89" s="51"/>
      <c r="L89" s="51"/>
      <c r="M89" s="12"/>
      <c r="N89" s="2"/>
      <c r="O89" s="2"/>
      <c r="P89" s="2"/>
      <c r="Q89" s="2"/>
    </row>
    <row r="90" thickTop="1">
      <c r="A90" s="9"/>
      <c r="B90" s="41">
        <v>11</v>
      </c>
      <c r="C90" s="42" t="s">
        <v>202</v>
      </c>
      <c r="D90" s="42" t="s">
        <v>103</v>
      </c>
      <c r="E90" s="42" t="s">
        <v>203</v>
      </c>
      <c r="F90" s="42" t="s">
        <v>3</v>
      </c>
      <c r="G90" s="43" t="s">
        <v>150</v>
      </c>
      <c r="H90" s="54">
        <v>717</v>
      </c>
      <c r="I90" s="55">
        <f>ROUND(0,2)</f>
        <v>0</v>
      </c>
      <c r="J90" s="56">
        <f>ROUND(I90*H90,2)</f>
        <v>0</v>
      </c>
      <c r="K90" s="57">
        <v>0.20999999999999999</v>
      </c>
      <c r="L90" s="58">
        <f>IF(ISNUMBER(K90),ROUND(J90*(K90+1),2),0)</f>
        <v>0</v>
      </c>
      <c r="M90" s="12"/>
      <c r="N90" s="2"/>
      <c r="O90" s="2"/>
      <c r="P90" s="2"/>
      <c r="Q90" s="33">
        <f>IF(ISNUMBER(K90),IF(H90&gt;0,IF(I90&gt;0,J90,0),0),0)</f>
        <v>0</v>
      </c>
      <c r="R90" s="27">
        <f>IF(ISNUMBER(K90)=FALSE,J90,0)</f>
        <v>0</v>
      </c>
    </row>
    <row r="91">
      <c r="A91" s="9"/>
      <c r="B91" s="48" t="s">
        <v>48</v>
      </c>
      <c r="C91" s="1"/>
      <c r="D91" s="1"/>
      <c r="E91" s="49" t="s">
        <v>204</v>
      </c>
      <c r="F91" s="1"/>
      <c r="G91" s="1"/>
      <c r="H91" s="40"/>
      <c r="I91" s="1"/>
      <c r="J91" s="40"/>
      <c r="K91" s="1"/>
      <c r="L91" s="1"/>
      <c r="M91" s="12"/>
      <c r="N91" s="2"/>
      <c r="O91" s="2"/>
      <c r="P91" s="2"/>
      <c r="Q91" s="2"/>
    </row>
    <row r="92">
      <c r="A92" s="9"/>
      <c r="B92" s="48" t="s">
        <v>50</v>
      </c>
      <c r="C92" s="1"/>
      <c r="D92" s="1"/>
      <c r="E92" s="49" t="s">
        <v>205</v>
      </c>
      <c r="F92" s="1"/>
      <c r="G92" s="1"/>
      <c r="H92" s="40"/>
      <c r="I92" s="1"/>
      <c r="J92" s="40"/>
      <c r="K92" s="1"/>
      <c r="L92" s="1"/>
      <c r="M92" s="12"/>
      <c r="N92" s="2"/>
      <c r="O92" s="2"/>
      <c r="P92" s="2"/>
      <c r="Q92" s="2"/>
    </row>
    <row r="93">
      <c r="A93" s="9"/>
      <c r="B93" s="48" t="s">
        <v>52</v>
      </c>
      <c r="C93" s="1"/>
      <c r="D93" s="1"/>
      <c r="E93" s="49" t="s">
        <v>206</v>
      </c>
      <c r="F93" s="1"/>
      <c r="G93" s="1"/>
      <c r="H93" s="40"/>
      <c r="I93" s="1"/>
      <c r="J93" s="40"/>
      <c r="K93" s="1"/>
      <c r="L93" s="1"/>
      <c r="M93" s="12"/>
      <c r="N93" s="2"/>
      <c r="O93" s="2"/>
      <c r="P93" s="2"/>
      <c r="Q93" s="2"/>
    </row>
    <row r="94" thickBot="1">
      <c r="A94" s="9"/>
      <c r="B94" s="50" t="s">
        <v>54</v>
      </c>
      <c r="C94" s="51"/>
      <c r="D94" s="51"/>
      <c r="E94" s="52" t="s">
        <v>55</v>
      </c>
      <c r="F94" s="51"/>
      <c r="G94" s="51"/>
      <c r="H94" s="53"/>
      <c r="I94" s="51"/>
      <c r="J94" s="53"/>
      <c r="K94" s="51"/>
      <c r="L94" s="51"/>
      <c r="M94" s="12"/>
      <c r="N94" s="2"/>
      <c r="O94" s="2"/>
      <c r="P94" s="2"/>
      <c r="Q94" s="2"/>
    </row>
    <row r="95" thickTop="1">
      <c r="A95" s="9"/>
      <c r="B95" s="41">
        <v>12</v>
      </c>
      <c r="C95" s="42" t="s">
        <v>202</v>
      </c>
      <c r="D95" s="42" t="s">
        <v>164</v>
      </c>
      <c r="E95" s="42" t="s">
        <v>203</v>
      </c>
      <c r="F95" s="42" t="s">
        <v>3</v>
      </c>
      <c r="G95" s="43" t="s">
        <v>150</v>
      </c>
      <c r="H95" s="54">
        <v>617</v>
      </c>
      <c r="I95" s="55">
        <f>ROUND(0,2)</f>
        <v>0</v>
      </c>
      <c r="J95" s="56">
        <f>ROUND(I95*H95,2)</f>
        <v>0</v>
      </c>
      <c r="K95" s="57">
        <v>0.20999999999999999</v>
      </c>
      <c r="L95" s="58">
        <f>IF(ISNUMBER(K95),ROUND(J95*(K95+1),2),0)</f>
        <v>0</v>
      </c>
      <c r="M95" s="12"/>
      <c r="N95" s="2"/>
      <c r="O95" s="2"/>
      <c r="P95" s="2"/>
      <c r="Q95" s="33">
        <f>IF(ISNUMBER(K95),IF(H95&gt;0,IF(I95&gt;0,J95,0),0),0)</f>
        <v>0</v>
      </c>
      <c r="R95" s="27">
        <f>IF(ISNUMBER(K95)=FALSE,J95,0)</f>
        <v>0</v>
      </c>
    </row>
    <row r="96">
      <c r="A96" s="9"/>
      <c r="B96" s="48" t="s">
        <v>48</v>
      </c>
      <c r="C96" s="1"/>
      <c r="D96" s="1"/>
      <c r="E96" s="49" t="s">
        <v>207</v>
      </c>
      <c r="F96" s="1"/>
      <c r="G96" s="1"/>
      <c r="H96" s="40"/>
      <c r="I96" s="1"/>
      <c r="J96" s="40"/>
      <c r="K96" s="1"/>
      <c r="L96" s="1"/>
      <c r="M96" s="12"/>
      <c r="N96" s="2"/>
      <c r="O96" s="2"/>
      <c r="P96" s="2"/>
      <c r="Q96" s="2"/>
    </row>
    <row r="97">
      <c r="A97" s="9"/>
      <c r="B97" s="48" t="s">
        <v>50</v>
      </c>
      <c r="C97" s="1"/>
      <c r="D97" s="1"/>
      <c r="E97" s="49" t="s">
        <v>208</v>
      </c>
      <c r="F97" s="1"/>
      <c r="G97" s="1"/>
      <c r="H97" s="40"/>
      <c r="I97" s="1"/>
      <c r="J97" s="40"/>
      <c r="K97" s="1"/>
      <c r="L97" s="1"/>
      <c r="M97" s="12"/>
      <c r="N97" s="2"/>
      <c r="O97" s="2"/>
      <c r="P97" s="2"/>
      <c r="Q97" s="2"/>
    </row>
    <row r="98">
      <c r="A98" s="9"/>
      <c r="B98" s="48" t="s">
        <v>52</v>
      </c>
      <c r="C98" s="1"/>
      <c r="D98" s="1"/>
      <c r="E98" s="49" t="s">
        <v>206</v>
      </c>
      <c r="F98" s="1"/>
      <c r="G98" s="1"/>
      <c r="H98" s="40"/>
      <c r="I98" s="1"/>
      <c r="J98" s="40"/>
      <c r="K98" s="1"/>
      <c r="L98" s="1"/>
      <c r="M98" s="12"/>
      <c r="N98" s="2"/>
      <c r="O98" s="2"/>
      <c r="P98" s="2"/>
      <c r="Q98" s="2"/>
    </row>
    <row r="99" thickBot="1">
      <c r="A99" s="9"/>
      <c r="B99" s="50" t="s">
        <v>54</v>
      </c>
      <c r="C99" s="51"/>
      <c r="D99" s="51"/>
      <c r="E99" s="52" t="s">
        <v>55</v>
      </c>
      <c r="F99" s="51"/>
      <c r="G99" s="51"/>
      <c r="H99" s="53"/>
      <c r="I99" s="51"/>
      <c r="J99" s="53"/>
      <c r="K99" s="51"/>
      <c r="L99" s="51"/>
      <c r="M99" s="12"/>
      <c r="N99" s="2"/>
      <c r="O99" s="2"/>
      <c r="P99" s="2"/>
      <c r="Q99" s="2"/>
    </row>
    <row r="100" thickTop="1">
      <c r="A100" s="9"/>
      <c r="B100" s="41">
        <v>13</v>
      </c>
      <c r="C100" s="42" t="s">
        <v>209</v>
      </c>
      <c r="D100" s="42" t="s">
        <v>103</v>
      </c>
      <c r="E100" s="42" t="s">
        <v>210</v>
      </c>
      <c r="F100" s="42" t="s">
        <v>3</v>
      </c>
      <c r="G100" s="43" t="s">
        <v>150</v>
      </c>
      <c r="H100" s="54">
        <v>298</v>
      </c>
      <c r="I100" s="55">
        <f>ROUND(0,2)</f>
        <v>0</v>
      </c>
      <c r="J100" s="56">
        <f>ROUND(I100*H100,2)</f>
        <v>0</v>
      </c>
      <c r="K100" s="57">
        <v>0.20999999999999999</v>
      </c>
      <c r="L100" s="58">
        <f>IF(ISNUMBER(K100),ROUND(J100*(K100+1),2),0)</f>
        <v>0</v>
      </c>
      <c r="M100" s="12"/>
      <c r="N100" s="2"/>
      <c r="O100" s="2"/>
      <c r="P100" s="2"/>
      <c r="Q100" s="33">
        <f>IF(ISNUMBER(K100),IF(H100&gt;0,IF(I100&gt;0,J100,0),0),0)</f>
        <v>0</v>
      </c>
      <c r="R100" s="27">
        <f>IF(ISNUMBER(K100)=FALSE,J100,0)</f>
        <v>0</v>
      </c>
    </row>
    <row r="101">
      <c r="A101" s="9"/>
      <c r="B101" s="48" t="s">
        <v>48</v>
      </c>
      <c r="C101" s="1"/>
      <c r="D101" s="1"/>
      <c r="E101" s="49" t="s">
        <v>211</v>
      </c>
      <c r="F101" s="1"/>
      <c r="G101" s="1"/>
      <c r="H101" s="40"/>
      <c r="I101" s="1"/>
      <c r="J101" s="40"/>
      <c r="K101" s="1"/>
      <c r="L101" s="1"/>
      <c r="M101" s="12"/>
      <c r="N101" s="2"/>
      <c r="O101" s="2"/>
      <c r="P101" s="2"/>
      <c r="Q101" s="2"/>
    </row>
    <row r="102">
      <c r="A102" s="9"/>
      <c r="B102" s="48" t="s">
        <v>50</v>
      </c>
      <c r="C102" s="1"/>
      <c r="D102" s="1"/>
      <c r="E102" s="49" t="s">
        <v>212</v>
      </c>
      <c r="F102" s="1"/>
      <c r="G102" s="1"/>
      <c r="H102" s="40"/>
      <c r="I102" s="1"/>
      <c r="J102" s="40"/>
      <c r="K102" s="1"/>
      <c r="L102" s="1"/>
      <c r="M102" s="12"/>
      <c r="N102" s="2"/>
      <c r="O102" s="2"/>
      <c r="P102" s="2"/>
      <c r="Q102" s="2"/>
    </row>
    <row r="103">
      <c r="A103" s="9"/>
      <c r="B103" s="48" t="s">
        <v>52</v>
      </c>
      <c r="C103" s="1"/>
      <c r="D103" s="1"/>
      <c r="E103" s="49" t="s">
        <v>213</v>
      </c>
      <c r="F103" s="1"/>
      <c r="G103" s="1"/>
      <c r="H103" s="40"/>
      <c r="I103" s="1"/>
      <c r="J103" s="40"/>
      <c r="K103" s="1"/>
      <c r="L103" s="1"/>
      <c r="M103" s="12"/>
      <c r="N103" s="2"/>
      <c r="O103" s="2"/>
      <c r="P103" s="2"/>
      <c r="Q103" s="2"/>
    </row>
    <row r="104" thickBot="1">
      <c r="A104" s="9"/>
      <c r="B104" s="50" t="s">
        <v>54</v>
      </c>
      <c r="C104" s="51"/>
      <c r="D104" s="51"/>
      <c r="E104" s="52" t="s">
        <v>55</v>
      </c>
      <c r="F104" s="51"/>
      <c r="G104" s="51"/>
      <c r="H104" s="53"/>
      <c r="I104" s="51"/>
      <c r="J104" s="53"/>
      <c r="K104" s="51"/>
      <c r="L104" s="51"/>
      <c r="M104" s="12"/>
      <c r="N104" s="2"/>
      <c r="O104" s="2"/>
      <c r="P104" s="2"/>
      <c r="Q104" s="2"/>
    </row>
    <row r="105" thickTop="1">
      <c r="A105" s="9"/>
      <c r="B105" s="41">
        <v>14</v>
      </c>
      <c r="C105" s="42" t="s">
        <v>209</v>
      </c>
      <c r="D105" s="42" t="s">
        <v>164</v>
      </c>
      <c r="E105" s="42" t="s">
        <v>214</v>
      </c>
      <c r="F105" s="42" t="s">
        <v>3</v>
      </c>
      <c r="G105" s="43" t="s">
        <v>150</v>
      </c>
      <c r="H105" s="54">
        <v>1577</v>
      </c>
      <c r="I105" s="55">
        <f>ROUND(0,2)</f>
        <v>0</v>
      </c>
      <c r="J105" s="56">
        <f>ROUND(I105*H105,2)</f>
        <v>0</v>
      </c>
      <c r="K105" s="57">
        <v>0.20999999999999999</v>
      </c>
      <c r="L105" s="58">
        <f>IF(ISNUMBER(K105),ROUND(J105*(K105+1),2),0)</f>
        <v>0</v>
      </c>
      <c r="M105" s="12"/>
      <c r="N105" s="2"/>
      <c r="O105" s="2"/>
      <c r="P105" s="2"/>
      <c r="Q105" s="33">
        <f>IF(ISNUMBER(K105),IF(H105&gt;0,IF(I105&gt;0,J105,0),0),0)</f>
        <v>0</v>
      </c>
      <c r="R105" s="27">
        <f>IF(ISNUMBER(K105)=FALSE,J105,0)</f>
        <v>0</v>
      </c>
    </row>
    <row r="106">
      <c r="A106" s="9"/>
      <c r="B106" s="48" t="s">
        <v>48</v>
      </c>
      <c r="C106" s="1"/>
      <c r="D106" s="1"/>
      <c r="E106" s="49" t="s">
        <v>215</v>
      </c>
      <c r="F106" s="1"/>
      <c r="G106" s="1"/>
      <c r="H106" s="40"/>
      <c r="I106" s="1"/>
      <c r="J106" s="40"/>
      <c r="K106" s="1"/>
      <c r="L106" s="1"/>
      <c r="M106" s="12"/>
      <c r="N106" s="2"/>
      <c r="O106" s="2"/>
      <c r="P106" s="2"/>
      <c r="Q106" s="2"/>
    </row>
    <row r="107">
      <c r="A107" s="9"/>
      <c r="B107" s="48" t="s">
        <v>50</v>
      </c>
      <c r="C107" s="1"/>
      <c r="D107" s="1"/>
      <c r="E107" s="49" t="s">
        <v>216</v>
      </c>
      <c r="F107" s="1"/>
      <c r="G107" s="1"/>
      <c r="H107" s="40"/>
      <c r="I107" s="1"/>
      <c r="J107" s="40"/>
      <c r="K107" s="1"/>
      <c r="L107" s="1"/>
      <c r="M107" s="12"/>
      <c r="N107" s="2"/>
      <c r="O107" s="2"/>
      <c r="P107" s="2"/>
      <c r="Q107" s="2"/>
    </row>
    <row r="108">
      <c r="A108" s="9"/>
      <c r="B108" s="48" t="s">
        <v>52</v>
      </c>
      <c r="C108" s="1"/>
      <c r="D108" s="1"/>
      <c r="E108" s="49" t="s">
        <v>213</v>
      </c>
      <c r="F108" s="1"/>
      <c r="G108" s="1"/>
      <c r="H108" s="40"/>
      <c r="I108" s="1"/>
      <c r="J108" s="40"/>
      <c r="K108" s="1"/>
      <c r="L108" s="1"/>
      <c r="M108" s="12"/>
      <c r="N108" s="2"/>
      <c r="O108" s="2"/>
      <c r="P108" s="2"/>
      <c r="Q108" s="2"/>
    </row>
    <row r="109" thickBot="1">
      <c r="A109" s="9"/>
      <c r="B109" s="50" t="s">
        <v>54</v>
      </c>
      <c r="C109" s="51"/>
      <c r="D109" s="51"/>
      <c r="E109" s="52" t="s">
        <v>55</v>
      </c>
      <c r="F109" s="51"/>
      <c r="G109" s="51"/>
      <c r="H109" s="53"/>
      <c r="I109" s="51"/>
      <c r="J109" s="53"/>
      <c r="K109" s="51"/>
      <c r="L109" s="51"/>
      <c r="M109" s="12"/>
      <c r="N109" s="2"/>
      <c r="O109" s="2"/>
      <c r="P109" s="2"/>
      <c r="Q109" s="2"/>
    </row>
    <row r="110" thickTop="1">
      <c r="A110" s="9"/>
      <c r="B110" s="41">
        <v>16</v>
      </c>
      <c r="C110" s="42" t="s">
        <v>217</v>
      </c>
      <c r="D110" s="42" t="s">
        <v>3</v>
      </c>
      <c r="E110" s="42" t="s">
        <v>218</v>
      </c>
      <c r="F110" s="42" t="s">
        <v>3</v>
      </c>
      <c r="G110" s="43" t="s">
        <v>150</v>
      </c>
      <c r="H110" s="54">
        <v>21</v>
      </c>
      <c r="I110" s="55">
        <f>ROUND(0,2)</f>
        <v>0</v>
      </c>
      <c r="J110" s="56">
        <f>ROUND(I110*H110,2)</f>
        <v>0</v>
      </c>
      <c r="K110" s="57">
        <v>0.20999999999999999</v>
      </c>
      <c r="L110" s="58">
        <f>IF(ISNUMBER(K110),ROUND(J110*(K110+1),2),0)</f>
        <v>0</v>
      </c>
      <c r="M110" s="12"/>
      <c r="N110" s="2"/>
      <c r="O110" s="2"/>
      <c r="P110" s="2"/>
      <c r="Q110" s="33">
        <f>IF(ISNUMBER(K110),IF(H110&gt;0,IF(I110&gt;0,J110,0),0),0)</f>
        <v>0</v>
      </c>
      <c r="R110" s="27">
        <f>IF(ISNUMBER(K110)=FALSE,J110,0)</f>
        <v>0</v>
      </c>
    </row>
    <row r="111">
      <c r="A111" s="9"/>
      <c r="B111" s="48" t="s">
        <v>48</v>
      </c>
      <c r="C111" s="1"/>
      <c r="D111" s="1"/>
      <c r="E111" s="49" t="s">
        <v>219</v>
      </c>
      <c r="F111" s="1"/>
      <c r="G111" s="1"/>
      <c r="H111" s="40"/>
      <c r="I111" s="1"/>
      <c r="J111" s="40"/>
      <c r="K111" s="1"/>
      <c r="L111" s="1"/>
      <c r="M111" s="12"/>
      <c r="N111" s="2"/>
      <c r="O111" s="2"/>
      <c r="P111" s="2"/>
      <c r="Q111" s="2"/>
    </row>
    <row r="112">
      <c r="A112" s="9"/>
      <c r="B112" s="48" t="s">
        <v>50</v>
      </c>
      <c r="C112" s="1"/>
      <c r="D112" s="1"/>
      <c r="E112" s="49" t="s">
        <v>220</v>
      </c>
      <c r="F112" s="1"/>
      <c r="G112" s="1"/>
      <c r="H112" s="40"/>
      <c r="I112" s="1"/>
      <c r="J112" s="40"/>
      <c r="K112" s="1"/>
      <c r="L112" s="1"/>
      <c r="M112" s="12"/>
      <c r="N112" s="2"/>
      <c r="O112" s="2"/>
      <c r="P112" s="2"/>
      <c r="Q112" s="2"/>
    </row>
    <row r="113">
      <c r="A113" s="9"/>
      <c r="B113" s="48" t="s">
        <v>52</v>
      </c>
      <c r="C113" s="1"/>
      <c r="D113" s="1"/>
      <c r="E113" s="49" t="s">
        <v>221</v>
      </c>
      <c r="F113" s="1"/>
      <c r="G113" s="1"/>
      <c r="H113" s="40"/>
      <c r="I113" s="1"/>
      <c r="J113" s="40"/>
      <c r="K113" s="1"/>
      <c r="L113" s="1"/>
      <c r="M113" s="12"/>
      <c r="N113" s="2"/>
      <c r="O113" s="2"/>
      <c r="P113" s="2"/>
      <c r="Q113" s="2"/>
    </row>
    <row r="114" thickBot="1">
      <c r="A114" s="9"/>
      <c r="B114" s="50" t="s">
        <v>54</v>
      </c>
      <c r="C114" s="51"/>
      <c r="D114" s="51"/>
      <c r="E114" s="52" t="s">
        <v>55</v>
      </c>
      <c r="F114" s="51"/>
      <c r="G114" s="51"/>
      <c r="H114" s="53"/>
      <c r="I114" s="51"/>
      <c r="J114" s="53"/>
      <c r="K114" s="51"/>
      <c r="L114" s="51"/>
      <c r="M114" s="12"/>
      <c r="N114" s="2"/>
      <c r="O114" s="2"/>
      <c r="P114" s="2"/>
      <c r="Q114" s="2"/>
    </row>
    <row r="115" thickTop="1">
      <c r="A115" s="9"/>
      <c r="B115" s="41">
        <v>17</v>
      </c>
      <c r="C115" s="42" t="s">
        <v>222</v>
      </c>
      <c r="D115" s="42" t="s">
        <v>3</v>
      </c>
      <c r="E115" s="42" t="s">
        <v>223</v>
      </c>
      <c r="F115" s="42" t="s">
        <v>3</v>
      </c>
      <c r="G115" s="43" t="s">
        <v>150</v>
      </c>
      <c r="H115" s="54">
        <v>617</v>
      </c>
      <c r="I115" s="55">
        <f>ROUND(0,2)</f>
        <v>0</v>
      </c>
      <c r="J115" s="56">
        <f>ROUND(I115*H115,2)</f>
        <v>0</v>
      </c>
      <c r="K115" s="57">
        <v>0.20999999999999999</v>
      </c>
      <c r="L115" s="58">
        <f>IF(ISNUMBER(K115),ROUND(J115*(K115+1),2),0)</f>
        <v>0</v>
      </c>
      <c r="M115" s="12"/>
      <c r="N115" s="2"/>
      <c r="O115" s="2"/>
      <c r="P115" s="2"/>
      <c r="Q115" s="33">
        <f>IF(ISNUMBER(K115),IF(H115&gt;0,IF(I115&gt;0,J115,0),0),0)</f>
        <v>0</v>
      </c>
      <c r="R115" s="27">
        <f>IF(ISNUMBER(K115)=FALSE,J115,0)</f>
        <v>0</v>
      </c>
    </row>
    <row r="116">
      <c r="A116" s="9"/>
      <c r="B116" s="48" t="s">
        <v>48</v>
      </c>
      <c r="C116" s="1"/>
      <c r="D116" s="1"/>
      <c r="E116" s="49" t="s">
        <v>224</v>
      </c>
      <c r="F116" s="1"/>
      <c r="G116" s="1"/>
      <c r="H116" s="40"/>
      <c r="I116" s="1"/>
      <c r="J116" s="40"/>
      <c r="K116" s="1"/>
      <c r="L116" s="1"/>
      <c r="M116" s="12"/>
      <c r="N116" s="2"/>
      <c r="O116" s="2"/>
      <c r="P116" s="2"/>
      <c r="Q116" s="2"/>
    </row>
    <row r="117">
      <c r="A117" s="9"/>
      <c r="B117" s="48" t="s">
        <v>50</v>
      </c>
      <c r="C117" s="1"/>
      <c r="D117" s="1"/>
      <c r="E117" s="49" t="s">
        <v>208</v>
      </c>
      <c r="F117" s="1"/>
      <c r="G117" s="1"/>
      <c r="H117" s="40"/>
      <c r="I117" s="1"/>
      <c r="J117" s="40"/>
      <c r="K117" s="1"/>
      <c r="L117" s="1"/>
      <c r="M117" s="12"/>
      <c r="N117" s="2"/>
      <c r="O117" s="2"/>
      <c r="P117" s="2"/>
      <c r="Q117" s="2"/>
    </row>
    <row r="118">
      <c r="A118" s="9"/>
      <c r="B118" s="48" t="s">
        <v>52</v>
      </c>
      <c r="C118" s="1"/>
      <c r="D118" s="1"/>
      <c r="E118" s="49" t="s">
        <v>225</v>
      </c>
      <c r="F118" s="1"/>
      <c r="G118" s="1"/>
      <c r="H118" s="40"/>
      <c r="I118" s="1"/>
      <c r="J118" s="40"/>
      <c r="K118" s="1"/>
      <c r="L118" s="1"/>
      <c r="M118" s="12"/>
      <c r="N118" s="2"/>
      <c r="O118" s="2"/>
      <c r="P118" s="2"/>
      <c r="Q118" s="2"/>
    </row>
    <row r="119" thickBot="1">
      <c r="A119" s="9"/>
      <c r="B119" s="50" t="s">
        <v>54</v>
      </c>
      <c r="C119" s="51"/>
      <c r="D119" s="51"/>
      <c r="E119" s="52" t="s">
        <v>55</v>
      </c>
      <c r="F119" s="51"/>
      <c r="G119" s="51"/>
      <c r="H119" s="53"/>
      <c r="I119" s="51"/>
      <c r="J119" s="53"/>
      <c r="K119" s="51"/>
      <c r="L119" s="51"/>
      <c r="M119" s="12"/>
      <c r="N119" s="2"/>
      <c r="O119" s="2"/>
      <c r="P119" s="2"/>
      <c r="Q119" s="2"/>
    </row>
    <row r="120" thickTop="1">
      <c r="A120" s="9"/>
      <c r="B120" s="41">
        <v>18</v>
      </c>
      <c r="C120" s="42" t="s">
        <v>222</v>
      </c>
      <c r="D120" s="42" t="s">
        <v>103</v>
      </c>
      <c r="E120" s="42" t="s">
        <v>223</v>
      </c>
      <c r="F120" s="42" t="s">
        <v>3</v>
      </c>
      <c r="G120" s="43" t="s">
        <v>150</v>
      </c>
      <c r="H120" s="54">
        <v>960</v>
      </c>
      <c r="I120" s="55">
        <f>ROUND(0,2)</f>
        <v>0</v>
      </c>
      <c r="J120" s="56">
        <f>ROUND(I120*H120,2)</f>
        <v>0</v>
      </c>
      <c r="K120" s="57">
        <v>0.20999999999999999</v>
      </c>
      <c r="L120" s="58">
        <f>IF(ISNUMBER(K120),ROUND(J120*(K120+1),2),0)</f>
        <v>0</v>
      </c>
      <c r="M120" s="12"/>
      <c r="N120" s="2"/>
      <c r="O120" s="2"/>
      <c r="P120" s="2"/>
      <c r="Q120" s="33">
        <f>IF(ISNUMBER(K120),IF(H120&gt;0,IF(I120&gt;0,J120,0),0),0)</f>
        <v>0</v>
      </c>
      <c r="R120" s="27">
        <f>IF(ISNUMBER(K120)=FALSE,J120,0)</f>
        <v>0</v>
      </c>
    </row>
    <row r="121">
      <c r="A121" s="9"/>
      <c r="B121" s="48" t="s">
        <v>48</v>
      </c>
      <c r="C121" s="1"/>
      <c r="D121" s="1"/>
      <c r="E121" s="49" t="s">
        <v>226</v>
      </c>
      <c r="F121" s="1"/>
      <c r="G121" s="1"/>
      <c r="H121" s="40"/>
      <c r="I121" s="1"/>
      <c r="J121" s="40"/>
      <c r="K121" s="1"/>
      <c r="L121" s="1"/>
      <c r="M121" s="12"/>
      <c r="N121" s="2"/>
      <c r="O121" s="2"/>
      <c r="P121" s="2"/>
      <c r="Q121" s="2"/>
    </row>
    <row r="122">
      <c r="A122" s="9"/>
      <c r="B122" s="48" t="s">
        <v>50</v>
      </c>
      <c r="C122" s="1"/>
      <c r="D122" s="1"/>
      <c r="E122" s="49" t="s">
        <v>227</v>
      </c>
      <c r="F122" s="1"/>
      <c r="G122" s="1"/>
      <c r="H122" s="40"/>
      <c r="I122" s="1"/>
      <c r="J122" s="40"/>
      <c r="K122" s="1"/>
      <c r="L122" s="1"/>
      <c r="M122" s="12"/>
      <c r="N122" s="2"/>
      <c r="O122" s="2"/>
      <c r="P122" s="2"/>
      <c r="Q122" s="2"/>
    </row>
    <row r="123">
      <c r="A123" s="9"/>
      <c r="B123" s="48" t="s">
        <v>52</v>
      </c>
      <c r="C123" s="1"/>
      <c r="D123" s="1"/>
      <c r="E123" s="49" t="s">
        <v>225</v>
      </c>
      <c r="F123" s="1"/>
      <c r="G123" s="1"/>
      <c r="H123" s="40"/>
      <c r="I123" s="1"/>
      <c r="J123" s="40"/>
      <c r="K123" s="1"/>
      <c r="L123" s="1"/>
      <c r="M123" s="12"/>
      <c r="N123" s="2"/>
      <c r="O123" s="2"/>
      <c r="P123" s="2"/>
      <c r="Q123" s="2"/>
    </row>
    <row r="124" thickBot="1">
      <c r="A124" s="9"/>
      <c r="B124" s="50" t="s">
        <v>54</v>
      </c>
      <c r="C124" s="51"/>
      <c r="D124" s="51"/>
      <c r="E124" s="52" t="s">
        <v>55</v>
      </c>
      <c r="F124" s="51"/>
      <c r="G124" s="51"/>
      <c r="H124" s="53"/>
      <c r="I124" s="51"/>
      <c r="J124" s="53"/>
      <c r="K124" s="51"/>
      <c r="L124" s="51"/>
      <c r="M124" s="12"/>
      <c r="N124" s="2"/>
      <c r="O124" s="2"/>
      <c r="P124" s="2"/>
      <c r="Q124" s="2"/>
    </row>
    <row r="125" thickTop="1">
      <c r="A125" s="9"/>
      <c r="B125" s="41">
        <v>19</v>
      </c>
      <c r="C125" s="42" t="s">
        <v>228</v>
      </c>
      <c r="D125" s="42" t="s">
        <v>3</v>
      </c>
      <c r="E125" s="42" t="s">
        <v>229</v>
      </c>
      <c r="F125" s="42" t="s">
        <v>3</v>
      </c>
      <c r="G125" s="43" t="s">
        <v>150</v>
      </c>
      <c r="H125" s="54">
        <v>298</v>
      </c>
      <c r="I125" s="55">
        <f>ROUND(0,2)</f>
        <v>0</v>
      </c>
      <c r="J125" s="56">
        <f>ROUND(I125*H125,2)</f>
        <v>0</v>
      </c>
      <c r="K125" s="57">
        <v>0.20999999999999999</v>
      </c>
      <c r="L125" s="58">
        <f>IF(ISNUMBER(K125),ROUND(J125*(K125+1),2),0)</f>
        <v>0</v>
      </c>
      <c r="M125" s="12"/>
      <c r="N125" s="2"/>
      <c r="O125" s="2"/>
      <c r="P125" s="2"/>
      <c r="Q125" s="33">
        <f>IF(ISNUMBER(K125),IF(H125&gt;0,IF(I125&gt;0,J125,0),0),0)</f>
        <v>0</v>
      </c>
      <c r="R125" s="27">
        <f>IF(ISNUMBER(K125)=FALSE,J125,0)</f>
        <v>0</v>
      </c>
    </row>
    <row r="126">
      <c r="A126" s="9"/>
      <c r="B126" s="48" t="s">
        <v>48</v>
      </c>
      <c r="C126" s="1"/>
      <c r="D126" s="1"/>
      <c r="E126" s="49" t="s">
        <v>230</v>
      </c>
      <c r="F126" s="1"/>
      <c r="G126" s="1"/>
      <c r="H126" s="40"/>
      <c r="I126" s="1"/>
      <c r="J126" s="40"/>
      <c r="K126" s="1"/>
      <c r="L126" s="1"/>
      <c r="M126" s="12"/>
      <c r="N126" s="2"/>
      <c r="O126" s="2"/>
      <c r="P126" s="2"/>
      <c r="Q126" s="2"/>
    </row>
    <row r="127">
      <c r="A127" s="9"/>
      <c r="B127" s="48" t="s">
        <v>50</v>
      </c>
      <c r="C127" s="1"/>
      <c r="D127" s="1"/>
      <c r="E127" s="49" t="s">
        <v>212</v>
      </c>
      <c r="F127" s="1"/>
      <c r="G127" s="1"/>
      <c r="H127" s="40"/>
      <c r="I127" s="1"/>
      <c r="J127" s="40"/>
      <c r="K127" s="1"/>
      <c r="L127" s="1"/>
      <c r="M127" s="12"/>
      <c r="N127" s="2"/>
      <c r="O127" s="2"/>
      <c r="P127" s="2"/>
      <c r="Q127" s="2"/>
    </row>
    <row r="128">
      <c r="A128" s="9"/>
      <c r="B128" s="48" t="s">
        <v>52</v>
      </c>
      <c r="C128" s="1"/>
      <c r="D128" s="1"/>
      <c r="E128" s="49" t="s">
        <v>225</v>
      </c>
      <c r="F128" s="1"/>
      <c r="G128" s="1"/>
      <c r="H128" s="40"/>
      <c r="I128" s="1"/>
      <c r="J128" s="40"/>
      <c r="K128" s="1"/>
      <c r="L128" s="1"/>
      <c r="M128" s="12"/>
      <c r="N128" s="2"/>
      <c r="O128" s="2"/>
      <c r="P128" s="2"/>
      <c r="Q128" s="2"/>
    </row>
    <row r="129" thickBot="1">
      <c r="A129" s="9"/>
      <c r="B129" s="50" t="s">
        <v>54</v>
      </c>
      <c r="C129" s="51"/>
      <c r="D129" s="51"/>
      <c r="E129" s="52" t="s">
        <v>55</v>
      </c>
      <c r="F129" s="51"/>
      <c r="G129" s="51"/>
      <c r="H129" s="53"/>
      <c r="I129" s="51"/>
      <c r="J129" s="53"/>
      <c r="K129" s="51"/>
      <c r="L129" s="51"/>
      <c r="M129" s="12"/>
      <c r="N129" s="2"/>
      <c r="O129" s="2"/>
      <c r="P129" s="2"/>
      <c r="Q129" s="2"/>
    </row>
    <row r="130" thickTop="1">
      <c r="A130" s="9"/>
      <c r="B130" s="41" t="s">
        <v>3</v>
      </c>
      <c r="C130" s="42" t="s">
        <v>231</v>
      </c>
      <c r="D130" s="42" t="s">
        <v>3</v>
      </c>
      <c r="E130" s="42" t="s">
        <v>232</v>
      </c>
      <c r="F130" s="42" t="s">
        <v>3</v>
      </c>
      <c r="G130" s="43" t="s">
        <v>112</v>
      </c>
      <c r="H130" s="54">
        <v>2453</v>
      </c>
      <c r="I130" s="55">
        <f>ROUND(0,2)</f>
        <v>0</v>
      </c>
      <c r="J130" s="56">
        <f>ROUND(I130*H130,2)</f>
        <v>0</v>
      </c>
      <c r="K130" s="57">
        <v>0.20999999999999999</v>
      </c>
      <c r="L130" s="58">
        <f>IF(ISNUMBER(K130),ROUND(J130*(K130+1),2),0)</f>
        <v>0</v>
      </c>
      <c r="M130" s="12"/>
      <c r="N130" s="2"/>
      <c r="O130" s="2"/>
      <c r="P130" s="2"/>
      <c r="Q130" s="33">
        <f>IF(ISNUMBER(K130),IF(H130&gt;0,IF(I130&gt;0,J130,0),0),0)</f>
        <v>0</v>
      </c>
      <c r="R130" s="27">
        <f>IF(ISNUMBER(K130)=FALSE,J130,0)</f>
        <v>0</v>
      </c>
    </row>
    <row r="131">
      <c r="A131" s="9"/>
      <c r="B131" s="48" t="s">
        <v>48</v>
      </c>
      <c r="C131" s="1"/>
      <c r="D131" s="1"/>
      <c r="E131" s="49" t="s">
        <v>3</v>
      </c>
      <c r="F131" s="1"/>
      <c r="G131" s="1"/>
      <c r="H131" s="40"/>
      <c r="I131" s="1"/>
      <c r="J131" s="40"/>
      <c r="K131" s="1"/>
      <c r="L131" s="1"/>
      <c r="M131" s="12"/>
      <c r="N131" s="2"/>
      <c r="O131" s="2"/>
      <c r="P131" s="2"/>
      <c r="Q131" s="2"/>
    </row>
    <row r="132">
      <c r="A132" s="9"/>
      <c r="B132" s="48" t="s">
        <v>50</v>
      </c>
      <c r="C132" s="1"/>
      <c r="D132" s="1"/>
      <c r="E132" s="49" t="s">
        <v>233</v>
      </c>
      <c r="F132" s="1"/>
      <c r="G132" s="1"/>
      <c r="H132" s="40"/>
      <c r="I132" s="1"/>
      <c r="J132" s="40"/>
      <c r="K132" s="1"/>
      <c r="L132" s="1"/>
      <c r="M132" s="12"/>
      <c r="N132" s="2"/>
      <c r="O132" s="2"/>
      <c r="P132" s="2"/>
      <c r="Q132" s="2"/>
    </row>
    <row r="133">
      <c r="A133" s="9"/>
      <c r="B133" s="48" t="s">
        <v>52</v>
      </c>
      <c r="C133" s="1"/>
      <c r="D133" s="1"/>
      <c r="E133" s="49" t="s">
        <v>234</v>
      </c>
      <c r="F133" s="1"/>
      <c r="G133" s="1"/>
      <c r="H133" s="40"/>
      <c r="I133" s="1"/>
      <c r="J133" s="40"/>
      <c r="K133" s="1"/>
      <c r="L133" s="1"/>
      <c r="M133" s="12"/>
      <c r="N133" s="2"/>
      <c r="O133" s="2"/>
      <c r="P133" s="2"/>
      <c r="Q133" s="2"/>
    </row>
    <row r="134" thickBot="1">
      <c r="A134" s="9"/>
      <c r="B134" s="50" t="s">
        <v>54</v>
      </c>
      <c r="C134" s="51"/>
      <c r="D134" s="51"/>
      <c r="E134" s="52" t="s">
        <v>55</v>
      </c>
      <c r="F134" s="51"/>
      <c r="G134" s="51"/>
      <c r="H134" s="53"/>
      <c r="I134" s="51"/>
      <c r="J134" s="53"/>
      <c r="K134" s="51"/>
      <c r="L134" s="51"/>
      <c r="M134" s="12"/>
      <c r="N134" s="2"/>
      <c r="O134" s="2"/>
      <c r="P134" s="2"/>
      <c r="Q134" s="2"/>
    </row>
    <row r="135" thickTop="1" thickBot="1" ht="25" customHeight="1">
      <c r="A135" s="9"/>
      <c r="B135" s="1"/>
      <c r="C135" s="59">
        <v>1</v>
      </c>
      <c r="D135" s="1"/>
      <c r="E135" s="59" t="s">
        <v>100</v>
      </c>
      <c r="F135" s="1"/>
      <c r="G135" s="60" t="s">
        <v>93</v>
      </c>
      <c r="H135" s="61">
        <f>J55+J60+J65+J70+J75+J80+J85+J90+J95+J100+J105+J110+J115+J120+J125+J130</f>
        <v>0</v>
      </c>
      <c r="I135" s="60" t="s">
        <v>94</v>
      </c>
      <c r="J135" s="62">
        <f>(L135-H135)</f>
        <v>0</v>
      </c>
      <c r="K135" s="60" t="s">
        <v>95</v>
      </c>
      <c r="L135" s="63">
        <f>L55+L60+L65+L70+L75+L80+L85+L90+L95+L100+L105+L110+L115+L120+L125+L130</f>
        <v>0</v>
      </c>
      <c r="M135" s="12"/>
      <c r="N135" s="2"/>
      <c r="O135" s="2"/>
      <c r="P135" s="2"/>
      <c r="Q135" s="33">
        <f>0+Q55+Q60+Q65+Q70+Q75+Q80+Q85+Q90+Q95+Q100+Q105+Q110+Q115+Q120+Q125+Q130</f>
        <v>0</v>
      </c>
      <c r="R135" s="27">
        <f>0+R55+R60+R65+R70+R75+R80+R85+R90+R95+R100+R105+R110+R115+R120+R125+R130</f>
        <v>0</v>
      </c>
      <c r="S135" s="64">
        <f>Q135*(1+J135)+R135</f>
        <v>0</v>
      </c>
    </row>
    <row r="136" thickTop="1" thickBot="1" ht="25" customHeight="1">
      <c r="A136" s="9"/>
      <c r="B136" s="65"/>
      <c r="C136" s="65"/>
      <c r="D136" s="65"/>
      <c r="E136" s="65"/>
      <c r="F136" s="65"/>
      <c r="G136" s="66" t="s">
        <v>96</v>
      </c>
      <c r="H136" s="67">
        <f>J55+J60+J65+J70+J75+J80+J85+J90+J95+J100+J105+J110+J115+J120+J125+J130</f>
        <v>0</v>
      </c>
      <c r="I136" s="66" t="s">
        <v>97</v>
      </c>
      <c r="J136" s="68">
        <f>0+J135</f>
        <v>0</v>
      </c>
      <c r="K136" s="66" t="s">
        <v>98</v>
      </c>
      <c r="L136" s="69">
        <f>L55+L60+L65+L70+L75+L80+L85+L90+L95+L100+L105+L110+L115+L120+L125+L130</f>
        <v>0</v>
      </c>
      <c r="M136" s="12"/>
      <c r="N136" s="2"/>
      <c r="O136" s="2"/>
      <c r="P136" s="2"/>
      <c r="Q136" s="2"/>
    </row>
    <row r="137" ht="40" customHeight="1">
      <c r="A137" s="9"/>
      <c r="B137" s="73" t="s">
        <v>235</v>
      </c>
      <c r="C137" s="1"/>
      <c r="D137" s="1"/>
      <c r="E137" s="1"/>
      <c r="F137" s="1"/>
      <c r="G137" s="1"/>
      <c r="H137" s="40"/>
      <c r="I137" s="1"/>
      <c r="J137" s="40"/>
      <c r="K137" s="1"/>
      <c r="L137" s="1"/>
      <c r="M137" s="12"/>
      <c r="N137" s="2"/>
      <c r="O137" s="2"/>
      <c r="P137" s="2"/>
      <c r="Q137" s="2"/>
    </row>
    <row r="138">
      <c r="A138" s="9"/>
      <c r="B138" s="41">
        <v>20</v>
      </c>
      <c r="C138" s="42" t="s">
        <v>236</v>
      </c>
      <c r="D138" s="42" t="s">
        <v>3</v>
      </c>
      <c r="E138" s="42" t="s">
        <v>237</v>
      </c>
      <c r="F138" s="42" t="s">
        <v>3</v>
      </c>
      <c r="G138" s="43" t="s">
        <v>150</v>
      </c>
      <c r="H138" s="44">
        <v>21</v>
      </c>
      <c r="I138" s="25">
        <f>ROUND(0,2)</f>
        <v>0</v>
      </c>
      <c r="J138" s="45">
        <f>ROUND(I138*H138,2)</f>
        <v>0</v>
      </c>
      <c r="K138" s="46">
        <v>0.20999999999999999</v>
      </c>
      <c r="L138" s="47">
        <f>IF(ISNUMBER(K138),ROUND(J138*(K138+1),2),0)</f>
        <v>0</v>
      </c>
      <c r="M138" s="12"/>
      <c r="N138" s="2"/>
      <c r="O138" s="2"/>
      <c r="P138" s="2"/>
      <c r="Q138" s="33">
        <f>IF(ISNUMBER(K138),IF(H138&gt;0,IF(I138&gt;0,J138,0),0),0)</f>
        <v>0</v>
      </c>
      <c r="R138" s="27">
        <f>IF(ISNUMBER(K138)=FALSE,J138,0)</f>
        <v>0</v>
      </c>
    </row>
    <row r="139">
      <c r="A139" s="9"/>
      <c r="B139" s="48" t="s">
        <v>48</v>
      </c>
      <c r="C139" s="1"/>
      <c r="D139" s="1"/>
      <c r="E139" s="49" t="s">
        <v>238</v>
      </c>
      <c r="F139" s="1"/>
      <c r="G139" s="1"/>
      <c r="H139" s="40"/>
      <c r="I139" s="1"/>
      <c r="J139" s="40"/>
      <c r="K139" s="1"/>
      <c r="L139" s="1"/>
      <c r="M139" s="12"/>
      <c r="N139" s="2"/>
      <c r="O139" s="2"/>
      <c r="P139" s="2"/>
      <c r="Q139" s="2"/>
    </row>
    <row r="140">
      <c r="A140" s="9"/>
      <c r="B140" s="48" t="s">
        <v>50</v>
      </c>
      <c r="C140" s="1"/>
      <c r="D140" s="1"/>
      <c r="E140" s="49" t="s">
        <v>220</v>
      </c>
      <c r="F140" s="1"/>
      <c r="G140" s="1"/>
      <c r="H140" s="40"/>
      <c r="I140" s="1"/>
      <c r="J140" s="40"/>
      <c r="K140" s="1"/>
      <c r="L140" s="1"/>
      <c r="M140" s="12"/>
      <c r="N140" s="2"/>
      <c r="O140" s="2"/>
      <c r="P140" s="2"/>
      <c r="Q140" s="2"/>
    </row>
    <row r="141">
      <c r="A141" s="9"/>
      <c r="B141" s="48" t="s">
        <v>52</v>
      </c>
      <c r="C141" s="1"/>
      <c r="D141" s="1"/>
      <c r="E141" s="49" t="s">
        <v>239</v>
      </c>
      <c r="F141" s="1"/>
      <c r="G141" s="1"/>
      <c r="H141" s="40"/>
      <c r="I141" s="1"/>
      <c r="J141" s="40"/>
      <c r="K141" s="1"/>
      <c r="L141" s="1"/>
      <c r="M141" s="12"/>
      <c r="N141" s="2"/>
      <c r="O141" s="2"/>
      <c r="P141" s="2"/>
      <c r="Q141" s="2"/>
    </row>
    <row r="142" thickBot="1">
      <c r="A142" s="9"/>
      <c r="B142" s="50" t="s">
        <v>54</v>
      </c>
      <c r="C142" s="51"/>
      <c r="D142" s="51"/>
      <c r="E142" s="52" t="s">
        <v>55</v>
      </c>
      <c r="F142" s="51"/>
      <c r="G142" s="51"/>
      <c r="H142" s="53"/>
      <c r="I142" s="51"/>
      <c r="J142" s="53"/>
      <c r="K142" s="51"/>
      <c r="L142" s="51"/>
      <c r="M142" s="12"/>
      <c r="N142" s="2"/>
      <c r="O142" s="2"/>
      <c r="P142" s="2"/>
      <c r="Q142" s="2"/>
    </row>
    <row r="143" thickTop="1">
      <c r="A143" s="9"/>
      <c r="B143" s="41">
        <v>21</v>
      </c>
      <c r="C143" s="42" t="s">
        <v>240</v>
      </c>
      <c r="D143" s="42" t="s">
        <v>3</v>
      </c>
      <c r="E143" s="42" t="s">
        <v>241</v>
      </c>
      <c r="F143" s="42" t="s">
        <v>3</v>
      </c>
      <c r="G143" s="43" t="s">
        <v>112</v>
      </c>
      <c r="H143" s="54">
        <v>68.766000000000005</v>
      </c>
      <c r="I143" s="55">
        <f>ROUND(0,2)</f>
        <v>0</v>
      </c>
      <c r="J143" s="56">
        <f>ROUND(I143*H143,2)</f>
        <v>0</v>
      </c>
      <c r="K143" s="57">
        <v>0.20999999999999999</v>
      </c>
      <c r="L143" s="58">
        <f>IF(ISNUMBER(K143),ROUND(J143*(K143+1),2),0)</f>
        <v>0</v>
      </c>
      <c r="M143" s="12"/>
      <c r="N143" s="2"/>
      <c r="O143" s="2"/>
      <c r="P143" s="2"/>
      <c r="Q143" s="33">
        <f>IF(ISNUMBER(K143),IF(H143&gt;0,IF(I143&gt;0,J143,0),0),0)</f>
        <v>0</v>
      </c>
      <c r="R143" s="27">
        <f>IF(ISNUMBER(K143)=FALSE,J143,0)</f>
        <v>0</v>
      </c>
    </row>
    <row r="144">
      <c r="A144" s="9"/>
      <c r="B144" s="48" t="s">
        <v>48</v>
      </c>
      <c r="C144" s="1"/>
      <c r="D144" s="1"/>
      <c r="E144" s="49" t="s">
        <v>242</v>
      </c>
      <c r="F144" s="1"/>
      <c r="G144" s="1"/>
      <c r="H144" s="40"/>
      <c r="I144" s="1"/>
      <c r="J144" s="40"/>
      <c r="K144" s="1"/>
      <c r="L144" s="1"/>
      <c r="M144" s="12"/>
      <c r="N144" s="2"/>
      <c r="O144" s="2"/>
      <c r="P144" s="2"/>
      <c r="Q144" s="2"/>
    </row>
    <row r="145">
      <c r="A145" s="9"/>
      <c r="B145" s="48" t="s">
        <v>50</v>
      </c>
      <c r="C145" s="1"/>
      <c r="D145" s="1"/>
      <c r="E145" s="49" t="s">
        <v>243</v>
      </c>
      <c r="F145" s="1"/>
      <c r="G145" s="1"/>
      <c r="H145" s="40"/>
      <c r="I145" s="1"/>
      <c r="J145" s="40"/>
      <c r="K145" s="1"/>
      <c r="L145" s="1"/>
      <c r="M145" s="12"/>
      <c r="N145" s="2"/>
      <c r="O145" s="2"/>
      <c r="P145" s="2"/>
      <c r="Q145" s="2"/>
    </row>
    <row r="146">
      <c r="A146" s="9"/>
      <c r="B146" s="48" t="s">
        <v>52</v>
      </c>
      <c r="C146" s="1"/>
      <c r="D146" s="1"/>
      <c r="E146" s="49" t="s">
        <v>244</v>
      </c>
      <c r="F146" s="1"/>
      <c r="G146" s="1"/>
      <c r="H146" s="40"/>
      <c r="I146" s="1"/>
      <c r="J146" s="40"/>
      <c r="K146" s="1"/>
      <c r="L146" s="1"/>
      <c r="M146" s="12"/>
      <c r="N146" s="2"/>
      <c r="O146" s="2"/>
      <c r="P146" s="2"/>
      <c r="Q146" s="2"/>
    </row>
    <row r="147" thickBot="1">
      <c r="A147" s="9"/>
      <c r="B147" s="50" t="s">
        <v>54</v>
      </c>
      <c r="C147" s="51"/>
      <c r="D147" s="51"/>
      <c r="E147" s="52" t="s">
        <v>55</v>
      </c>
      <c r="F147" s="51"/>
      <c r="G147" s="51"/>
      <c r="H147" s="53"/>
      <c r="I147" s="51"/>
      <c r="J147" s="53"/>
      <c r="K147" s="51"/>
      <c r="L147" s="51"/>
      <c r="M147" s="12"/>
      <c r="N147" s="2"/>
      <c r="O147" s="2"/>
      <c r="P147" s="2"/>
      <c r="Q147" s="2"/>
    </row>
    <row r="148" thickTop="1">
      <c r="A148" s="9"/>
      <c r="B148" s="41">
        <v>22</v>
      </c>
      <c r="C148" s="42" t="s">
        <v>245</v>
      </c>
      <c r="D148" s="42" t="s">
        <v>3</v>
      </c>
      <c r="E148" s="42" t="s">
        <v>246</v>
      </c>
      <c r="F148" s="42" t="s">
        <v>3</v>
      </c>
      <c r="G148" s="43" t="s">
        <v>131</v>
      </c>
      <c r="H148" s="54">
        <v>146</v>
      </c>
      <c r="I148" s="55">
        <f>ROUND(0,2)</f>
        <v>0</v>
      </c>
      <c r="J148" s="56">
        <f>ROUND(I148*H148,2)</f>
        <v>0</v>
      </c>
      <c r="K148" s="57">
        <v>0.20999999999999999</v>
      </c>
      <c r="L148" s="58">
        <f>IF(ISNUMBER(K148),ROUND(J148*(K148+1),2),0)</f>
        <v>0</v>
      </c>
      <c r="M148" s="12"/>
      <c r="N148" s="2"/>
      <c r="O148" s="2"/>
      <c r="P148" s="2"/>
      <c r="Q148" s="33">
        <f>IF(ISNUMBER(K148),IF(H148&gt;0,IF(I148&gt;0,J148,0),0),0)</f>
        <v>0</v>
      </c>
      <c r="R148" s="27">
        <f>IF(ISNUMBER(K148)=FALSE,J148,0)</f>
        <v>0</v>
      </c>
    </row>
    <row r="149">
      <c r="A149" s="9"/>
      <c r="B149" s="48" t="s">
        <v>48</v>
      </c>
      <c r="C149" s="1"/>
      <c r="D149" s="1"/>
      <c r="E149" s="49" t="s">
        <v>247</v>
      </c>
      <c r="F149" s="1"/>
      <c r="G149" s="1"/>
      <c r="H149" s="40"/>
      <c r="I149" s="1"/>
      <c r="J149" s="40"/>
      <c r="K149" s="1"/>
      <c r="L149" s="1"/>
      <c r="M149" s="12"/>
      <c r="N149" s="2"/>
      <c r="O149" s="2"/>
      <c r="P149" s="2"/>
      <c r="Q149" s="2"/>
    </row>
    <row r="150">
      <c r="A150" s="9"/>
      <c r="B150" s="48" t="s">
        <v>50</v>
      </c>
      <c r="C150" s="1"/>
      <c r="D150" s="1"/>
      <c r="E150" s="49" t="s">
        <v>248</v>
      </c>
      <c r="F150" s="1"/>
      <c r="G150" s="1"/>
      <c r="H150" s="40"/>
      <c r="I150" s="1"/>
      <c r="J150" s="40"/>
      <c r="K150" s="1"/>
      <c r="L150" s="1"/>
      <c r="M150" s="12"/>
      <c r="N150" s="2"/>
      <c r="O150" s="2"/>
      <c r="P150" s="2"/>
      <c r="Q150" s="2"/>
    </row>
    <row r="151">
      <c r="A151" s="9"/>
      <c r="B151" s="48" t="s">
        <v>52</v>
      </c>
      <c r="C151" s="1"/>
      <c r="D151" s="1"/>
      <c r="E151" s="49" t="s">
        <v>249</v>
      </c>
      <c r="F151" s="1"/>
      <c r="G151" s="1"/>
      <c r="H151" s="40"/>
      <c r="I151" s="1"/>
      <c r="J151" s="40"/>
      <c r="K151" s="1"/>
      <c r="L151" s="1"/>
      <c r="M151" s="12"/>
      <c r="N151" s="2"/>
      <c r="O151" s="2"/>
      <c r="P151" s="2"/>
      <c r="Q151" s="2"/>
    </row>
    <row r="152" thickBot="1">
      <c r="A152" s="9"/>
      <c r="B152" s="50" t="s">
        <v>54</v>
      </c>
      <c r="C152" s="51"/>
      <c r="D152" s="51"/>
      <c r="E152" s="52" t="s">
        <v>55</v>
      </c>
      <c r="F152" s="51"/>
      <c r="G152" s="51"/>
      <c r="H152" s="53"/>
      <c r="I152" s="51"/>
      <c r="J152" s="53"/>
      <c r="K152" s="51"/>
      <c r="L152" s="51"/>
      <c r="M152" s="12"/>
      <c r="N152" s="2"/>
      <c r="O152" s="2"/>
      <c r="P152" s="2"/>
      <c r="Q152" s="2"/>
    </row>
    <row r="153" thickTop="1">
      <c r="A153" s="9"/>
      <c r="B153" s="41">
        <v>23</v>
      </c>
      <c r="C153" s="42" t="s">
        <v>250</v>
      </c>
      <c r="D153" s="42" t="s">
        <v>3</v>
      </c>
      <c r="E153" s="42" t="s">
        <v>251</v>
      </c>
      <c r="F153" s="42" t="s">
        <v>3</v>
      </c>
      <c r="G153" s="43" t="s">
        <v>112</v>
      </c>
      <c r="H153" s="54">
        <v>72</v>
      </c>
      <c r="I153" s="55">
        <f>ROUND(0,2)</f>
        <v>0</v>
      </c>
      <c r="J153" s="56">
        <f>ROUND(I153*H153,2)</f>
        <v>0</v>
      </c>
      <c r="K153" s="57">
        <v>0.20999999999999999</v>
      </c>
      <c r="L153" s="58">
        <f>IF(ISNUMBER(K153),ROUND(J153*(K153+1),2),0)</f>
        <v>0</v>
      </c>
      <c r="M153" s="12"/>
      <c r="N153" s="2"/>
      <c r="O153" s="2"/>
      <c r="P153" s="2"/>
      <c r="Q153" s="33">
        <f>IF(ISNUMBER(K153),IF(H153&gt;0,IF(I153&gt;0,J153,0),0),0)</f>
        <v>0</v>
      </c>
      <c r="R153" s="27">
        <f>IF(ISNUMBER(K153)=FALSE,J153,0)</f>
        <v>0</v>
      </c>
    </row>
    <row r="154">
      <c r="A154" s="9"/>
      <c r="B154" s="48" t="s">
        <v>48</v>
      </c>
      <c r="C154" s="1"/>
      <c r="D154" s="1"/>
      <c r="E154" s="49" t="s">
        <v>252</v>
      </c>
      <c r="F154" s="1"/>
      <c r="G154" s="1"/>
      <c r="H154" s="40"/>
      <c r="I154" s="1"/>
      <c r="J154" s="40"/>
      <c r="K154" s="1"/>
      <c r="L154" s="1"/>
      <c r="M154" s="12"/>
      <c r="N154" s="2"/>
      <c r="O154" s="2"/>
      <c r="P154" s="2"/>
      <c r="Q154" s="2"/>
    </row>
    <row r="155">
      <c r="A155" s="9"/>
      <c r="B155" s="48" t="s">
        <v>50</v>
      </c>
      <c r="C155" s="1"/>
      <c r="D155" s="1"/>
      <c r="E155" s="49" t="s">
        <v>253</v>
      </c>
      <c r="F155" s="1"/>
      <c r="G155" s="1"/>
      <c r="H155" s="40"/>
      <c r="I155" s="1"/>
      <c r="J155" s="40"/>
      <c r="K155" s="1"/>
      <c r="L155" s="1"/>
      <c r="M155" s="12"/>
      <c r="N155" s="2"/>
      <c r="O155" s="2"/>
      <c r="P155" s="2"/>
      <c r="Q155" s="2"/>
    </row>
    <row r="156">
      <c r="A156" s="9"/>
      <c r="B156" s="48" t="s">
        <v>52</v>
      </c>
      <c r="C156" s="1"/>
      <c r="D156" s="1"/>
      <c r="E156" s="49" t="s">
        <v>254</v>
      </c>
      <c r="F156" s="1"/>
      <c r="G156" s="1"/>
      <c r="H156" s="40"/>
      <c r="I156" s="1"/>
      <c r="J156" s="40"/>
      <c r="K156" s="1"/>
      <c r="L156" s="1"/>
      <c r="M156" s="12"/>
      <c r="N156" s="2"/>
      <c r="O156" s="2"/>
      <c r="P156" s="2"/>
      <c r="Q156" s="2"/>
    </row>
    <row r="157" thickBot="1">
      <c r="A157" s="9"/>
      <c r="B157" s="50" t="s">
        <v>54</v>
      </c>
      <c r="C157" s="51"/>
      <c r="D157" s="51"/>
      <c r="E157" s="52" t="s">
        <v>55</v>
      </c>
      <c r="F157" s="51"/>
      <c r="G157" s="51"/>
      <c r="H157" s="53"/>
      <c r="I157" s="51"/>
      <c r="J157" s="53"/>
      <c r="K157" s="51"/>
      <c r="L157" s="51"/>
      <c r="M157" s="12"/>
      <c r="N157" s="2"/>
      <c r="O157" s="2"/>
      <c r="P157" s="2"/>
      <c r="Q157" s="2"/>
    </row>
    <row r="158" thickTop="1" thickBot="1" ht="25" customHeight="1">
      <c r="A158" s="9"/>
      <c r="B158" s="1"/>
      <c r="C158" s="59">
        <v>2</v>
      </c>
      <c r="D158" s="1"/>
      <c r="E158" s="59" t="s">
        <v>155</v>
      </c>
      <c r="F158" s="1"/>
      <c r="G158" s="60" t="s">
        <v>93</v>
      </c>
      <c r="H158" s="61">
        <f>J138+J143+J148+J153</f>
        <v>0</v>
      </c>
      <c r="I158" s="60" t="s">
        <v>94</v>
      </c>
      <c r="J158" s="62">
        <f>(L158-H158)</f>
        <v>0</v>
      </c>
      <c r="K158" s="60" t="s">
        <v>95</v>
      </c>
      <c r="L158" s="63">
        <f>L138+L143+L148+L153</f>
        <v>0</v>
      </c>
      <c r="M158" s="12"/>
      <c r="N158" s="2"/>
      <c r="O158" s="2"/>
      <c r="P158" s="2"/>
      <c r="Q158" s="33">
        <f>0+Q138+Q143+Q148+Q153</f>
        <v>0</v>
      </c>
      <c r="R158" s="27">
        <f>0+R138+R143+R148+R153</f>
        <v>0</v>
      </c>
      <c r="S158" s="64">
        <f>Q158*(1+J158)+R158</f>
        <v>0</v>
      </c>
    </row>
    <row r="159" thickTop="1" thickBot="1" ht="25" customHeight="1">
      <c r="A159" s="9"/>
      <c r="B159" s="65"/>
      <c r="C159" s="65"/>
      <c r="D159" s="65"/>
      <c r="E159" s="65"/>
      <c r="F159" s="65"/>
      <c r="G159" s="66" t="s">
        <v>96</v>
      </c>
      <c r="H159" s="67">
        <f>J138+J143+J148+J153</f>
        <v>0</v>
      </c>
      <c r="I159" s="66" t="s">
        <v>97</v>
      </c>
      <c r="J159" s="68">
        <f>0+J158</f>
        <v>0</v>
      </c>
      <c r="K159" s="66" t="s">
        <v>98</v>
      </c>
      <c r="L159" s="69">
        <f>L138+L143+L148+L153</f>
        <v>0</v>
      </c>
      <c r="M159" s="12"/>
      <c r="N159" s="2"/>
      <c r="O159" s="2"/>
      <c r="P159" s="2"/>
      <c r="Q159" s="2"/>
    </row>
    <row r="160" ht="40" customHeight="1">
      <c r="A160" s="9"/>
      <c r="B160" s="73" t="s">
        <v>255</v>
      </c>
      <c r="C160" s="1"/>
      <c r="D160" s="1"/>
      <c r="E160" s="1"/>
      <c r="F160" s="1"/>
      <c r="G160" s="1"/>
      <c r="H160" s="40"/>
      <c r="I160" s="1"/>
      <c r="J160" s="40"/>
      <c r="K160" s="1"/>
      <c r="L160" s="1"/>
      <c r="M160" s="12"/>
      <c r="N160" s="2"/>
      <c r="O160" s="2"/>
      <c r="P160" s="2"/>
      <c r="Q160" s="2"/>
    </row>
    <row r="161">
      <c r="A161" s="9"/>
      <c r="B161" s="41">
        <v>24</v>
      </c>
      <c r="C161" s="42" t="s">
        <v>256</v>
      </c>
      <c r="D161" s="42" t="s">
        <v>3</v>
      </c>
      <c r="E161" s="42" t="s">
        <v>257</v>
      </c>
      <c r="F161" s="42" t="s">
        <v>3</v>
      </c>
      <c r="G161" s="43" t="s">
        <v>150</v>
      </c>
      <c r="H161" s="44">
        <v>1.5</v>
      </c>
      <c r="I161" s="25">
        <f>ROUND(0,2)</f>
        <v>0</v>
      </c>
      <c r="J161" s="45">
        <f>ROUND(I161*H161,2)</f>
        <v>0</v>
      </c>
      <c r="K161" s="46">
        <v>0.20999999999999999</v>
      </c>
      <c r="L161" s="47">
        <f>IF(ISNUMBER(K161),ROUND(J161*(K161+1),2),0)</f>
        <v>0</v>
      </c>
      <c r="M161" s="12"/>
      <c r="N161" s="2"/>
      <c r="O161" s="2"/>
      <c r="P161" s="2"/>
      <c r="Q161" s="33">
        <f>IF(ISNUMBER(K161),IF(H161&gt;0,IF(I161&gt;0,J161,0),0),0)</f>
        <v>0</v>
      </c>
      <c r="R161" s="27">
        <f>IF(ISNUMBER(K161)=FALSE,J161,0)</f>
        <v>0</v>
      </c>
    </row>
    <row r="162">
      <c r="A162" s="9"/>
      <c r="B162" s="48" t="s">
        <v>48</v>
      </c>
      <c r="C162" s="1"/>
      <c r="D162" s="1"/>
      <c r="E162" s="49" t="s">
        <v>258</v>
      </c>
      <c r="F162" s="1"/>
      <c r="G162" s="1"/>
      <c r="H162" s="40"/>
      <c r="I162" s="1"/>
      <c r="J162" s="40"/>
      <c r="K162" s="1"/>
      <c r="L162" s="1"/>
      <c r="M162" s="12"/>
      <c r="N162" s="2"/>
      <c r="O162" s="2"/>
      <c r="P162" s="2"/>
      <c r="Q162" s="2"/>
    </row>
    <row r="163">
      <c r="A163" s="9"/>
      <c r="B163" s="48" t="s">
        <v>50</v>
      </c>
      <c r="C163" s="1"/>
      <c r="D163" s="1"/>
      <c r="E163" s="49" t="s">
        <v>259</v>
      </c>
      <c r="F163" s="1"/>
      <c r="G163" s="1"/>
      <c r="H163" s="40"/>
      <c r="I163" s="1"/>
      <c r="J163" s="40"/>
      <c r="K163" s="1"/>
      <c r="L163" s="1"/>
      <c r="M163" s="12"/>
      <c r="N163" s="2"/>
      <c r="O163" s="2"/>
      <c r="P163" s="2"/>
      <c r="Q163" s="2"/>
    </row>
    <row r="164">
      <c r="A164" s="9"/>
      <c r="B164" s="48" t="s">
        <v>52</v>
      </c>
      <c r="C164" s="1"/>
      <c r="D164" s="1"/>
      <c r="E164" s="49" t="s">
        <v>260</v>
      </c>
      <c r="F164" s="1"/>
      <c r="G164" s="1"/>
      <c r="H164" s="40"/>
      <c r="I164" s="1"/>
      <c r="J164" s="40"/>
      <c r="K164" s="1"/>
      <c r="L164" s="1"/>
      <c r="M164" s="12"/>
      <c r="N164" s="2"/>
      <c r="O164" s="2"/>
      <c r="P164" s="2"/>
      <c r="Q164" s="2"/>
    </row>
    <row r="165" thickBot="1">
      <c r="A165" s="9"/>
      <c r="B165" s="50" t="s">
        <v>54</v>
      </c>
      <c r="C165" s="51"/>
      <c r="D165" s="51"/>
      <c r="E165" s="52" t="s">
        <v>55</v>
      </c>
      <c r="F165" s="51"/>
      <c r="G165" s="51"/>
      <c r="H165" s="53"/>
      <c r="I165" s="51"/>
      <c r="J165" s="53"/>
      <c r="K165" s="51"/>
      <c r="L165" s="51"/>
      <c r="M165" s="12"/>
      <c r="N165" s="2"/>
      <c r="O165" s="2"/>
      <c r="P165" s="2"/>
      <c r="Q165" s="2"/>
    </row>
    <row r="166" thickTop="1">
      <c r="A166" s="9"/>
      <c r="B166" s="41">
        <v>25</v>
      </c>
      <c r="C166" s="42" t="s">
        <v>261</v>
      </c>
      <c r="D166" s="42" t="s">
        <v>3</v>
      </c>
      <c r="E166" s="42" t="s">
        <v>262</v>
      </c>
      <c r="F166" s="42" t="s">
        <v>3</v>
      </c>
      <c r="G166" s="43" t="s">
        <v>150</v>
      </c>
      <c r="H166" s="54">
        <v>6.9000000000000004</v>
      </c>
      <c r="I166" s="55">
        <f>ROUND(0,2)</f>
        <v>0</v>
      </c>
      <c r="J166" s="56">
        <f>ROUND(I166*H166,2)</f>
        <v>0</v>
      </c>
      <c r="K166" s="57">
        <v>0.20999999999999999</v>
      </c>
      <c r="L166" s="58">
        <f>IF(ISNUMBER(K166),ROUND(J166*(K166+1),2),0)</f>
        <v>0</v>
      </c>
      <c r="M166" s="12"/>
      <c r="N166" s="2"/>
      <c r="O166" s="2"/>
      <c r="P166" s="2"/>
      <c r="Q166" s="33">
        <f>IF(ISNUMBER(K166),IF(H166&gt;0,IF(I166&gt;0,J166,0),0),0)</f>
        <v>0</v>
      </c>
      <c r="R166" s="27">
        <f>IF(ISNUMBER(K166)=FALSE,J166,0)</f>
        <v>0</v>
      </c>
    </row>
    <row r="167">
      <c r="A167" s="9"/>
      <c r="B167" s="48" t="s">
        <v>48</v>
      </c>
      <c r="C167" s="1"/>
      <c r="D167" s="1"/>
      <c r="E167" s="49" t="s">
        <v>263</v>
      </c>
      <c r="F167" s="1"/>
      <c r="G167" s="1"/>
      <c r="H167" s="40"/>
      <c r="I167" s="1"/>
      <c r="J167" s="40"/>
      <c r="K167" s="1"/>
      <c r="L167" s="1"/>
      <c r="M167" s="12"/>
      <c r="N167" s="2"/>
      <c r="O167" s="2"/>
      <c r="P167" s="2"/>
      <c r="Q167" s="2"/>
    </row>
    <row r="168">
      <c r="A168" s="9"/>
      <c r="B168" s="48" t="s">
        <v>50</v>
      </c>
      <c r="C168" s="1"/>
      <c r="D168" s="1"/>
      <c r="E168" s="49" t="s">
        <v>264</v>
      </c>
      <c r="F168" s="1"/>
      <c r="G168" s="1"/>
      <c r="H168" s="40"/>
      <c r="I168" s="1"/>
      <c r="J168" s="40"/>
      <c r="K168" s="1"/>
      <c r="L168" s="1"/>
      <c r="M168" s="12"/>
      <c r="N168" s="2"/>
      <c r="O168" s="2"/>
      <c r="P168" s="2"/>
      <c r="Q168" s="2"/>
    </row>
    <row r="169">
      <c r="A169" s="9"/>
      <c r="B169" s="48" t="s">
        <v>52</v>
      </c>
      <c r="C169" s="1"/>
      <c r="D169" s="1"/>
      <c r="E169" s="49" t="s">
        <v>265</v>
      </c>
      <c r="F169" s="1"/>
      <c r="G169" s="1"/>
      <c r="H169" s="40"/>
      <c r="I169" s="1"/>
      <c r="J169" s="40"/>
      <c r="K169" s="1"/>
      <c r="L169" s="1"/>
      <c r="M169" s="12"/>
      <c r="N169" s="2"/>
      <c r="O169" s="2"/>
      <c r="P169" s="2"/>
      <c r="Q169" s="2"/>
    </row>
    <row r="170" thickBot="1">
      <c r="A170" s="9"/>
      <c r="B170" s="50" t="s">
        <v>54</v>
      </c>
      <c r="C170" s="51"/>
      <c r="D170" s="51"/>
      <c r="E170" s="52" t="s">
        <v>55</v>
      </c>
      <c r="F170" s="51"/>
      <c r="G170" s="51"/>
      <c r="H170" s="53"/>
      <c r="I170" s="51"/>
      <c r="J170" s="53"/>
      <c r="K170" s="51"/>
      <c r="L170" s="51"/>
      <c r="M170" s="12"/>
      <c r="N170" s="2"/>
      <c r="O170" s="2"/>
      <c r="P170" s="2"/>
      <c r="Q170" s="2"/>
    </row>
    <row r="171" thickTop="1" thickBot="1" ht="25" customHeight="1">
      <c r="A171" s="9"/>
      <c r="B171" s="1"/>
      <c r="C171" s="59">
        <v>4</v>
      </c>
      <c r="D171" s="1"/>
      <c r="E171" s="59" t="s">
        <v>156</v>
      </c>
      <c r="F171" s="1"/>
      <c r="G171" s="60" t="s">
        <v>93</v>
      </c>
      <c r="H171" s="61">
        <f>J161+J166</f>
        <v>0</v>
      </c>
      <c r="I171" s="60" t="s">
        <v>94</v>
      </c>
      <c r="J171" s="62">
        <f>(L171-H171)</f>
        <v>0</v>
      </c>
      <c r="K171" s="60" t="s">
        <v>95</v>
      </c>
      <c r="L171" s="63">
        <f>L161+L166</f>
        <v>0</v>
      </c>
      <c r="M171" s="12"/>
      <c r="N171" s="2"/>
      <c r="O171" s="2"/>
      <c r="P171" s="2"/>
      <c r="Q171" s="33">
        <f>0+Q161+Q166</f>
        <v>0</v>
      </c>
      <c r="R171" s="27">
        <f>0+R161+R166</f>
        <v>0</v>
      </c>
      <c r="S171" s="64">
        <f>Q171*(1+J171)+R171</f>
        <v>0</v>
      </c>
    </row>
    <row r="172" thickTop="1" thickBot="1" ht="25" customHeight="1">
      <c r="A172" s="9"/>
      <c r="B172" s="65"/>
      <c r="C172" s="65"/>
      <c r="D172" s="65"/>
      <c r="E172" s="65"/>
      <c r="F172" s="65"/>
      <c r="G172" s="66" t="s">
        <v>96</v>
      </c>
      <c r="H172" s="67">
        <f>J161+J166</f>
        <v>0</v>
      </c>
      <c r="I172" s="66" t="s">
        <v>97</v>
      </c>
      <c r="J172" s="68">
        <f>0+J171</f>
        <v>0</v>
      </c>
      <c r="K172" s="66" t="s">
        <v>98</v>
      </c>
      <c r="L172" s="69">
        <f>L161+L166</f>
        <v>0</v>
      </c>
      <c r="M172" s="12"/>
      <c r="N172" s="2"/>
      <c r="O172" s="2"/>
      <c r="P172" s="2"/>
      <c r="Q172" s="2"/>
    </row>
    <row r="173" ht="40" customHeight="1">
      <c r="A173" s="9"/>
      <c r="B173" s="73" t="s">
        <v>266</v>
      </c>
      <c r="C173" s="1"/>
      <c r="D173" s="1"/>
      <c r="E173" s="1"/>
      <c r="F173" s="1"/>
      <c r="G173" s="1"/>
      <c r="H173" s="40"/>
      <c r="I173" s="1"/>
      <c r="J173" s="40"/>
      <c r="K173" s="1"/>
      <c r="L173" s="1"/>
      <c r="M173" s="12"/>
      <c r="N173" s="2"/>
      <c r="O173" s="2"/>
      <c r="P173" s="2"/>
      <c r="Q173" s="2"/>
    </row>
    <row r="174">
      <c r="A174" s="9"/>
      <c r="B174" s="41">
        <v>26</v>
      </c>
      <c r="C174" s="42" t="s">
        <v>267</v>
      </c>
      <c r="D174" s="42" t="s">
        <v>3</v>
      </c>
      <c r="E174" s="42" t="s">
        <v>268</v>
      </c>
      <c r="F174" s="42" t="s">
        <v>3</v>
      </c>
      <c r="G174" s="43" t="s">
        <v>150</v>
      </c>
      <c r="H174" s="44">
        <v>1427.5</v>
      </c>
      <c r="I174" s="25">
        <f>ROUND(0,2)</f>
        <v>0</v>
      </c>
      <c r="J174" s="45">
        <f>ROUND(I174*H174,2)</f>
        <v>0</v>
      </c>
      <c r="K174" s="46">
        <v>0.20999999999999999</v>
      </c>
      <c r="L174" s="47">
        <f>IF(ISNUMBER(K174),ROUND(J174*(K174+1),2),0)</f>
        <v>0</v>
      </c>
      <c r="M174" s="12"/>
      <c r="N174" s="2"/>
      <c r="O174" s="2"/>
      <c r="P174" s="2"/>
      <c r="Q174" s="33">
        <f>IF(ISNUMBER(K174),IF(H174&gt;0,IF(I174&gt;0,J174,0),0),0)</f>
        <v>0</v>
      </c>
      <c r="R174" s="27">
        <f>IF(ISNUMBER(K174)=FALSE,J174,0)</f>
        <v>0</v>
      </c>
    </row>
    <row r="175">
      <c r="A175" s="9"/>
      <c r="B175" s="48" t="s">
        <v>48</v>
      </c>
      <c r="C175" s="1"/>
      <c r="D175" s="1"/>
      <c r="E175" s="49" t="s">
        <v>269</v>
      </c>
      <c r="F175" s="1"/>
      <c r="G175" s="1"/>
      <c r="H175" s="40"/>
      <c r="I175" s="1"/>
      <c r="J175" s="40"/>
      <c r="K175" s="1"/>
      <c r="L175" s="1"/>
      <c r="M175" s="12"/>
      <c r="N175" s="2"/>
      <c r="O175" s="2"/>
      <c r="P175" s="2"/>
      <c r="Q175" s="2"/>
    </row>
    <row r="176">
      <c r="A176" s="9"/>
      <c r="B176" s="48" t="s">
        <v>50</v>
      </c>
      <c r="C176" s="1"/>
      <c r="D176" s="1"/>
      <c r="E176" s="49" t="s">
        <v>270</v>
      </c>
      <c r="F176" s="1"/>
      <c r="G176" s="1"/>
      <c r="H176" s="40"/>
      <c r="I176" s="1"/>
      <c r="J176" s="40"/>
      <c r="K176" s="1"/>
      <c r="L176" s="1"/>
      <c r="M176" s="12"/>
      <c r="N176" s="2"/>
      <c r="O176" s="2"/>
      <c r="P176" s="2"/>
      <c r="Q176" s="2"/>
    </row>
    <row r="177">
      <c r="A177" s="9"/>
      <c r="B177" s="48" t="s">
        <v>52</v>
      </c>
      <c r="C177" s="1"/>
      <c r="D177" s="1"/>
      <c r="E177" s="49" t="s">
        <v>271</v>
      </c>
      <c r="F177" s="1"/>
      <c r="G177" s="1"/>
      <c r="H177" s="40"/>
      <c r="I177" s="1"/>
      <c r="J177" s="40"/>
      <c r="K177" s="1"/>
      <c r="L177" s="1"/>
      <c r="M177" s="12"/>
      <c r="N177" s="2"/>
      <c r="O177" s="2"/>
      <c r="P177" s="2"/>
      <c r="Q177" s="2"/>
    </row>
    <row r="178" thickBot="1">
      <c r="A178" s="9"/>
      <c r="B178" s="50" t="s">
        <v>54</v>
      </c>
      <c r="C178" s="51"/>
      <c r="D178" s="51"/>
      <c r="E178" s="52" t="s">
        <v>55</v>
      </c>
      <c r="F178" s="51"/>
      <c r="G178" s="51"/>
      <c r="H178" s="53"/>
      <c r="I178" s="51"/>
      <c r="J178" s="53"/>
      <c r="K178" s="51"/>
      <c r="L178" s="51"/>
      <c r="M178" s="12"/>
      <c r="N178" s="2"/>
      <c r="O178" s="2"/>
      <c r="P178" s="2"/>
      <c r="Q178" s="2"/>
    </row>
    <row r="179" thickTop="1">
      <c r="A179" s="9"/>
      <c r="B179" s="41">
        <v>28</v>
      </c>
      <c r="C179" s="42" t="s">
        <v>272</v>
      </c>
      <c r="D179" s="42" t="s">
        <v>103</v>
      </c>
      <c r="E179" s="42" t="s">
        <v>273</v>
      </c>
      <c r="F179" s="42" t="s">
        <v>3</v>
      </c>
      <c r="G179" s="43" t="s">
        <v>150</v>
      </c>
      <c r="H179" s="54">
        <v>30</v>
      </c>
      <c r="I179" s="55">
        <f>ROUND(0,2)</f>
        <v>0</v>
      </c>
      <c r="J179" s="56">
        <f>ROUND(I179*H179,2)</f>
        <v>0</v>
      </c>
      <c r="K179" s="57">
        <v>0.20999999999999999</v>
      </c>
      <c r="L179" s="58">
        <f>IF(ISNUMBER(K179),ROUND(J179*(K179+1),2),0)</f>
        <v>0</v>
      </c>
      <c r="M179" s="12"/>
      <c r="N179" s="2"/>
      <c r="O179" s="2"/>
      <c r="P179" s="2"/>
      <c r="Q179" s="33">
        <f>IF(ISNUMBER(K179),IF(H179&gt;0,IF(I179&gt;0,J179,0),0),0)</f>
        <v>0</v>
      </c>
      <c r="R179" s="27">
        <f>IF(ISNUMBER(K179)=FALSE,J179,0)</f>
        <v>0</v>
      </c>
    </row>
    <row r="180">
      <c r="A180" s="9"/>
      <c r="B180" s="48" t="s">
        <v>48</v>
      </c>
      <c r="C180" s="1"/>
      <c r="D180" s="1"/>
      <c r="E180" s="49" t="s">
        <v>274</v>
      </c>
      <c r="F180" s="1"/>
      <c r="G180" s="1"/>
      <c r="H180" s="40"/>
      <c r="I180" s="1"/>
      <c r="J180" s="40"/>
      <c r="K180" s="1"/>
      <c r="L180" s="1"/>
      <c r="M180" s="12"/>
      <c r="N180" s="2"/>
      <c r="O180" s="2"/>
      <c r="P180" s="2"/>
      <c r="Q180" s="2"/>
    </row>
    <row r="181">
      <c r="A181" s="9"/>
      <c r="B181" s="48" t="s">
        <v>50</v>
      </c>
      <c r="C181" s="1"/>
      <c r="D181" s="1"/>
      <c r="E181" s="49" t="s">
        <v>275</v>
      </c>
      <c r="F181" s="1"/>
      <c r="G181" s="1"/>
      <c r="H181" s="40"/>
      <c r="I181" s="1"/>
      <c r="J181" s="40"/>
      <c r="K181" s="1"/>
      <c r="L181" s="1"/>
      <c r="M181" s="12"/>
      <c r="N181" s="2"/>
      <c r="O181" s="2"/>
      <c r="P181" s="2"/>
      <c r="Q181" s="2"/>
    </row>
    <row r="182">
      <c r="A182" s="9"/>
      <c r="B182" s="48" t="s">
        <v>52</v>
      </c>
      <c r="C182" s="1"/>
      <c r="D182" s="1"/>
      <c r="E182" s="49" t="s">
        <v>276</v>
      </c>
      <c r="F182" s="1"/>
      <c r="G182" s="1"/>
      <c r="H182" s="40"/>
      <c r="I182" s="1"/>
      <c r="J182" s="40"/>
      <c r="K182" s="1"/>
      <c r="L182" s="1"/>
      <c r="M182" s="12"/>
      <c r="N182" s="2"/>
      <c r="O182" s="2"/>
      <c r="P182" s="2"/>
      <c r="Q182" s="2"/>
    </row>
    <row r="183" thickBot="1">
      <c r="A183" s="9"/>
      <c r="B183" s="50" t="s">
        <v>54</v>
      </c>
      <c r="C183" s="51"/>
      <c r="D183" s="51"/>
      <c r="E183" s="52" t="s">
        <v>55</v>
      </c>
      <c r="F183" s="51"/>
      <c r="G183" s="51"/>
      <c r="H183" s="53"/>
      <c r="I183" s="51"/>
      <c r="J183" s="53"/>
      <c r="K183" s="51"/>
      <c r="L183" s="51"/>
      <c r="M183" s="12"/>
      <c r="N183" s="2"/>
      <c r="O183" s="2"/>
      <c r="P183" s="2"/>
      <c r="Q183" s="2"/>
    </row>
    <row r="184" thickTop="1">
      <c r="A184" s="9"/>
      <c r="B184" s="41">
        <v>27</v>
      </c>
      <c r="C184" s="42" t="s">
        <v>272</v>
      </c>
      <c r="D184" s="42" t="s">
        <v>164</v>
      </c>
      <c r="E184" s="42" t="s">
        <v>273</v>
      </c>
      <c r="F184" s="42" t="s">
        <v>3</v>
      </c>
      <c r="G184" s="43" t="s">
        <v>150</v>
      </c>
      <c r="H184" s="54">
        <v>21</v>
      </c>
      <c r="I184" s="55">
        <f>ROUND(0,2)</f>
        <v>0</v>
      </c>
      <c r="J184" s="56">
        <f>ROUND(I184*H184,2)</f>
        <v>0</v>
      </c>
      <c r="K184" s="57">
        <v>0.20999999999999999</v>
      </c>
      <c r="L184" s="58">
        <f>IF(ISNUMBER(K184),ROUND(J184*(K184+1),2),0)</f>
        <v>0</v>
      </c>
      <c r="M184" s="12"/>
      <c r="N184" s="2"/>
      <c r="O184" s="2"/>
      <c r="P184" s="2"/>
      <c r="Q184" s="33">
        <f>IF(ISNUMBER(K184),IF(H184&gt;0,IF(I184&gt;0,J184,0),0),0)</f>
        <v>0</v>
      </c>
      <c r="R184" s="27">
        <f>IF(ISNUMBER(K184)=FALSE,J184,0)</f>
        <v>0</v>
      </c>
    </row>
    <row r="185">
      <c r="A185" s="9"/>
      <c r="B185" s="48" t="s">
        <v>48</v>
      </c>
      <c r="C185" s="1"/>
      <c r="D185" s="1"/>
      <c r="E185" s="49" t="s">
        <v>277</v>
      </c>
      <c r="F185" s="1"/>
      <c r="G185" s="1"/>
      <c r="H185" s="40"/>
      <c r="I185" s="1"/>
      <c r="J185" s="40"/>
      <c r="K185" s="1"/>
      <c r="L185" s="1"/>
      <c r="M185" s="12"/>
      <c r="N185" s="2"/>
      <c r="O185" s="2"/>
      <c r="P185" s="2"/>
      <c r="Q185" s="2"/>
    </row>
    <row r="186">
      <c r="A186" s="9"/>
      <c r="B186" s="48" t="s">
        <v>50</v>
      </c>
      <c r="C186" s="1"/>
      <c r="D186" s="1"/>
      <c r="E186" s="49" t="s">
        <v>278</v>
      </c>
      <c r="F186" s="1"/>
      <c r="G186" s="1"/>
      <c r="H186" s="40"/>
      <c r="I186" s="1"/>
      <c r="J186" s="40"/>
      <c r="K186" s="1"/>
      <c r="L186" s="1"/>
      <c r="M186" s="12"/>
      <c r="N186" s="2"/>
      <c r="O186" s="2"/>
      <c r="P186" s="2"/>
      <c r="Q186" s="2"/>
    </row>
    <row r="187">
      <c r="A187" s="9"/>
      <c r="B187" s="48" t="s">
        <v>52</v>
      </c>
      <c r="C187" s="1"/>
      <c r="D187" s="1"/>
      <c r="E187" s="49" t="s">
        <v>276</v>
      </c>
      <c r="F187" s="1"/>
      <c r="G187" s="1"/>
      <c r="H187" s="40"/>
      <c r="I187" s="1"/>
      <c r="J187" s="40"/>
      <c r="K187" s="1"/>
      <c r="L187" s="1"/>
      <c r="M187" s="12"/>
      <c r="N187" s="2"/>
      <c r="O187" s="2"/>
      <c r="P187" s="2"/>
      <c r="Q187" s="2"/>
    </row>
    <row r="188" thickBot="1">
      <c r="A188" s="9"/>
      <c r="B188" s="50" t="s">
        <v>54</v>
      </c>
      <c r="C188" s="51"/>
      <c r="D188" s="51"/>
      <c r="E188" s="52" t="s">
        <v>55</v>
      </c>
      <c r="F188" s="51"/>
      <c r="G188" s="51"/>
      <c r="H188" s="53"/>
      <c r="I188" s="51"/>
      <c r="J188" s="53"/>
      <c r="K188" s="51"/>
      <c r="L188" s="51"/>
      <c r="M188" s="12"/>
      <c r="N188" s="2"/>
      <c r="O188" s="2"/>
      <c r="P188" s="2"/>
      <c r="Q188" s="2"/>
    </row>
    <row r="189" thickTop="1">
      <c r="A189" s="9"/>
      <c r="B189" s="41" t="s">
        <v>3</v>
      </c>
      <c r="C189" s="42" t="s">
        <v>279</v>
      </c>
      <c r="D189" s="42" t="s">
        <v>3</v>
      </c>
      <c r="E189" s="42" t="s">
        <v>280</v>
      </c>
      <c r="F189" s="42" t="s">
        <v>3</v>
      </c>
      <c r="G189" s="43" t="s">
        <v>112</v>
      </c>
      <c r="H189" s="54">
        <v>2336</v>
      </c>
      <c r="I189" s="55">
        <f>ROUND(0,2)</f>
        <v>0</v>
      </c>
      <c r="J189" s="56">
        <f>ROUND(I189*H189,2)</f>
        <v>0</v>
      </c>
      <c r="K189" s="57">
        <v>0.20999999999999999</v>
      </c>
      <c r="L189" s="58">
        <f>IF(ISNUMBER(K189),ROUND(J189*(K189+1),2),0)</f>
        <v>0</v>
      </c>
      <c r="M189" s="12"/>
      <c r="N189" s="2"/>
      <c r="O189" s="2"/>
      <c r="P189" s="2"/>
      <c r="Q189" s="33">
        <f>IF(ISNUMBER(K189),IF(H189&gt;0,IF(I189&gt;0,J189,0),0),0)</f>
        <v>0</v>
      </c>
      <c r="R189" s="27">
        <f>IF(ISNUMBER(K189)=FALSE,J189,0)</f>
        <v>0</v>
      </c>
    </row>
    <row r="190">
      <c r="A190" s="9"/>
      <c r="B190" s="48" t="s">
        <v>48</v>
      </c>
      <c r="C190" s="1"/>
      <c r="D190" s="1"/>
      <c r="E190" s="49" t="s">
        <v>281</v>
      </c>
      <c r="F190" s="1"/>
      <c r="G190" s="1"/>
      <c r="H190" s="40"/>
      <c r="I190" s="1"/>
      <c r="J190" s="40"/>
      <c r="K190" s="1"/>
      <c r="L190" s="1"/>
      <c r="M190" s="12"/>
      <c r="N190" s="2"/>
      <c r="O190" s="2"/>
      <c r="P190" s="2"/>
      <c r="Q190" s="2"/>
    </row>
    <row r="191">
      <c r="A191" s="9"/>
      <c r="B191" s="48" t="s">
        <v>50</v>
      </c>
      <c r="C191" s="1"/>
      <c r="D191" s="1"/>
      <c r="E191" s="49" t="s">
        <v>282</v>
      </c>
      <c r="F191" s="1"/>
      <c r="G191" s="1"/>
      <c r="H191" s="40"/>
      <c r="I191" s="1"/>
      <c r="J191" s="40"/>
      <c r="K191" s="1"/>
      <c r="L191" s="1"/>
      <c r="M191" s="12"/>
      <c r="N191" s="2"/>
      <c r="O191" s="2"/>
      <c r="P191" s="2"/>
      <c r="Q191" s="2"/>
    </row>
    <row r="192">
      <c r="A192" s="9"/>
      <c r="B192" s="48" t="s">
        <v>52</v>
      </c>
      <c r="C192" s="1"/>
      <c r="D192" s="1"/>
      <c r="E192" s="49" t="s">
        <v>283</v>
      </c>
      <c r="F192" s="1"/>
      <c r="G192" s="1"/>
      <c r="H192" s="40"/>
      <c r="I192" s="1"/>
      <c r="J192" s="40"/>
      <c r="K192" s="1"/>
      <c r="L192" s="1"/>
      <c r="M192" s="12"/>
      <c r="N192" s="2"/>
      <c r="O192" s="2"/>
      <c r="P192" s="2"/>
      <c r="Q192" s="2"/>
    </row>
    <row r="193" thickBot="1">
      <c r="A193" s="9"/>
      <c r="B193" s="50" t="s">
        <v>54</v>
      </c>
      <c r="C193" s="51"/>
      <c r="D193" s="51"/>
      <c r="E193" s="52" t="s">
        <v>55</v>
      </c>
      <c r="F193" s="51"/>
      <c r="G193" s="51"/>
      <c r="H193" s="53"/>
      <c r="I193" s="51"/>
      <c r="J193" s="53"/>
      <c r="K193" s="51"/>
      <c r="L193" s="51"/>
      <c r="M193" s="12"/>
      <c r="N193" s="2"/>
      <c r="O193" s="2"/>
      <c r="P193" s="2"/>
      <c r="Q193" s="2"/>
    </row>
    <row r="194" thickTop="1">
      <c r="A194" s="9"/>
      <c r="B194" s="41" t="s">
        <v>3</v>
      </c>
      <c r="C194" s="42" t="s">
        <v>284</v>
      </c>
      <c r="D194" s="42" t="s">
        <v>3</v>
      </c>
      <c r="E194" s="42" t="s">
        <v>285</v>
      </c>
      <c r="F194" s="42" t="s">
        <v>3</v>
      </c>
      <c r="G194" s="43" t="s">
        <v>112</v>
      </c>
      <c r="H194" s="54">
        <v>2453</v>
      </c>
      <c r="I194" s="55">
        <f>ROUND(0,2)</f>
        <v>0</v>
      </c>
      <c r="J194" s="56">
        <f>ROUND(I194*H194,2)</f>
        <v>0</v>
      </c>
      <c r="K194" s="57">
        <v>0.20999999999999999</v>
      </c>
      <c r="L194" s="58">
        <f>IF(ISNUMBER(K194),ROUND(J194*(K194+1),2),0)</f>
        <v>0</v>
      </c>
      <c r="M194" s="12"/>
      <c r="N194" s="2"/>
      <c r="O194" s="2"/>
      <c r="P194" s="2"/>
      <c r="Q194" s="33">
        <f>IF(ISNUMBER(K194),IF(H194&gt;0,IF(I194&gt;0,J194,0),0),0)</f>
        <v>0</v>
      </c>
      <c r="R194" s="27">
        <f>IF(ISNUMBER(K194)=FALSE,J194,0)</f>
        <v>0</v>
      </c>
    </row>
    <row r="195">
      <c r="A195" s="9"/>
      <c r="B195" s="48" t="s">
        <v>48</v>
      </c>
      <c r="C195" s="1"/>
      <c r="D195" s="1"/>
      <c r="E195" s="49" t="s">
        <v>286</v>
      </c>
      <c r="F195" s="1"/>
      <c r="G195" s="1"/>
      <c r="H195" s="40"/>
      <c r="I195" s="1"/>
      <c r="J195" s="40"/>
      <c r="K195" s="1"/>
      <c r="L195" s="1"/>
      <c r="M195" s="12"/>
      <c r="N195" s="2"/>
      <c r="O195" s="2"/>
      <c r="P195" s="2"/>
      <c r="Q195" s="2"/>
    </row>
    <row r="196">
      <c r="A196" s="9"/>
      <c r="B196" s="48" t="s">
        <v>50</v>
      </c>
      <c r="C196" s="1"/>
      <c r="D196" s="1"/>
      <c r="E196" s="49" t="s">
        <v>233</v>
      </c>
      <c r="F196" s="1"/>
      <c r="G196" s="1"/>
      <c r="H196" s="40"/>
      <c r="I196" s="1"/>
      <c r="J196" s="40"/>
      <c r="K196" s="1"/>
      <c r="L196" s="1"/>
      <c r="M196" s="12"/>
      <c r="N196" s="2"/>
      <c r="O196" s="2"/>
      <c r="P196" s="2"/>
      <c r="Q196" s="2"/>
    </row>
    <row r="197">
      <c r="A197" s="9"/>
      <c r="B197" s="48" t="s">
        <v>52</v>
      </c>
      <c r="C197" s="1"/>
      <c r="D197" s="1"/>
      <c r="E197" s="49" t="s">
        <v>283</v>
      </c>
      <c r="F197" s="1"/>
      <c r="G197" s="1"/>
      <c r="H197" s="40"/>
      <c r="I197" s="1"/>
      <c r="J197" s="40"/>
      <c r="K197" s="1"/>
      <c r="L197" s="1"/>
      <c r="M197" s="12"/>
      <c r="N197" s="2"/>
      <c r="O197" s="2"/>
      <c r="P197" s="2"/>
      <c r="Q197" s="2"/>
    </row>
    <row r="198" thickBot="1">
      <c r="A198" s="9"/>
      <c r="B198" s="50" t="s">
        <v>54</v>
      </c>
      <c r="C198" s="51"/>
      <c r="D198" s="51"/>
      <c r="E198" s="52" t="s">
        <v>55</v>
      </c>
      <c r="F198" s="51"/>
      <c r="G198" s="51"/>
      <c r="H198" s="53"/>
      <c r="I198" s="51"/>
      <c r="J198" s="53"/>
      <c r="K198" s="51"/>
      <c r="L198" s="51"/>
      <c r="M198" s="12"/>
      <c r="N198" s="2"/>
      <c r="O198" s="2"/>
      <c r="P198" s="2"/>
      <c r="Q198" s="2"/>
    </row>
    <row r="199" thickTop="1">
      <c r="A199" s="9"/>
      <c r="B199" s="41">
        <v>29</v>
      </c>
      <c r="C199" s="42" t="s">
        <v>287</v>
      </c>
      <c r="D199" s="42" t="s">
        <v>3</v>
      </c>
      <c r="E199" s="42" t="s">
        <v>288</v>
      </c>
      <c r="F199" s="42" t="s">
        <v>3</v>
      </c>
      <c r="G199" s="43" t="s">
        <v>150</v>
      </c>
      <c r="H199" s="54">
        <v>968.25</v>
      </c>
      <c r="I199" s="55">
        <f>ROUND(0,2)</f>
        <v>0</v>
      </c>
      <c r="J199" s="56">
        <f>ROUND(I199*H199,2)</f>
        <v>0</v>
      </c>
      <c r="K199" s="57">
        <v>0.20999999999999999</v>
      </c>
      <c r="L199" s="58">
        <f>IF(ISNUMBER(K199),ROUND(J199*(K199+1),2),0)</f>
        <v>0</v>
      </c>
      <c r="M199" s="12"/>
      <c r="N199" s="2"/>
      <c r="O199" s="2"/>
      <c r="P199" s="2"/>
      <c r="Q199" s="33">
        <f>IF(ISNUMBER(K199),IF(H199&gt;0,IF(I199&gt;0,J199,0),0),0)</f>
        <v>0</v>
      </c>
      <c r="R199" s="27">
        <f>IF(ISNUMBER(K199)=FALSE,J199,0)</f>
        <v>0</v>
      </c>
    </row>
    <row r="200">
      <c r="A200" s="9"/>
      <c r="B200" s="48" t="s">
        <v>48</v>
      </c>
      <c r="C200" s="1"/>
      <c r="D200" s="1"/>
      <c r="E200" s="49" t="s">
        <v>289</v>
      </c>
      <c r="F200" s="1"/>
      <c r="G200" s="1"/>
      <c r="H200" s="40"/>
      <c r="I200" s="1"/>
      <c r="J200" s="40"/>
      <c r="K200" s="1"/>
      <c r="L200" s="1"/>
      <c r="M200" s="12"/>
      <c r="N200" s="2"/>
      <c r="O200" s="2"/>
      <c r="P200" s="2"/>
      <c r="Q200" s="2"/>
    </row>
    <row r="201">
      <c r="A201" s="9"/>
      <c r="B201" s="48" t="s">
        <v>50</v>
      </c>
      <c r="C201" s="1"/>
      <c r="D201" s="1"/>
      <c r="E201" s="49" t="s">
        <v>290</v>
      </c>
      <c r="F201" s="1"/>
      <c r="G201" s="1"/>
      <c r="H201" s="40"/>
      <c r="I201" s="1"/>
      <c r="J201" s="40"/>
      <c r="K201" s="1"/>
      <c r="L201" s="1"/>
      <c r="M201" s="12"/>
      <c r="N201" s="2"/>
      <c r="O201" s="2"/>
      <c r="P201" s="2"/>
      <c r="Q201" s="2"/>
    </row>
    <row r="202">
      <c r="A202" s="9"/>
      <c r="B202" s="48" t="s">
        <v>52</v>
      </c>
      <c r="C202" s="1"/>
      <c r="D202" s="1"/>
      <c r="E202" s="49" t="s">
        <v>276</v>
      </c>
      <c r="F202" s="1"/>
      <c r="G202" s="1"/>
      <c r="H202" s="40"/>
      <c r="I202" s="1"/>
      <c r="J202" s="40"/>
      <c r="K202" s="1"/>
      <c r="L202" s="1"/>
      <c r="M202" s="12"/>
      <c r="N202" s="2"/>
      <c r="O202" s="2"/>
      <c r="P202" s="2"/>
      <c r="Q202" s="2"/>
    </row>
    <row r="203" thickBot="1">
      <c r="A203" s="9"/>
      <c r="B203" s="50" t="s">
        <v>54</v>
      </c>
      <c r="C203" s="51"/>
      <c r="D203" s="51"/>
      <c r="E203" s="52" t="s">
        <v>55</v>
      </c>
      <c r="F203" s="51"/>
      <c r="G203" s="51"/>
      <c r="H203" s="53"/>
      <c r="I203" s="51"/>
      <c r="J203" s="53"/>
      <c r="K203" s="51"/>
      <c r="L203" s="51"/>
      <c r="M203" s="12"/>
      <c r="N203" s="2"/>
      <c r="O203" s="2"/>
      <c r="P203" s="2"/>
      <c r="Q203" s="2"/>
    </row>
    <row r="204" thickTop="1">
      <c r="A204" s="9"/>
      <c r="B204" s="41">
        <v>30</v>
      </c>
      <c r="C204" s="42" t="s">
        <v>291</v>
      </c>
      <c r="D204" s="42" t="s">
        <v>3</v>
      </c>
      <c r="E204" s="42" t="s">
        <v>292</v>
      </c>
      <c r="F204" s="42" t="s">
        <v>3</v>
      </c>
      <c r="G204" s="43" t="s">
        <v>150</v>
      </c>
      <c r="H204" s="54">
        <v>7</v>
      </c>
      <c r="I204" s="55">
        <f>ROUND(0,2)</f>
        <v>0</v>
      </c>
      <c r="J204" s="56">
        <f>ROUND(I204*H204,2)</f>
        <v>0</v>
      </c>
      <c r="K204" s="57">
        <v>0.20999999999999999</v>
      </c>
      <c r="L204" s="58">
        <f>IF(ISNUMBER(K204),ROUND(J204*(K204+1),2),0)</f>
        <v>0</v>
      </c>
      <c r="M204" s="12"/>
      <c r="N204" s="2"/>
      <c r="O204" s="2"/>
      <c r="P204" s="2"/>
      <c r="Q204" s="33">
        <f>IF(ISNUMBER(K204),IF(H204&gt;0,IF(I204&gt;0,J204,0),0),0)</f>
        <v>0</v>
      </c>
      <c r="R204" s="27">
        <f>IF(ISNUMBER(K204)=FALSE,J204,0)</f>
        <v>0</v>
      </c>
    </row>
    <row r="205">
      <c r="A205" s="9"/>
      <c r="B205" s="48" t="s">
        <v>48</v>
      </c>
      <c r="C205" s="1"/>
      <c r="D205" s="1"/>
      <c r="E205" s="49" t="s">
        <v>293</v>
      </c>
      <c r="F205" s="1"/>
      <c r="G205" s="1"/>
      <c r="H205" s="40"/>
      <c r="I205" s="1"/>
      <c r="J205" s="40"/>
      <c r="K205" s="1"/>
      <c r="L205" s="1"/>
      <c r="M205" s="12"/>
      <c r="N205" s="2"/>
      <c r="O205" s="2"/>
      <c r="P205" s="2"/>
      <c r="Q205" s="2"/>
    </row>
    <row r="206">
      <c r="A206" s="9"/>
      <c r="B206" s="48" t="s">
        <v>50</v>
      </c>
      <c r="C206" s="1"/>
      <c r="D206" s="1"/>
      <c r="E206" s="49" t="s">
        <v>179</v>
      </c>
      <c r="F206" s="1"/>
      <c r="G206" s="1"/>
      <c r="H206" s="40"/>
      <c r="I206" s="1"/>
      <c r="J206" s="40"/>
      <c r="K206" s="1"/>
      <c r="L206" s="1"/>
      <c r="M206" s="12"/>
      <c r="N206" s="2"/>
      <c r="O206" s="2"/>
      <c r="P206" s="2"/>
      <c r="Q206" s="2"/>
    </row>
    <row r="207">
      <c r="A207" s="9"/>
      <c r="B207" s="48" t="s">
        <v>52</v>
      </c>
      <c r="C207" s="1"/>
      <c r="D207" s="1"/>
      <c r="E207" s="49" t="s">
        <v>294</v>
      </c>
      <c r="F207" s="1"/>
      <c r="G207" s="1"/>
      <c r="H207" s="40"/>
      <c r="I207" s="1"/>
      <c r="J207" s="40"/>
      <c r="K207" s="1"/>
      <c r="L207" s="1"/>
      <c r="M207" s="12"/>
      <c r="N207" s="2"/>
      <c r="O207" s="2"/>
      <c r="P207" s="2"/>
      <c r="Q207" s="2"/>
    </row>
    <row r="208" thickBot="1">
      <c r="A208" s="9"/>
      <c r="B208" s="50" t="s">
        <v>54</v>
      </c>
      <c r="C208" s="51"/>
      <c r="D208" s="51"/>
      <c r="E208" s="52" t="s">
        <v>55</v>
      </c>
      <c r="F208" s="51"/>
      <c r="G208" s="51"/>
      <c r="H208" s="53"/>
      <c r="I208" s="51"/>
      <c r="J208" s="53"/>
      <c r="K208" s="51"/>
      <c r="L208" s="51"/>
      <c r="M208" s="12"/>
      <c r="N208" s="2"/>
      <c r="O208" s="2"/>
      <c r="P208" s="2"/>
      <c r="Q208" s="2"/>
    </row>
    <row r="209" thickTop="1">
      <c r="A209" s="9"/>
      <c r="B209" s="41">
        <v>31</v>
      </c>
      <c r="C209" s="42" t="s">
        <v>295</v>
      </c>
      <c r="D209" s="42" t="s">
        <v>3</v>
      </c>
      <c r="E209" s="42" t="s">
        <v>296</v>
      </c>
      <c r="F209" s="42" t="s">
        <v>3</v>
      </c>
      <c r="G209" s="43" t="s">
        <v>112</v>
      </c>
      <c r="H209" s="54">
        <v>4666</v>
      </c>
      <c r="I209" s="55">
        <f>ROUND(0,2)</f>
        <v>0</v>
      </c>
      <c r="J209" s="56">
        <f>ROUND(I209*H209,2)</f>
        <v>0</v>
      </c>
      <c r="K209" s="57">
        <v>0.20999999999999999</v>
      </c>
      <c r="L209" s="58">
        <f>IF(ISNUMBER(K209),ROUND(J209*(K209+1),2),0)</f>
        <v>0</v>
      </c>
      <c r="M209" s="12"/>
      <c r="N209" s="2"/>
      <c r="O209" s="2"/>
      <c r="P209" s="2"/>
      <c r="Q209" s="33">
        <f>IF(ISNUMBER(K209),IF(H209&gt;0,IF(I209&gt;0,J209,0),0),0)</f>
        <v>0</v>
      </c>
      <c r="R209" s="27">
        <f>IF(ISNUMBER(K209)=FALSE,J209,0)</f>
        <v>0</v>
      </c>
    </row>
    <row r="210">
      <c r="A210" s="9"/>
      <c r="B210" s="48" t="s">
        <v>48</v>
      </c>
      <c r="C210" s="1"/>
      <c r="D210" s="1"/>
      <c r="E210" s="49" t="s">
        <v>297</v>
      </c>
      <c r="F210" s="1"/>
      <c r="G210" s="1"/>
      <c r="H210" s="40"/>
      <c r="I210" s="1"/>
      <c r="J210" s="40"/>
      <c r="K210" s="1"/>
      <c r="L210" s="1"/>
      <c r="M210" s="12"/>
      <c r="N210" s="2"/>
      <c r="O210" s="2"/>
      <c r="P210" s="2"/>
      <c r="Q210" s="2"/>
    </row>
    <row r="211">
      <c r="A211" s="9"/>
      <c r="B211" s="48" t="s">
        <v>50</v>
      </c>
      <c r="C211" s="1"/>
      <c r="D211" s="1"/>
      <c r="E211" s="49" t="s">
        <v>298</v>
      </c>
      <c r="F211" s="1"/>
      <c r="G211" s="1"/>
      <c r="H211" s="40"/>
      <c r="I211" s="1"/>
      <c r="J211" s="40"/>
      <c r="K211" s="1"/>
      <c r="L211" s="1"/>
      <c r="M211" s="12"/>
      <c r="N211" s="2"/>
      <c r="O211" s="2"/>
      <c r="P211" s="2"/>
      <c r="Q211" s="2"/>
    </row>
    <row r="212">
      <c r="A212" s="9"/>
      <c r="B212" s="48" t="s">
        <v>52</v>
      </c>
      <c r="C212" s="1"/>
      <c r="D212" s="1"/>
      <c r="E212" s="49" t="s">
        <v>299</v>
      </c>
      <c r="F212" s="1"/>
      <c r="G212" s="1"/>
      <c r="H212" s="40"/>
      <c r="I212" s="1"/>
      <c r="J212" s="40"/>
      <c r="K212" s="1"/>
      <c r="L212" s="1"/>
      <c r="M212" s="12"/>
      <c r="N212" s="2"/>
      <c r="O212" s="2"/>
      <c r="P212" s="2"/>
      <c r="Q212" s="2"/>
    </row>
    <row r="213" thickBot="1">
      <c r="A213" s="9"/>
      <c r="B213" s="50" t="s">
        <v>54</v>
      </c>
      <c r="C213" s="51"/>
      <c r="D213" s="51"/>
      <c r="E213" s="52" t="s">
        <v>55</v>
      </c>
      <c r="F213" s="51"/>
      <c r="G213" s="51"/>
      <c r="H213" s="53"/>
      <c r="I213" s="51"/>
      <c r="J213" s="53"/>
      <c r="K213" s="51"/>
      <c r="L213" s="51"/>
      <c r="M213" s="12"/>
      <c r="N213" s="2"/>
      <c r="O213" s="2"/>
      <c r="P213" s="2"/>
      <c r="Q213" s="2"/>
    </row>
    <row r="214" thickTop="1">
      <c r="A214" s="9"/>
      <c r="B214" s="41">
        <v>32</v>
      </c>
      <c r="C214" s="42" t="s">
        <v>300</v>
      </c>
      <c r="D214" s="42" t="s">
        <v>3</v>
      </c>
      <c r="E214" s="42" t="s">
        <v>301</v>
      </c>
      <c r="F214" s="42" t="s">
        <v>3</v>
      </c>
      <c r="G214" s="43" t="s">
        <v>112</v>
      </c>
      <c r="H214" s="54">
        <v>2451</v>
      </c>
      <c r="I214" s="55">
        <f>ROUND(0,2)</f>
        <v>0</v>
      </c>
      <c r="J214" s="56">
        <f>ROUND(I214*H214,2)</f>
        <v>0</v>
      </c>
      <c r="K214" s="57">
        <v>0.20999999999999999</v>
      </c>
      <c r="L214" s="58">
        <f>IF(ISNUMBER(K214),ROUND(J214*(K214+1),2),0)</f>
        <v>0</v>
      </c>
      <c r="M214" s="12"/>
      <c r="N214" s="2"/>
      <c r="O214" s="2"/>
      <c r="P214" s="2"/>
      <c r="Q214" s="33">
        <f>IF(ISNUMBER(K214),IF(H214&gt;0,IF(I214&gt;0,J214,0),0),0)</f>
        <v>0</v>
      </c>
      <c r="R214" s="27">
        <f>IF(ISNUMBER(K214)=FALSE,J214,0)</f>
        <v>0</v>
      </c>
    </row>
    <row r="215">
      <c r="A215" s="9"/>
      <c r="B215" s="48" t="s">
        <v>48</v>
      </c>
      <c r="C215" s="1"/>
      <c r="D215" s="1"/>
      <c r="E215" s="49" t="s">
        <v>3</v>
      </c>
      <c r="F215" s="1"/>
      <c r="G215" s="1"/>
      <c r="H215" s="40"/>
      <c r="I215" s="1"/>
      <c r="J215" s="40"/>
      <c r="K215" s="1"/>
      <c r="L215" s="1"/>
      <c r="M215" s="12"/>
      <c r="N215" s="2"/>
      <c r="O215" s="2"/>
      <c r="P215" s="2"/>
      <c r="Q215" s="2"/>
    </row>
    <row r="216">
      <c r="A216" s="9"/>
      <c r="B216" s="48" t="s">
        <v>50</v>
      </c>
      <c r="C216" s="1"/>
      <c r="D216" s="1"/>
      <c r="E216" s="49" t="s">
        <v>302</v>
      </c>
      <c r="F216" s="1"/>
      <c r="G216" s="1"/>
      <c r="H216" s="40"/>
      <c r="I216" s="1"/>
      <c r="J216" s="40"/>
      <c r="K216" s="1"/>
      <c r="L216" s="1"/>
      <c r="M216" s="12"/>
      <c r="N216" s="2"/>
      <c r="O216" s="2"/>
      <c r="P216" s="2"/>
      <c r="Q216" s="2"/>
    </row>
    <row r="217">
      <c r="A217" s="9"/>
      <c r="B217" s="48" t="s">
        <v>52</v>
      </c>
      <c r="C217" s="1"/>
      <c r="D217" s="1"/>
      <c r="E217" s="49" t="s">
        <v>303</v>
      </c>
      <c r="F217" s="1"/>
      <c r="G217" s="1"/>
      <c r="H217" s="40"/>
      <c r="I217" s="1"/>
      <c r="J217" s="40"/>
      <c r="K217" s="1"/>
      <c r="L217" s="1"/>
      <c r="M217" s="12"/>
      <c r="N217" s="2"/>
      <c r="O217" s="2"/>
      <c r="P217" s="2"/>
      <c r="Q217" s="2"/>
    </row>
    <row r="218" thickBot="1">
      <c r="A218" s="9"/>
      <c r="B218" s="50" t="s">
        <v>54</v>
      </c>
      <c r="C218" s="51"/>
      <c r="D218" s="51"/>
      <c r="E218" s="52" t="s">
        <v>55</v>
      </c>
      <c r="F218" s="51"/>
      <c r="G218" s="51"/>
      <c r="H218" s="53"/>
      <c r="I218" s="51"/>
      <c r="J218" s="53"/>
      <c r="K218" s="51"/>
      <c r="L218" s="51"/>
      <c r="M218" s="12"/>
      <c r="N218" s="2"/>
      <c r="O218" s="2"/>
      <c r="P218" s="2"/>
      <c r="Q218" s="2"/>
    </row>
    <row r="219" thickTop="1">
      <c r="A219" s="9"/>
      <c r="B219" s="41">
        <v>33</v>
      </c>
      <c r="C219" s="42" t="s">
        <v>304</v>
      </c>
      <c r="D219" s="42" t="s">
        <v>3</v>
      </c>
      <c r="E219" s="42" t="s">
        <v>305</v>
      </c>
      <c r="F219" s="42" t="s">
        <v>3</v>
      </c>
      <c r="G219" s="43" t="s">
        <v>112</v>
      </c>
      <c r="H219" s="54">
        <v>2330</v>
      </c>
      <c r="I219" s="55">
        <f>ROUND(0,2)</f>
        <v>0</v>
      </c>
      <c r="J219" s="56">
        <f>ROUND(I219*H219,2)</f>
        <v>0</v>
      </c>
      <c r="K219" s="57">
        <v>0.20999999999999999</v>
      </c>
      <c r="L219" s="58">
        <f>IF(ISNUMBER(K219),ROUND(J219*(K219+1),2),0)</f>
        <v>0</v>
      </c>
      <c r="M219" s="12"/>
      <c r="N219" s="2"/>
      <c r="O219" s="2"/>
      <c r="P219" s="2"/>
      <c r="Q219" s="33">
        <f>IF(ISNUMBER(K219),IF(H219&gt;0,IF(I219&gt;0,J219,0),0),0)</f>
        <v>0</v>
      </c>
      <c r="R219" s="27">
        <f>IF(ISNUMBER(K219)=FALSE,J219,0)</f>
        <v>0</v>
      </c>
    </row>
    <row r="220">
      <c r="A220" s="9"/>
      <c r="B220" s="48" t="s">
        <v>48</v>
      </c>
      <c r="C220" s="1"/>
      <c r="D220" s="1"/>
      <c r="E220" s="49" t="s">
        <v>3</v>
      </c>
      <c r="F220" s="1"/>
      <c r="G220" s="1"/>
      <c r="H220" s="40"/>
      <c r="I220" s="1"/>
      <c r="J220" s="40"/>
      <c r="K220" s="1"/>
      <c r="L220" s="1"/>
      <c r="M220" s="12"/>
      <c r="N220" s="2"/>
      <c r="O220" s="2"/>
      <c r="P220" s="2"/>
      <c r="Q220" s="2"/>
    </row>
    <row r="221">
      <c r="A221" s="9"/>
      <c r="B221" s="48" t="s">
        <v>50</v>
      </c>
      <c r="C221" s="1"/>
      <c r="D221" s="1"/>
      <c r="E221" s="49" t="s">
        <v>306</v>
      </c>
      <c r="F221" s="1"/>
      <c r="G221" s="1"/>
      <c r="H221" s="40"/>
      <c r="I221" s="1"/>
      <c r="J221" s="40"/>
      <c r="K221" s="1"/>
      <c r="L221" s="1"/>
      <c r="M221" s="12"/>
      <c r="N221" s="2"/>
      <c r="O221" s="2"/>
      <c r="P221" s="2"/>
      <c r="Q221" s="2"/>
    </row>
    <row r="222">
      <c r="A222" s="9"/>
      <c r="B222" s="48" t="s">
        <v>52</v>
      </c>
      <c r="C222" s="1"/>
      <c r="D222" s="1"/>
      <c r="E222" s="49" t="s">
        <v>303</v>
      </c>
      <c r="F222" s="1"/>
      <c r="G222" s="1"/>
      <c r="H222" s="40"/>
      <c r="I222" s="1"/>
      <c r="J222" s="40"/>
      <c r="K222" s="1"/>
      <c r="L222" s="1"/>
      <c r="M222" s="12"/>
      <c r="N222" s="2"/>
      <c r="O222" s="2"/>
      <c r="P222" s="2"/>
      <c r="Q222" s="2"/>
    </row>
    <row r="223" thickBot="1">
      <c r="A223" s="9"/>
      <c r="B223" s="50" t="s">
        <v>54</v>
      </c>
      <c r="C223" s="51"/>
      <c r="D223" s="51"/>
      <c r="E223" s="52" t="s">
        <v>55</v>
      </c>
      <c r="F223" s="51"/>
      <c r="G223" s="51"/>
      <c r="H223" s="53"/>
      <c r="I223" s="51"/>
      <c r="J223" s="53"/>
      <c r="K223" s="51"/>
      <c r="L223" s="51"/>
      <c r="M223" s="12"/>
      <c r="N223" s="2"/>
      <c r="O223" s="2"/>
      <c r="P223" s="2"/>
      <c r="Q223" s="2"/>
    </row>
    <row r="224" thickTop="1">
      <c r="A224" s="9"/>
      <c r="B224" s="41">
        <v>34</v>
      </c>
      <c r="C224" s="42" t="s">
        <v>307</v>
      </c>
      <c r="D224" s="42" t="s">
        <v>3</v>
      </c>
      <c r="E224" s="42" t="s">
        <v>308</v>
      </c>
      <c r="F224" s="42" t="s">
        <v>3</v>
      </c>
      <c r="G224" s="43" t="s">
        <v>112</v>
      </c>
      <c r="H224" s="54">
        <v>2336</v>
      </c>
      <c r="I224" s="55">
        <f>ROUND(0,2)</f>
        <v>0</v>
      </c>
      <c r="J224" s="56">
        <f>ROUND(I224*H224,2)</f>
        <v>0</v>
      </c>
      <c r="K224" s="57">
        <v>0.20999999999999999</v>
      </c>
      <c r="L224" s="58">
        <f>IF(ISNUMBER(K224),ROUND(J224*(K224+1),2),0)</f>
        <v>0</v>
      </c>
      <c r="M224" s="12"/>
      <c r="N224" s="2"/>
      <c r="O224" s="2"/>
      <c r="P224" s="2"/>
      <c r="Q224" s="33">
        <f>IF(ISNUMBER(K224),IF(H224&gt;0,IF(I224&gt;0,J224,0),0),0)</f>
        <v>0</v>
      </c>
      <c r="R224" s="27">
        <f>IF(ISNUMBER(K224)=FALSE,J224,0)</f>
        <v>0</v>
      </c>
    </row>
    <row r="225">
      <c r="A225" s="9"/>
      <c r="B225" s="48" t="s">
        <v>48</v>
      </c>
      <c r="C225" s="1"/>
      <c r="D225" s="1"/>
      <c r="E225" s="49" t="s">
        <v>3</v>
      </c>
      <c r="F225" s="1"/>
      <c r="G225" s="1"/>
      <c r="H225" s="40"/>
      <c r="I225" s="1"/>
      <c r="J225" s="40"/>
      <c r="K225" s="1"/>
      <c r="L225" s="1"/>
      <c r="M225" s="12"/>
      <c r="N225" s="2"/>
      <c r="O225" s="2"/>
      <c r="P225" s="2"/>
      <c r="Q225" s="2"/>
    </row>
    <row r="226">
      <c r="A226" s="9"/>
      <c r="B226" s="48" t="s">
        <v>50</v>
      </c>
      <c r="C226" s="1"/>
      <c r="D226" s="1"/>
      <c r="E226" s="49" t="s">
        <v>282</v>
      </c>
      <c r="F226" s="1"/>
      <c r="G226" s="1"/>
      <c r="H226" s="40"/>
      <c r="I226" s="1"/>
      <c r="J226" s="40"/>
      <c r="K226" s="1"/>
      <c r="L226" s="1"/>
      <c r="M226" s="12"/>
      <c r="N226" s="2"/>
      <c r="O226" s="2"/>
      <c r="P226" s="2"/>
      <c r="Q226" s="2"/>
    </row>
    <row r="227">
      <c r="A227" s="9"/>
      <c r="B227" s="48" t="s">
        <v>52</v>
      </c>
      <c r="C227" s="1"/>
      <c r="D227" s="1"/>
      <c r="E227" s="49" t="s">
        <v>303</v>
      </c>
      <c r="F227" s="1"/>
      <c r="G227" s="1"/>
      <c r="H227" s="40"/>
      <c r="I227" s="1"/>
      <c r="J227" s="40"/>
      <c r="K227" s="1"/>
      <c r="L227" s="1"/>
      <c r="M227" s="12"/>
      <c r="N227" s="2"/>
      <c r="O227" s="2"/>
      <c r="P227" s="2"/>
      <c r="Q227" s="2"/>
    </row>
    <row r="228" thickBot="1">
      <c r="A228" s="9"/>
      <c r="B228" s="50" t="s">
        <v>54</v>
      </c>
      <c r="C228" s="51"/>
      <c r="D228" s="51"/>
      <c r="E228" s="52" t="s">
        <v>55</v>
      </c>
      <c r="F228" s="51"/>
      <c r="G228" s="51"/>
      <c r="H228" s="53"/>
      <c r="I228" s="51"/>
      <c r="J228" s="53"/>
      <c r="K228" s="51"/>
      <c r="L228" s="51"/>
      <c r="M228" s="12"/>
      <c r="N228" s="2"/>
      <c r="O228" s="2"/>
      <c r="P228" s="2"/>
      <c r="Q228" s="2"/>
    </row>
    <row r="229" thickTop="1">
      <c r="A229" s="9"/>
      <c r="B229" s="41">
        <v>35</v>
      </c>
      <c r="C229" s="42" t="s">
        <v>309</v>
      </c>
      <c r="D229" s="42" t="s">
        <v>3</v>
      </c>
      <c r="E229" s="42" t="s">
        <v>310</v>
      </c>
      <c r="F229" s="42" t="s">
        <v>3</v>
      </c>
      <c r="G229" s="43" t="s">
        <v>112</v>
      </c>
      <c r="H229" s="54">
        <v>15</v>
      </c>
      <c r="I229" s="55">
        <f>ROUND(0,2)</f>
        <v>0</v>
      </c>
      <c r="J229" s="56">
        <f>ROUND(I229*H229,2)</f>
        <v>0</v>
      </c>
      <c r="K229" s="57">
        <v>0.20999999999999999</v>
      </c>
      <c r="L229" s="58">
        <f>IF(ISNUMBER(K229),ROUND(J229*(K229+1),2),0)</f>
        <v>0</v>
      </c>
      <c r="M229" s="12"/>
      <c r="N229" s="2"/>
      <c r="O229" s="2"/>
      <c r="P229" s="2"/>
      <c r="Q229" s="33">
        <f>IF(ISNUMBER(K229),IF(H229&gt;0,IF(I229&gt;0,J229,0),0),0)</f>
        <v>0</v>
      </c>
      <c r="R229" s="27">
        <f>IF(ISNUMBER(K229)=FALSE,J229,0)</f>
        <v>0</v>
      </c>
    </row>
    <row r="230">
      <c r="A230" s="9"/>
      <c r="B230" s="48" t="s">
        <v>48</v>
      </c>
      <c r="C230" s="1"/>
      <c r="D230" s="1"/>
      <c r="E230" s="49" t="s">
        <v>311</v>
      </c>
      <c r="F230" s="1"/>
      <c r="G230" s="1"/>
      <c r="H230" s="40"/>
      <c r="I230" s="1"/>
      <c r="J230" s="40"/>
      <c r="K230" s="1"/>
      <c r="L230" s="1"/>
      <c r="M230" s="12"/>
      <c r="N230" s="2"/>
      <c r="O230" s="2"/>
      <c r="P230" s="2"/>
      <c r="Q230" s="2"/>
    </row>
    <row r="231">
      <c r="A231" s="9"/>
      <c r="B231" s="48" t="s">
        <v>50</v>
      </c>
      <c r="C231" s="1"/>
      <c r="D231" s="1"/>
      <c r="E231" s="49" t="s">
        <v>312</v>
      </c>
      <c r="F231" s="1"/>
      <c r="G231" s="1"/>
      <c r="H231" s="40"/>
      <c r="I231" s="1"/>
      <c r="J231" s="40"/>
      <c r="K231" s="1"/>
      <c r="L231" s="1"/>
      <c r="M231" s="12"/>
      <c r="N231" s="2"/>
      <c r="O231" s="2"/>
      <c r="P231" s="2"/>
      <c r="Q231" s="2"/>
    </row>
    <row r="232">
      <c r="A232" s="9"/>
      <c r="B232" s="48" t="s">
        <v>52</v>
      </c>
      <c r="C232" s="1"/>
      <c r="D232" s="1"/>
      <c r="E232" s="49" t="s">
        <v>313</v>
      </c>
      <c r="F232" s="1"/>
      <c r="G232" s="1"/>
      <c r="H232" s="40"/>
      <c r="I232" s="1"/>
      <c r="J232" s="40"/>
      <c r="K232" s="1"/>
      <c r="L232" s="1"/>
      <c r="M232" s="12"/>
      <c r="N232" s="2"/>
      <c r="O232" s="2"/>
      <c r="P232" s="2"/>
      <c r="Q232" s="2"/>
    </row>
    <row r="233" thickBot="1">
      <c r="A233" s="9"/>
      <c r="B233" s="50" t="s">
        <v>54</v>
      </c>
      <c r="C233" s="51"/>
      <c r="D233" s="51"/>
      <c r="E233" s="52" t="s">
        <v>55</v>
      </c>
      <c r="F233" s="51"/>
      <c r="G233" s="51"/>
      <c r="H233" s="53"/>
      <c r="I233" s="51"/>
      <c r="J233" s="53"/>
      <c r="K233" s="51"/>
      <c r="L233" s="51"/>
      <c r="M233" s="12"/>
      <c r="N233" s="2"/>
      <c r="O233" s="2"/>
      <c r="P233" s="2"/>
      <c r="Q233" s="2"/>
    </row>
    <row r="234" thickTop="1">
      <c r="A234" s="9"/>
      <c r="B234" s="41">
        <v>36</v>
      </c>
      <c r="C234" s="42" t="s">
        <v>314</v>
      </c>
      <c r="D234" s="42" t="s">
        <v>3</v>
      </c>
      <c r="E234" s="42" t="s">
        <v>315</v>
      </c>
      <c r="F234" s="42" t="s">
        <v>3</v>
      </c>
      <c r="G234" s="43" t="s">
        <v>112</v>
      </c>
      <c r="H234" s="54">
        <v>47</v>
      </c>
      <c r="I234" s="55">
        <f>ROUND(0,2)</f>
        <v>0</v>
      </c>
      <c r="J234" s="56">
        <f>ROUND(I234*H234,2)</f>
        <v>0</v>
      </c>
      <c r="K234" s="57">
        <v>0.20999999999999999</v>
      </c>
      <c r="L234" s="58">
        <f>IF(ISNUMBER(K234),ROUND(J234*(K234+1),2),0)</f>
        <v>0</v>
      </c>
      <c r="M234" s="12"/>
      <c r="N234" s="2"/>
      <c r="O234" s="2"/>
      <c r="P234" s="2"/>
      <c r="Q234" s="33">
        <f>IF(ISNUMBER(K234),IF(H234&gt;0,IF(I234&gt;0,J234,0),0),0)</f>
        <v>0</v>
      </c>
      <c r="R234" s="27">
        <f>IF(ISNUMBER(K234)=FALSE,J234,0)</f>
        <v>0</v>
      </c>
    </row>
    <row r="235">
      <c r="A235" s="9"/>
      <c r="B235" s="48" t="s">
        <v>48</v>
      </c>
      <c r="C235" s="1"/>
      <c r="D235" s="1"/>
      <c r="E235" s="49" t="s">
        <v>316</v>
      </c>
      <c r="F235" s="1"/>
      <c r="G235" s="1"/>
      <c r="H235" s="40"/>
      <c r="I235" s="1"/>
      <c r="J235" s="40"/>
      <c r="K235" s="1"/>
      <c r="L235" s="1"/>
      <c r="M235" s="12"/>
      <c r="N235" s="2"/>
      <c r="O235" s="2"/>
      <c r="P235" s="2"/>
      <c r="Q235" s="2"/>
    </row>
    <row r="236">
      <c r="A236" s="9"/>
      <c r="B236" s="48" t="s">
        <v>50</v>
      </c>
      <c r="C236" s="1"/>
      <c r="D236" s="1"/>
      <c r="E236" s="49" t="s">
        <v>317</v>
      </c>
      <c r="F236" s="1"/>
      <c r="G236" s="1"/>
      <c r="H236" s="40"/>
      <c r="I236" s="1"/>
      <c r="J236" s="40"/>
      <c r="K236" s="1"/>
      <c r="L236" s="1"/>
      <c r="M236" s="12"/>
      <c r="N236" s="2"/>
      <c r="O236" s="2"/>
      <c r="P236" s="2"/>
      <c r="Q236" s="2"/>
    </row>
    <row r="237">
      <c r="A237" s="9"/>
      <c r="B237" s="48" t="s">
        <v>52</v>
      </c>
      <c r="C237" s="1"/>
      <c r="D237" s="1"/>
      <c r="E237" s="49" t="s">
        <v>313</v>
      </c>
      <c r="F237" s="1"/>
      <c r="G237" s="1"/>
      <c r="H237" s="40"/>
      <c r="I237" s="1"/>
      <c r="J237" s="40"/>
      <c r="K237" s="1"/>
      <c r="L237" s="1"/>
      <c r="M237" s="12"/>
      <c r="N237" s="2"/>
      <c r="O237" s="2"/>
      <c r="P237" s="2"/>
      <c r="Q237" s="2"/>
    </row>
    <row r="238" thickBot="1">
      <c r="A238" s="9"/>
      <c r="B238" s="50" t="s">
        <v>54</v>
      </c>
      <c r="C238" s="51"/>
      <c r="D238" s="51"/>
      <c r="E238" s="52" t="s">
        <v>55</v>
      </c>
      <c r="F238" s="51"/>
      <c r="G238" s="51"/>
      <c r="H238" s="53"/>
      <c r="I238" s="51"/>
      <c r="J238" s="53"/>
      <c r="K238" s="51"/>
      <c r="L238" s="51"/>
      <c r="M238" s="12"/>
      <c r="N238" s="2"/>
      <c r="O238" s="2"/>
      <c r="P238" s="2"/>
      <c r="Q238" s="2"/>
    </row>
    <row r="239" thickTop="1">
      <c r="A239" s="9"/>
      <c r="B239" s="41">
        <v>37</v>
      </c>
      <c r="C239" s="42" t="s">
        <v>318</v>
      </c>
      <c r="D239" s="42" t="s">
        <v>3</v>
      </c>
      <c r="E239" s="42" t="s">
        <v>319</v>
      </c>
      <c r="F239" s="42" t="s">
        <v>3</v>
      </c>
      <c r="G239" s="43" t="s">
        <v>112</v>
      </c>
      <c r="H239" s="54">
        <v>12</v>
      </c>
      <c r="I239" s="55">
        <f>ROUND(0,2)</f>
        <v>0</v>
      </c>
      <c r="J239" s="56">
        <f>ROUND(I239*H239,2)</f>
        <v>0</v>
      </c>
      <c r="K239" s="57">
        <v>0.20999999999999999</v>
      </c>
      <c r="L239" s="58">
        <f>IF(ISNUMBER(K239),ROUND(J239*(K239+1),2),0)</f>
        <v>0</v>
      </c>
      <c r="M239" s="12"/>
      <c r="N239" s="2"/>
      <c r="O239" s="2"/>
      <c r="P239" s="2"/>
      <c r="Q239" s="33">
        <f>IF(ISNUMBER(K239),IF(H239&gt;0,IF(I239&gt;0,J239,0),0),0)</f>
        <v>0</v>
      </c>
      <c r="R239" s="27">
        <f>IF(ISNUMBER(K239)=FALSE,J239,0)</f>
        <v>0</v>
      </c>
    </row>
    <row r="240">
      <c r="A240" s="9"/>
      <c r="B240" s="48" t="s">
        <v>48</v>
      </c>
      <c r="C240" s="1"/>
      <c r="D240" s="1"/>
      <c r="E240" s="49" t="s">
        <v>320</v>
      </c>
      <c r="F240" s="1"/>
      <c r="G240" s="1"/>
      <c r="H240" s="40"/>
      <c r="I240" s="1"/>
      <c r="J240" s="40"/>
      <c r="K240" s="1"/>
      <c r="L240" s="1"/>
      <c r="M240" s="12"/>
      <c r="N240" s="2"/>
      <c r="O240" s="2"/>
      <c r="P240" s="2"/>
      <c r="Q240" s="2"/>
    </row>
    <row r="241">
      <c r="A241" s="9"/>
      <c r="B241" s="48" t="s">
        <v>50</v>
      </c>
      <c r="C241" s="1"/>
      <c r="D241" s="1"/>
      <c r="E241" s="49" t="s">
        <v>321</v>
      </c>
      <c r="F241" s="1"/>
      <c r="G241" s="1"/>
      <c r="H241" s="40"/>
      <c r="I241" s="1"/>
      <c r="J241" s="40"/>
      <c r="K241" s="1"/>
      <c r="L241" s="1"/>
      <c r="M241" s="12"/>
      <c r="N241" s="2"/>
      <c r="O241" s="2"/>
      <c r="P241" s="2"/>
      <c r="Q241" s="2"/>
    </row>
    <row r="242">
      <c r="A242" s="9"/>
      <c r="B242" s="48" t="s">
        <v>52</v>
      </c>
      <c r="C242" s="1"/>
      <c r="D242" s="1"/>
      <c r="E242" s="49" t="s">
        <v>322</v>
      </c>
      <c r="F242" s="1"/>
      <c r="G242" s="1"/>
      <c r="H242" s="40"/>
      <c r="I242" s="1"/>
      <c r="J242" s="40"/>
      <c r="K242" s="1"/>
      <c r="L242" s="1"/>
      <c r="M242" s="12"/>
      <c r="N242" s="2"/>
      <c r="O242" s="2"/>
      <c r="P242" s="2"/>
      <c r="Q242" s="2"/>
    </row>
    <row r="243" thickBot="1">
      <c r="A243" s="9"/>
      <c r="B243" s="50" t="s">
        <v>54</v>
      </c>
      <c r="C243" s="51"/>
      <c r="D243" s="51"/>
      <c r="E243" s="52" t="s">
        <v>55</v>
      </c>
      <c r="F243" s="51"/>
      <c r="G243" s="51"/>
      <c r="H243" s="53"/>
      <c r="I243" s="51"/>
      <c r="J243" s="53"/>
      <c r="K243" s="51"/>
      <c r="L243" s="51"/>
      <c r="M243" s="12"/>
      <c r="N243" s="2"/>
      <c r="O243" s="2"/>
      <c r="P243" s="2"/>
      <c r="Q243" s="2"/>
    </row>
    <row r="244" thickTop="1" thickBot="1" ht="25" customHeight="1">
      <c r="A244" s="9"/>
      <c r="B244" s="1"/>
      <c r="C244" s="59">
        <v>5</v>
      </c>
      <c r="D244" s="1"/>
      <c r="E244" s="59" t="s">
        <v>157</v>
      </c>
      <c r="F244" s="1"/>
      <c r="G244" s="60" t="s">
        <v>93</v>
      </c>
      <c r="H244" s="61">
        <f>J174+J179+J184+J189+J194+J199+J204+J209+J214+J219+J224+J229+J234+J239</f>
        <v>0</v>
      </c>
      <c r="I244" s="60" t="s">
        <v>94</v>
      </c>
      <c r="J244" s="62">
        <f>(L244-H244)</f>
        <v>0</v>
      </c>
      <c r="K244" s="60" t="s">
        <v>95</v>
      </c>
      <c r="L244" s="63">
        <f>L174+L179+L184+L189+L194+L199+L204+L209+L214+L219+L224+L229+L234+L239</f>
        <v>0</v>
      </c>
      <c r="M244" s="12"/>
      <c r="N244" s="2"/>
      <c r="O244" s="2"/>
      <c r="P244" s="2"/>
      <c r="Q244" s="33">
        <f>0+Q174+Q179+Q184+Q189+Q194+Q199+Q204+Q209+Q214+Q219+Q224+Q229+Q234+Q239</f>
        <v>0</v>
      </c>
      <c r="R244" s="27">
        <f>0+R174+R179+R184+R189+R194+R199+R204+R209+R214+R219+R224+R229+R234+R239</f>
        <v>0</v>
      </c>
      <c r="S244" s="64">
        <f>Q244*(1+J244)+R244</f>
        <v>0</v>
      </c>
    </row>
    <row r="245" thickTop="1" thickBot="1" ht="25" customHeight="1">
      <c r="A245" s="9"/>
      <c r="B245" s="65"/>
      <c r="C245" s="65"/>
      <c r="D245" s="65"/>
      <c r="E245" s="65"/>
      <c r="F245" s="65"/>
      <c r="G245" s="66" t="s">
        <v>96</v>
      </c>
      <c r="H245" s="67">
        <f>J174+J179+J184+J189+J194+J199+J204+J209+J214+J219+J224+J229+J234+J239</f>
        <v>0</v>
      </c>
      <c r="I245" s="66" t="s">
        <v>97</v>
      </c>
      <c r="J245" s="68">
        <f>0+J244</f>
        <v>0</v>
      </c>
      <c r="K245" s="66" t="s">
        <v>98</v>
      </c>
      <c r="L245" s="69">
        <f>L174+L179+L184+L189+L194+L199+L204+L209+L214+L219+L224+L229+L234+L239</f>
        <v>0</v>
      </c>
      <c r="M245" s="12"/>
      <c r="N245" s="2"/>
      <c r="O245" s="2"/>
      <c r="P245" s="2"/>
      <c r="Q245" s="2"/>
    </row>
    <row r="246" ht="40" customHeight="1">
      <c r="A246" s="9"/>
      <c r="B246" s="73" t="s">
        <v>323</v>
      </c>
      <c r="C246" s="1"/>
      <c r="D246" s="1"/>
      <c r="E246" s="1"/>
      <c r="F246" s="1"/>
      <c r="G246" s="1"/>
      <c r="H246" s="40"/>
      <c r="I246" s="1"/>
      <c r="J246" s="40"/>
      <c r="K246" s="1"/>
      <c r="L246" s="1"/>
      <c r="M246" s="12"/>
      <c r="N246" s="2"/>
      <c r="O246" s="2"/>
      <c r="P246" s="2"/>
      <c r="Q246" s="2"/>
    </row>
    <row r="247">
      <c r="A247" s="9"/>
      <c r="B247" s="41">
        <v>38</v>
      </c>
      <c r="C247" s="42" t="s">
        <v>324</v>
      </c>
      <c r="D247" s="42" t="s">
        <v>3</v>
      </c>
      <c r="E247" s="42" t="s">
        <v>325</v>
      </c>
      <c r="F247" s="42" t="s">
        <v>3</v>
      </c>
      <c r="G247" s="43" t="s">
        <v>86</v>
      </c>
      <c r="H247" s="44">
        <v>3</v>
      </c>
      <c r="I247" s="25">
        <f>ROUND(0,2)</f>
        <v>0</v>
      </c>
      <c r="J247" s="45">
        <f>ROUND(I247*H247,2)</f>
        <v>0</v>
      </c>
      <c r="K247" s="46">
        <v>0.20999999999999999</v>
      </c>
      <c r="L247" s="47">
        <f>IF(ISNUMBER(K247),ROUND(J247*(K247+1),2),0)</f>
        <v>0</v>
      </c>
      <c r="M247" s="12"/>
      <c r="N247" s="2"/>
      <c r="O247" s="2"/>
      <c r="P247" s="2"/>
      <c r="Q247" s="33">
        <f>IF(ISNUMBER(K247),IF(H247&gt;0,IF(I247&gt;0,J247,0),0),0)</f>
        <v>0</v>
      </c>
      <c r="R247" s="27">
        <f>IF(ISNUMBER(K247)=FALSE,J247,0)</f>
        <v>0</v>
      </c>
    </row>
    <row r="248">
      <c r="A248" s="9"/>
      <c r="B248" s="48" t="s">
        <v>48</v>
      </c>
      <c r="C248" s="1"/>
      <c r="D248" s="1"/>
      <c r="E248" s="49" t="s">
        <v>326</v>
      </c>
      <c r="F248" s="1"/>
      <c r="G248" s="1"/>
      <c r="H248" s="40"/>
      <c r="I248" s="1"/>
      <c r="J248" s="40"/>
      <c r="K248" s="1"/>
      <c r="L248" s="1"/>
      <c r="M248" s="12"/>
      <c r="N248" s="2"/>
      <c r="O248" s="2"/>
      <c r="P248" s="2"/>
      <c r="Q248" s="2"/>
    </row>
    <row r="249">
      <c r="A249" s="9"/>
      <c r="B249" s="48" t="s">
        <v>50</v>
      </c>
      <c r="C249" s="1"/>
      <c r="D249" s="1"/>
      <c r="E249" s="49" t="s">
        <v>327</v>
      </c>
      <c r="F249" s="1"/>
      <c r="G249" s="1"/>
      <c r="H249" s="40"/>
      <c r="I249" s="1"/>
      <c r="J249" s="40"/>
      <c r="K249" s="1"/>
      <c r="L249" s="1"/>
      <c r="M249" s="12"/>
      <c r="N249" s="2"/>
      <c r="O249" s="2"/>
      <c r="P249" s="2"/>
      <c r="Q249" s="2"/>
    </row>
    <row r="250">
      <c r="A250" s="9"/>
      <c r="B250" s="48" t="s">
        <v>52</v>
      </c>
      <c r="C250" s="1"/>
      <c r="D250" s="1"/>
      <c r="E250" s="49" t="s">
        <v>328</v>
      </c>
      <c r="F250" s="1"/>
      <c r="G250" s="1"/>
      <c r="H250" s="40"/>
      <c r="I250" s="1"/>
      <c r="J250" s="40"/>
      <c r="K250" s="1"/>
      <c r="L250" s="1"/>
      <c r="M250" s="12"/>
      <c r="N250" s="2"/>
      <c r="O250" s="2"/>
      <c r="P250" s="2"/>
      <c r="Q250" s="2"/>
    </row>
    <row r="251" thickBot="1">
      <c r="A251" s="9"/>
      <c r="B251" s="50" t="s">
        <v>54</v>
      </c>
      <c r="C251" s="51"/>
      <c r="D251" s="51"/>
      <c r="E251" s="52" t="s">
        <v>55</v>
      </c>
      <c r="F251" s="51"/>
      <c r="G251" s="51"/>
      <c r="H251" s="53"/>
      <c r="I251" s="51"/>
      <c r="J251" s="53"/>
      <c r="K251" s="51"/>
      <c r="L251" s="51"/>
      <c r="M251" s="12"/>
      <c r="N251" s="2"/>
      <c r="O251" s="2"/>
      <c r="P251" s="2"/>
      <c r="Q251" s="2"/>
    </row>
    <row r="252" thickTop="1">
      <c r="A252" s="9"/>
      <c r="B252" s="41">
        <v>39</v>
      </c>
      <c r="C252" s="42" t="s">
        <v>329</v>
      </c>
      <c r="D252" s="42" t="s">
        <v>3</v>
      </c>
      <c r="E252" s="42" t="s">
        <v>330</v>
      </c>
      <c r="F252" s="42" t="s">
        <v>3</v>
      </c>
      <c r="G252" s="43" t="s">
        <v>86</v>
      </c>
      <c r="H252" s="54">
        <v>8</v>
      </c>
      <c r="I252" s="55">
        <f>ROUND(0,2)</f>
        <v>0</v>
      </c>
      <c r="J252" s="56">
        <f>ROUND(I252*H252,2)</f>
        <v>0</v>
      </c>
      <c r="K252" s="57">
        <v>0.20999999999999999</v>
      </c>
      <c r="L252" s="58">
        <f>IF(ISNUMBER(K252),ROUND(J252*(K252+1),2),0)</f>
        <v>0</v>
      </c>
      <c r="M252" s="12"/>
      <c r="N252" s="2"/>
      <c r="O252" s="2"/>
      <c r="P252" s="2"/>
      <c r="Q252" s="33">
        <f>IF(ISNUMBER(K252),IF(H252&gt;0,IF(I252&gt;0,J252,0),0),0)</f>
        <v>0</v>
      </c>
      <c r="R252" s="27">
        <f>IF(ISNUMBER(K252)=FALSE,J252,0)</f>
        <v>0</v>
      </c>
    </row>
    <row r="253">
      <c r="A253" s="9"/>
      <c r="B253" s="48" t="s">
        <v>48</v>
      </c>
      <c r="C253" s="1"/>
      <c r="D253" s="1"/>
      <c r="E253" s="49" t="s">
        <v>331</v>
      </c>
      <c r="F253" s="1"/>
      <c r="G253" s="1"/>
      <c r="H253" s="40"/>
      <c r="I253" s="1"/>
      <c r="J253" s="40"/>
      <c r="K253" s="1"/>
      <c r="L253" s="1"/>
      <c r="M253" s="12"/>
      <c r="N253" s="2"/>
      <c r="O253" s="2"/>
      <c r="P253" s="2"/>
      <c r="Q253" s="2"/>
    </row>
    <row r="254">
      <c r="A254" s="9"/>
      <c r="B254" s="48" t="s">
        <v>50</v>
      </c>
      <c r="C254" s="1"/>
      <c r="D254" s="1"/>
      <c r="E254" s="49" t="s">
        <v>332</v>
      </c>
      <c r="F254" s="1"/>
      <c r="G254" s="1"/>
      <c r="H254" s="40"/>
      <c r="I254" s="1"/>
      <c r="J254" s="40"/>
      <c r="K254" s="1"/>
      <c r="L254" s="1"/>
      <c r="M254" s="12"/>
      <c r="N254" s="2"/>
      <c r="O254" s="2"/>
      <c r="P254" s="2"/>
      <c r="Q254" s="2"/>
    </row>
    <row r="255">
      <c r="A255" s="9"/>
      <c r="B255" s="48" t="s">
        <v>52</v>
      </c>
      <c r="C255" s="1"/>
      <c r="D255" s="1"/>
      <c r="E255" s="49" t="s">
        <v>333</v>
      </c>
      <c r="F255" s="1"/>
      <c r="G255" s="1"/>
      <c r="H255" s="40"/>
      <c r="I255" s="1"/>
      <c r="J255" s="40"/>
      <c r="K255" s="1"/>
      <c r="L255" s="1"/>
      <c r="M255" s="12"/>
      <c r="N255" s="2"/>
      <c r="O255" s="2"/>
      <c r="P255" s="2"/>
      <c r="Q255" s="2"/>
    </row>
    <row r="256" thickBot="1">
      <c r="A256" s="9"/>
      <c r="B256" s="50" t="s">
        <v>54</v>
      </c>
      <c r="C256" s="51"/>
      <c r="D256" s="51"/>
      <c r="E256" s="52" t="s">
        <v>55</v>
      </c>
      <c r="F256" s="51"/>
      <c r="G256" s="51"/>
      <c r="H256" s="53"/>
      <c r="I256" s="51"/>
      <c r="J256" s="53"/>
      <c r="K256" s="51"/>
      <c r="L256" s="51"/>
      <c r="M256" s="12"/>
      <c r="N256" s="2"/>
      <c r="O256" s="2"/>
      <c r="P256" s="2"/>
      <c r="Q256" s="2"/>
    </row>
    <row r="257" thickTop="1">
      <c r="A257" s="9"/>
      <c r="B257" s="41">
        <v>40</v>
      </c>
      <c r="C257" s="42" t="s">
        <v>334</v>
      </c>
      <c r="D257" s="42" t="s">
        <v>3</v>
      </c>
      <c r="E257" s="42" t="s">
        <v>335</v>
      </c>
      <c r="F257" s="42" t="s">
        <v>3</v>
      </c>
      <c r="G257" s="43" t="s">
        <v>86</v>
      </c>
      <c r="H257" s="54">
        <v>2</v>
      </c>
      <c r="I257" s="55">
        <f>ROUND(0,2)</f>
        <v>0</v>
      </c>
      <c r="J257" s="56">
        <f>ROUND(I257*H257,2)</f>
        <v>0</v>
      </c>
      <c r="K257" s="57">
        <v>0.20999999999999999</v>
      </c>
      <c r="L257" s="58">
        <f>IF(ISNUMBER(K257),ROUND(J257*(K257+1),2),0)</f>
        <v>0</v>
      </c>
      <c r="M257" s="12"/>
      <c r="N257" s="2"/>
      <c r="O257" s="2"/>
      <c r="P257" s="2"/>
      <c r="Q257" s="33">
        <f>IF(ISNUMBER(K257),IF(H257&gt;0,IF(I257&gt;0,J257,0),0),0)</f>
        <v>0</v>
      </c>
      <c r="R257" s="27">
        <f>IF(ISNUMBER(K257)=FALSE,J257,0)</f>
        <v>0</v>
      </c>
    </row>
    <row r="258">
      <c r="A258" s="9"/>
      <c r="B258" s="48" t="s">
        <v>48</v>
      </c>
      <c r="C258" s="1"/>
      <c r="D258" s="1"/>
      <c r="E258" s="49" t="s">
        <v>336</v>
      </c>
      <c r="F258" s="1"/>
      <c r="G258" s="1"/>
      <c r="H258" s="40"/>
      <c r="I258" s="1"/>
      <c r="J258" s="40"/>
      <c r="K258" s="1"/>
      <c r="L258" s="1"/>
      <c r="M258" s="12"/>
      <c r="N258" s="2"/>
      <c r="O258" s="2"/>
      <c r="P258" s="2"/>
      <c r="Q258" s="2"/>
    </row>
    <row r="259">
      <c r="A259" s="9"/>
      <c r="B259" s="48" t="s">
        <v>50</v>
      </c>
      <c r="C259" s="1"/>
      <c r="D259" s="1"/>
      <c r="E259" s="49" t="s">
        <v>337</v>
      </c>
      <c r="F259" s="1"/>
      <c r="G259" s="1"/>
      <c r="H259" s="40"/>
      <c r="I259" s="1"/>
      <c r="J259" s="40"/>
      <c r="K259" s="1"/>
      <c r="L259" s="1"/>
      <c r="M259" s="12"/>
      <c r="N259" s="2"/>
      <c r="O259" s="2"/>
      <c r="P259" s="2"/>
      <c r="Q259" s="2"/>
    </row>
    <row r="260">
      <c r="A260" s="9"/>
      <c r="B260" s="48" t="s">
        <v>52</v>
      </c>
      <c r="C260" s="1"/>
      <c r="D260" s="1"/>
      <c r="E260" s="49" t="s">
        <v>333</v>
      </c>
      <c r="F260" s="1"/>
      <c r="G260" s="1"/>
      <c r="H260" s="40"/>
      <c r="I260" s="1"/>
      <c r="J260" s="40"/>
      <c r="K260" s="1"/>
      <c r="L260" s="1"/>
      <c r="M260" s="12"/>
      <c r="N260" s="2"/>
      <c r="O260" s="2"/>
      <c r="P260" s="2"/>
      <c r="Q260" s="2"/>
    </row>
    <row r="261" thickBot="1">
      <c r="A261" s="9"/>
      <c r="B261" s="50" t="s">
        <v>54</v>
      </c>
      <c r="C261" s="51"/>
      <c r="D261" s="51"/>
      <c r="E261" s="52" t="s">
        <v>55</v>
      </c>
      <c r="F261" s="51"/>
      <c r="G261" s="51"/>
      <c r="H261" s="53"/>
      <c r="I261" s="51"/>
      <c r="J261" s="53"/>
      <c r="K261" s="51"/>
      <c r="L261" s="51"/>
      <c r="M261" s="12"/>
      <c r="N261" s="2"/>
      <c r="O261" s="2"/>
      <c r="P261" s="2"/>
      <c r="Q261" s="2"/>
    </row>
    <row r="262" thickTop="1">
      <c r="A262" s="9"/>
      <c r="B262" s="41">
        <v>41</v>
      </c>
      <c r="C262" s="42" t="s">
        <v>338</v>
      </c>
      <c r="D262" s="42" t="s">
        <v>3</v>
      </c>
      <c r="E262" s="42" t="s">
        <v>339</v>
      </c>
      <c r="F262" s="42" t="s">
        <v>3</v>
      </c>
      <c r="G262" s="43" t="s">
        <v>86</v>
      </c>
      <c r="H262" s="54">
        <v>2</v>
      </c>
      <c r="I262" s="55">
        <f>ROUND(0,2)</f>
        <v>0</v>
      </c>
      <c r="J262" s="56">
        <f>ROUND(I262*H262,2)</f>
        <v>0</v>
      </c>
      <c r="K262" s="57">
        <v>0.20999999999999999</v>
      </c>
      <c r="L262" s="58">
        <f>IF(ISNUMBER(K262),ROUND(J262*(K262+1),2),0)</f>
        <v>0</v>
      </c>
      <c r="M262" s="12"/>
      <c r="N262" s="2"/>
      <c r="O262" s="2"/>
      <c r="P262" s="2"/>
      <c r="Q262" s="33">
        <f>IF(ISNUMBER(K262),IF(H262&gt;0,IF(I262&gt;0,J262,0),0),0)</f>
        <v>0</v>
      </c>
      <c r="R262" s="27">
        <f>IF(ISNUMBER(K262)=FALSE,J262,0)</f>
        <v>0</v>
      </c>
    </row>
    <row r="263">
      <c r="A263" s="9"/>
      <c r="B263" s="48" t="s">
        <v>48</v>
      </c>
      <c r="C263" s="1"/>
      <c r="D263" s="1"/>
      <c r="E263" s="49" t="s">
        <v>340</v>
      </c>
      <c r="F263" s="1"/>
      <c r="G263" s="1"/>
      <c r="H263" s="40"/>
      <c r="I263" s="1"/>
      <c r="J263" s="40"/>
      <c r="K263" s="1"/>
      <c r="L263" s="1"/>
      <c r="M263" s="12"/>
      <c r="N263" s="2"/>
      <c r="O263" s="2"/>
      <c r="P263" s="2"/>
      <c r="Q263" s="2"/>
    </row>
    <row r="264">
      <c r="A264" s="9"/>
      <c r="B264" s="48" t="s">
        <v>50</v>
      </c>
      <c r="C264" s="1"/>
      <c r="D264" s="1"/>
      <c r="E264" s="49" t="s">
        <v>337</v>
      </c>
      <c r="F264" s="1"/>
      <c r="G264" s="1"/>
      <c r="H264" s="40"/>
      <c r="I264" s="1"/>
      <c r="J264" s="40"/>
      <c r="K264" s="1"/>
      <c r="L264" s="1"/>
      <c r="M264" s="12"/>
      <c r="N264" s="2"/>
      <c r="O264" s="2"/>
      <c r="P264" s="2"/>
      <c r="Q264" s="2"/>
    </row>
    <row r="265">
      <c r="A265" s="9"/>
      <c r="B265" s="48" t="s">
        <v>52</v>
      </c>
      <c r="C265" s="1"/>
      <c r="D265" s="1"/>
      <c r="E265" s="49" t="s">
        <v>341</v>
      </c>
      <c r="F265" s="1"/>
      <c r="G265" s="1"/>
      <c r="H265" s="40"/>
      <c r="I265" s="1"/>
      <c r="J265" s="40"/>
      <c r="K265" s="1"/>
      <c r="L265" s="1"/>
      <c r="M265" s="12"/>
      <c r="N265" s="2"/>
      <c r="O265" s="2"/>
      <c r="P265" s="2"/>
      <c r="Q265" s="2"/>
    </row>
    <row r="266" thickBot="1">
      <c r="A266" s="9"/>
      <c r="B266" s="50" t="s">
        <v>54</v>
      </c>
      <c r="C266" s="51"/>
      <c r="D266" s="51"/>
      <c r="E266" s="52" t="s">
        <v>55</v>
      </c>
      <c r="F266" s="51"/>
      <c r="G266" s="51"/>
      <c r="H266" s="53"/>
      <c r="I266" s="51"/>
      <c r="J266" s="53"/>
      <c r="K266" s="51"/>
      <c r="L266" s="51"/>
      <c r="M266" s="12"/>
      <c r="N266" s="2"/>
      <c r="O266" s="2"/>
      <c r="P266" s="2"/>
      <c r="Q266" s="2"/>
    </row>
    <row r="267" thickTop="1" thickBot="1" ht="25" customHeight="1">
      <c r="A267" s="9"/>
      <c r="B267" s="1"/>
      <c r="C267" s="59">
        <v>8</v>
      </c>
      <c r="D267" s="1"/>
      <c r="E267" s="59" t="s">
        <v>158</v>
      </c>
      <c r="F267" s="1"/>
      <c r="G267" s="60" t="s">
        <v>93</v>
      </c>
      <c r="H267" s="61">
        <f>J247+J252+J257+J262</f>
        <v>0</v>
      </c>
      <c r="I267" s="60" t="s">
        <v>94</v>
      </c>
      <c r="J267" s="62">
        <f>(L267-H267)</f>
        <v>0</v>
      </c>
      <c r="K267" s="60" t="s">
        <v>95</v>
      </c>
      <c r="L267" s="63">
        <f>L247+L252+L257+L262</f>
        <v>0</v>
      </c>
      <c r="M267" s="12"/>
      <c r="N267" s="2"/>
      <c r="O267" s="2"/>
      <c r="P267" s="2"/>
      <c r="Q267" s="33">
        <f>0+Q247+Q252+Q257+Q262</f>
        <v>0</v>
      </c>
      <c r="R267" s="27">
        <f>0+R247+R252+R257+R262</f>
        <v>0</v>
      </c>
      <c r="S267" s="64">
        <f>Q267*(1+J267)+R267</f>
        <v>0</v>
      </c>
    </row>
    <row r="268" thickTop="1" thickBot="1" ht="25" customHeight="1">
      <c r="A268" s="9"/>
      <c r="B268" s="65"/>
      <c r="C268" s="65"/>
      <c r="D268" s="65"/>
      <c r="E268" s="65"/>
      <c r="F268" s="65"/>
      <c r="G268" s="66" t="s">
        <v>96</v>
      </c>
      <c r="H268" s="67">
        <f>J247+J252+J257+J262</f>
        <v>0</v>
      </c>
      <c r="I268" s="66" t="s">
        <v>97</v>
      </c>
      <c r="J268" s="68">
        <f>0+J267</f>
        <v>0</v>
      </c>
      <c r="K268" s="66" t="s">
        <v>98</v>
      </c>
      <c r="L268" s="69">
        <f>L247+L252+L257+L262</f>
        <v>0</v>
      </c>
      <c r="M268" s="12"/>
      <c r="N268" s="2"/>
      <c r="O268" s="2"/>
      <c r="P268" s="2"/>
      <c r="Q268" s="2"/>
    </row>
    <row r="269" ht="40" customHeight="1">
      <c r="A269" s="9"/>
      <c r="B269" s="73" t="s">
        <v>128</v>
      </c>
      <c r="C269" s="1"/>
      <c r="D269" s="1"/>
      <c r="E269" s="1"/>
      <c r="F269" s="1"/>
      <c r="G269" s="1"/>
      <c r="H269" s="40"/>
      <c r="I269" s="1"/>
      <c r="J269" s="40"/>
      <c r="K269" s="1"/>
      <c r="L269" s="1"/>
      <c r="M269" s="12"/>
      <c r="N269" s="2"/>
      <c r="O269" s="2"/>
      <c r="P269" s="2"/>
      <c r="Q269" s="2"/>
    </row>
    <row r="270">
      <c r="A270" s="9"/>
      <c r="B270" s="41">
        <v>42</v>
      </c>
      <c r="C270" s="42" t="s">
        <v>342</v>
      </c>
      <c r="D270" s="42" t="s">
        <v>3</v>
      </c>
      <c r="E270" s="42" t="s">
        <v>343</v>
      </c>
      <c r="F270" s="42" t="s">
        <v>3</v>
      </c>
      <c r="G270" s="43" t="s">
        <v>131</v>
      </c>
      <c r="H270" s="44">
        <v>24</v>
      </c>
      <c r="I270" s="25">
        <f>ROUND(0,2)</f>
        <v>0</v>
      </c>
      <c r="J270" s="45">
        <f>ROUND(I270*H270,2)</f>
        <v>0</v>
      </c>
      <c r="K270" s="46">
        <v>0.20999999999999999</v>
      </c>
      <c r="L270" s="47">
        <f>IF(ISNUMBER(K270),ROUND(J270*(K270+1),2),0)</f>
        <v>0</v>
      </c>
      <c r="M270" s="12"/>
      <c r="N270" s="2"/>
      <c r="O270" s="2"/>
      <c r="P270" s="2"/>
      <c r="Q270" s="33">
        <f>IF(ISNUMBER(K270),IF(H270&gt;0,IF(I270&gt;0,J270,0),0),0)</f>
        <v>0</v>
      </c>
      <c r="R270" s="27">
        <f>IF(ISNUMBER(K270)=FALSE,J270,0)</f>
        <v>0</v>
      </c>
    </row>
    <row r="271">
      <c r="A271" s="9"/>
      <c r="B271" s="48" t="s">
        <v>48</v>
      </c>
      <c r="C271" s="1"/>
      <c r="D271" s="1"/>
      <c r="E271" s="49" t="s">
        <v>344</v>
      </c>
      <c r="F271" s="1"/>
      <c r="G271" s="1"/>
      <c r="H271" s="40"/>
      <c r="I271" s="1"/>
      <c r="J271" s="40"/>
      <c r="K271" s="1"/>
      <c r="L271" s="1"/>
      <c r="M271" s="12"/>
      <c r="N271" s="2"/>
      <c r="O271" s="2"/>
      <c r="P271" s="2"/>
      <c r="Q271" s="2"/>
    </row>
    <row r="272">
      <c r="A272" s="9"/>
      <c r="B272" s="48" t="s">
        <v>50</v>
      </c>
      <c r="C272" s="1"/>
      <c r="D272" s="1"/>
      <c r="E272" s="49" t="s">
        <v>345</v>
      </c>
      <c r="F272" s="1"/>
      <c r="G272" s="1"/>
      <c r="H272" s="40"/>
      <c r="I272" s="1"/>
      <c r="J272" s="40"/>
      <c r="K272" s="1"/>
      <c r="L272" s="1"/>
      <c r="M272" s="12"/>
      <c r="N272" s="2"/>
      <c r="O272" s="2"/>
      <c r="P272" s="2"/>
      <c r="Q272" s="2"/>
    </row>
    <row r="273">
      <c r="A273" s="9"/>
      <c r="B273" s="48" t="s">
        <v>52</v>
      </c>
      <c r="C273" s="1"/>
      <c r="D273" s="1"/>
      <c r="E273" s="49" t="s">
        <v>346</v>
      </c>
      <c r="F273" s="1"/>
      <c r="G273" s="1"/>
      <c r="H273" s="40"/>
      <c r="I273" s="1"/>
      <c r="J273" s="40"/>
      <c r="K273" s="1"/>
      <c r="L273" s="1"/>
      <c r="M273" s="12"/>
      <c r="N273" s="2"/>
      <c r="O273" s="2"/>
      <c r="P273" s="2"/>
      <c r="Q273" s="2"/>
    </row>
    <row r="274" thickBot="1">
      <c r="A274" s="9"/>
      <c r="B274" s="50" t="s">
        <v>54</v>
      </c>
      <c r="C274" s="51"/>
      <c r="D274" s="51"/>
      <c r="E274" s="52" t="s">
        <v>55</v>
      </c>
      <c r="F274" s="51"/>
      <c r="G274" s="51"/>
      <c r="H274" s="53"/>
      <c r="I274" s="51"/>
      <c r="J274" s="53"/>
      <c r="K274" s="51"/>
      <c r="L274" s="51"/>
      <c r="M274" s="12"/>
      <c r="N274" s="2"/>
      <c r="O274" s="2"/>
      <c r="P274" s="2"/>
      <c r="Q274" s="2"/>
    </row>
    <row r="275" thickTop="1">
      <c r="A275" s="9"/>
      <c r="B275" s="41">
        <v>43</v>
      </c>
      <c r="C275" s="42" t="s">
        <v>347</v>
      </c>
      <c r="D275" s="42" t="s">
        <v>3</v>
      </c>
      <c r="E275" s="42" t="s">
        <v>348</v>
      </c>
      <c r="F275" s="42" t="s">
        <v>3</v>
      </c>
      <c r="G275" s="43" t="s">
        <v>86</v>
      </c>
      <c r="H275" s="54">
        <v>11</v>
      </c>
      <c r="I275" s="55">
        <f>ROUND(0,2)</f>
        <v>0</v>
      </c>
      <c r="J275" s="56">
        <f>ROUND(I275*H275,2)</f>
        <v>0</v>
      </c>
      <c r="K275" s="57">
        <v>0.20999999999999999</v>
      </c>
      <c r="L275" s="58">
        <f>IF(ISNUMBER(K275),ROUND(J275*(K275+1),2),0)</f>
        <v>0</v>
      </c>
      <c r="M275" s="12"/>
      <c r="N275" s="2"/>
      <c r="O275" s="2"/>
      <c r="P275" s="2"/>
      <c r="Q275" s="33">
        <f>IF(ISNUMBER(K275),IF(H275&gt;0,IF(I275&gt;0,J275,0),0),0)</f>
        <v>0</v>
      </c>
      <c r="R275" s="27">
        <f>IF(ISNUMBER(K275)=FALSE,J275,0)</f>
        <v>0</v>
      </c>
    </row>
    <row r="276">
      <c r="A276" s="9"/>
      <c r="B276" s="48" t="s">
        <v>48</v>
      </c>
      <c r="C276" s="1"/>
      <c r="D276" s="1"/>
      <c r="E276" s="49" t="s">
        <v>349</v>
      </c>
      <c r="F276" s="1"/>
      <c r="G276" s="1"/>
      <c r="H276" s="40"/>
      <c r="I276" s="1"/>
      <c r="J276" s="40"/>
      <c r="K276" s="1"/>
      <c r="L276" s="1"/>
      <c r="M276" s="12"/>
      <c r="N276" s="2"/>
      <c r="O276" s="2"/>
      <c r="P276" s="2"/>
      <c r="Q276" s="2"/>
    </row>
    <row r="277">
      <c r="A277" s="9"/>
      <c r="B277" s="48" t="s">
        <v>50</v>
      </c>
      <c r="C277" s="1"/>
      <c r="D277" s="1"/>
      <c r="E277" s="49" t="s">
        <v>350</v>
      </c>
      <c r="F277" s="1"/>
      <c r="G277" s="1"/>
      <c r="H277" s="40"/>
      <c r="I277" s="1"/>
      <c r="J277" s="40"/>
      <c r="K277" s="1"/>
      <c r="L277" s="1"/>
      <c r="M277" s="12"/>
      <c r="N277" s="2"/>
      <c r="O277" s="2"/>
      <c r="P277" s="2"/>
      <c r="Q277" s="2"/>
    </row>
    <row r="278">
      <c r="A278" s="9"/>
      <c r="B278" s="48" t="s">
        <v>52</v>
      </c>
      <c r="C278" s="1"/>
      <c r="D278" s="1"/>
      <c r="E278" s="49" t="s">
        <v>351</v>
      </c>
      <c r="F278" s="1"/>
      <c r="G278" s="1"/>
      <c r="H278" s="40"/>
      <c r="I278" s="1"/>
      <c r="J278" s="40"/>
      <c r="K278" s="1"/>
      <c r="L278" s="1"/>
      <c r="M278" s="12"/>
      <c r="N278" s="2"/>
      <c r="O278" s="2"/>
      <c r="P278" s="2"/>
      <c r="Q278" s="2"/>
    </row>
    <row r="279" thickBot="1">
      <c r="A279" s="9"/>
      <c r="B279" s="50" t="s">
        <v>54</v>
      </c>
      <c r="C279" s="51"/>
      <c r="D279" s="51"/>
      <c r="E279" s="52" t="s">
        <v>55</v>
      </c>
      <c r="F279" s="51"/>
      <c r="G279" s="51"/>
      <c r="H279" s="53"/>
      <c r="I279" s="51"/>
      <c r="J279" s="53"/>
      <c r="K279" s="51"/>
      <c r="L279" s="51"/>
      <c r="M279" s="12"/>
      <c r="N279" s="2"/>
      <c r="O279" s="2"/>
      <c r="P279" s="2"/>
      <c r="Q279" s="2"/>
    </row>
    <row r="280" thickTop="1">
      <c r="A280" s="9"/>
      <c r="B280" s="41">
        <v>44</v>
      </c>
      <c r="C280" s="42" t="s">
        <v>352</v>
      </c>
      <c r="D280" s="42" t="s">
        <v>3</v>
      </c>
      <c r="E280" s="42" t="s">
        <v>353</v>
      </c>
      <c r="F280" s="42" t="s">
        <v>3</v>
      </c>
      <c r="G280" s="43" t="s">
        <v>86</v>
      </c>
      <c r="H280" s="54">
        <v>8</v>
      </c>
      <c r="I280" s="55">
        <f>ROUND(0,2)</f>
        <v>0</v>
      </c>
      <c r="J280" s="56">
        <f>ROUND(I280*H280,2)</f>
        <v>0</v>
      </c>
      <c r="K280" s="57">
        <v>0.20999999999999999</v>
      </c>
      <c r="L280" s="58">
        <f>IF(ISNUMBER(K280),ROUND(J280*(K280+1),2),0)</f>
        <v>0</v>
      </c>
      <c r="M280" s="12"/>
      <c r="N280" s="2"/>
      <c r="O280" s="2"/>
      <c r="P280" s="2"/>
      <c r="Q280" s="33">
        <f>IF(ISNUMBER(K280),IF(H280&gt;0,IF(I280&gt;0,J280,0),0),0)</f>
        <v>0</v>
      </c>
      <c r="R280" s="27">
        <f>IF(ISNUMBER(K280)=FALSE,J280,0)</f>
        <v>0</v>
      </c>
    </row>
    <row r="281">
      <c r="A281" s="9"/>
      <c r="B281" s="48" t="s">
        <v>48</v>
      </c>
      <c r="C281" s="1"/>
      <c r="D281" s="1"/>
      <c r="E281" s="49" t="s">
        <v>354</v>
      </c>
      <c r="F281" s="1"/>
      <c r="G281" s="1"/>
      <c r="H281" s="40"/>
      <c r="I281" s="1"/>
      <c r="J281" s="40"/>
      <c r="K281" s="1"/>
      <c r="L281" s="1"/>
      <c r="M281" s="12"/>
      <c r="N281" s="2"/>
      <c r="O281" s="2"/>
      <c r="P281" s="2"/>
      <c r="Q281" s="2"/>
    </row>
    <row r="282">
      <c r="A282" s="9"/>
      <c r="B282" s="48" t="s">
        <v>50</v>
      </c>
      <c r="C282" s="1"/>
      <c r="D282" s="1"/>
      <c r="E282" s="49" t="s">
        <v>332</v>
      </c>
      <c r="F282" s="1"/>
      <c r="G282" s="1"/>
      <c r="H282" s="40"/>
      <c r="I282" s="1"/>
      <c r="J282" s="40"/>
      <c r="K282" s="1"/>
      <c r="L282" s="1"/>
      <c r="M282" s="12"/>
      <c r="N282" s="2"/>
      <c r="O282" s="2"/>
      <c r="P282" s="2"/>
      <c r="Q282" s="2"/>
    </row>
    <row r="283">
      <c r="A283" s="9"/>
      <c r="B283" s="48" t="s">
        <v>52</v>
      </c>
      <c r="C283" s="1"/>
      <c r="D283" s="1"/>
      <c r="E283" s="49" t="s">
        <v>355</v>
      </c>
      <c r="F283" s="1"/>
      <c r="G283" s="1"/>
      <c r="H283" s="40"/>
      <c r="I283" s="1"/>
      <c r="J283" s="40"/>
      <c r="K283" s="1"/>
      <c r="L283" s="1"/>
      <c r="M283" s="12"/>
      <c r="N283" s="2"/>
      <c r="O283" s="2"/>
      <c r="P283" s="2"/>
      <c r="Q283" s="2"/>
    </row>
    <row r="284" thickBot="1">
      <c r="A284" s="9"/>
      <c r="B284" s="50" t="s">
        <v>54</v>
      </c>
      <c r="C284" s="51"/>
      <c r="D284" s="51"/>
      <c r="E284" s="52" t="s">
        <v>55</v>
      </c>
      <c r="F284" s="51"/>
      <c r="G284" s="51"/>
      <c r="H284" s="53"/>
      <c r="I284" s="51"/>
      <c r="J284" s="53"/>
      <c r="K284" s="51"/>
      <c r="L284" s="51"/>
      <c r="M284" s="12"/>
      <c r="N284" s="2"/>
      <c r="O284" s="2"/>
      <c r="P284" s="2"/>
      <c r="Q284" s="2"/>
    </row>
    <row r="285" thickTop="1">
      <c r="A285" s="9"/>
      <c r="B285" s="41">
        <v>45</v>
      </c>
      <c r="C285" s="42" t="s">
        <v>356</v>
      </c>
      <c r="D285" s="42" t="s">
        <v>3</v>
      </c>
      <c r="E285" s="42" t="s">
        <v>357</v>
      </c>
      <c r="F285" s="42" t="s">
        <v>3</v>
      </c>
      <c r="G285" s="43" t="s">
        <v>112</v>
      </c>
      <c r="H285" s="54">
        <v>114</v>
      </c>
      <c r="I285" s="55">
        <f>ROUND(0,2)</f>
        <v>0</v>
      </c>
      <c r="J285" s="56">
        <f>ROUND(I285*H285,2)</f>
        <v>0</v>
      </c>
      <c r="K285" s="57">
        <v>0.20999999999999999</v>
      </c>
      <c r="L285" s="58">
        <f>IF(ISNUMBER(K285),ROUND(J285*(K285+1),2),0)</f>
        <v>0</v>
      </c>
      <c r="M285" s="12"/>
      <c r="N285" s="2"/>
      <c r="O285" s="2"/>
      <c r="P285" s="2"/>
      <c r="Q285" s="33">
        <f>IF(ISNUMBER(K285),IF(H285&gt;0,IF(I285&gt;0,J285,0),0),0)</f>
        <v>0</v>
      </c>
      <c r="R285" s="27">
        <f>IF(ISNUMBER(K285)=FALSE,J285,0)</f>
        <v>0</v>
      </c>
    </row>
    <row r="286">
      <c r="A286" s="9"/>
      <c r="B286" s="48" t="s">
        <v>48</v>
      </c>
      <c r="C286" s="1"/>
      <c r="D286" s="1"/>
      <c r="E286" s="49" t="s">
        <v>358</v>
      </c>
      <c r="F286" s="1"/>
      <c r="G286" s="1"/>
      <c r="H286" s="40"/>
      <c r="I286" s="1"/>
      <c r="J286" s="40"/>
      <c r="K286" s="1"/>
      <c r="L286" s="1"/>
      <c r="M286" s="12"/>
      <c r="N286" s="2"/>
      <c r="O286" s="2"/>
      <c r="P286" s="2"/>
      <c r="Q286" s="2"/>
    </row>
    <row r="287">
      <c r="A287" s="9"/>
      <c r="B287" s="48" t="s">
        <v>50</v>
      </c>
      <c r="C287" s="1"/>
      <c r="D287" s="1"/>
      <c r="E287" s="49" t="s">
        <v>359</v>
      </c>
      <c r="F287" s="1"/>
      <c r="G287" s="1"/>
      <c r="H287" s="40"/>
      <c r="I287" s="1"/>
      <c r="J287" s="40"/>
      <c r="K287" s="1"/>
      <c r="L287" s="1"/>
      <c r="M287" s="12"/>
      <c r="N287" s="2"/>
      <c r="O287" s="2"/>
      <c r="P287" s="2"/>
      <c r="Q287" s="2"/>
    </row>
    <row r="288">
      <c r="A288" s="9"/>
      <c r="B288" s="48" t="s">
        <v>52</v>
      </c>
      <c r="C288" s="1"/>
      <c r="D288" s="1"/>
      <c r="E288" s="49" t="s">
        <v>360</v>
      </c>
      <c r="F288" s="1"/>
      <c r="G288" s="1"/>
      <c r="H288" s="40"/>
      <c r="I288" s="1"/>
      <c r="J288" s="40"/>
      <c r="K288" s="1"/>
      <c r="L288" s="1"/>
      <c r="M288" s="12"/>
      <c r="N288" s="2"/>
      <c r="O288" s="2"/>
      <c r="P288" s="2"/>
      <c r="Q288" s="2"/>
    </row>
    <row r="289" thickBot="1">
      <c r="A289" s="9"/>
      <c r="B289" s="50" t="s">
        <v>54</v>
      </c>
      <c r="C289" s="51"/>
      <c r="D289" s="51"/>
      <c r="E289" s="52" t="s">
        <v>55</v>
      </c>
      <c r="F289" s="51"/>
      <c r="G289" s="51"/>
      <c r="H289" s="53"/>
      <c r="I289" s="51"/>
      <c r="J289" s="53"/>
      <c r="K289" s="51"/>
      <c r="L289" s="51"/>
      <c r="M289" s="12"/>
      <c r="N289" s="2"/>
      <c r="O289" s="2"/>
      <c r="P289" s="2"/>
      <c r="Q289" s="2"/>
    </row>
    <row r="290" thickTop="1">
      <c r="A290" s="9"/>
      <c r="B290" s="41">
        <v>46</v>
      </c>
      <c r="C290" s="42" t="s">
        <v>361</v>
      </c>
      <c r="D290" s="42" t="s">
        <v>3</v>
      </c>
      <c r="E290" s="42" t="s">
        <v>362</v>
      </c>
      <c r="F290" s="42" t="s">
        <v>3</v>
      </c>
      <c r="G290" s="43" t="s">
        <v>112</v>
      </c>
      <c r="H290" s="54">
        <v>114</v>
      </c>
      <c r="I290" s="55">
        <f>ROUND(0,2)</f>
        <v>0</v>
      </c>
      <c r="J290" s="56">
        <f>ROUND(I290*H290,2)</f>
        <v>0</v>
      </c>
      <c r="K290" s="57">
        <v>0.20999999999999999</v>
      </c>
      <c r="L290" s="58">
        <f>IF(ISNUMBER(K290),ROUND(J290*(K290+1),2),0)</f>
        <v>0</v>
      </c>
      <c r="M290" s="12"/>
      <c r="N290" s="2"/>
      <c r="O290" s="2"/>
      <c r="P290" s="2"/>
      <c r="Q290" s="33">
        <f>IF(ISNUMBER(K290),IF(H290&gt;0,IF(I290&gt;0,J290,0),0),0)</f>
        <v>0</v>
      </c>
      <c r="R290" s="27">
        <f>IF(ISNUMBER(K290)=FALSE,J290,0)</f>
        <v>0</v>
      </c>
    </row>
    <row r="291">
      <c r="A291" s="9"/>
      <c r="B291" s="48" t="s">
        <v>48</v>
      </c>
      <c r="C291" s="1"/>
      <c r="D291" s="1"/>
      <c r="E291" s="49" t="s">
        <v>363</v>
      </c>
      <c r="F291" s="1"/>
      <c r="G291" s="1"/>
      <c r="H291" s="40"/>
      <c r="I291" s="1"/>
      <c r="J291" s="40"/>
      <c r="K291" s="1"/>
      <c r="L291" s="1"/>
      <c r="M291" s="12"/>
      <c r="N291" s="2"/>
      <c r="O291" s="2"/>
      <c r="P291" s="2"/>
      <c r="Q291" s="2"/>
    </row>
    <row r="292">
      <c r="A292" s="9"/>
      <c r="B292" s="48" t="s">
        <v>50</v>
      </c>
      <c r="C292" s="1"/>
      <c r="D292" s="1"/>
      <c r="E292" s="49" t="s">
        <v>359</v>
      </c>
      <c r="F292" s="1"/>
      <c r="G292" s="1"/>
      <c r="H292" s="40"/>
      <c r="I292" s="1"/>
      <c r="J292" s="40"/>
      <c r="K292" s="1"/>
      <c r="L292" s="1"/>
      <c r="M292" s="12"/>
      <c r="N292" s="2"/>
      <c r="O292" s="2"/>
      <c r="P292" s="2"/>
      <c r="Q292" s="2"/>
    </row>
    <row r="293">
      <c r="A293" s="9"/>
      <c r="B293" s="48" t="s">
        <v>52</v>
      </c>
      <c r="C293" s="1"/>
      <c r="D293" s="1"/>
      <c r="E293" s="49" t="s">
        <v>360</v>
      </c>
      <c r="F293" s="1"/>
      <c r="G293" s="1"/>
      <c r="H293" s="40"/>
      <c r="I293" s="1"/>
      <c r="J293" s="40"/>
      <c r="K293" s="1"/>
      <c r="L293" s="1"/>
      <c r="M293" s="12"/>
      <c r="N293" s="2"/>
      <c r="O293" s="2"/>
      <c r="P293" s="2"/>
      <c r="Q293" s="2"/>
    </row>
    <row r="294" thickBot="1">
      <c r="A294" s="9"/>
      <c r="B294" s="50" t="s">
        <v>54</v>
      </c>
      <c r="C294" s="51"/>
      <c r="D294" s="51"/>
      <c r="E294" s="52" t="s">
        <v>55</v>
      </c>
      <c r="F294" s="51"/>
      <c r="G294" s="51"/>
      <c r="H294" s="53"/>
      <c r="I294" s="51"/>
      <c r="J294" s="53"/>
      <c r="K294" s="51"/>
      <c r="L294" s="51"/>
      <c r="M294" s="12"/>
      <c r="N294" s="2"/>
      <c r="O294" s="2"/>
      <c r="P294" s="2"/>
      <c r="Q294" s="2"/>
    </row>
    <row r="295" thickTop="1">
      <c r="A295" s="9"/>
      <c r="B295" s="41">
        <v>47</v>
      </c>
      <c r="C295" s="42" t="s">
        <v>364</v>
      </c>
      <c r="D295" s="42" t="s">
        <v>3</v>
      </c>
      <c r="E295" s="42" t="s">
        <v>365</v>
      </c>
      <c r="F295" s="42" t="s">
        <v>3</v>
      </c>
      <c r="G295" s="43" t="s">
        <v>131</v>
      </c>
      <c r="H295" s="54">
        <v>3</v>
      </c>
      <c r="I295" s="55">
        <f>ROUND(0,2)</f>
        <v>0</v>
      </c>
      <c r="J295" s="56">
        <f>ROUND(I295*H295,2)</f>
        <v>0</v>
      </c>
      <c r="K295" s="57">
        <v>0.20999999999999999</v>
      </c>
      <c r="L295" s="58">
        <f>IF(ISNUMBER(K295),ROUND(J295*(K295+1),2),0)</f>
        <v>0</v>
      </c>
      <c r="M295" s="12"/>
      <c r="N295" s="2"/>
      <c r="O295" s="2"/>
      <c r="P295" s="2"/>
      <c r="Q295" s="33">
        <f>IF(ISNUMBER(K295),IF(H295&gt;0,IF(I295&gt;0,J295,0),0),0)</f>
        <v>0</v>
      </c>
      <c r="R295" s="27">
        <f>IF(ISNUMBER(K295)=FALSE,J295,0)</f>
        <v>0</v>
      </c>
    </row>
    <row r="296">
      <c r="A296" s="9"/>
      <c r="B296" s="48" t="s">
        <v>48</v>
      </c>
      <c r="C296" s="1"/>
      <c r="D296" s="1"/>
      <c r="E296" s="49" t="s">
        <v>366</v>
      </c>
      <c r="F296" s="1"/>
      <c r="G296" s="1"/>
      <c r="H296" s="40"/>
      <c r="I296" s="1"/>
      <c r="J296" s="40"/>
      <c r="K296" s="1"/>
      <c r="L296" s="1"/>
      <c r="M296" s="12"/>
      <c r="N296" s="2"/>
      <c r="O296" s="2"/>
      <c r="P296" s="2"/>
      <c r="Q296" s="2"/>
    </row>
    <row r="297">
      <c r="A297" s="9"/>
      <c r="B297" s="48" t="s">
        <v>50</v>
      </c>
      <c r="C297" s="1"/>
      <c r="D297" s="1"/>
      <c r="E297" s="49" t="s">
        <v>193</v>
      </c>
      <c r="F297" s="1"/>
      <c r="G297" s="1"/>
      <c r="H297" s="40"/>
      <c r="I297" s="1"/>
      <c r="J297" s="40"/>
      <c r="K297" s="1"/>
      <c r="L297" s="1"/>
      <c r="M297" s="12"/>
      <c r="N297" s="2"/>
      <c r="O297" s="2"/>
      <c r="P297" s="2"/>
      <c r="Q297" s="2"/>
    </row>
    <row r="298">
      <c r="A298" s="9"/>
      <c r="B298" s="48" t="s">
        <v>52</v>
      </c>
      <c r="C298" s="1"/>
      <c r="D298" s="1"/>
      <c r="E298" s="49" t="s">
        <v>367</v>
      </c>
      <c r="F298" s="1"/>
      <c r="G298" s="1"/>
      <c r="H298" s="40"/>
      <c r="I298" s="1"/>
      <c r="J298" s="40"/>
      <c r="K298" s="1"/>
      <c r="L298" s="1"/>
      <c r="M298" s="12"/>
      <c r="N298" s="2"/>
      <c r="O298" s="2"/>
      <c r="P298" s="2"/>
      <c r="Q298" s="2"/>
    </row>
    <row r="299" thickBot="1">
      <c r="A299" s="9"/>
      <c r="B299" s="50" t="s">
        <v>54</v>
      </c>
      <c r="C299" s="51"/>
      <c r="D299" s="51"/>
      <c r="E299" s="52" t="s">
        <v>55</v>
      </c>
      <c r="F299" s="51"/>
      <c r="G299" s="51"/>
      <c r="H299" s="53"/>
      <c r="I299" s="51"/>
      <c r="J299" s="53"/>
      <c r="K299" s="51"/>
      <c r="L299" s="51"/>
      <c r="M299" s="12"/>
      <c r="N299" s="2"/>
      <c r="O299" s="2"/>
      <c r="P299" s="2"/>
      <c r="Q299" s="2"/>
    </row>
    <row r="300" thickTop="1">
      <c r="A300" s="9"/>
      <c r="B300" s="41">
        <v>48</v>
      </c>
      <c r="C300" s="42" t="s">
        <v>368</v>
      </c>
      <c r="D300" s="42" t="s">
        <v>103</v>
      </c>
      <c r="E300" s="42" t="s">
        <v>369</v>
      </c>
      <c r="F300" s="42" t="s">
        <v>3</v>
      </c>
      <c r="G300" s="43" t="s">
        <v>131</v>
      </c>
      <c r="H300" s="54">
        <v>474</v>
      </c>
      <c r="I300" s="55">
        <f>ROUND(0,2)</f>
        <v>0</v>
      </c>
      <c r="J300" s="56">
        <f>ROUND(I300*H300,2)</f>
        <v>0</v>
      </c>
      <c r="K300" s="57">
        <v>0.20999999999999999</v>
      </c>
      <c r="L300" s="58">
        <f>IF(ISNUMBER(K300),ROUND(J300*(K300+1),2),0)</f>
        <v>0</v>
      </c>
      <c r="M300" s="12"/>
      <c r="N300" s="2"/>
      <c r="O300" s="2"/>
      <c r="P300" s="2"/>
      <c r="Q300" s="33">
        <f>IF(ISNUMBER(K300),IF(H300&gt;0,IF(I300&gt;0,J300,0),0),0)</f>
        <v>0</v>
      </c>
      <c r="R300" s="27">
        <f>IF(ISNUMBER(K300)=FALSE,J300,0)</f>
        <v>0</v>
      </c>
    </row>
    <row r="301">
      <c r="A301" s="9"/>
      <c r="B301" s="48" t="s">
        <v>48</v>
      </c>
      <c r="C301" s="1"/>
      <c r="D301" s="1"/>
      <c r="E301" s="49" t="s">
        <v>370</v>
      </c>
      <c r="F301" s="1"/>
      <c r="G301" s="1"/>
      <c r="H301" s="40"/>
      <c r="I301" s="1"/>
      <c r="J301" s="40"/>
      <c r="K301" s="1"/>
      <c r="L301" s="1"/>
      <c r="M301" s="12"/>
      <c r="N301" s="2"/>
      <c r="O301" s="2"/>
      <c r="P301" s="2"/>
      <c r="Q301" s="2"/>
    </row>
    <row r="302">
      <c r="A302" s="9"/>
      <c r="B302" s="48" t="s">
        <v>50</v>
      </c>
      <c r="C302" s="1"/>
      <c r="D302" s="1"/>
      <c r="E302" s="49" t="s">
        <v>371</v>
      </c>
      <c r="F302" s="1"/>
      <c r="G302" s="1"/>
      <c r="H302" s="40"/>
      <c r="I302" s="1"/>
      <c r="J302" s="40"/>
      <c r="K302" s="1"/>
      <c r="L302" s="1"/>
      <c r="M302" s="12"/>
      <c r="N302" s="2"/>
      <c r="O302" s="2"/>
      <c r="P302" s="2"/>
      <c r="Q302" s="2"/>
    </row>
    <row r="303">
      <c r="A303" s="9"/>
      <c r="B303" s="48" t="s">
        <v>52</v>
      </c>
      <c r="C303" s="1"/>
      <c r="D303" s="1"/>
      <c r="E303" s="49" t="s">
        <v>367</v>
      </c>
      <c r="F303" s="1"/>
      <c r="G303" s="1"/>
      <c r="H303" s="40"/>
      <c r="I303" s="1"/>
      <c r="J303" s="40"/>
      <c r="K303" s="1"/>
      <c r="L303" s="1"/>
      <c r="M303" s="12"/>
      <c r="N303" s="2"/>
      <c r="O303" s="2"/>
      <c r="P303" s="2"/>
      <c r="Q303" s="2"/>
    </row>
    <row r="304" thickBot="1">
      <c r="A304" s="9"/>
      <c r="B304" s="50" t="s">
        <v>54</v>
      </c>
      <c r="C304" s="51"/>
      <c r="D304" s="51"/>
      <c r="E304" s="52" t="s">
        <v>55</v>
      </c>
      <c r="F304" s="51"/>
      <c r="G304" s="51"/>
      <c r="H304" s="53"/>
      <c r="I304" s="51"/>
      <c r="J304" s="53"/>
      <c r="K304" s="51"/>
      <c r="L304" s="51"/>
      <c r="M304" s="12"/>
      <c r="N304" s="2"/>
      <c r="O304" s="2"/>
      <c r="P304" s="2"/>
      <c r="Q304" s="2"/>
    </row>
    <row r="305" thickTop="1">
      <c r="A305" s="9"/>
      <c r="B305" s="41">
        <v>49</v>
      </c>
      <c r="C305" s="42" t="s">
        <v>368</v>
      </c>
      <c r="D305" s="42" t="s">
        <v>164</v>
      </c>
      <c r="E305" s="42" t="s">
        <v>369</v>
      </c>
      <c r="F305" s="42" t="s">
        <v>3</v>
      </c>
      <c r="G305" s="43" t="s">
        <v>131</v>
      </c>
      <c r="H305" s="54">
        <v>47</v>
      </c>
      <c r="I305" s="55">
        <f>ROUND(0,2)</f>
        <v>0</v>
      </c>
      <c r="J305" s="56">
        <f>ROUND(I305*H305,2)</f>
        <v>0</v>
      </c>
      <c r="K305" s="57">
        <v>0.20999999999999999</v>
      </c>
      <c r="L305" s="58">
        <f>IF(ISNUMBER(K305),ROUND(J305*(K305+1),2),0)</f>
        <v>0</v>
      </c>
      <c r="M305" s="12"/>
      <c r="N305" s="2"/>
      <c r="O305" s="2"/>
      <c r="P305" s="2"/>
      <c r="Q305" s="33">
        <f>IF(ISNUMBER(K305),IF(H305&gt;0,IF(I305&gt;0,J305,0),0),0)</f>
        <v>0</v>
      </c>
      <c r="R305" s="27">
        <f>IF(ISNUMBER(K305)=FALSE,J305,0)</f>
        <v>0</v>
      </c>
    </row>
    <row r="306">
      <c r="A306" s="9"/>
      <c r="B306" s="48" t="s">
        <v>48</v>
      </c>
      <c r="C306" s="1"/>
      <c r="D306" s="1"/>
      <c r="E306" s="49" t="s">
        <v>372</v>
      </c>
      <c r="F306" s="1"/>
      <c r="G306" s="1"/>
      <c r="H306" s="40"/>
      <c r="I306" s="1"/>
      <c r="J306" s="40"/>
      <c r="K306" s="1"/>
      <c r="L306" s="1"/>
      <c r="M306" s="12"/>
      <c r="N306" s="2"/>
      <c r="O306" s="2"/>
      <c r="P306" s="2"/>
      <c r="Q306" s="2"/>
    </row>
    <row r="307">
      <c r="A307" s="9"/>
      <c r="B307" s="48" t="s">
        <v>50</v>
      </c>
      <c r="C307" s="1"/>
      <c r="D307" s="1"/>
      <c r="E307" s="49" t="s">
        <v>373</v>
      </c>
      <c r="F307" s="1"/>
      <c r="G307" s="1"/>
      <c r="H307" s="40"/>
      <c r="I307" s="1"/>
      <c r="J307" s="40"/>
      <c r="K307" s="1"/>
      <c r="L307" s="1"/>
      <c r="M307" s="12"/>
      <c r="N307" s="2"/>
      <c r="O307" s="2"/>
      <c r="P307" s="2"/>
      <c r="Q307" s="2"/>
    </row>
    <row r="308">
      <c r="A308" s="9"/>
      <c r="B308" s="48" t="s">
        <v>52</v>
      </c>
      <c r="C308" s="1"/>
      <c r="D308" s="1"/>
      <c r="E308" s="49" t="s">
        <v>367</v>
      </c>
      <c r="F308" s="1"/>
      <c r="G308" s="1"/>
      <c r="H308" s="40"/>
      <c r="I308" s="1"/>
      <c r="J308" s="40"/>
      <c r="K308" s="1"/>
      <c r="L308" s="1"/>
      <c r="M308" s="12"/>
      <c r="N308" s="2"/>
      <c r="O308" s="2"/>
      <c r="P308" s="2"/>
      <c r="Q308" s="2"/>
    </row>
    <row r="309" thickBot="1">
      <c r="A309" s="9"/>
      <c r="B309" s="50" t="s">
        <v>54</v>
      </c>
      <c r="C309" s="51"/>
      <c r="D309" s="51"/>
      <c r="E309" s="52" t="s">
        <v>55</v>
      </c>
      <c r="F309" s="51"/>
      <c r="G309" s="51"/>
      <c r="H309" s="53"/>
      <c r="I309" s="51"/>
      <c r="J309" s="53"/>
      <c r="K309" s="51"/>
      <c r="L309" s="51"/>
      <c r="M309" s="12"/>
      <c r="N309" s="2"/>
      <c r="O309" s="2"/>
      <c r="P309" s="2"/>
      <c r="Q309" s="2"/>
    </row>
    <row r="310" thickTop="1">
      <c r="A310" s="9"/>
      <c r="B310" s="41">
        <v>50</v>
      </c>
      <c r="C310" s="42" t="s">
        <v>374</v>
      </c>
      <c r="D310" s="42" t="s">
        <v>3</v>
      </c>
      <c r="E310" s="42" t="s">
        <v>375</v>
      </c>
      <c r="F310" s="42" t="s">
        <v>3</v>
      </c>
      <c r="G310" s="43" t="s">
        <v>131</v>
      </c>
      <c r="H310" s="54">
        <v>36</v>
      </c>
      <c r="I310" s="55">
        <f>ROUND(0,2)</f>
        <v>0</v>
      </c>
      <c r="J310" s="56">
        <f>ROUND(I310*H310,2)</f>
        <v>0</v>
      </c>
      <c r="K310" s="57">
        <v>0.20999999999999999</v>
      </c>
      <c r="L310" s="58">
        <f>IF(ISNUMBER(K310),ROUND(J310*(K310+1),2),0)</f>
        <v>0</v>
      </c>
      <c r="M310" s="12"/>
      <c r="N310" s="2"/>
      <c r="O310" s="2"/>
      <c r="P310" s="2"/>
      <c r="Q310" s="33">
        <f>IF(ISNUMBER(K310),IF(H310&gt;0,IF(I310&gt;0,J310,0),0),0)</f>
        <v>0</v>
      </c>
      <c r="R310" s="27">
        <f>IF(ISNUMBER(K310)=FALSE,J310,0)</f>
        <v>0</v>
      </c>
    </row>
    <row r="311">
      <c r="A311" s="9"/>
      <c r="B311" s="48" t="s">
        <v>48</v>
      </c>
      <c r="C311" s="1"/>
      <c r="D311" s="1"/>
      <c r="E311" s="49" t="s">
        <v>3</v>
      </c>
      <c r="F311" s="1"/>
      <c r="G311" s="1"/>
      <c r="H311" s="40"/>
      <c r="I311" s="1"/>
      <c r="J311" s="40"/>
      <c r="K311" s="1"/>
      <c r="L311" s="1"/>
      <c r="M311" s="12"/>
      <c r="N311" s="2"/>
      <c r="O311" s="2"/>
      <c r="P311" s="2"/>
      <c r="Q311" s="2"/>
    </row>
    <row r="312">
      <c r="A312" s="9"/>
      <c r="B312" s="48" t="s">
        <v>50</v>
      </c>
      <c r="C312" s="1"/>
      <c r="D312" s="1"/>
      <c r="E312" s="49" t="s">
        <v>200</v>
      </c>
      <c r="F312" s="1"/>
      <c r="G312" s="1"/>
      <c r="H312" s="40"/>
      <c r="I312" s="1"/>
      <c r="J312" s="40"/>
      <c r="K312" s="1"/>
      <c r="L312" s="1"/>
      <c r="M312" s="12"/>
      <c r="N312" s="2"/>
      <c r="O312" s="2"/>
      <c r="P312" s="2"/>
      <c r="Q312" s="2"/>
    </row>
    <row r="313">
      <c r="A313" s="9"/>
      <c r="B313" s="48" t="s">
        <v>52</v>
      </c>
      <c r="C313" s="1"/>
      <c r="D313" s="1"/>
      <c r="E313" s="49" t="s">
        <v>376</v>
      </c>
      <c r="F313" s="1"/>
      <c r="G313" s="1"/>
      <c r="H313" s="40"/>
      <c r="I313" s="1"/>
      <c r="J313" s="40"/>
      <c r="K313" s="1"/>
      <c r="L313" s="1"/>
      <c r="M313" s="12"/>
      <c r="N313" s="2"/>
      <c r="O313" s="2"/>
      <c r="P313" s="2"/>
      <c r="Q313" s="2"/>
    </row>
    <row r="314" thickBot="1">
      <c r="A314" s="9"/>
      <c r="B314" s="50" t="s">
        <v>54</v>
      </c>
      <c r="C314" s="51"/>
      <c r="D314" s="51"/>
      <c r="E314" s="52" t="s">
        <v>55</v>
      </c>
      <c r="F314" s="51"/>
      <c r="G314" s="51"/>
      <c r="H314" s="53"/>
      <c r="I314" s="51"/>
      <c r="J314" s="53"/>
      <c r="K314" s="51"/>
      <c r="L314" s="51"/>
      <c r="M314" s="12"/>
      <c r="N314" s="2"/>
      <c r="O314" s="2"/>
      <c r="P314" s="2"/>
      <c r="Q314" s="2"/>
    </row>
    <row r="315" thickTop="1">
      <c r="A315" s="9"/>
      <c r="B315" s="41">
        <v>51</v>
      </c>
      <c r="C315" s="42" t="s">
        <v>377</v>
      </c>
      <c r="D315" s="42" t="s">
        <v>3</v>
      </c>
      <c r="E315" s="42" t="s">
        <v>378</v>
      </c>
      <c r="F315" s="42" t="s">
        <v>3</v>
      </c>
      <c r="G315" s="43" t="s">
        <v>150</v>
      </c>
      <c r="H315" s="54">
        <v>102</v>
      </c>
      <c r="I315" s="55">
        <f>ROUND(0,2)</f>
        <v>0</v>
      </c>
      <c r="J315" s="56">
        <f>ROUND(I315*H315,2)</f>
        <v>0</v>
      </c>
      <c r="K315" s="57">
        <v>0.20999999999999999</v>
      </c>
      <c r="L315" s="58">
        <f>IF(ISNUMBER(K315),ROUND(J315*(K315+1),2),0)</f>
        <v>0</v>
      </c>
      <c r="M315" s="12"/>
      <c r="N315" s="2"/>
      <c r="O315" s="2"/>
      <c r="P315" s="2"/>
      <c r="Q315" s="33">
        <f>IF(ISNUMBER(K315),IF(H315&gt;0,IF(I315&gt;0,J315,0),0),0)</f>
        <v>0</v>
      </c>
      <c r="R315" s="27">
        <f>IF(ISNUMBER(K315)=FALSE,J315,0)</f>
        <v>0</v>
      </c>
    </row>
    <row r="316">
      <c r="A316" s="9"/>
      <c r="B316" s="48" t="s">
        <v>48</v>
      </c>
      <c r="C316" s="1"/>
      <c r="D316" s="1"/>
      <c r="E316" s="49" t="s">
        <v>379</v>
      </c>
      <c r="F316" s="1"/>
      <c r="G316" s="1"/>
      <c r="H316" s="40"/>
      <c r="I316" s="1"/>
      <c r="J316" s="40"/>
      <c r="K316" s="1"/>
      <c r="L316" s="1"/>
      <c r="M316" s="12"/>
      <c r="N316" s="2"/>
      <c r="O316" s="2"/>
      <c r="P316" s="2"/>
      <c r="Q316" s="2"/>
    </row>
    <row r="317">
      <c r="A317" s="9"/>
      <c r="B317" s="48" t="s">
        <v>50</v>
      </c>
      <c r="C317" s="1"/>
      <c r="D317" s="1"/>
      <c r="E317" s="49" t="s">
        <v>380</v>
      </c>
      <c r="F317" s="1"/>
      <c r="G317" s="1"/>
      <c r="H317" s="40"/>
      <c r="I317" s="1"/>
      <c r="J317" s="40"/>
      <c r="K317" s="1"/>
      <c r="L317" s="1"/>
      <c r="M317" s="12"/>
      <c r="N317" s="2"/>
      <c r="O317" s="2"/>
      <c r="P317" s="2"/>
      <c r="Q317" s="2"/>
    </row>
    <row r="318">
      <c r="A318" s="9"/>
      <c r="B318" s="48" t="s">
        <v>52</v>
      </c>
      <c r="C318" s="1"/>
      <c r="D318" s="1"/>
      <c r="E318" s="49" t="s">
        <v>153</v>
      </c>
      <c r="F318" s="1"/>
      <c r="G318" s="1"/>
      <c r="H318" s="40"/>
      <c r="I318" s="1"/>
      <c r="J318" s="40"/>
      <c r="K318" s="1"/>
      <c r="L318" s="1"/>
      <c r="M318" s="12"/>
      <c r="N318" s="2"/>
      <c r="O318" s="2"/>
      <c r="P318" s="2"/>
      <c r="Q318" s="2"/>
    </row>
    <row r="319" thickBot="1">
      <c r="A319" s="9"/>
      <c r="B319" s="50" t="s">
        <v>54</v>
      </c>
      <c r="C319" s="51"/>
      <c r="D319" s="51"/>
      <c r="E319" s="52" t="s">
        <v>55</v>
      </c>
      <c r="F319" s="51"/>
      <c r="G319" s="51"/>
      <c r="H319" s="53"/>
      <c r="I319" s="51"/>
      <c r="J319" s="53"/>
      <c r="K319" s="51"/>
      <c r="L319" s="51"/>
      <c r="M319" s="12"/>
      <c r="N319" s="2"/>
      <c r="O319" s="2"/>
      <c r="P319" s="2"/>
      <c r="Q319" s="2"/>
    </row>
    <row r="320" thickTop="1">
      <c r="A320" s="9"/>
      <c r="B320" s="41">
        <v>52</v>
      </c>
      <c r="C320" s="42" t="s">
        <v>381</v>
      </c>
      <c r="D320" s="42" t="s">
        <v>3</v>
      </c>
      <c r="E320" s="42" t="s">
        <v>382</v>
      </c>
      <c r="F320" s="42" t="s">
        <v>3</v>
      </c>
      <c r="G320" s="43" t="s">
        <v>150</v>
      </c>
      <c r="H320" s="54">
        <v>122</v>
      </c>
      <c r="I320" s="55">
        <f>ROUND(0,2)</f>
        <v>0</v>
      </c>
      <c r="J320" s="56">
        <f>ROUND(I320*H320,2)</f>
        <v>0</v>
      </c>
      <c r="K320" s="57">
        <v>0.20999999999999999</v>
      </c>
      <c r="L320" s="58">
        <f>IF(ISNUMBER(K320),ROUND(J320*(K320+1),2),0)</f>
        <v>0</v>
      </c>
      <c r="M320" s="12"/>
      <c r="N320" s="2"/>
      <c r="O320" s="2"/>
      <c r="P320" s="2"/>
      <c r="Q320" s="33">
        <f>IF(ISNUMBER(K320),IF(H320&gt;0,IF(I320&gt;0,J320,0),0),0)</f>
        <v>0</v>
      </c>
      <c r="R320" s="27">
        <f>IF(ISNUMBER(K320)=FALSE,J320,0)</f>
        <v>0</v>
      </c>
    </row>
    <row r="321">
      <c r="A321" s="9"/>
      <c r="B321" s="48" t="s">
        <v>48</v>
      </c>
      <c r="C321" s="1"/>
      <c r="D321" s="1"/>
      <c r="E321" s="49" t="s">
        <v>383</v>
      </c>
      <c r="F321" s="1"/>
      <c r="G321" s="1"/>
      <c r="H321" s="40"/>
      <c r="I321" s="1"/>
      <c r="J321" s="40"/>
      <c r="K321" s="1"/>
      <c r="L321" s="1"/>
      <c r="M321" s="12"/>
      <c r="N321" s="2"/>
      <c r="O321" s="2"/>
      <c r="P321" s="2"/>
      <c r="Q321" s="2"/>
    </row>
    <row r="322">
      <c r="A322" s="9"/>
      <c r="B322" s="48" t="s">
        <v>50</v>
      </c>
      <c r="C322" s="1"/>
      <c r="D322" s="1"/>
      <c r="E322" s="49" t="s">
        <v>384</v>
      </c>
      <c r="F322" s="1"/>
      <c r="G322" s="1"/>
      <c r="H322" s="40"/>
      <c r="I322" s="1"/>
      <c r="J322" s="40"/>
      <c r="K322" s="1"/>
      <c r="L322" s="1"/>
      <c r="M322" s="12"/>
      <c r="N322" s="2"/>
      <c r="O322" s="2"/>
      <c r="P322" s="2"/>
      <c r="Q322" s="2"/>
    </row>
    <row r="323">
      <c r="A323" s="9"/>
      <c r="B323" s="48" t="s">
        <v>52</v>
      </c>
      <c r="C323" s="1"/>
      <c r="D323" s="1"/>
      <c r="E323" s="49" t="s">
        <v>153</v>
      </c>
      <c r="F323" s="1"/>
      <c r="G323" s="1"/>
      <c r="H323" s="40"/>
      <c r="I323" s="1"/>
      <c r="J323" s="40"/>
      <c r="K323" s="1"/>
      <c r="L323" s="1"/>
      <c r="M323" s="12"/>
      <c r="N323" s="2"/>
      <c r="O323" s="2"/>
      <c r="P323" s="2"/>
      <c r="Q323" s="2"/>
    </row>
    <row r="324" thickBot="1">
      <c r="A324" s="9"/>
      <c r="B324" s="50" t="s">
        <v>54</v>
      </c>
      <c r="C324" s="51"/>
      <c r="D324" s="51"/>
      <c r="E324" s="52" t="s">
        <v>55</v>
      </c>
      <c r="F324" s="51"/>
      <c r="G324" s="51"/>
      <c r="H324" s="53"/>
      <c r="I324" s="51"/>
      <c r="J324" s="53"/>
      <c r="K324" s="51"/>
      <c r="L324" s="51"/>
      <c r="M324" s="12"/>
      <c r="N324" s="2"/>
      <c r="O324" s="2"/>
      <c r="P324" s="2"/>
      <c r="Q324" s="2"/>
    </row>
    <row r="325" thickTop="1">
      <c r="A325" s="9"/>
      <c r="B325" s="41">
        <v>53</v>
      </c>
      <c r="C325" s="42" t="s">
        <v>385</v>
      </c>
      <c r="D325" s="42" t="s">
        <v>3</v>
      </c>
      <c r="E325" s="42" t="s">
        <v>386</v>
      </c>
      <c r="F325" s="42" t="s">
        <v>3</v>
      </c>
      <c r="G325" s="43" t="s">
        <v>86</v>
      </c>
      <c r="H325" s="54">
        <v>1</v>
      </c>
      <c r="I325" s="55">
        <f>ROUND(0,2)</f>
        <v>0</v>
      </c>
      <c r="J325" s="56">
        <f>ROUND(I325*H325,2)</f>
        <v>0</v>
      </c>
      <c r="K325" s="57">
        <v>0.20999999999999999</v>
      </c>
      <c r="L325" s="58">
        <f>IF(ISNUMBER(K325),ROUND(J325*(K325+1),2),0)</f>
        <v>0</v>
      </c>
      <c r="M325" s="12"/>
      <c r="N325" s="2"/>
      <c r="O325" s="2"/>
      <c r="P325" s="2"/>
      <c r="Q325" s="33">
        <f>IF(ISNUMBER(K325),IF(H325&gt;0,IF(I325&gt;0,J325,0),0),0)</f>
        <v>0</v>
      </c>
      <c r="R325" s="27">
        <f>IF(ISNUMBER(K325)=FALSE,J325,0)</f>
        <v>0</v>
      </c>
    </row>
    <row r="326">
      <c r="A326" s="9"/>
      <c r="B326" s="48" t="s">
        <v>48</v>
      </c>
      <c r="C326" s="1"/>
      <c r="D326" s="1"/>
      <c r="E326" s="49" t="s">
        <v>387</v>
      </c>
      <c r="F326" s="1"/>
      <c r="G326" s="1"/>
      <c r="H326" s="40"/>
      <c r="I326" s="1"/>
      <c r="J326" s="40"/>
      <c r="K326" s="1"/>
      <c r="L326" s="1"/>
      <c r="M326" s="12"/>
      <c r="N326" s="2"/>
      <c r="O326" s="2"/>
      <c r="P326" s="2"/>
      <c r="Q326" s="2"/>
    </row>
    <row r="327">
      <c r="A327" s="9"/>
      <c r="B327" s="48" t="s">
        <v>50</v>
      </c>
      <c r="C327" s="1"/>
      <c r="D327" s="1"/>
      <c r="E327" s="49" t="s">
        <v>51</v>
      </c>
      <c r="F327" s="1"/>
      <c r="G327" s="1"/>
      <c r="H327" s="40"/>
      <c r="I327" s="1"/>
      <c r="J327" s="40"/>
      <c r="K327" s="1"/>
      <c r="L327" s="1"/>
      <c r="M327" s="12"/>
      <c r="N327" s="2"/>
      <c r="O327" s="2"/>
      <c r="P327" s="2"/>
      <c r="Q327" s="2"/>
    </row>
    <row r="328">
      <c r="A328" s="9"/>
      <c r="B328" s="48" t="s">
        <v>52</v>
      </c>
      <c r="C328" s="1"/>
      <c r="D328" s="1"/>
      <c r="E328" s="49" t="s">
        <v>388</v>
      </c>
      <c r="F328" s="1"/>
      <c r="G328" s="1"/>
      <c r="H328" s="40"/>
      <c r="I328" s="1"/>
      <c r="J328" s="40"/>
      <c r="K328" s="1"/>
      <c r="L328" s="1"/>
      <c r="M328" s="12"/>
      <c r="N328" s="2"/>
      <c r="O328" s="2"/>
      <c r="P328" s="2"/>
      <c r="Q328" s="2"/>
    </row>
    <row r="329" thickBot="1">
      <c r="A329" s="9"/>
      <c r="B329" s="50" t="s">
        <v>54</v>
      </c>
      <c r="C329" s="51"/>
      <c r="D329" s="51"/>
      <c r="E329" s="52" t="s">
        <v>55</v>
      </c>
      <c r="F329" s="51"/>
      <c r="G329" s="51"/>
      <c r="H329" s="53"/>
      <c r="I329" s="51"/>
      <c r="J329" s="53"/>
      <c r="K329" s="51"/>
      <c r="L329" s="51"/>
      <c r="M329" s="12"/>
      <c r="N329" s="2"/>
      <c r="O329" s="2"/>
      <c r="P329" s="2"/>
      <c r="Q329" s="2"/>
    </row>
    <row r="330" thickTop="1">
      <c r="A330" s="9"/>
      <c r="B330" s="41">
        <v>54</v>
      </c>
      <c r="C330" s="42" t="s">
        <v>389</v>
      </c>
      <c r="D330" s="42" t="s">
        <v>3</v>
      </c>
      <c r="E330" s="42" t="s">
        <v>390</v>
      </c>
      <c r="F330" s="42" t="s">
        <v>3</v>
      </c>
      <c r="G330" s="43" t="s">
        <v>150</v>
      </c>
      <c r="H330" s="54">
        <v>1.1200000000000001</v>
      </c>
      <c r="I330" s="55">
        <f>ROUND(0,2)</f>
        <v>0</v>
      </c>
      <c r="J330" s="56">
        <f>ROUND(I330*H330,2)</f>
        <v>0</v>
      </c>
      <c r="K330" s="57">
        <v>0.20999999999999999</v>
      </c>
      <c r="L330" s="58">
        <f>IF(ISNUMBER(K330),ROUND(J330*(K330+1),2),0)</f>
        <v>0</v>
      </c>
      <c r="M330" s="12"/>
      <c r="N330" s="2"/>
      <c r="O330" s="2"/>
      <c r="P330" s="2"/>
      <c r="Q330" s="33">
        <f>IF(ISNUMBER(K330),IF(H330&gt;0,IF(I330&gt;0,J330,0),0),0)</f>
        <v>0</v>
      </c>
      <c r="R330" s="27">
        <f>IF(ISNUMBER(K330)=FALSE,J330,0)</f>
        <v>0</v>
      </c>
    </row>
    <row r="331">
      <c r="A331" s="9"/>
      <c r="B331" s="48" t="s">
        <v>48</v>
      </c>
      <c r="C331" s="1"/>
      <c r="D331" s="1"/>
      <c r="E331" s="49" t="s">
        <v>391</v>
      </c>
      <c r="F331" s="1"/>
      <c r="G331" s="1"/>
      <c r="H331" s="40"/>
      <c r="I331" s="1"/>
      <c r="J331" s="40"/>
      <c r="K331" s="1"/>
      <c r="L331" s="1"/>
      <c r="M331" s="12"/>
      <c r="N331" s="2"/>
      <c r="O331" s="2"/>
      <c r="P331" s="2"/>
      <c r="Q331" s="2"/>
    </row>
    <row r="332">
      <c r="A332" s="9"/>
      <c r="B332" s="48" t="s">
        <v>50</v>
      </c>
      <c r="C332" s="1"/>
      <c r="D332" s="1"/>
      <c r="E332" s="49" t="s">
        <v>392</v>
      </c>
      <c r="F332" s="1"/>
      <c r="G332" s="1"/>
      <c r="H332" s="40"/>
      <c r="I332" s="1"/>
      <c r="J332" s="40"/>
      <c r="K332" s="1"/>
      <c r="L332" s="1"/>
      <c r="M332" s="12"/>
      <c r="N332" s="2"/>
      <c r="O332" s="2"/>
      <c r="P332" s="2"/>
      <c r="Q332" s="2"/>
    </row>
    <row r="333">
      <c r="A333" s="9"/>
      <c r="B333" s="48" t="s">
        <v>52</v>
      </c>
      <c r="C333" s="1"/>
      <c r="D333" s="1"/>
      <c r="E333" s="49" t="s">
        <v>393</v>
      </c>
      <c r="F333" s="1"/>
      <c r="G333" s="1"/>
      <c r="H333" s="40"/>
      <c r="I333" s="1"/>
      <c r="J333" s="40"/>
      <c r="K333" s="1"/>
      <c r="L333" s="1"/>
      <c r="M333" s="12"/>
      <c r="N333" s="2"/>
      <c r="O333" s="2"/>
      <c r="P333" s="2"/>
      <c r="Q333" s="2"/>
    </row>
    <row r="334" thickBot="1">
      <c r="A334" s="9"/>
      <c r="B334" s="50" t="s">
        <v>54</v>
      </c>
      <c r="C334" s="51"/>
      <c r="D334" s="51"/>
      <c r="E334" s="52" t="s">
        <v>55</v>
      </c>
      <c r="F334" s="51"/>
      <c r="G334" s="51"/>
      <c r="H334" s="53"/>
      <c r="I334" s="51"/>
      <c r="J334" s="53"/>
      <c r="K334" s="51"/>
      <c r="L334" s="51"/>
      <c r="M334" s="12"/>
      <c r="N334" s="2"/>
      <c r="O334" s="2"/>
      <c r="P334" s="2"/>
      <c r="Q334" s="2"/>
    </row>
    <row r="335" thickTop="1">
      <c r="A335" s="9"/>
      <c r="B335" s="41">
        <v>15</v>
      </c>
      <c r="C335" s="42" t="s">
        <v>394</v>
      </c>
      <c r="D335" s="42" t="s">
        <v>176</v>
      </c>
      <c r="E335" s="42" t="s">
        <v>395</v>
      </c>
      <c r="F335" s="42" t="s">
        <v>3</v>
      </c>
      <c r="G335" s="43" t="s">
        <v>150</v>
      </c>
      <c r="H335" s="54">
        <v>900</v>
      </c>
      <c r="I335" s="55">
        <f>ROUND(0,2)</f>
        <v>0</v>
      </c>
      <c r="J335" s="56">
        <f>ROUND(I335*H335,2)</f>
        <v>0</v>
      </c>
      <c r="K335" s="57">
        <v>0.20999999999999999</v>
      </c>
      <c r="L335" s="58">
        <f>IF(ISNUMBER(K335),ROUND(J335*(K335+1),2),0)</f>
        <v>0</v>
      </c>
      <c r="M335" s="12"/>
      <c r="N335" s="2"/>
      <c r="O335" s="2"/>
      <c r="P335" s="2"/>
      <c r="Q335" s="33">
        <f>IF(ISNUMBER(K335),IF(H335&gt;0,IF(I335&gt;0,J335,0),0),0)</f>
        <v>0</v>
      </c>
      <c r="R335" s="27">
        <f>IF(ISNUMBER(K335)=FALSE,J335,0)</f>
        <v>0</v>
      </c>
    </row>
    <row r="336">
      <c r="A336" s="9"/>
      <c r="B336" s="48" t="s">
        <v>48</v>
      </c>
      <c r="C336" s="1"/>
      <c r="D336" s="1"/>
      <c r="E336" s="49" t="s">
        <v>396</v>
      </c>
      <c r="F336" s="1"/>
      <c r="G336" s="1"/>
      <c r="H336" s="40"/>
      <c r="I336" s="1"/>
      <c r="J336" s="40"/>
      <c r="K336" s="1"/>
      <c r="L336" s="1"/>
      <c r="M336" s="12"/>
      <c r="N336" s="2"/>
      <c r="O336" s="2"/>
      <c r="P336" s="2"/>
      <c r="Q336" s="2"/>
    </row>
    <row r="337">
      <c r="A337" s="9"/>
      <c r="B337" s="48" t="s">
        <v>50</v>
      </c>
      <c r="C337" s="1"/>
      <c r="D337" s="1"/>
      <c r="E337" s="49" t="s">
        <v>397</v>
      </c>
      <c r="F337" s="1"/>
      <c r="G337" s="1"/>
      <c r="H337" s="40"/>
      <c r="I337" s="1"/>
      <c r="J337" s="40"/>
      <c r="K337" s="1"/>
      <c r="L337" s="1"/>
      <c r="M337" s="12"/>
      <c r="N337" s="2"/>
      <c r="O337" s="2"/>
      <c r="P337" s="2"/>
      <c r="Q337" s="2"/>
    </row>
    <row r="338">
      <c r="A338" s="9"/>
      <c r="B338" s="48" t="s">
        <v>52</v>
      </c>
      <c r="C338" s="1"/>
      <c r="D338" s="1"/>
      <c r="E338" s="49" t="s">
        <v>398</v>
      </c>
      <c r="F338" s="1"/>
      <c r="G338" s="1"/>
      <c r="H338" s="40"/>
      <c r="I338" s="1"/>
      <c r="J338" s="40"/>
      <c r="K338" s="1"/>
      <c r="L338" s="1"/>
      <c r="M338" s="12"/>
      <c r="N338" s="2"/>
      <c r="O338" s="2"/>
      <c r="P338" s="2"/>
      <c r="Q338" s="2"/>
    </row>
    <row r="339" thickBot="1">
      <c r="A339" s="9"/>
      <c r="B339" s="50" t="s">
        <v>54</v>
      </c>
      <c r="C339" s="51"/>
      <c r="D339" s="51"/>
      <c r="E339" s="52" t="s">
        <v>55</v>
      </c>
      <c r="F339" s="51"/>
      <c r="G339" s="51"/>
      <c r="H339" s="53"/>
      <c r="I339" s="51"/>
      <c r="J339" s="53"/>
      <c r="K339" s="51"/>
      <c r="L339" s="51"/>
      <c r="M339" s="12"/>
      <c r="N339" s="2"/>
      <c r="O339" s="2"/>
      <c r="P339" s="2"/>
      <c r="Q339" s="2"/>
    </row>
    <row r="340" thickTop="1" thickBot="1" ht="25" customHeight="1">
      <c r="A340" s="9"/>
      <c r="B340" s="1"/>
      <c r="C340" s="59">
        <v>9</v>
      </c>
      <c r="D340" s="1"/>
      <c r="E340" s="59" t="s">
        <v>101</v>
      </c>
      <c r="F340" s="1"/>
      <c r="G340" s="60" t="s">
        <v>93</v>
      </c>
      <c r="H340" s="61">
        <f>J270+J275+J280+J285+J290+J295+J300+J305+J310+J315+J320+J325+J330+J335</f>
        <v>0</v>
      </c>
      <c r="I340" s="60" t="s">
        <v>94</v>
      </c>
      <c r="J340" s="62">
        <f>(L340-H340)</f>
        <v>0</v>
      </c>
      <c r="K340" s="60" t="s">
        <v>95</v>
      </c>
      <c r="L340" s="63">
        <f>L270+L275+L280+L285+L290+L295+L300+L305+L310+L315+L320+L325+L330+L335</f>
        <v>0</v>
      </c>
      <c r="M340" s="12"/>
      <c r="N340" s="2"/>
      <c r="O340" s="2"/>
      <c r="P340" s="2"/>
      <c r="Q340" s="33">
        <f>0+Q270+Q275+Q280+Q285+Q290+Q295+Q300+Q305+Q310+Q315+Q320+Q325+Q330+Q335</f>
        <v>0</v>
      </c>
      <c r="R340" s="27">
        <f>0+R270+R275+R280+R285+R290+R295+R300+R305+R310+R315+R320+R325+R330+R335</f>
        <v>0</v>
      </c>
      <c r="S340" s="64">
        <f>Q340*(1+J340)+R340</f>
        <v>0</v>
      </c>
    </row>
    <row r="341" thickTop="1" thickBot="1" ht="25" customHeight="1">
      <c r="A341" s="9"/>
      <c r="B341" s="65"/>
      <c r="C341" s="65"/>
      <c r="D341" s="65"/>
      <c r="E341" s="65"/>
      <c r="F341" s="65"/>
      <c r="G341" s="66" t="s">
        <v>96</v>
      </c>
      <c r="H341" s="67">
        <f>J270+J275+J280+J285+J290+J295+J300+J305+J310+J315+J320+J325+J330+J335</f>
        <v>0</v>
      </c>
      <c r="I341" s="66" t="s">
        <v>97</v>
      </c>
      <c r="J341" s="68">
        <f>0+J340</f>
        <v>0</v>
      </c>
      <c r="K341" s="66" t="s">
        <v>98</v>
      </c>
      <c r="L341" s="69">
        <f>L270+L275+L280+L285+L290+L295+L300+L305+L310+L315+L320+L325+L330+L335</f>
        <v>0</v>
      </c>
      <c r="M341" s="12"/>
      <c r="N341" s="2"/>
      <c r="O341" s="2"/>
      <c r="P341" s="2"/>
      <c r="Q341" s="2"/>
    </row>
    <row r="342">
      <c r="A342" s="13"/>
      <c r="B342" s="4"/>
      <c r="C342" s="4"/>
      <c r="D342" s="4"/>
      <c r="E342" s="4"/>
      <c r="F342" s="4"/>
      <c r="G342" s="4"/>
      <c r="H342" s="70"/>
      <c r="I342" s="4"/>
      <c r="J342" s="70"/>
      <c r="K342" s="4"/>
      <c r="L342" s="4"/>
      <c r="M342" s="14"/>
      <c r="N342" s="2"/>
      <c r="O342" s="2"/>
      <c r="P342" s="2"/>
      <c r="Q342" s="2"/>
    </row>
    <row r="343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2"/>
      <c r="O343" s="2"/>
      <c r="P343" s="2"/>
      <c r="Q343" s="2"/>
    </row>
  </sheetData>
  <mergeCells count="259"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0:D20"/>
    <mergeCell ref="B28:C29"/>
    <mergeCell ref="B31:L31"/>
    <mergeCell ref="B33:D33"/>
    <mergeCell ref="B34:D34"/>
    <mergeCell ref="B35:D35"/>
    <mergeCell ref="B36:D36"/>
    <mergeCell ref="B38:D38"/>
    <mergeCell ref="B39:D39"/>
    <mergeCell ref="B40:D40"/>
    <mergeCell ref="B41:D41"/>
    <mergeCell ref="B21:D21"/>
    <mergeCell ref="B22:D22"/>
    <mergeCell ref="B23:D23"/>
    <mergeCell ref="B24:D24"/>
    <mergeCell ref="B25:D25"/>
    <mergeCell ref="B26:D26"/>
    <mergeCell ref="B71:D71"/>
    <mergeCell ref="B72:D72"/>
    <mergeCell ref="B73:D73"/>
    <mergeCell ref="B74:D74"/>
    <mergeCell ref="B76:D76"/>
    <mergeCell ref="B77:D77"/>
    <mergeCell ref="B78:D78"/>
    <mergeCell ref="B79:D79"/>
    <mergeCell ref="B81:D81"/>
    <mergeCell ref="B82:D82"/>
    <mergeCell ref="B83:D83"/>
    <mergeCell ref="B84:D84"/>
    <mergeCell ref="B86:D86"/>
    <mergeCell ref="B87:D87"/>
    <mergeCell ref="B88:D88"/>
    <mergeCell ref="B89:D89"/>
    <mergeCell ref="B91:D91"/>
    <mergeCell ref="B92:D92"/>
    <mergeCell ref="B93:D93"/>
    <mergeCell ref="B94:D94"/>
    <mergeCell ref="B43:D43"/>
    <mergeCell ref="B44:D44"/>
    <mergeCell ref="B45:D45"/>
    <mergeCell ref="B46:D46"/>
    <mergeCell ref="B48:D48"/>
    <mergeCell ref="B49:D49"/>
    <mergeCell ref="B50:D50"/>
    <mergeCell ref="B51:D51"/>
    <mergeCell ref="B56:D56"/>
    <mergeCell ref="B57:D57"/>
    <mergeCell ref="B58:D58"/>
    <mergeCell ref="B59:D59"/>
    <mergeCell ref="B61:D61"/>
    <mergeCell ref="B62:D62"/>
    <mergeCell ref="B63:D63"/>
    <mergeCell ref="B64:D64"/>
    <mergeCell ref="B66:D66"/>
    <mergeCell ref="B67:D67"/>
    <mergeCell ref="B68:D68"/>
    <mergeCell ref="B69:D69"/>
    <mergeCell ref="B54:L54"/>
    <mergeCell ref="B96:D96"/>
    <mergeCell ref="B97:D97"/>
    <mergeCell ref="B98:D98"/>
    <mergeCell ref="B99:D99"/>
    <mergeCell ref="B101:D101"/>
    <mergeCell ref="B102:D102"/>
    <mergeCell ref="B103:D103"/>
    <mergeCell ref="B104:D104"/>
    <mergeCell ref="B106:D106"/>
    <mergeCell ref="B107:D107"/>
    <mergeCell ref="B108:D108"/>
    <mergeCell ref="B109:D109"/>
    <mergeCell ref="B111:D111"/>
    <mergeCell ref="B112:D112"/>
    <mergeCell ref="B113:D113"/>
    <mergeCell ref="B114:D114"/>
    <mergeCell ref="B116:D116"/>
    <mergeCell ref="B117:D117"/>
    <mergeCell ref="B118:D118"/>
    <mergeCell ref="B119:D119"/>
    <mergeCell ref="B121:D121"/>
    <mergeCell ref="B122:D122"/>
    <mergeCell ref="B123:D123"/>
    <mergeCell ref="B124:D124"/>
    <mergeCell ref="B126:D126"/>
    <mergeCell ref="B127:D127"/>
    <mergeCell ref="B128:D128"/>
    <mergeCell ref="B129:D129"/>
    <mergeCell ref="B190:D190"/>
    <mergeCell ref="B191:D191"/>
    <mergeCell ref="B192:D192"/>
    <mergeCell ref="B193:D193"/>
    <mergeCell ref="B195:D195"/>
    <mergeCell ref="B196:D196"/>
    <mergeCell ref="B197:D197"/>
    <mergeCell ref="B198:D198"/>
    <mergeCell ref="B200:D200"/>
    <mergeCell ref="B201:D201"/>
    <mergeCell ref="B202:D202"/>
    <mergeCell ref="B203:D203"/>
    <mergeCell ref="B205:D205"/>
    <mergeCell ref="B206:D206"/>
    <mergeCell ref="B207:D207"/>
    <mergeCell ref="B208:D208"/>
    <mergeCell ref="B210:D210"/>
    <mergeCell ref="B211:D211"/>
    <mergeCell ref="B212:D212"/>
    <mergeCell ref="B213:D213"/>
    <mergeCell ref="B276:D276"/>
    <mergeCell ref="B277:D277"/>
    <mergeCell ref="B278:D278"/>
    <mergeCell ref="B279:D279"/>
    <mergeCell ref="B281:D281"/>
    <mergeCell ref="B282:D282"/>
    <mergeCell ref="B283:D283"/>
    <mergeCell ref="B284:D284"/>
    <mergeCell ref="B286:D286"/>
    <mergeCell ref="B287:D287"/>
    <mergeCell ref="B288:D288"/>
    <mergeCell ref="B289:D289"/>
    <mergeCell ref="B291:D291"/>
    <mergeCell ref="B292:D292"/>
    <mergeCell ref="B293:D293"/>
    <mergeCell ref="B294:D294"/>
    <mergeCell ref="B296:D296"/>
    <mergeCell ref="B297:D297"/>
    <mergeCell ref="B298:D298"/>
    <mergeCell ref="B299:D299"/>
    <mergeCell ref="B301:D301"/>
    <mergeCell ref="B302:D302"/>
    <mergeCell ref="B303:D303"/>
    <mergeCell ref="B304:D304"/>
    <mergeCell ref="B306:D306"/>
    <mergeCell ref="B307:D307"/>
    <mergeCell ref="B308:D308"/>
    <mergeCell ref="B309:D309"/>
    <mergeCell ref="B311:D311"/>
    <mergeCell ref="B312:D312"/>
    <mergeCell ref="B313:D313"/>
    <mergeCell ref="B314:D314"/>
    <mergeCell ref="B316:D316"/>
    <mergeCell ref="B317:D317"/>
    <mergeCell ref="B318:D318"/>
    <mergeCell ref="B319:D319"/>
    <mergeCell ref="B321:D321"/>
    <mergeCell ref="B322:D322"/>
    <mergeCell ref="B323:D323"/>
    <mergeCell ref="B324:D324"/>
    <mergeCell ref="B326:D326"/>
    <mergeCell ref="B327:D327"/>
    <mergeCell ref="B328:D328"/>
    <mergeCell ref="B329:D329"/>
    <mergeCell ref="B331:D331"/>
    <mergeCell ref="B332:D332"/>
    <mergeCell ref="B333:D333"/>
    <mergeCell ref="B334:D334"/>
    <mergeCell ref="B336:D336"/>
    <mergeCell ref="B337:D337"/>
    <mergeCell ref="B338:D338"/>
    <mergeCell ref="B339:D339"/>
    <mergeCell ref="B131:D131"/>
    <mergeCell ref="B132:D132"/>
    <mergeCell ref="B133:D133"/>
    <mergeCell ref="B134:D134"/>
    <mergeCell ref="B137:L137"/>
    <mergeCell ref="B139:D139"/>
    <mergeCell ref="B140:D140"/>
    <mergeCell ref="B141:D141"/>
    <mergeCell ref="B142:D142"/>
    <mergeCell ref="B144:D144"/>
    <mergeCell ref="B145:D145"/>
    <mergeCell ref="B146:D146"/>
    <mergeCell ref="B147:D147"/>
    <mergeCell ref="B149:D149"/>
    <mergeCell ref="B150:D150"/>
    <mergeCell ref="B151:D151"/>
    <mergeCell ref="B152:D152"/>
    <mergeCell ref="B154:D154"/>
    <mergeCell ref="B155:D155"/>
    <mergeCell ref="B156:D156"/>
    <mergeCell ref="B157:D157"/>
    <mergeCell ref="B160:L160"/>
    <mergeCell ref="B162:D162"/>
    <mergeCell ref="B163:D163"/>
    <mergeCell ref="B164:D164"/>
    <mergeCell ref="B165:D165"/>
    <mergeCell ref="B167:D167"/>
    <mergeCell ref="B168:D168"/>
    <mergeCell ref="B169:D169"/>
    <mergeCell ref="B170:D170"/>
    <mergeCell ref="B175:D175"/>
    <mergeCell ref="B176:D176"/>
    <mergeCell ref="B177:D177"/>
    <mergeCell ref="B178:D178"/>
    <mergeCell ref="B180:D180"/>
    <mergeCell ref="B181:D181"/>
    <mergeCell ref="B182:D182"/>
    <mergeCell ref="B183:D183"/>
    <mergeCell ref="B185:D185"/>
    <mergeCell ref="B186:D186"/>
    <mergeCell ref="B187:D187"/>
    <mergeCell ref="B188:D188"/>
    <mergeCell ref="B173:L173"/>
    <mergeCell ref="B215:D215"/>
    <mergeCell ref="B216:D216"/>
    <mergeCell ref="B217:D217"/>
    <mergeCell ref="B218:D218"/>
    <mergeCell ref="B220:D220"/>
    <mergeCell ref="B221:D221"/>
    <mergeCell ref="B222:D222"/>
    <mergeCell ref="B223:D223"/>
    <mergeCell ref="B225:D225"/>
    <mergeCell ref="B226:D226"/>
    <mergeCell ref="B227:D227"/>
    <mergeCell ref="B228:D228"/>
    <mergeCell ref="B230:D230"/>
    <mergeCell ref="B231:D231"/>
    <mergeCell ref="B232:D232"/>
    <mergeCell ref="B233:D233"/>
    <mergeCell ref="B235:D235"/>
    <mergeCell ref="B236:D236"/>
    <mergeCell ref="B237:D237"/>
    <mergeCell ref="B238:D238"/>
    <mergeCell ref="B240:D240"/>
    <mergeCell ref="B241:D241"/>
    <mergeCell ref="B242:D242"/>
    <mergeCell ref="B243:D243"/>
    <mergeCell ref="B246:L246"/>
    <mergeCell ref="B248:D248"/>
    <mergeCell ref="B249:D249"/>
    <mergeCell ref="B250:D250"/>
    <mergeCell ref="B251:D251"/>
    <mergeCell ref="B253:D253"/>
    <mergeCell ref="B254:D254"/>
    <mergeCell ref="B255:D255"/>
    <mergeCell ref="B256:D256"/>
    <mergeCell ref="B258:D258"/>
    <mergeCell ref="B259:D259"/>
    <mergeCell ref="B260:D260"/>
    <mergeCell ref="B261:D261"/>
    <mergeCell ref="B263:D263"/>
    <mergeCell ref="B264:D264"/>
    <mergeCell ref="B265:D265"/>
    <mergeCell ref="B266:D266"/>
    <mergeCell ref="B271:D271"/>
    <mergeCell ref="B272:D272"/>
    <mergeCell ref="B273:D273"/>
    <mergeCell ref="B274:D274"/>
    <mergeCell ref="B269:L269"/>
  </mergeCells>
  <pageMargins left="0.39375" right="0.39375" top="0.5902778" bottom="0.39375" header="0.1965278" footer="0.1576389"/>
  <pageSetup paperSize="9" orientation="portrait" fitToHeight="0"/>
  <headerFooter>
    <oddFooter>&amp;LOTSKP 2023&amp;R&amp;P/&amp;N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 codeName="________cm">
    <pageSetUpPr fitToPage="1"/>
  </sheetPr>
  <sheetViews>
    <sheetView workbookViewId="0">
      <selection activeCell="A1" sqref="A1:A2"/>
    </sheetView>
  </sheetViews>
  <sheetFormatPr defaultRowHeight="12.75"/>
  <cols>
    <col min="1" max="1" width="4.710938"/>
    <col min="2" max="2" width="5.710938"/>
    <col min="3" max="3" width="11.71094"/>
    <col min="4" max="4" width="5.710938"/>
    <col min="5" max="5" width="80.71094"/>
    <col min="6" max="6" width="9.140625" hidden="1"/>
    <col min="7" max="7" width="20.71094"/>
    <col min="8" max="12" width="22.71094"/>
    <col min="13" max="13" width="4.710938"/>
    <col min="17" max="19" width="9.140625" hidden="1"/>
  </cols>
  <sheetData>
    <row r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27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28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</row>
    <row r="6" ht="34" customHeight="1">
      <c r="A6" s="9"/>
      <c r="B6" s="29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2"/>
      <c r="N6" s="2"/>
      <c r="O6" s="2"/>
      <c r="P6" s="2"/>
      <c r="Q6" s="2"/>
    </row>
    <row r="7">
      <c r="A7" s="13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4"/>
      <c r="N7" s="2"/>
      <c r="O7" s="2"/>
      <c r="P7" s="2"/>
      <c r="Q7" s="2"/>
    </row>
    <row r="8" ht="14" customHeight="1">
      <c r="A8" s="4"/>
      <c r="B8" s="30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>
      <c r="A10" s="15" t="s">
        <v>28</v>
      </c>
      <c r="B10" s="1"/>
      <c r="C10" s="16"/>
      <c r="D10" s="1"/>
      <c r="E10" s="1"/>
      <c r="F10" s="1"/>
      <c r="G10" s="17"/>
      <c r="H10" s="1"/>
      <c r="I10" s="31" t="s">
        <v>29</v>
      </c>
      <c r="J10" s="32">
        <f>H67+H75+H108+H116+H124+H147</f>
        <v>0</v>
      </c>
      <c r="K10" s="1"/>
      <c r="L10" s="1"/>
      <c r="M10" s="12"/>
      <c r="N10" s="2"/>
      <c r="O10" s="2"/>
      <c r="P10" s="2"/>
      <c r="Q10" s="2"/>
    </row>
    <row r="11" ht="16" customHeight="1">
      <c r="A11" s="18" t="s">
        <v>399</v>
      </c>
      <c r="B11" s="1"/>
      <c r="C11" s="1"/>
      <c r="D11" s="1"/>
      <c r="E11" s="1"/>
      <c r="F11" s="1"/>
      <c r="G11" s="31"/>
      <c r="H11" s="1"/>
      <c r="I11" s="31" t="s">
        <v>31</v>
      </c>
      <c r="J11" s="32">
        <f>L67+L75+L108+L116+L124+L147</f>
        <v>0</v>
      </c>
      <c r="K11" s="1"/>
      <c r="L11" s="1"/>
      <c r="M11" s="12"/>
      <c r="N11" s="2"/>
      <c r="O11" s="2"/>
      <c r="P11" s="2"/>
      <c r="Q11" s="33">
        <f>IF(SUM(K20:K25)&gt;0,ROUND(SUM(S20:S25)/SUM(K20:K25)-1,8),0)</f>
        <v>0</v>
      </c>
      <c r="R11" s="27">
        <f>AVERAGE(J66,J74,J107,J115,J123,J146)</f>
        <v>0</v>
      </c>
      <c r="S11" s="27">
        <f>J10*(1+Q11)</f>
        <v>0</v>
      </c>
    </row>
    <row r="12">
      <c r="A12" s="15" t="s">
        <v>7</v>
      </c>
      <c r="B12" s="1"/>
      <c r="C12" s="16"/>
      <c r="D12" s="1"/>
      <c r="E12" s="1"/>
      <c r="F12" s="1"/>
      <c r="G12" s="17"/>
      <c r="H12" s="1"/>
      <c r="I12" s="1"/>
      <c r="J12" s="1"/>
      <c r="K12" s="1"/>
      <c r="L12" s="1"/>
      <c r="M12" s="12"/>
      <c r="N12" s="2"/>
      <c r="O12" s="2"/>
      <c r="P12" s="2"/>
      <c r="Q12" s="2"/>
    </row>
    <row r="13" ht="16" customHeight="1">
      <c r="A13" s="18" t="str">
        <f>Souhrn!A13</f>
        <v/>
      </c>
      <c r="B13" s="1"/>
      <c r="C13" s="1"/>
      <c r="D13" s="1"/>
      <c r="E13" s="1"/>
      <c r="F13" s="1"/>
      <c r="G13" s="31"/>
      <c r="H13" s="1"/>
      <c r="I13" s="31" t="s">
        <v>9</v>
      </c>
      <c r="J13" s="16"/>
      <c r="K13" s="1"/>
      <c r="L13" s="1"/>
      <c r="M13" s="12"/>
      <c r="N13" s="2"/>
      <c r="O13" s="2"/>
      <c r="P13" s="2"/>
      <c r="Q13" s="2"/>
    </row>
    <row r="14">
      <c r="A14" s="9"/>
      <c r="B14" s="1"/>
      <c r="C14" s="1"/>
      <c r="D14" s="1"/>
      <c r="E14" s="1"/>
      <c r="F14" s="1"/>
      <c r="G14" s="1"/>
      <c r="H14" s="1"/>
      <c r="I14" s="31" t="s">
        <v>11</v>
      </c>
      <c r="J14" s="16"/>
      <c r="K14" s="1"/>
      <c r="L14" s="1"/>
      <c r="M14" s="12"/>
      <c r="N14" s="2"/>
      <c r="O14" s="2"/>
      <c r="P14" s="2"/>
      <c r="Q14" s="2"/>
    </row>
    <row r="15" hidden="1">
      <c r="A15" s="9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2"/>
      <c r="N15" s="2"/>
      <c r="O15" s="2"/>
      <c r="P15" s="2"/>
      <c r="Q15" s="2"/>
    </row>
    <row r="16" ht="10" customHeight="1">
      <c r="A16" s="13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4"/>
      <c r="N16" s="2"/>
      <c r="O16" s="2"/>
      <c r="P16" s="2"/>
      <c r="Q16" s="2"/>
    </row>
    <row r="17" ht="14" customHeight="1">
      <c r="A17" s="4"/>
      <c r="B17" s="28" t="s">
        <v>32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9"/>
      <c r="B19" s="34" t="s">
        <v>33</v>
      </c>
      <c r="C19" s="34"/>
      <c r="D19" s="34"/>
      <c r="E19" s="34" t="s">
        <v>34</v>
      </c>
      <c r="F19" s="34"/>
      <c r="G19" s="35"/>
      <c r="H19" s="22"/>
      <c r="I19" s="22"/>
      <c r="J19" s="22"/>
      <c r="K19" s="22" t="s">
        <v>16</v>
      </c>
      <c r="L19" s="22" t="s">
        <v>17</v>
      </c>
      <c r="M19" s="12"/>
      <c r="N19" s="2"/>
      <c r="O19" s="2"/>
      <c r="P19" s="2"/>
      <c r="Q19" s="2"/>
    </row>
    <row r="20">
      <c r="A20" s="9"/>
      <c r="B20" s="36">
        <v>1</v>
      </c>
      <c r="C20" s="1"/>
      <c r="D20" s="1"/>
      <c r="E20" s="37" t="s">
        <v>100</v>
      </c>
      <c r="F20" s="1"/>
      <c r="G20" s="1"/>
      <c r="H20" s="1"/>
      <c r="I20" s="1"/>
      <c r="J20" s="1"/>
      <c r="K20" s="38">
        <f>H67</f>
        <v>0</v>
      </c>
      <c r="L20" s="38">
        <f>L67</f>
        <v>0</v>
      </c>
      <c r="M20" s="12"/>
      <c r="N20" s="2"/>
      <c r="O20" s="2"/>
      <c r="P20" s="2"/>
      <c r="Q20" s="2"/>
      <c r="S20" s="27">
        <f>S66</f>
        <v>0</v>
      </c>
    </row>
    <row r="21">
      <c r="A21" s="9"/>
      <c r="B21" s="36">
        <v>4</v>
      </c>
      <c r="C21" s="1"/>
      <c r="D21" s="1"/>
      <c r="E21" s="37" t="s">
        <v>156</v>
      </c>
      <c r="F21" s="1"/>
      <c r="G21" s="1"/>
      <c r="H21" s="1"/>
      <c r="I21" s="1"/>
      <c r="J21" s="1"/>
      <c r="K21" s="38">
        <f>H75</f>
        <v>0</v>
      </c>
      <c r="L21" s="38">
        <f>L75</f>
        <v>0</v>
      </c>
      <c r="M21" s="12"/>
      <c r="N21" s="2"/>
      <c r="O21" s="2"/>
      <c r="P21" s="2"/>
      <c r="Q21" s="2"/>
      <c r="S21" s="27">
        <f>S74</f>
        <v>0</v>
      </c>
    </row>
    <row r="22">
      <c r="A22" s="9"/>
      <c r="B22" s="36">
        <v>5</v>
      </c>
      <c r="C22" s="1"/>
      <c r="D22" s="1"/>
      <c r="E22" s="37" t="s">
        <v>157</v>
      </c>
      <c r="F22" s="1"/>
      <c r="G22" s="1"/>
      <c r="H22" s="1"/>
      <c r="I22" s="1"/>
      <c r="J22" s="1"/>
      <c r="K22" s="38">
        <f>H108</f>
        <v>0</v>
      </c>
      <c r="L22" s="38">
        <f>L108</f>
        <v>0</v>
      </c>
      <c r="M22" s="12"/>
      <c r="N22" s="2"/>
      <c r="O22" s="2"/>
      <c r="P22" s="2"/>
      <c r="Q22" s="2"/>
      <c r="S22" s="27">
        <f>S107</f>
        <v>0</v>
      </c>
    </row>
    <row r="23">
      <c r="A23" s="9"/>
      <c r="B23" s="36">
        <v>7</v>
      </c>
      <c r="C23" s="1"/>
      <c r="D23" s="1"/>
      <c r="E23" s="37" t="s">
        <v>400</v>
      </c>
      <c r="F23" s="1"/>
      <c r="G23" s="1"/>
      <c r="H23" s="1"/>
      <c r="I23" s="1"/>
      <c r="J23" s="1"/>
      <c r="K23" s="38">
        <f>H116</f>
        <v>0</v>
      </c>
      <c r="L23" s="38">
        <f>L116</f>
        <v>0</v>
      </c>
      <c r="M23" s="12"/>
      <c r="N23" s="2"/>
      <c r="O23" s="2"/>
      <c r="P23" s="2"/>
      <c r="Q23" s="2"/>
      <c r="S23" s="27">
        <f>S115</f>
        <v>0</v>
      </c>
    </row>
    <row r="24">
      <c r="A24" s="9"/>
      <c r="B24" s="36">
        <v>8</v>
      </c>
      <c r="C24" s="1"/>
      <c r="D24" s="1"/>
      <c r="E24" s="37" t="s">
        <v>158</v>
      </c>
      <c r="F24" s="1"/>
      <c r="G24" s="1"/>
      <c r="H24" s="1"/>
      <c r="I24" s="1"/>
      <c r="J24" s="1"/>
      <c r="K24" s="38">
        <f>H124</f>
        <v>0</v>
      </c>
      <c r="L24" s="38">
        <f>L124</f>
        <v>0</v>
      </c>
      <c r="M24" s="12"/>
      <c r="N24" s="2"/>
      <c r="O24" s="2"/>
      <c r="P24" s="2"/>
      <c r="Q24" s="2"/>
      <c r="S24" s="27">
        <f>S123</f>
        <v>0</v>
      </c>
    </row>
    <row r="25">
      <c r="A25" s="9"/>
      <c r="B25" s="36">
        <v>9</v>
      </c>
      <c r="C25" s="1"/>
      <c r="D25" s="1"/>
      <c r="E25" s="37" t="s">
        <v>101</v>
      </c>
      <c r="F25" s="1"/>
      <c r="G25" s="1"/>
      <c r="H25" s="1"/>
      <c r="I25" s="1"/>
      <c r="J25" s="1"/>
      <c r="K25" s="38">
        <f>H147</f>
        <v>0</v>
      </c>
      <c r="L25" s="38">
        <f>L147</f>
        <v>0</v>
      </c>
      <c r="M25" s="72"/>
      <c r="N25" s="2"/>
      <c r="O25" s="2"/>
      <c r="P25" s="2"/>
      <c r="Q25" s="2"/>
      <c r="S25" s="27">
        <f>S146</f>
        <v>0</v>
      </c>
    </row>
    <row r="26">
      <c r="A26" s="13"/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74"/>
      <c r="N26" s="2"/>
      <c r="O26" s="2"/>
      <c r="P26" s="2"/>
      <c r="Q26" s="2"/>
    </row>
    <row r="27" ht="14" customHeight="1">
      <c r="A27" s="4"/>
      <c r="B27" s="28" t="s">
        <v>36</v>
      </c>
      <c r="C27" s="4"/>
      <c r="D27" s="4"/>
      <c r="E27" s="4"/>
      <c r="F27" s="4"/>
      <c r="G27" s="4"/>
      <c r="H27" s="4"/>
      <c r="I27" s="4"/>
      <c r="J27" s="4"/>
      <c r="K27" s="4"/>
      <c r="L27" s="4"/>
      <c r="M27" s="2"/>
      <c r="N27" s="2"/>
      <c r="O27" s="2"/>
      <c r="P27" s="2"/>
      <c r="Q27" s="2"/>
    </row>
    <row r="28" ht="18" customHeight="1">
      <c r="A28" s="6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1"/>
      <c r="N28" s="2"/>
      <c r="O28" s="2"/>
      <c r="P28" s="2"/>
      <c r="Q28" s="2"/>
    </row>
    <row r="29" ht="18" customHeight="1">
      <c r="A29" s="9"/>
      <c r="B29" s="34" t="s">
        <v>37</v>
      </c>
      <c r="C29" s="34" t="s">
        <v>33</v>
      </c>
      <c r="D29" s="34" t="s">
        <v>38</v>
      </c>
      <c r="E29" s="34" t="s">
        <v>34</v>
      </c>
      <c r="F29" s="34" t="s">
        <v>39</v>
      </c>
      <c r="G29" s="35" t="s">
        <v>40</v>
      </c>
      <c r="H29" s="22" t="s">
        <v>41</v>
      </c>
      <c r="I29" s="22" t="s">
        <v>42</v>
      </c>
      <c r="J29" s="22" t="s">
        <v>16</v>
      </c>
      <c r="K29" s="35" t="s">
        <v>43</v>
      </c>
      <c r="L29" s="22" t="s">
        <v>17</v>
      </c>
      <c r="M29" s="72"/>
      <c r="N29" s="2"/>
      <c r="O29" s="2"/>
      <c r="P29" s="2"/>
      <c r="Q29" s="2"/>
    </row>
    <row r="30" ht="40" customHeight="1">
      <c r="A30" s="9"/>
      <c r="B30" s="39" t="s">
        <v>109</v>
      </c>
      <c r="C30" s="1"/>
      <c r="D30" s="1"/>
      <c r="E30" s="1"/>
      <c r="F30" s="1"/>
      <c r="G30" s="1"/>
      <c r="H30" s="40"/>
      <c r="I30" s="1"/>
      <c r="J30" s="40"/>
      <c r="K30" s="1"/>
      <c r="L30" s="1"/>
      <c r="M30" s="12"/>
      <c r="N30" s="2"/>
      <c r="O30" s="2"/>
      <c r="P30" s="2"/>
      <c r="Q30" s="2"/>
    </row>
    <row r="31">
      <c r="A31" s="9"/>
      <c r="B31" s="41">
        <v>1</v>
      </c>
      <c r="C31" s="42" t="s">
        <v>401</v>
      </c>
      <c r="D31" s="42" t="s">
        <v>3</v>
      </c>
      <c r="E31" s="42" t="s">
        <v>402</v>
      </c>
      <c r="F31" s="42" t="s">
        <v>3</v>
      </c>
      <c r="G31" s="43" t="s">
        <v>131</v>
      </c>
      <c r="H31" s="44">
        <v>46</v>
      </c>
      <c r="I31" s="25">
        <f>ROUND(0,2)</f>
        <v>0</v>
      </c>
      <c r="J31" s="45">
        <f>ROUND(I31*H31,2)</f>
        <v>0</v>
      </c>
      <c r="K31" s="46">
        <v>0.20999999999999999</v>
      </c>
      <c r="L31" s="47">
        <f>IF(ISNUMBER(K31),ROUND(J31*(K31+1),2),0)</f>
        <v>0</v>
      </c>
      <c r="M31" s="12"/>
      <c r="N31" s="2"/>
      <c r="O31" s="2"/>
      <c r="P31" s="2"/>
      <c r="Q31" s="33">
        <f>IF(ISNUMBER(K31),IF(H31&gt;0,IF(I31&gt;0,J31,0),0),0)</f>
        <v>0</v>
      </c>
      <c r="R31" s="27">
        <f>IF(ISNUMBER(K31)=FALSE,J31,0)</f>
        <v>0</v>
      </c>
    </row>
    <row r="32">
      <c r="A32" s="9"/>
      <c r="B32" s="48" t="s">
        <v>48</v>
      </c>
      <c r="C32" s="1"/>
      <c r="D32" s="1"/>
      <c r="E32" s="49" t="s">
        <v>403</v>
      </c>
      <c r="F32" s="1"/>
      <c r="G32" s="1"/>
      <c r="H32" s="40"/>
      <c r="I32" s="1"/>
      <c r="J32" s="40"/>
      <c r="K32" s="1"/>
      <c r="L32" s="1"/>
      <c r="M32" s="12"/>
      <c r="N32" s="2"/>
      <c r="O32" s="2"/>
      <c r="P32" s="2"/>
      <c r="Q32" s="2"/>
    </row>
    <row r="33">
      <c r="A33" s="9"/>
      <c r="B33" s="48" t="s">
        <v>50</v>
      </c>
      <c r="C33" s="1"/>
      <c r="D33" s="1"/>
      <c r="E33" s="49" t="s">
        <v>404</v>
      </c>
      <c r="F33" s="1"/>
      <c r="G33" s="1"/>
      <c r="H33" s="40"/>
      <c r="I33" s="1"/>
      <c r="J33" s="40"/>
      <c r="K33" s="1"/>
      <c r="L33" s="1"/>
      <c r="M33" s="12"/>
      <c r="N33" s="2"/>
      <c r="O33" s="2"/>
      <c r="P33" s="2"/>
      <c r="Q33" s="2"/>
    </row>
    <row r="34">
      <c r="A34" s="9"/>
      <c r="B34" s="48" t="s">
        <v>52</v>
      </c>
      <c r="C34" s="1"/>
      <c r="D34" s="1"/>
      <c r="E34" s="49" t="s">
        <v>405</v>
      </c>
      <c r="F34" s="1"/>
      <c r="G34" s="1"/>
      <c r="H34" s="40"/>
      <c r="I34" s="1"/>
      <c r="J34" s="40"/>
      <c r="K34" s="1"/>
      <c r="L34" s="1"/>
      <c r="M34" s="12"/>
      <c r="N34" s="2"/>
      <c r="O34" s="2"/>
      <c r="P34" s="2"/>
      <c r="Q34" s="2"/>
    </row>
    <row r="35" thickBot="1">
      <c r="A35" s="9"/>
      <c r="B35" s="50" t="s">
        <v>54</v>
      </c>
      <c r="C35" s="51"/>
      <c r="D35" s="51"/>
      <c r="E35" s="52" t="s">
        <v>55</v>
      </c>
      <c r="F35" s="51"/>
      <c r="G35" s="51"/>
      <c r="H35" s="53"/>
      <c r="I35" s="51"/>
      <c r="J35" s="53"/>
      <c r="K35" s="51"/>
      <c r="L35" s="51"/>
      <c r="M35" s="12"/>
      <c r="N35" s="2"/>
      <c r="O35" s="2"/>
      <c r="P35" s="2"/>
      <c r="Q35" s="2"/>
    </row>
    <row r="36" thickTop="1">
      <c r="A36" s="9"/>
      <c r="B36" s="41">
        <v>2</v>
      </c>
      <c r="C36" s="42" t="s">
        <v>202</v>
      </c>
      <c r="D36" s="42" t="s">
        <v>164</v>
      </c>
      <c r="E36" s="42" t="s">
        <v>203</v>
      </c>
      <c r="F36" s="42" t="s">
        <v>3</v>
      </c>
      <c r="G36" s="43" t="s">
        <v>150</v>
      </c>
      <c r="H36" s="54">
        <v>6</v>
      </c>
      <c r="I36" s="55">
        <f>ROUND(0,2)</f>
        <v>0</v>
      </c>
      <c r="J36" s="56">
        <f>ROUND(I36*H36,2)</f>
        <v>0</v>
      </c>
      <c r="K36" s="57">
        <v>0.20999999999999999</v>
      </c>
      <c r="L36" s="58">
        <f>IF(ISNUMBER(K36),ROUND(J36*(K36+1),2),0)</f>
        <v>0</v>
      </c>
      <c r="M36" s="12"/>
      <c r="N36" s="2"/>
      <c r="O36" s="2"/>
      <c r="P36" s="2"/>
      <c r="Q36" s="33">
        <f>IF(ISNUMBER(K36),IF(H36&gt;0,IF(I36&gt;0,J36,0),0),0)</f>
        <v>0</v>
      </c>
      <c r="R36" s="27">
        <f>IF(ISNUMBER(K36)=FALSE,J36,0)</f>
        <v>0</v>
      </c>
    </row>
    <row r="37">
      <c r="A37" s="9"/>
      <c r="B37" s="48" t="s">
        <v>48</v>
      </c>
      <c r="C37" s="1"/>
      <c r="D37" s="1"/>
      <c r="E37" s="49" t="s">
        <v>406</v>
      </c>
      <c r="F37" s="1"/>
      <c r="G37" s="1"/>
      <c r="H37" s="40"/>
      <c r="I37" s="1"/>
      <c r="J37" s="40"/>
      <c r="K37" s="1"/>
      <c r="L37" s="1"/>
      <c r="M37" s="12"/>
      <c r="N37" s="2"/>
      <c r="O37" s="2"/>
      <c r="P37" s="2"/>
      <c r="Q37" s="2"/>
    </row>
    <row r="38">
      <c r="A38" s="9"/>
      <c r="B38" s="48" t="s">
        <v>50</v>
      </c>
      <c r="C38" s="1"/>
      <c r="D38" s="1"/>
      <c r="E38" s="49" t="s">
        <v>407</v>
      </c>
      <c r="F38" s="1"/>
      <c r="G38" s="1"/>
      <c r="H38" s="40"/>
      <c r="I38" s="1"/>
      <c r="J38" s="40"/>
      <c r="K38" s="1"/>
      <c r="L38" s="1"/>
      <c r="M38" s="12"/>
      <c r="N38" s="2"/>
      <c r="O38" s="2"/>
      <c r="P38" s="2"/>
      <c r="Q38" s="2"/>
    </row>
    <row r="39">
      <c r="A39" s="9"/>
      <c r="B39" s="48" t="s">
        <v>52</v>
      </c>
      <c r="C39" s="1"/>
      <c r="D39" s="1"/>
      <c r="E39" s="49" t="s">
        <v>206</v>
      </c>
      <c r="F39" s="1"/>
      <c r="G39" s="1"/>
      <c r="H39" s="40"/>
      <c r="I39" s="1"/>
      <c r="J39" s="40"/>
      <c r="K39" s="1"/>
      <c r="L39" s="1"/>
      <c r="M39" s="12"/>
      <c r="N39" s="2"/>
      <c r="O39" s="2"/>
      <c r="P39" s="2"/>
      <c r="Q39" s="2"/>
    </row>
    <row r="40" thickBot="1">
      <c r="A40" s="9"/>
      <c r="B40" s="50" t="s">
        <v>54</v>
      </c>
      <c r="C40" s="51"/>
      <c r="D40" s="51"/>
      <c r="E40" s="52" t="s">
        <v>55</v>
      </c>
      <c r="F40" s="51"/>
      <c r="G40" s="51"/>
      <c r="H40" s="53"/>
      <c r="I40" s="51"/>
      <c r="J40" s="53"/>
      <c r="K40" s="51"/>
      <c r="L40" s="51"/>
      <c r="M40" s="12"/>
      <c r="N40" s="2"/>
      <c r="O40" s="2"/>
      <c r="P40" s="2"/>
      <c r="Q40" s="2"/>
    </row>
    <row r="41" thickTop="1">
      <c r="A41" s="9"/>
      <c r="B41" s="41">
        <v>3</v>
      </c>
      <c r="C41" s="42" t="s">
        <v>209</v>
      </c>
      <c r="D41" s="42" t="s">
        <v>103</v>
      </c>
      <c r="E41" s="42" t="s">
        <v>210</v>
      </c>
      <c r="F41" s="42" t="s">
        <v>3</v>
      </c>
      <c r="G41" s="43" t="s">
        <v>150</v>
      </c>
      <c r="H41" s="54">
        <v>13</v>
      </c>
      <c r="I41" s="55">
        <f>ROUND(0,2)</f>
        <v>0</v>
      </c>
      <c r="J41" s="56">
        <f>ROUND(I41*H41,2)</f>
        <v>0</v>
      </c>
      <c r="K41" s="57">
        <v>0.20999999999999999</v>
      </c>
      <c r="L41" s="58">
        <f>IF(ISNUMBER(K41),ROUND(J41*(K41+1),2),0)</f>
        <v>0</v>
      </c>
      <c r="M41" s="12"/>
      <c r="N41" s="2"/>
      <c r="O41" s="2"/>
      <c r="P41" s="2"/>
      <c r="Q41" s="33">
        <f>IF(ISNUMBER(K41),IF(H41&gt;0,IF(I41&gt;0,J41,0),0),0)</f>
        <v>0</v>
      </c>
      <c r="R41" s="27">
        <f>IF(ISNUMBER(K41)=FALSE,J41,0)</f>
        <v>0</v>
      </c>
    </row>
    <row r="42">
      <c r="A42" s="9"/>
      <c r="B42" s="48" t="s">
        <v>48</v>
      </c>
      <c r="C42" s="1"/>
      <c r="D42" s="1"/>
      <c r="E42" s="49" t="s">
        <v>408</v>
      </c>
      <c r="F42" s="1"/>
      <c r="G42" s="1"/>
      <c r="H42" s="40"/>
      <c r="I42" s="1"/>
      <c r="J42" s="40"/>
      <c r="K42" s="1"/>
      <c r="L42" s="1"/>
      <c r="M42" s="12"/>
      <c r="N42" s="2"/>
      <c r="O42" s="2"/>
      <c r="P42" s="2"/>
      <c r="Q42" s="2"/>
    </row>
    <row r="43">
      <c r="A43" s="9"/>
      <c r="B43" s="48" t="s">
        <v>50</v>
      </c>
      <c r="C43" s="1"/>
      <c r="D43" s="1"/>
      <c r="E43" s="49" t="s">
        <v>409</v>
      </c>
      <c r="F43" s="1"/>
      <c r="G43" s="1"/>
      <c r="H43" s="40"/>
      <c r="I43" s="1"/>
      <c r="J43" s="40"/>
      <c r="K43" s="1"/>
      <c r="L43" s="1"/>
      <c r="M43" s="12"/>
      <c r="N43" s="2"/>
      <c r="O43" s="2"/>
      <c r="P43" s="2"/>
      <c r="Q43" s="2"/>
    </row>
    <row r="44">
      <c r="A44" s="9"/>
      <c r="B44" s="48" t="s">
        <v>52</v>
      </c>
      <c r="C44" s="1"/>
      <c r="D44" s="1"/>
      <c r="E44" s="49" t="s">
        <v>213</v>
      </c>
      <c r="F44" s="1"/>
      <c r="G44" s="1"/>
      <c r="H44" s="40"/>
      <c r="I44" s="1"/>
      <c r="J44" s="40"/>
      <c r="K44" s="1"/>
      <c r="L44" s="1"/>
      <c r="M44" s="12"/>
      <c r="N44" s="2"/>
      <c r="O44" s="2"/>
      <c r="P44" s="2"/>
      <c r="Q44" s="2"/>
    </row>
    <row r="45" thickBot="1">
      <c r="A45" s="9"/>
      <c r="B45" s="50" t="s">
        <v>54</v>
      </c>
      <c r="C45" s="51"/>
      <c r="D45" s="51"/>
      <c r="E45" s="52" t="s">
        <v>55</v>
      </c>
      <c r="F45" s="51"/>
      <c r="G45" s="51"/>
      <c r="H45" s="53"/>
      <c r="I45" s="51"/>
      <c r="J45" s="53"/>
      <c r="K45" s="51"/>
      <c r="L45" s="51"/>
      <c r="M45" s="12"/>
      <c r="N45" s="2"/>
      <c r="O45" s="2"/>
      <c r="P45" s="2"/>
      <c r="Q45" s="2"/>
    </row>
    <row r="46" thickTop="1">
      <c r="A46" s="9"/>
      <c r="B46" s="41">
        <v>4</v>
      </c>
      <c r="C46" s="42" t="s">
        <v>209</v>
      </c>
      <c r="D46" s="42" t="s">
        <v>164</v>
      </c>
      <c r="E46" s="42" t="s">
        <v>214</v>
      </c>
      <c r="F46" s="42" t="s">
        <v>3</v>
      </c>
      <c r="G46" s="43" t="s">
        <v>150</v>
      </c>
      <c r="H46" s="54">
        <v>14</v>
      </c>
      <c r="I46" s="55">
        <f>ROUND(0,2)</f>
        <v>0</v>
      </c>
      <c r="J46" s="56">
        <f>ROUND(I46*H46,2)</f>
        <v>0</v>
      </c>
      <c r="K46" s="57">
        <v>0.20999999999999999</v>
      </c>
      <c r="L46" s="58">
        <f>IF(ISNUMBER(K46),ROUND(J46*(K46+1),2),0)</f>
        <v>0</v>
      </c>
      <c r="M46" s="12"/>
      <c r="N46" s="2"/>
      <c r="O46" s="2"/>
      <c r="P46" s="2"/>
      <c r="Q46" s="33">
        <f>IF(ISNUMBER(K46),IF(H46&gt;0,IF(I46&gt;0,J46,0),0),0)</f>
        <v>0</v>
      </c>
      <c r="R46" s="27">
        <f>IF(ISNUMBER(K46)=FALSE,J46,0)</f>
        <v>0</v>
      </c>
    </row>
    <row r="47">
      <c r="A47" s="9"/>
      <c r="B47" s="48" t="s">
        <v>48</v>
      </c>
      <c r="C47" s="1"/>
      <c r="D47" s="1"/>
      <c r="E47" s="49" t="s">
        <v>410</v>
      </c>
      <c r="F47" s="1"/>
      <c r="G47" s="1"/>
      <c r="H47" s="40"/>
      <c r="I47" s="1"/>
      <c r="J47" s="40"/>
      <c r="K47" s="1"/>
      <c r="L47" s="1"/>
      <c r="M47" s="12"/>
      <c r="N47" s="2"/>
      <c r="O47" s="2"/>
      <c r="P47" s="2"/>
      <c r="Q47" s="2"/>
    </row>
    <row r="48">
      <c r="A48" s="9"/>
      <c r="B48" s="48" t="s">
        <v>50</v>
      </c>
      <c r="C48" s="1"/>
      <c r="D48" s="1"/>
      <c r="E48" s="49" t="s">
        <v>411</v>
      </c>
      <c r="F48" s="1"/>
      <c r="G48" s="1"/>
      <c r="H48" s="40"/>
      <c r="I48" s="1"/>
      <c r="J48" s="40"/>
      <c r="K48" s="1"/>
      <c r="L48" s="1"/>
      <c r="M48" s="12"/>
      <c r="N48" s="2"/>
      <c r="O48" s="2"/>
      <c r="P48" s="2"/>
      <c r="Q48" s="2"/>
    </row>
    <row r="49">
      <c r="A49" s="9"/>
      <c r="B49" s="48" t="s">
        <v>52</v>
      </c>
      <c r="C49" s="1"/>
      <c r="D49" s="1"/>
      <c r="E49" s="49" t="s">
        <v>213</v>
      </c>
      <c r="F49" s="1"/>
      <c r="G49" s="1"/>
      <c r="H49" s="40"/>
      <c r="I49" s="1"/>
      <c r="J49" s="40"/>
      <c r="K49" s="1"/>
      <c r="L49" s="1"/>
      <c r="M49" s="12"/>
      <c r="N49" s="2"/>
      <c r="O49" s="2"/>
      <c r="P49" s="2"/>
      <c r="Q49" s="2"/>
    </row>
    <row r="50" thickBot="1">
      <c r="A50" s="9"/>
      <c r="B50" s="50" t="s">
        <v>54</v>
      </c>
      <c r="C50" s="51"/>
      <c r="D50" s="51"/>
      <c r="E50" s="52" t="s">
        <v>55</v>
      </c>
      <c r="F50" s="51"/>
      <c r="G50" s="51"/>
      <c r="H50" s="53"/>
      <c r="I50" s="51"/>
      <c r="J50" s="53"/>
      <c r="K50" s="51"/>
      <c r="L50" s="51"/>
      <c r="M50" s="12"/>
      <c r="N50" s="2"/>
      <c r="O50" s="2"/>
      <c r="P50" s="2"/>
      <c r="Q50" s="2"/>
    </row>
    <row r="51" thickTop="1">
      <c r="A51" s="9"/>
      <c r="B51" s="41">
        <v>5</v>
      </c>
      <c r="C51" s="42" t="s">
        <v>222</v>
      </c>
      <c r="D51" s="42" t="s">
        <v>3</v>
      </c>
      <c r="E51" s="42" t="s">
        <v>223</v>
      </c>
      <c r="F51" s="42" t="s">
        <v>3</v>
      </c>
      <c r="G51" s="43" t="s">
        <v>150</v>
      </c>
      <c r="H51" s="54">
        <v>14</v>
      </c>
      <c r="I51" s="55">
        <f>ROUND(0,2)</f>
        <v>0</v>
      </c>
      <c r="J51" s="56">
        <f>ROUND(I51*H51,2)</f>
        <v>0</v>
      </c>
      <c r="K51" s="57">
        <v>0.20999999999999999</v>
      </c>
      <c r="L51" s="58">
        <f>IF(ISNUMBER(K51),ROUND(J51*(K51+1),2),0)</f>
        <v>0</v>
      </c>
      <c r="M51" s="12"/>
      <c r="N51" s="2"/>
      <c r="O51" s="2"/>
      <c r="P51" s="2"/>
      <c r="Q51" s="33">
        <f>IF(ISNUMBER(K51),IF(H51&gt;0,IF(I51&gt;0,J51,0),0),0)</f>
        <v>0</v>
      </c>
      <c r="R51" s="27">
        <f>IF(ISNUMBER(K51)=FALSE,J51,0)</f>
        <v>0</v>
      </c>
    </row>
    <row r="52">
      <c r="A52" s="9"/>
      <c r="B52" s="48" t="s">
        <v>48</v>
      </c>
      <c r="C52" s="1"/>
      <c r="D52" s="1"/>
      <c r="E52" s="49" t="s">
        <v>412</v>
      </c>
      <c r="F52" s="1"/>
      <c r="G52" s="1"/>
      <c r="H52" s="40"/>
      <c r="I52" s="1"/>
      <c r="J52" s="40"/>
      <c r="K52" s="1"/>
      <c r="L52" s="1"/>
      <c r="M52" s="12"/>
      <c r="N52" s="2"/>
      <c r="O52" s="2"/>
      <c r="P52" s="2"/>
      <c r="Q52" s="2"/>
    </row>
    <row r="53">
      <c r="A53" s="9"/>
      <c r="B53" s="48" t="s">
        <v>50</v>
      </c>
      <c r="C53" s="1"/>
      <c r="D53" s="1"/>
      <c r="E53" s="49" t="s">
        <v>411</v>
      </c>
      <c r="F53" s="1"/>
      <c r="G53" s="1"/>
      <c r="H53" s="40"/>
      <c r="I53" s="1"/>
      <c r="J53" s="40"/>
      <c r="K53" s="1"/>
      <c r="L53" s="1"/>
      <c r="M53" s="12"/>
      <c r="N53" s="2"/>
      <c r="O53" s="2"/>
      <c r="P53" s="2"/>
      <c r="Q53" s="2"/>
    </row>
    <row r="54">
      <c r="A54" s="9"/>
      <c r="B54" s="48" t="s">
        <v>52</v>
      </c>
      <c r="C54" s="1"/>
      <c r="D54" s="1"/>
      <c r="E54" s="49" t="s">
        <v>225</v>
      </c>
      <c r="F54" s="1"/>
      <c r="G54" s="1"/>
      <c r="H54" s="40"/>
      <c r="I54" s="1"/>
      <c r="J54" s="40"/>
      <c r="K54" s="1"/>
      <c r="L54" s="1"/>
      <c r="M54" s="12"/>
      <c r="N54" s="2"/>
      <c r="O54" s="2"/>
      <c r="P54" s="2"/>
      <c r="Q54" s="2"/>
    </row>
    <row r="55" thickBot="1">
      <c r="A55" s="9"/>
      <c r="B55" s="50" t="s">
        <v>54</v>
      </c>
      <c r="C55" s="51"/>
      <c r="D55" s="51"/>
      <c r="E55" s="52" t="s">
        <v>55</v>
      </c>
      <c r="F55" s="51"/>
      <c r="G55" s="51"/>
      <c r="H55" s="53"/>
      <c r="I55" s="51"/>
      <c r="J55" s="53"/>
      <c r="K55" s="51"/>
      <c r="L55" s="51"/>
      <c r="M55" s="12"/>
      <c r="N55" s="2"/>
      <c r="O55" s="2"/>
      <c r="P55" s="2"/>
      <c r="Q55" s="2"/>
    </row>
    <row r="56" thickTop="1">
      <c r="A56" s="9"/>
      <c r="B56" s="41">
        <v>6</v>
      </c>
      <c r="C56" s="42" t="s">
        <v>228</v>
      </c>
      <c r="D56" s="42" t="s">
        <v>3</v>
      </c>
      <c r="E56" s="42" t="s">
        <v>229</v>
      </c>
      <c r="F56" s="42" t="s">
        <v>3</v>
      </c>
      <c r="G56" s="43" t="s">
        <v>150</v>
      </c>
      <c r="H56" s="54">
        <v>13</v>
      </c>
      <c r="I56" s="55">
        <f>ROUND(0,2)</f>
        <v>0</v>
      </c>
      <c r="J56" s="56">
        <f>ROUND(I56*H56,2)</f>
        <v>0</v>
      </c>
      <c r="K56" s="57">
        <v>0.20999999999999999</v>
      </c>
      <c r="L56" s="58">
        <f>IF(ISNUMBER(K56),ROUND(J56*(K56+1),2),0)</f>
        <v>0</v>
      </c>
      <c r="M56" s="12"/>
      <c r="N56" s="2"/>
      <c r="O56" s="2"/>
      <c r="P56" s="2"/>
      <c r="Q56" s="33">
        <f>IF(ISNUMBER(K56),IF(H56&gt;0,IF(I56&gt;0,J56,0),0),0)</f>
        <v>0</v>
      </c>
      <c r="R56" s="27">
        <f>IF(ISNUMBER(K56)=FALSE,J56,0)</f>
        <v>0</v>
      </c>
    </row>
    <row r="57">
      <c r="A57" s="9"/>
      <c r="B57" s="48" t="s">
        <v>48</v>
      </c>
      <c r="C57" s="1"/>
      <c r="D57" s="1"/>
      <c r="E57" s="49" t="s">
        <v>413</v>
      </c>
      <c r="F57" s="1"/>
      <c r="G57" s="1"/>
      <c r="H57" s="40"/>
      <c r="I57" s="1"/>
      <c r="J57" s="40"/>
      <c r="K57" s="1"/>
      <c r="L57" s="1"/>
      <c r="M57" s="12"/>
      <c r="N57" s="2"/>
      <c r="O57" s="2"/>
      <c r="P57" s="2"/>
      <c r="Q57" s="2"/>
    </row>
    <row r="58">
      <c r="A58" s="9"/>
      <c r="B58" s="48" t="s">
        <v>50</v>
      </c>
      <c r="C58" s="1"/>
      <c r="D58" s="1"/>
      <c r="E58" s="49" t="s">
        <v>409</v>
      </c>
      <c r="F58" s="1"/>
      <c r="G58" s="1"/>
      <c r="H58" s="40"/>
      <c r="I58" s="1"/>
      <c r="J58" s="40"/>
      <c r="K58" s="1"/>
      <c r="L58" s="1"/>
      <c r="M58" s="12"/>
      <c r="N58" s="2"/>
      <c r="O58" s="2"/>
      <c r="P58" s="2"/>
      <c r="Q58" s="2"/>
    </row>
    <row r="59">
      <c r="A59" s="9"/>
      <c r="B59" s="48" t="s">
        <v>52</v>
      </c>
      <c r="C59" s="1"/>
      <c r="D59" s="1"/>
      <c r="E59" s="49" t="s">
        <v>225</v>
      </c>
      <c r="F59" s="1"/>
      <c r="G59" s="1"/>
      <c r="H59" s="40"/>
      <c r="I59" s="1"/>
      <c r="J59" s="40"/>
      <c r="K59" s="1"/>
      <c r="L59" s="1"/>
      <c r="M59" s="12"/>
      <c r="N59" s="2"/>
      <c r="O59" s="2"/>
      <c r="P59" s="2"/>
      <c r="Q59" s="2"/>
    </row>
    <row r="60" thickBot="1">
      <c r="A60" s="9"/>
      <c r="B60" s="50" t="s">
        <v>54</v>
      </c>
      <c r="C60" s="51"/>
      <c r="D60" s="51"/>
      <c r="E60" s="52" t="s">
        <v>55</v>
      </c>
      <c r="F60" s="51"/>
      <c r="G60" s="51"/>
      <c r="H60" s="53"/>
      <c r="I60" s="51"/>
      <c r="J60" s="53"/>
      <c r="K60" s="51"/>
      <c r="L60" s="51"/>
      <c r="M60" s="12"/>
      <c r="N60" s="2"/>
      <c r="O60" s="2"/>
      <c r="P60" s="2"/>
      <c r="Q60" s="2"/>
    </row>
    <row r="61" thickTop="1">
      <c r="A61" s="9"/>
      <c r="B61" s="41">
        <v>7</v>
      </c>
      <c r="C61" s="42" t="s">
        <v>414</v>
      </c>
      <c r="D61" s="42" t="s">
        <v>3</v>
      </c>
      <c r="E61" s="42" t="s">
        <v>415</v>
      </c>
      <c r="F61" s="42" t="s">
        <v>3</v>
      </c>
      <c r="G61" s="43" t="s">
        <v>150</v>
      </c>
      <c r="H61" s="54">
        <v>5</v>
      </c>
      <c r="I61" s="55">
        <f>ROUND(0,2)</f>
        <v>0</v>
      </c>
      <c r="J61" s="56">
        <f>ROUND(I61*H61,2)</f>
        <v>0</v>
      </c>
      <c r="K61" s="57">
        <v>0.20999999999999999</v>
      </c>
      <c r="L61" s="58">
        <f>IF(ISNUMBER(K61),ROUND(J61*(K61+1),2),0)</f>
        <v>0</v>
      </c>
      <c r="M61" s="12"/>
      <c r="N61" s="2"/>
      <c r="O61" s="2"/>
      <c r="P61" s="2"/>
      <c r="Q61" s="33">
        <f>IF(ISNUMBER(K61),IF(H61&gt;0,IF(I61&gt;0,J61,0),0),0)</f>
        <v>0</v>
      </c>
      <c r="R61" s="27">
        <f>IF(ISNUMBER(K61)=FALSE,J61,0)</f>
        <v>0</v>
      </c>
    </row>
    <row r="62">
      <c r="A62" s="9"/>
      <c r="B62" s="48" t="s">
        <v>48</v>
      </c>
      <c r="C62" s="1"/>
      <c r="D62" s="1"/>
      <c r="E62" s="49" t="s">
        <v>416</v>
      </c>
      <c r="F62" s="1"/>
      <c r="G62" s="1"/>
      <c r="H62" s="40"/>
      <c r="I62" s="1"/>
      <c r="J62" s="40"/>
      <c r="K62" s="1"/>
      <c r="L62" s="1"/>
      <c r="M62" s="12"/>
      <c r="N62" s="2"/>
      <c r="O62" s="2"/>
      <c r="P62" s="2"/>
      <c r="Q62" s="2"/>
    </row>
    <row r="63">
      <c r="A63" s="9"/>
      <c r="B63" s="48" t="s">
        <v>50</v>
      </c>
      <c r="C63" s="1"/>
      <c r="D63" s="1"/>
      <c r="E63" s="49" t="s">
        <v>417</v>
      </c>
      <c r="F63" s="1"/>
      <c r="G63" s="1"/>
      <c r="H63" s="40"/>
      <c r="I63" s="1"/>
      <c r="J63" s="40"/>
      <c r="K63" s="1"/>
      <c r="L63" s="1"/>
      <c r="M63" s="12"/>
      <c r="N63" s="2"/>
      <c r="O63" s="2"/>
      <c r="P63" s="2"/>
      <c r="Q63" s="2"/>
    </row>
    <row r="64">
      <c r="A64" s="9"/>
      <c r="B64" s="48" t="s">
        <v>52</v>
      </c>
      <c r="C64" s="1"/>
      <c r="D64" s="1"/>
      <c r="E64" s="49" t="s">
        <v>418</v>
      </c>
      <c r="F64" s="1"/>
      <c r="G64" s="1"/>
      <c r="H64" s="40"/>
      <c r="I64" s="1"/>
      <c r="J64" s="40"/>
      <c r="K64" s="1"/>
      <c r="L64" s="1"/>
      <c r="M64" s="12"/>
      <c r="N64" s="2"/>
      <c r="O64" s="2"/>
      <c r="P64" s="2"/>
      <c r="Q64" s="2"/>
    </row>
    <row r="65" thickBot="1">
      <c r="A65" s="9"/>
      <c r="B65" s="50" t="s">
        <v>54</v>
      </c>
      <c r="C65" s="51"/>
      <c r="D65" s="51"/>
      <c r="E65" s="52" t="s">
        <v>55</v>
      </c>
      <c r="F65" s="51"/>
      <c r="G65" s="51"/>
      <c r="H65" s="53"/>
      <c r="I65" s="51"/>
      <c r="J65" s="53"/>
      <c r="K65" s="51"/>
      <c r="L65" s="51"/>
      <c r="M65" s="12"/>
      <c r="N65" s="2"/>
      <c r="O65" s="2"/>
      <c r="P65" s="2"/>
      <c r="Q65" s="2"/>
    </row>
    <row r="66" thickTop="1" thickBot="1" ht="25" customHeight="1">
      <c r="A66" s="9"/>
      <c r="B66" s="1"/>
      <c r="C66" s="59">
        <v>1</v>
      </c>
      <c r="D66" s="1"/>
      <c r="E66" s="59" t="s">
        <v>100</v>
      </c>
      <c r="F66" s="1"/>
      <c r="G66" s="60" t="s">
        <v>93</v>
      </c>
      <c r="H66" s="61">
        <f>J31+J36+J41+J46+J51+J56+J61</f>
        <v>0</v>
      </c>
      <c r="I66" s="60" t="s">
        <v>94</v>
      </c>
      <c r="J66" s="62">
        <f>(L66-H66)</f>
        <v>0</v>
      </c>
      <c r="K66" s="60" t="s">
        <v>95</v>
      </c>
      <c r="L66" s="63">
        <f>L31+L36+L41+L46+L51+L56+L61</f>
        <v>0</v>
      </c>
      <c r="M66" s="12"/>
      <c r="N66" s="2"/>
      <c r="O66" s="2"/>
      <c r="P66" s="2"/>
      <c r="Q66" s="33">
        <f>0+Q31+Q36+Q41+Q46+Q51+Q56+Q61</f>
        <v>0</v>
      </c>
      <c r="R66" s="27">
        <f>0+R31+R36+R41+R46+R51+R56+R61</f>
        <v>0</v>
      </c>
      <c r="S66" s="64">
        <f>Q66*(1+J66)+R66</f>
        <v>0</v>
      </c>
    </row>
    <row r="67" thickTop="1" thickBot="1" ht="25" customHeight="1">
      <c r="A67" s="9"/>
      <c r="B67" s="65"/>
      <c r="C67" s="65"/>
      <c r="D67" s="65"/>
      <c r="E67" s="65"/>
      <c r="F67" s="65"/>
      <c r="G67" s="66" t="s">
        <v>96</v>
      </c>
      <c r="H67" s="67">
        <f>J31+J36+J41+J46+J51+J56+J61</f>
        <v>0</v>
      </c>
      <c r="I67" s="66" t="s">
        <v>97</v>
      </c>
      <c r="J67" s="68">
        <f>0+J66</f>
        <v>0</v>
      </c>
      <c r="K67" s="66" t="s">
        <v>98</v>
      </c>
      <c r="L67" s="69">
        <f>L31+L36+L41+L46+L51+L56+L61</f>
        <v>0</v>
      </c>
      <c r="M67" s="12"/>
      <c r="N67" s="2"/>
      <c r="O67" s="2"/>
      <c r="P67" s="2"/>
      <c r="Q67" s="2"/>
    </row>
    <row r="68" ht="40" customHeight="1">
      <c r="A68" s="9"/>
      <c r="B68" s="73" t="s">
        <v>255</v>
      </c>
      <c r="C68" s="1"/>
      <c r="D68" s="1"/>
      <c r="E68" s="1"/>
      <c r="F68" s="1"/>
      <c r="G68" s="1"/>
      <c r="H68" s="40"/>
      <c r="I68" s="1"/>
      <c r="J68" s="40"/>
      <c r="K68" s="1"/>
      <c r="L68" s="1"/>
      <c r="M68" s="12"/>
      <c r="N68" s="2"/>
      <c r="O68" s="2"/>
      <c r="P68" s="2"/>
      <c r="Q68" s="2"/>
    </row>
    <row r="69">
      <c r="A69" s="9"/>
      <c r="B69" s="41">
        <v>8</v>
      </c>
      <c r="C69" s="42" t="s">
        <v>261</v>
      </c>
      <c r="D69" s="42" t="s">
        <v>3</v>
      </c>
      <c r="E69" s="42" t="s">
        <v>262</v>
      </c>
      <c r="F69" s="42" t="s">
        <v>3</v>
      </c>
      <c r="G69" s="43" t="s">
        <v>150</v>
      </c>
      <c r="H69" s="44">
        <v>8.5500000000000007</v>
      </c>
      <c r="I69" s="25">
        <f>ROUND(0,2)</f>
        <v>0</v>
      </c>
      <c r="J69" s="45">
        <f>ROUND(I69*H69,2)</f>
        <v>0</v>
      </c>
      <c r="K69" s="46">
        <v>0.20999999999999999</v>
      </c>
      <c r="L69" s="47">
        <f>IF(ISNUMBER(K69),ROUND(J69*(K69+1),2),0)</f>
        <v>0</v>
      </c>
      <c r="M69" s="12"/>
      <c r="N69" s="2"/>
      <c r="O69" s="2"/>
      <c r="P69" s="2"/>
      <c r="Q69" s="33">
        <f>IF(ISNUMBER(K69),IF(H69&gt;0,IF(I69&gt;0,J69,0),0),0)</f>
        <v>0</v>
      </c>
      <c r="R69" s="27">
        <f>IF(ISNUMBER(K69)=FALSE,J69,0)</f>
        <v>0</v>
      </c>
    </row>
    <row r="70">
      <c r="A70" s="9"/>
      <c r="B70" s="48" t="s">
        <v>48</v>
      </c>
      <c r="C70" s="1"/>
      <c r="D70" s="1"/>
      <c r="E70" s="49" t="s">
        <v>263</v>
      </c>
      <c r="F70" s="1"/>
      <c r="G70" s="1"/>
      <c r="H70" s="40"/>
      <c r="I70" s="1"/>
      <c r="J70" s="40"/>
      <c r="K70" s="1"/>
      <c r="L70" s="1"/>
      <c r="M70" s="12"/>
      <c r="N70" s="2"/>
      <c r="O70" s="2"/>
      <c r="P70" s="2"/>
      <c r="Q70" s="2"/>
    </row>
    <row r="71">
      <c r="A71" s="9"/>
      <c r="B71" s="48" t="s">
        <v>50</v>
      </c>
      <c r="C71" s="1"/>
      <c r="D71" s="1"/>
      <c r="E71" s="49" t="s">
        <v>419</v>
      </c>
      <c r="F71" s="1"/>
      <c r="G71" s="1"/>
      <c r="H71" s="40"/>
      <c r="I71" s="1"/>
      <c r="J71" s="40"/>
      <c r="K71" s="1"/>
      <c r="L71" s="1"/>
      <c r="M71" s="12"/>
      <c r="N71" s="2"/>
      <c r="O71" s="2"/>
      <c r="P71" s="2"/>
      <c r="Q71" s="2"/>
    </row>
    <row r="72">
      <c r="A72" s="9"/>
      <c r="B72" s="48" t="s">
        <v>52</v>
      </c>
      <c r="C72" s="1"/>
      <c r="D72" s="1"/>
      <c r="E72" s="49" t="s">
        <v>265</v>
      </c>
      <c r="F72" s="1"/>
      <c r="G72" s="1"/>
      <c r="H72" s="40"/>
      <c r="I72" s="1"/>
      <c r="J72" s="40"/>
      <c r="K72" s="1"/>
      <c r="L72" s="1"/>
      <c r="M72" s="12"/>
      <c r="N72" s="2"/>
      <c r="O72" s="2"/>
      <c r="P72" s="2"/>
      <c r="Q72" s="2"/>
    </row>
    <row r="73" thickBot="1">
      <c r="A73" s="9"/>
      <c r="B73" s="50" t="s">
        <v>54</v>
      </c>
      <c r="C73" s="51"/>
      <c r="D73" s="51"/>
      <c r="E73" s="52" t="s">
        <v>55</v>
      </c>
      <c r="F73" s="51"/>
      <c r="G73" s="51"/>
      <c r="H73" s="53"/>
      <c r="I73" s="51"/>
      <c r="J73" s="53"/>
      <c r="K73" s="51"/>
      <c r="L73" s="51"/>
      <c r="M73" s="12"/>
      <c r="N73" s="2"/>
      <c r="O73" s="2"/>
      <c r="P73" s="2"/>
      <c r="Q73" s="2"/>
    </row>
    <row r="74" thickTop="1" thickBot="1" ht="25" customHeight="1">
      <c r="A74" s="9"/>
      <c r="B74" s="1"/>
      <c r="C74" s="59">
        <v>4</v>
      </c>
      <c r="D74" s="1"/>
      <c r="E74" s="59" t="s">
        <v>156</v>
      </c>
      <c r="F74" s="1"/>
      <c r="G74" s="60" t="s">
        <v>93</v>
      </c>
      <c r="H74" s="61">
        <f>0+J69</f>
        <v>0</v>
      </c>
      <c r="I74" s="60" t="s">
        <v>94</v>
      </c>
      <c r="J74" s="62">
        <f>(L74-H74)</f>
        <v>0</v>
      </c>
      <c r="K74" s="60" t="s">
        <v>95</v>
      </c>
      <c r="L74" s="63">
        <f>0+L69</f>
        <v>0</v>
      </c>
      <c r="M74" s="12"/>
      <c r="N74" s="2"/>
      <c r="O74" s="2"/>
      <c r="P74" s="2"/>
      <c r="Q74" s="33">
        <f>0+Q69</f>
        <v>0</v>
      </c>
      <c r="R74" s="27">
        <f>0+R69</f>
        <v>0</v>
      </c>
      <c r="S74" s="64">
        <f>Q74*(1+J74)+R74</f>
        <v>0</v>
      </c>
    </row>
    <row r="75" thickTop="1" thickBot="1" ht="25" customHeight="1">
      <c r="A75" s="9"/>
      <c r="B75" s="65"/>
      <c r="C75" s="65"/>
      <c r="D75" s="65"/>
      <c r="E75" s="65"/>
      <c r="F75" s="65"/>
      <c r="G75" s="66" t="s">
        <v>96</v>
      </c>
      <c r="H75" s="67">
        <f>0+J69</f>
        <v>0</v>
      </c>
      <c r="I75" s="66" t="s">
        <v>97</v>
      </c>
      <c r="J75" s="68">
        <f>0+J74</f>
        <v>0</v>
      </c>
      <c r="K75" s="66" t="s">
        <v>98</v>
      </c>
      <c r="L75" s="69">
        <f>0+L69</f>
        <v>0</v>
      </c>
      <c r="M75" s="12"/>
      <c r="N75" s="2"/>
      <c r="O75" s="2"/>
      <c r="P75" s="2"/>
      <c r="Q75" s="2"/>
    </row>
    <row r="76" ht="40" customHeight="1">
      <c r="A76" s="9"/>
      <c r="B76" s="73" t="s">
        <v>266</v>
      </c>
      <c r="C76" s="1"/>
      <c r="D76" s="1"/>
      <c r="E76" s="1"/>
      <c r="F76" s="1"/>
      <c r="G76" s="1"/>
      <c r="H76" s="40"/>
      <c r="I76" s="1"/>
      <c r="J76" s="40"/>
      <c r="K76" s="1"/>
      <c r="L76" s="1"/>
      <c r="M76" s="12"/>
      <c r="N76" s="2"/>
      <c r="O76" s="2"/>
      <c r="P76" s="2"/>
      <c r="Q76" s="2"/>
    </row>
    <row r="77">
      <c r="A77" s="9"/>
      <c r="B77" s="41">
        <v>9</v>
      </c>
      <c r="C77" s="42" t="s">
        <v>267</v>
      </c>
      <c r="D77" s="42" t="s">
        <v>3</v>
      </c>
      <c r="E77" s="42" t="s">
        <v>268</v>
      </c>
      <c r="F77" s="42" t="s">
        <v>3</v>
      </c>
      <c r="G77" s="43" t="s">
        <v>150</v>
      </c>
      <c r="H77" s="44">
        <v>156.5</v>
      </c>
      <c r="I77" s="25">
        <f>ROUND(0,2)</f>
        <v>0</v>
      </c>
      <c r="J77" s="45">
        <f>ROUND(I77*H77,2)</f>
        <v>0</v>
      </c>
      <c r="K77" s="46">
        <v>0.20999999999999999</v>
      </c>
      <c r="L77" s="47">
        <f>IF(ISNUMBER(K77),ROUND(J77*(K77+1),2),0)</f>
        <v>0</v>
      </c>
      <c r="M77" s="12"/>
      <c r="N77" s="2"/>
      <c r="O77" s="2"/>
      <c r="P77" s="2"/>
      <c r="Q77" s="33">
        <f>IF(ISNUMBER(K77),IF(H77&gt;0,IF(I77&gt;0,J77,0),0),0)</f>
        <v>0</v>
      </c>
      <c r="R77" s="27">
        <f>IF(ISNUMBER(K77)=FALSE,J77,0)</f>
        <v>0</v>
      </c>
    </row>
    <row r="78">
      <c r="A78" s="9"/>
      <c r="B78" s="48" t="s">
        <v>48</v>
      </c>
      <c r="C78" s="1"/>
      <c r="D78" s="1"/>
      <c r="E78" s="49" t="s">
        <v>269</v>
      </c>
      <c r="F78" s="1"/>
      <c r="G78" s="1"/>
      <c r="H78" s="40"/>
      <c r="I78" s="1"/>
      <c r="J78" s="40"/>
      <c r="K78" s="1"/>
      <c r="L78" s="1"/>
      <c r="M78" s="12"/>
      <c r="N78" s="2"/>
      <c r="O78" s="2"/>
      <c r="P78" s="2"/>
      <c r="Q78" s="2"/>
    </row>
    <row r="79">
      <c r="A79" s="9"/>
      <c r="B79" s="48" t="s">
        <v>50</v>
      </c>
      <c r="C79" s="1"/>
      <c r="D79" s="1"/>
      <c r="E79" s="49" t="s">
        <v>420</v>
      </c>
      <c r="F79" s="1"/>
      <c r="G79" s="1"/>
      <c r="H79" s="40"/>
      <c r="I79" s="1"/>
      <c r="J79" s="40"/>
      <c r="K79" s="1"/>
      <c r="L79" s="1"/>
      <c r="M79" s="12"/>
      <c r="N79" s="2"/>
      <c r="O79" s="2"/>
      <c r="P79" s="2"/>
      <c r="Q79" s="2"/>
    </row>
    <row r="80">
      <c r="A80" s="9"/>
      <c r="B80" s="48" t="s">
        <v>52</v>
      </c>
      <c r="C80" s="1"/>
      <c r="D80" s="1"/>
      <c r="E80" s="49" t="s">
        <v>271</v>
      </c>
      <c r="F80" s="1"/>
      <c r="G80" s="1"/>
      <c r="H80" s="40"/>
      <c r="I80" s="1"/>
      <c r="J80" s="40"/>
      <c r="K80" s="1"/>
      <c r="L80" s="1"/>
      <c r="M80" s="12"/>
      <c r="N80" s="2"/>
      <c r="O80" s="2"/>
      <c r="P80" s="2"/>
      <c r="Q80" s="2"/>
    </row>
    <row r="81" thickBot="1">
      <c r="A81" s="9"/>
      <c r="B81" s="50" t="s">
        <v>54</v>
      </c>
      <c r="C81" s="51"/>
      <c r="D81" s="51"/>
      <c r="E81" s="52" t="s">
        <v>55</v>
      </c>
      <c r="F81" s="51"/>
      <c r="G81" s="51"/>
      <c r="H81" s="53"/>
      <c r="I81" s="51"/>
      <c r="J81" s="53"/>
      <c r="K81" s="51"/>
      <c r="L81" s="51"/>
      <c r="M81" s="12"/>
      <c r="N81" s="2"/>
      <c r="O81" s="2"/>
      <c r="P81" s="2"/>
      <c r="Q81" s="2"/>
    </row>
    <row r="82" thickTop="1">
      <c r="A82" s="9"/>
      <c r="B82" s="41">
        <v>10</v>
      </c>
      <c r="C82" s="42" t="s">
        <v>272</v>
      </c>
      <c r="D82" s="42" t="s">
        <v>3</v>
      </c>
      <c r="E82" s="42" t="s">
        <v>273</v>
      </c>
      <c r="F82" s="42" t="s">
        <v>3</v>
      </c>
      <c r="G82" s="43" t="s">
        <v>150</v>
      </c>
      <c r="H82" s="54">
        <v>65.549999999999997</v>
      </c>
      <c r="I82" s="55">
        <f>ROUND(0,2)</f>
        <v>0</v>
      </c>
      <c r="J82" s="56">
        <f>ROUND(I82*H82,2)</f>
        <v>0</v>
      </c>
      <c r="K82" s="57">
        <v>0.20999999999999999</v>
      </c>
      <c r="L82" s="58">
        <f>IF(ISNUMBER(K82),ROUND(J82*(K82+1),2),0)</f>
        <v>0</v>
      </c>
      <c r="M82" s="12"/>
      <c r="N82" s="2"/>
      <c r="O82" s="2"/>
      <c r="P82" s="2"/>
      <c r="Q82" s="33">
        <f>IF(ISNUMBER(K82),IF(H82&gt;0,IF(I82&gt;0,J82,0),0),0)</f>
        <v>0</v>
      </c>
      <c r="R82" s="27">
        <f>IF(ISNUMBER(K82)=FALSE,J82,0)</f>
        <v>0</v>
      </c>
    </row>
    <row r="83">
      <c r="A83" s="9"/>
      <c r="B83" s="48" t="s">
        <v>48</v>
      </c>
      <c r="C83" s="1"/>
      <c r="D83" s="1"/>
      <c r="E83" s="49" t="s">
        <v>421</v>
      </c>
      <c r="F83" s="1"/>
      <c r="G83" s="1"/>
      <c r="H83" s="40"/>
      <c r="I83" s="1"/>
      <c r="J83" s="40"/>
      <c r="K83" s="1"/>
      <c r="L83" s="1"/>
      <c r="M83" s="12"/>
      <c r="N83" s="2"/>
      <c r="O83" s="2"/>
      <c r="P83" s="2"/>
      <c r="Q83" s="2"/>
    </row>
    <row r="84">
      <c r="A84" s="9"/>
      <c r="B84" s="48" t="s">
        <v>50</v>
      </c>
      <c r="C84" s="1"/>
      <c r="D84" s="1"/>
      <c r="E84" s="49" t="s">
        <v>422</v>
      </c>
      <c r="F84" s="1"/>
      <c r="G84" s="1"/>
      <c r="H84" s="40"/>
      <c r="I84" s="1"/>
      <c r="J84" s="40"/>
      <c r="K84" s="1"/>
      <c r="L84" s="1"/>
      <c r="M84" s="12"/>
      <c r="N84" s="2"/>
      <c r="O84" s="2"/>
      <c r="P84" s="2"/>
      <c r="Q84" s="2"/>
    </row>
    <row r="85">
      <c r="A85" s="9"/>
      <c r="B85" s="48" t="s">
        <v>52</v>
      </c>
      <c r="C85" s="1"/>
      <c r="D85" s="1"/>
      <c r="E85" s="49" t="s">
        <v>276</v>
      </c>
      <c r="F85" s="1"/>
      <c r="G85" s="1"/>
      <c r="H85" s="40"/>
      <c r="I85" s="1"/>
      <c r="J85" s="40"/>
      <c r="K85" s="1"/>
      <c r="L85" s="1"/>
      <c r="M85" s="12"/>
      <c r="N85" s="2"/>
      <c r="O85" s="2"/>
      <c r="P85" s="2"/>
      <c r="Q85" s="2"/>
    </row>
    <row r="86" thickBot="1">
      <c r="A86" s="9"/>
      <c r="B86" s="50" t="s">
        <v>54</v>
      </c>
      <c r="C86" s="51"/>
      <c r="D86" s="51"/>
      <c r="E86" s="52" t="s">
        <v>55</v>
      </c>
      <c r="F86" s="51"/>
      <c r="G86" s="51"/>
      <c r="H86" s="53"/>
      <c r="I86" s="51"/>
      <c r="J86" s="53"/>
      <c r="K86" s="51"/>
      <c r="L86" s="51"/>
      <c r="M86" s="12"/>
      <c r="N86" s="2"/>
      <c r="O86" s="2"/>
      <c r="P86" s="2"/>
      <c r="Q86" s="2"/>
    </row>
    <row r="87" thickTop="1">
      <c r="A87" s="9"/>
      <c r="B87" s="41">
        <v>11</v>
      </c>
      <c r="C87" s="42" t="s">
        <v>291</v>
      </c>
      <c r="D87" s="42" t="s">
        <v>3</v>
      </c>
      <c r="E87" s="42" t="s">
        <v>292</v>
      </c>
      <c r="F87" s="42" t="s">
        <v>3</v>
      </c>
      <c r="G87" s="43" t="s">
        <v>150</v>
      </c>
      <c r="H87" s="54">
        <v>6</v>
      </c>
      <c r="I87" s="55">
        <f>ROUND(0,2)</f>
        <v>0</v>
      </c>
      <c r="J87" s="56">
        <f>ROUND(I87*H87,2)</f>
        <v>0</v>
      </c>
      <c r="K87" s="57">
        <v>0.20999999999999999</v>
      </c>
      <c r="L87" s="58">
        <f>IF(ISNUMBER(K87),ROUND(J87*(K87+1),2),0)</f>
        <v>0</v>
      </c>
      <c r="M87" s="12"/>
      <c r="N87" s="2"/>
      <c r="O87" s="2"/>
      <c r="P87" s="2"/>
      <c r="Q87" s="33">
        <f>IF(ISNUMBER(K87),IF(H87&gt;0,IF(I87&gt;0,J87,0),0),0)</f>
        <v>0</v>
      </c>
      <c r="R87" s="27">
        <f>IF(ISNUMBER(K87)=FALSE,J87,0)</f>
        <v>0</v>
      </c>
    </row>
    <row r="88">
      <c r="A88" s="9"/>
      <c r="B88" s="48" t="s">
        <v>48</v>
      </c>
      <c r="C88" s="1"/>
      <c r="D88" s="1"/>
      <c r="E88" s="49" t="s">
        <v>293</v>
      </c>
      <c r="F88" s="1"/>
      <c r="G88" s="1"/>
      <c r="H88" s="40"/>
      <c r="I88" s="1"/>
      <c r="J88" s="40"/>
      <c r="K88" s="1"/>
      <c r="L88" s="1"/>
      <c r="M88" s="12"/>
      <c r="N88" s="2"/>
      <c r="O88" s="2"/>
      <c r="P88" s="2"/>
      <c r="Q88" s="2"/>
    </row>
    <row r="89">
      <c r="A89" s="9"/>
      <c r="B89" s="48" t="s">
        <v>50</v>
      </c>
      <c r="C89" s="1"/>
      <c r="D89" s="1"/>
      <c r="E89" s="49" t="s">
        <v>407</v>
      </c>
      <c r="F89" s="1"/>
      <c r="G89" s="1"/>
      <c r="H89" s="40"/>
      <c r="I89" s="1"/>
      <c r="J89" s="40"/>
      <c r="K89" s="1"/>
      <c r="L89" s="1"/>
      <c r="M89" s="12"/>
      <c r="N89" s="2"/>
      <c r="O89" s="2"/>
      <c r="P89" s="2"/>
      <c r="Q89" s="2"/>
    </row>
    <row r="90">
      <c r="A90" s="9"/>
      <c r="B90" s="48" t="s">
        <v>52</v>
      </c>
      <c r="C90" s="1"/>
      <c r="D90" s="1"/>
      <c r="E90" s="49" t="s">
        <v>294</v>
      </c>
      <c r="F90" s="1"/>
      <c r="G90" s="1"/>
      <c r="H90" s="40"/>
      <c r="I90" s="1"/>
      <c r="J90" s="40"/>
      <c r="K90" s="1"/>
      <c r="L90" s="1"/>
      <c r="M90" s="12"/>
      <c r="N90" s="2"/>
      <c r="O90" s="2"/>
      <c r="P90" s="2"/>
      <c r="Q90" s="2"/>
    </row>
    <row r="91" thickBot="1">
      <c r="A91" s="9"/>
      <c r="B91" s="50" t="s">
        <v>54</v>
      </c>
      <c r="C91" s="51"/>
      <c r="D91" s="51"/>
      <c r="E91" s="52" t="s">
        <v>55</v>
      </c>
      <c r="F91" s="51"/>
      <c r="G91" s="51"/>
      <c r="H91" s="53"/>
      <c r="I91" s="51"/>
      <c r="J91" s="53"/>
      <c r="K91" s="51"/>
      <c r="L91" s="51"/>
      <c r="M91" s="12"/>
      <c r="N91" s="2"/>
      <c r="O91" s="2"/>
      <c r="P91" s="2"/>
      <c r="Q91" s="2"/>
    </row>
    <row r="92" thickTop="1">
      <c r="A92" s="9"/>
      <c r="B92" s="41">
        <v>13</v>
      </c>
      <c r="C92" s="42" t="s">
        <v>423</v>
      </c>
      <c r="D92" s="42" t="s">
        <v>3</v>
      </c>
      <c r="E92" s="42" t="s">
        <v>424</v>
      </c>
      <c r="F92" s="42" t="s">
        <v>3</v>
      </c>
      <c r="G92" s="43" t="s">
        <v>112</v>
      </c>
      <c r="H92" s="54">
        <v>237</v>
      </c>
      <c r="I92" s="55">
        <f>ROUND(0,2)</f>
        <v>0</v>
      </c>
      <c r="J92" s="56">
        <f>ROUND(I92*H92,2)</f>
        <v>0</v>
      </c>
      <c r="K92" s="57">
        <v>0.20999999999999999</v>
      </c>
      <c r="L92" s="58">
        <f>IF(ISNUMBER(K92),ROUND(J92*(K92+1),2),0)</f>
        <v>0</v>
      </c>
      <c r="M92" s="12"/>
      <c r="N92" s="2"/>
      <c r="O92" s="2"/>
      <c r="P92" s="2"/>
      <c r="Q92" s="33">
        <f>IF(ISNUMBER(K92),IF(H92&gt;0,IF(I92&gt;0,J92,0),0),0)</f>
        <v>0</v>
      </c>
      <c r="R92" s="27">
        <f>IF(ISNUMBER(K92)=FALSE,J92,0)</f>
        <v>0</v>
      </c>
    </row>
    <row r="93">
      <c r="A93" s="9"/>
      <c r="B93" s="48" t="s">
        <v>48</v>
      </c>
      <c r="C93" s="1"/>
      <c r="D93" s="1"/>
      <c r="E93" s="49" t="s">
        <v>425</v>
      </c>
      <c r="F93" s="1"/>
      <c r="G93" s="1"/>
      <c r="H93" s="40"/>
      <c r="I93" s="1"/>
      <c r="J93" s="40"/>
      <c r="K93" s="1"/>
      <c r="L93" s="1"/>
      <c r="M93" s="12"/>
      <c r="N93" s="2"/>
      <c r="O93" s="2"/>
      <c r="P93" s="2"/>
      <c r="Q93" s="2"/>
    </row>
    <row r="94">
      <c r="A94" s="9"/>
      <c r="B94" s="48" t="s">
        <v>50</v>
      </c>
      <c r="C94" s="1"/>
      <c r="D94" s="1"/>
      <c r="E94" s="49" t="s">
        <v>426</v>
      </c>
      <c r="F94" s="1"/>
      <c r="G94" s="1"/>
      <c r="H94" s="40"/>
      <c r="I94" s="1"/>
      <c r="J94" s="40"/>
      <c r="K94" s="1"/>
      <c r="L94" s="1"/>
      <c r="M94" s="12"/>
      <c r="N94" s="2"/>
      <c r="O94" s="2"/>
      <c r="P94" s="2"/>
      <c r="Q94" s="2"/>
    </row>
    <row r="95">
      <c r="A95" s="9"/>
      <c r="B95" s="48" t="s">
        <v>52</v>
      </c>
      <c r="C95" s="1"/>
      <c r="D95" s="1"/>
      <c r="E95" s="49" t="s">
        <v>427</v>
      </c>
      <c r="F95" s="1"/>
      <c r="G95" s="1"/>
      <c r="H95" s="40"/>
      <c r="I95" s="1"/>
      <c r="J95" s="40"/>
      <c r="K95" s="1"/>
      <c r="L95" s="1"/>
      <c r="M95" s="12"/>
      <c r="N95" s="2"/>
      <c r="O95" s="2"/>
      <c r="P95" s="2"/>
      <c r="Q95" s="2"/>
    </row>
    <row r="96" thickBot="1">
      <c r="A96" s="9"/>
      <c r="B96" s="50" t="s">
        <v>54</v>
      </c>
      <c r="C96" s="51"/>
      <c r="D96" s="51"/>
      <c r="E96" s="52" t="s">
        <v>55</v>
      </c>
      <c r="F96" s="51"/>
      <c r="G96" s="51"/>
      <c r="H96" s="53"/>
      <c r="I96" s="51"/>
      <c r="J96" s="53"/>
      <c r="K96" s="51"/>
      <c r="L96" s="51"/>
      <c r="M96" s="12"/>
      <c r="N96" s="2"/>
      <c r="O96" s="2"/>
      <c r="P96" s="2"/>
      <c r="Q96" s="2"/>
    </row>
    <row r="97" thickTop="1">
      <c r="A97" s="9"/>
      <c r="B97" s="41" t="s">
        <v>3</v>
      </c>
      <c r="C97" s="42" t="s">
        <v>428</v>
      </c>
      <c r="D97" s="42" t="s">
        <v>3</v>
      </c>
      <c r="E97" s="42" t="s">
        <v>429</v>
      </c>
      <c r="F97" s="42" t="s">
        <v>3</v>
      </c>
      <c r="G97" s="43" t="s">
        <v>112</v>
      </c>
      <c r="H97" s="54">
        <v>237</v>
      </c>
      <c r="I97" s="55">
        <f>ROUND(0,2)</f>
        <v>0</v>
      </c>
      <c r="J97" s="56">
        <f>ROUND(I97*H97,2)</f>
        <v>0</v>
      </c>
      <c r="K97" s="57">
        <v>0.20999999999999999</v>
      </c>
      <c r="L97" s="58">
        <f>IF(ISNUMBER(K97),ROUND(J97*(K97+1),2),0)</f>
        <v>0</v>
      </c>
      <c r="M97" s="12"/>
      <c r="N97" s="2"/>
      <c r="O97" s="2"/>
      <c r="P97" s="2"/>
      <c r="Q97" s="33">
        <f>IF(ISNUMBER(K97),IF(H97&gt;0,IF(I97&gt;0,J97,0),0),0)</f>
        <v>0</v>
      </c>
      <c r="R97" s="27">
        <f>IF(ISNUMBER(K97)=FALSE,J97,0)</f>
        <v>0</v>
      </c>
    </row>
    <row r="98">
      <c r="A98" s="9"/>
      <c r="B98" s="48" t="s">
        <v>48</v>
      </c>
      <c r="C98" s="1"/>
      <c r="D98" s="1"/>
      <c r="E98" s="49" t="s">
        <v>430</v>
      </c>
      <c r="F98" s="1"/>
      <c r="G98" s="1"/>
      <c r="H98" s="40"/>
      <c r="I98" s="1"/>
      <c r="J98" s="40"/>
      <c r="K98" s="1"/>
      <c r="L98" s="1"/>
      <c r="M98" s="12"/>
      <c r="N98" s="2"/>
      <c r="O98" s="2"/>
      <c r="P98" s="2"/>
      <c r="Q98" s="2"/>
    </row>
    <row r="99">
      <c r="A99" s="9"/>
      <c r="B99" s="48" t="s">
        <v>50</v>
      </c>
      <c r="C99" s="1"/>
      <c r="D99" s="1"/>
      <c r="E99" s="49" t="s">
        <v>431</v>
      </c>
      <c r="F99" s="1"/>
      <c r="G99" s="1"/>
      <c r="H99" s="40"/>
      <c r="I99" s="1"/>
      <c r="J99" s="40"/>
      <c r="K99" s="1"/>
      <c r="L99" s="1"/>
      <c r="M99" s="12"/>
      <c r="N99" s="2"/>
      <c r="O99" s="2"/>
      <c r="P99" s="2"/>
      <c r="Q99" s="2"/>
    </row>
    <row r="100">
      <c r="A100" s="9"/>
      <c r="B100" s="48" t="s">
        <v>52</v>
      </c>
      <c r="C100" s="1"/>
      <c r="D100" s="1"/>
      <c r="E100" s="49" t="s">
        <v>432</v>
      </c>
      <c r="F100" s="1"/>
      <c r="G100" s="1"/>
      <c r="H100" s="40"/>
      <c r="I100" s="1"/>
      <c r="J100" s="40"/>
      <c r="K100" s="1"/>
      <c r="L100" s="1"/>
      <c r="M100" s="12"/>
      <c r="N100" s="2"/>
      <c r="O100" s="2"/>
      <c r="P100" s="2"/>
      <c r="Q100" s="2"/>
    </row>
    <row r="101" thickBot="1">
      <c r="A101" s="9"/>
      <c r="B101" s="50" t="s">
        <v>54</v>
      </c>
      <c r="C101" s="51"/>
      <c r="D101" s="51"/>
      <c r="E101" s="52" t="s">
        <v>55</v>
      </c>
      <c r="F101" s="51"/>
      <c r="G101" s="51"/>
      <c r="H101" s="53"/>
      <c r="I101" s="51"/>
      <c r="J101" s="53"/>
      <c r="K101" s="51"/>
      <c r="L101" s="51"/>
      <c r="M101" s="12"/>
      <c r="N101" s="2"/>
      <c r="O101" s="2"/>
      <c r="P101" s="2"/>
      <c r="Q101" s="2"/>
    </row>
    <row r="102" thickTop="1">
      <c r="A102" s="9"/>
      <c r="B102" s="41">
        <v>15</v>
      </c>
      <c r="C102" s="42" t="s">
        <v>314</v>
      </c>
      <c r="D102" s="42" t="s">
        <v>3</v>
      </c>
      <c r="E102" s="42" t="s">
        <v>315</v>
      </c>
      <c r="F102" s="42" t="s">
        <v>3</v>
      </c>
      <c r="G102" s="43" t="s">
        <v>112</v>
      </c>
      <c r="H102" s="54">
        <v>57</v>
      </c>
      <c r="I102" s="55">
        <f>ROUND(0,2)</f>
        <v>0</v>
      </c>
      <c r="J102" s="56">
        <f>ROUND(I102*H102,2)</f>
        <v>0</v>
      </c>
      <c r="K102" s="57">
        <v>0.20999999999999999</v>
      </c>
      <c r="L102" s="58">
        <f>IF(ISNUMBER(K102),ROUND(J102*(K102+1),2),0)</f>
        <v>0</v>
      </c>
      <c r="M102" s="12"/>
      <c r="N102" s="2"/>
      <c r="O102" s="2"/>
      <c r="P102" s="2"/>
      <c r="Q102" s="33">
        <f>IF(ISNUMBER(K102),IF(H102&gt;0,IF(I102&gt;0,J102,0),0),0)</f>
        <v>0</v>
      </c>
      <c r="R102" s="27">
        <f>IF(ISNUMBER(K102)=FALSE,J102,0)</f>
        <v>0</v>
      </c>
    </row>
    <row r="103">
      <c r="A103" s="9"/>
      <c r="B103" s="48" t="s">
        <v>48</v>
      </c>
      <c r="C103" s="1"/>
      <c r="D103" s="1"/>
      <c r="E103" s="49" t="s">
        <v>433</v>
      </c>
      <c r="F103" s="1"/>
      <c r="G103" s="1"/>
      <c r="H103" s="40"/>
      <c r="I103" s="1"/>
      <c r="J103" s="40"/>
      <c r="K103" s="1"/>
      <c r="L103" s="1"/>
      <c r="M103" s="12"/>
      <c r="N103" s="2"/>
      <c r="O103" s="2"/>
      <c r="P103" s="2"/>
      <c r="Q103" s="2"/>
    </row>
    <row r="104">
      <c r="A104" s="9"/>
      <c r="B104" s="48" t="s">
        <v>50</v>
      </c>
      <c r="C104" s="1"/>
      <c r="D104" s="1"/>
      <c r="E104" s="49" t="s">
        <v>434</v>
      </c>
      <c r="F104" s="1"/>
      <c r="G104" s="1"/>
      <c r="H104" s="40"/>
      <c r="I104" s="1"/>
      <c r="J104" s="40"/>
      <c r="K104" s="1"/>
      <c r="L104" s="1"/>
      <c r="M104" s="12"/>
      <c r="N104" s="2"/>
      <c r="O104" s="2"/>
      <c r="P104" s="2"/>
      <c r="Q104" s="2"/>
    </row>
    <row r="105">
      <c r="A105" s="9"/>
      <c r="B105" s="48" t="s">
        <v>52</v>
      </c>
      <c r="C105" s="1"/>
      <c r="D105" s="1"/>
      <c r="E105" s="49" t="s">
        <v>313</v>
      </c>
      <c r="F105" s="1"/>
      <c r="G105" s="1"/>
      <c r="H105" s="40"/>
      <c r="I105" s="1"/>
      <c r="J105" s="40"/>
      <c r="K105" s="1"/>
      <c r="L105" s="1"/>
      <c r="M105" s="12"/>
      <c r="N105" s="2"/>
      <c r="O105" s="2"/>
      <c r="P105" s="2"/>
      <c r="Q105" s="2"/>
    </row>
    <row r="106" thickBot="1">
      <c r="A106" s="9"/>
      <c r="B106" s="50" t="s">
        <v>54</v>
      </c>
      <c r="C106" s="51"/>
      <c r="D106" s="51"/>
      <c r="E106" s="52" t="s">
        <v>55</v>
      </c>
      <c r="F106" s="51"/>
      <c r="G106" s="51"/>
      <c r="H106" s="53"/>
      <c r="I106" s="51"/>
      <c r="J106" s="53"/>
      <c r="K106" s="51"/>
      <c r="L106" s="51"/>
      <c r="M106" s="12"/>
      <c r="N106" s="2"/>
      <c r="O106" s="2"/>
      <c r="P106" s="2"/>
      <c r="Q106" s="2"/>
    </row>
    <row r="107" thickTop="1" thickBot="1" ht="25" customHeight="1">
      <c r="A107" s="9"/>
      <c r="B107" s="1"/>
      <c r="C107" s="59">
        <v>5</v>
      </c>
      <c r="D107" s="1"/>
      <c r="E107" s="59" t="s">
        <v>157</v>
      </c>
      <c r="F107" s="1"/>
      <c r="G107" s="60" t="s">
        <v>93</v>
      </c>
      <c r="H107" s="61">
        <f>J77+J82+J87+J92+J97+J102</f>
        <v>0</v>
      </c>
      <c r="I107" s="60" t="s">
        <v>94</v>
      </c>
      <c r="J107" s="62">
        <f>(L107-H107)</f>
        <v>0</v>
      </c>
      <c r="K107" s="60" t="s">
        <v>95</v>
      </c>
      <c r="L107" s="63">
        <f>L77+L82+L87+L92+L97+L102</f>
        <v>0</v>
      </c>
      <c r="M107" s="12"/>
      <c r="N107" s="2"/>
      <c r="O107" s="2"/>
      <c r="P107" s="2"/>
      <c r="Q107" s="33">
        <f>0+Q77+Q82+Q87+Q92+Q97+Q102</f>
        <v>0</v>
      </c>
      <c r="R107" s="27">
        <f>0+R77+R82+R87+R92+R97+R102</f>
        <v>0</v>
      </c>
      <c r="S107" s="64">
        <f>Q107*(1+J107)+R107</f>
        <v>0</v>
      </c>
    </row>
    <row r="108" thickTop="1" thickBot="1" ht="25" customHeight="1">
      <c r="A108" s="9"/>
      <c r="B108" s="65"/>
      <c r="C108" s="65"/>
      <c r="D108" s="65"/>
      <c r="E108" s="65"/>
      <c r="F108" s="65"/>
      <c r="G108" s="66" t="s">
        <v>96</v>
      </c>
      <c r="H108" s="67">
        <f>J77+J82+J87+J92+J97+J102</f>
        <v>0</v>
      </c>
      <c r="I108" s="66" t="s">
        <v>97</v>
      </c>
      <c r="J108" s="68">
        <f>0+J107</f>
        <v>0</v>
      </c>
      <c r="K108" s="66" t="s">
        <v>98</v>
      </c>
      <c r="L108" s="69">
        <f>L77+L82+L87+L92+L97+L102</f>
        <v>0</v>
      </c>
      <c r="M108" s="12"/>
      <c r="N108" s="2"/>
      <c r="O108" s="2"/>
      <c r="P108" s="2"/>
      <c r="Q108" s="2"/>
    </row>
    <row r="109" ht="40" customHeight="1">
      <c r="A109" s="9"/>
      <c r="B109" s="73" t="s">
        <v>435</v>
      </c>
      <c r="C109" s="1"/>
      <c r="D109" s="1"/>
      <c r="E109" s="1"/>
      <c r="F109" s="1"/>
      <c r="G109" s="1"/>
      <c r="H109" s="40"/>
      <c r="I109" s="1"/>
      <c r="J109" s="40"/>
      <c r="K109" s="1"/>
      <c r="L109" s="1"/>
      <c r="M109" s="12"/>
      <c r="N109" s="2"/>
      <c r="O109" s="2"/>
      <c r="P109" s="2"/>
      <c r="Q109" s="2"/>
    </row>
    <row r="110">
      <c r="A110" s="9"/>
      <c r="B110" s="41">
        <v>16</v>
      </c>
      <c r="C110" s="42" t="s">
        <v>436</v>
      </c>
      <c r="D110" s="42" t="s">
        <v>3</v>
      </c>
      <c r="E110" s="42" t="s">
        <v>437</v>
      </c>
      <c r="F110" s="42" t="s">
        <v>3</v>
      </c>
      <c r="G110" s="43" t="s">
        <v>112</v>
      </c>
      <c r="H110" s="44">
        <v>16</v>
      </c>
      <c r="I110" s="25">
        <f>ROUND(0,2)</f>
        <v>0</v>
      </c>
      <c r="J110" s="45">
        <f>ROUND(I110*H110,2)</f>
        <v>0</v>
      </c>
      <c r="K110" s="46">
        <v>0.20999999999999999</v>
      </c>
      <c r="L110" s="47">
        <f>IF(ISNUMBER(K110),ROUND(J110*(K110+1),2),0)</f>
        <v>0</v>
      </c>
      <c r="M110" s="12"/>
      <c r="N110" s="2"/>
      <c r="O110" s="2"/>
      <c r="P110" s="2"/>
      <c r="Q110" s="33">
        <f>IF(ISNUMBER(K110),IF(H110&gt;0,IF(I110&gt;0,J110,0),0),0)</f>
        <v>0</v>
      </c>
      <c r="R110" s="27">
        <f>IF(ISNUMBER(K110)=FALSE,J110,0)</f>
        <v>0</v>
      </c>
    </row>
    <row r="111">
      <c r="A111" s="9"/>
      <c r="B111" s="48" t="s">
        <v>48</v>
      </c>
      <c r="C111" s="1"/>
      <c r="D111" s="1"/>
      <c r="E111" s="49" t="s">
        <v>438</v>
      </c>
      <c r="F111" s="1"/>
      <c r="G111" s="1"/>
      <c r="H111" s="40"/>
      <c r="I111" s="1"/>
      <c r="J111" s="40"/>
      <c r="K111" s="1"/>
      <c r="L111" s="1"/>
      <c r="M111" s="12"/>
      <c r="N111" s="2"/>
      <c r="O111" s="2"/>
      <c r="P111" s="2"/>
      <c r="Q111" s="2"/>
    </row>
    <row r="112">
      <c r="A112" s="9"/>
      <c r="B112" s="48" t="s">
        <v>50</v>
      </c>
      <c r="C112" s="1"/>
      <c r="D112" s="1"/>
      <c r="E112" s="49" t="s">
        <v>439</v>
      </c>
      <c r="F112" s="1"/>
      <c r="G112" s="1"/>
      <c r="H112" s="40"/>
      <c r="I112" s="1"/>
      <c r="J112" s="40"/>
      <c r="K112" s="1"/>
      <c r="L112" s="1"/>
      <c r="M112" s="12"/>
      <c r="N112" s="2"/>
      <c r="O112" s="2"/>
      <c r="P112" s="2"/>
      <c r="Q112" s="2"/>
    </row>
    <row r="113">
      <c r="A113" s="9"/>
      <c r="B113" s="48" t="s">
        <v>52</v>
      </c>
      <c r="C113" s="1"/>
      <c r="D113" s="1"/>
      <c r="E113" s="49" t="s">
        <v>440</v>
      </c>
      <c r="F113" s="1"/>
      <c r="G113" s="1"/>
      <c r="H113" s="40"/>
      <c r="I113" s="1"/>
      <c r="J113" s="40"/>
      <c r="K113" s="1"/>
      <c r="L113" s="1"/>
      <c r="M113" s="12"/>
      <c r="N113" s="2"/>
      <c r="O113" s="2"/>
      <c r="P113" s="2"/>
      <c r="Q113" s="2"/>
    </row>
    <row r="114" thickBot="1">
      <c r="A114" s="9"/>
      <c r="B114" s="50" t="s">
        <v>54</v>
      </c>
      <c r="C114" s="51"/>
      <c r="D114" s="51"/>
      <c r="E114" s="52" t="s">
        <v>55</v>
      </c>
      <c r="F114" s="51"/>
      <c r="G114" s="51"/>
      <c r="H114" s="53"/>
      <c r="I114" s="51"/>
      <c r="J114" s="53"/>
      <c r="K114" s="51"/>
      <c r="L114" s="51"/>
      <c r="M114" s="12"/>
      <c r="N114" s="2"/>
      <c r="O114" s="2"/>
      <c r="P114" s="2"/>
      <c r="Q114" s="2"/>
    </row>
    <row r="115" thickTop="1" thickBot="1" ht="25" customHeight="1">
      <c r="A115" s="9"/>
      <c r="B115" s="1"/>
      <c r="C115" s="59">
        <v>7</v>
      </c>
      <c r="D115" s="1"/>
      <c r="E115" s="59" t="s">
        <v>400</v>
      </c>
      <c r="F115" s="1"/>
      <c r="G115" s="60" t="s">
        <v>93</v>
      </c>
      <c r="H115" s="61">
        <f>0+J110</f>
        <v>0</v>
      </c>
      <c r="I115" s="60" t="s">
        <v>94</v>
      </c>
      <c r="J115" s="62">
        <f>(L115-H115)</f>
        <v>0</v>
      </c>
      <c r="K115" s="60" t="s">
        <v>95</v>
      </c>
      <c r="L115" s="63">
        <f>0+L110</f>
        <v>0</v>
      </c>
      <c r="M115" s="12"/>
      <c r="N115" s="2"/>
      <c r="O115" s="2"/>
      <c r="P115" s="2"/>
      <c r="Q115" s="33">
        <f>0+Q110</f>
        <v>0</v>
      </c>
      <c r="R115" s="27">
        <f>0+R110</f>
        <v>0</v>
      </c>
      <c r="S115" s="64">
        <f>Q115*(1+J115)+R115</f>
        <v>0</v>
      </c>
    </row>
    <row r="116" thickTop="1" thickBot="1" ht="25" customHeight="1">
      <c r="A116" s="9"/>
      <c r="B116" s="65"/>
      <c r="C116" s="65"/>
      <c r="D116" s="65"/>
      <c r="E116" s="65"/>
      <c r="F116" s="65"/>
      <c r="G116" s="66" t="s">
        <v>96</v>
      </c>
      <c r="H116" s="67">
        <f>0+J110</f>
        <v>0</v>
      </c>
      <c r="I116" s="66" t="s">
        <v>97</v>
      </c>
      <c r="J116" s="68">
        <f>0+J115</f>
        <v>0</v>
      </c>
      <c r="K116" s="66" t="s">
        <v>98</v>
      </c>
      <c r="L116" s="69">
        <f>0+L110</f>
        <v>0</v>
      </c>
      <c r="M116" s="12"/>
      <c r="N116" s="2"/>
      <c r="O116" s="2"/>
      <c r="P116" s="2"/>
      <c r="Q116" s="2"/>
    </row>
    <row r="117" ht="40" customHeight="1">
      <c r="A117" s="9"/>
      <c r="B117" s="73" t="s">
        <v>323</v>
      </c>
      <c r="C117" s="1"/>
      <c r="D117" s="1"/>
      <c r="E117" s="1"/>
      <c r="F117" s="1"/>
      <c r="G117" s="1"/>
      <c r="H117" s="40"/>
      <c r="I117" s="1"/>
      <c r="J117" s="40"/>
      <c r="K117" s="1"/>
      <c r="L117" s="1"/>
      <c r="M117" s="12"/>
      <c r="N117" s="2"/>
      <c r="O117" s="2"/>
      <c r="P117" s="2"/>
      <c r="Q117" s="2"/>
    </row>
    <row r="118">
      <c r="A118" s="9"/>
      <c r="B118" s="41">
        <v>17</v>
      </c>
      <c r="C118" s="42" t="s">
        <v>441</v>
      </c>
      <c r="D118" s="42" t="s">
        <v>3</v>
      </c>
      <c r="E118" s="42" t="s">
        <v>442</v>
      </c>
      <c r="F118" s="42" t="s">
        <v>3</v>
      </c>
      <c r="G118" s="43" t="s">
        <v>131</v>
      </c>
      <c r="H118" s="44">
        <v>28</v>
      </c>
      <c r="I118" s="25">
        <f>ROUND(0,2)</f>
        <v>0</v>
      </c>
      <c r="J118" s="45">
        <f>ROUND(I118*H118,2)</f>
        <v>0</v>
      </c>
      <c r="K118" s="46">
        <v>0.20999999999999999</v>
      </c>
      <c r="L118" s="47">
        <f>IF(ISNUMBER(K118),ROUND(J118*(K118+1),2),0)</f>
        <v>0</v>
      </c>
      <c r="M118" s="12"/>
      <c r="N118" s="2"/>
      <c r="O118" s="2"/>
      <c r="P118" s="2"/>
      <c r="Q118" s="33">
        <f>IF(ISNUMBER(K118),IF(H118&gt;0,IF(I118&gt;0,J118,0),0),0)</f>
        <v>0</v>
      </c>
      <c r="R118" s="27">
        <f>IF(ISNUMBER(K118)=FALSE,J118,0)</f>
        <v>0</v>
      </c>
    </row>
    <row r="119">
      <c r="A119" s="9"/>
      <c r="B119" s="48" t="s">
        <v>48</v>
      </c>
      <c r="C119" s="1"/>
      <c r="D119" s="1"/>
      <c r="E119" s="49" t="s">
        <v>443</v>
      </c>
      <c r="F119" s="1"/>
      <c r="G119" s="1"/>
      <c r="H119" s="40"/>
      <c r="I119" s="1"/>
      <c r="J119" s="40"/>
      <c r="K119" s="1"/>
      <c r="L119" s="1"/>
      <c r="M119" s="12"/>
      <c r="N119" s="2"/>
      <c r="O119" s="2"/>
      <c r="P119" s="2"/>
      <c r="Q119" s="2"/>
    </row>
    <row r="120">
      <c r="A120" s="9"/>
      <c r="B120" s="48" t="s">
        <v>50</v>
      </c>
      <c r="C120" s="1"/>
      <c r="D120" s="1"/>
      <c r="E120" s="49" t="s">
        <v>444</v>
      </c>
      <c r="F120" s="1"/>
      <c r="G120" s="1"/>
      <c r="H120" s="40"/>
      <c r="I120" s="1"/>
      <c r="J120" s="40"/>
      <c r="K120" s="1"/>
      <c r="L120" s="1"/>
      <c r="M120" s="12"/>
      <c r="N120" s="2"/>
      <c r="O120" s="2"/>
      <c r="P120" s="2"/>
      <c r="Q120" s="2"/>
    </row>
    <row r="121">
      <c r="A121" s="9"/>
      <c r="B121" s="48" t="s">
        <v>52</v>
      </c>
      <c r="C121" s="1"/>
      <c r="D121" s="1"/>
      <c r="E121" s="49" t="s">
        <v>445</v>
      </c>
      <c r="F121" s="1"/>
      <c r="G121" s="1"/>
      <c r="H121" s="40"/>
      <c r="I121" s="1"/>
      <c r="J121" s="40"/>
      <c r="K121" s="1"/>
      <c r="L121" s="1"/>
      <c r="M121" s="12"/>
      <c r="N121" s="2"/>
      <c r="O121" s="2"/>
      <c r="P121" s="2"/>
      <c r="Q121" s="2"/>
    </row>
    <row r="122" thickBot="1">
      <c r="A122" s="9"/>
      <c r="B122" s="50" t="s">
        <v>54</v>
      </c>
      <c r="C122" s="51"/>
      <c r="D122" s="51"/>
      <c r="E122" s="52" t="s">
        <v>55</v>
      </c>
      <c r="F122" s="51"/>
      <c r="G122" s="51"/>
      <c r="H122" s="53"/>
      <c r="I122" s="51"/>
      <c r="J122" s="53"/>
      <c r="K122" s="51"/>
      <c r="L122" s="51"/>
      <c r="M122" s="12"/>
      <c r="N122" s="2"/>
      <c r="O122" s="2"/>
      <c r="P122" s="2"/>
      <c r="Q122" s="2"/>
    </row>
    <row r="123" thickTop="1" thickBot="1" ht="25" customHeight="1">
      <c r="A123" s="9"/>
      <c r="B123" s="1"/>
      <c r="C123" s="59">
        <v>8</v>
      </c>
      <c r="D123" s="1"/>
      <c r="E123" s="59" t="s">
        <v>158</v>
      </c>
      <c r="F123" s="1"/>
      <c r="G123" s="60" t="s">
        <v>93</v>
      </c>
      <c r="H123" s="61">
        <f>0+J118</f>
        <v>0</v>
      </c>
      <c r="I123" s="60" t="s">
        <v>94</v>
      </c>
      <c r="J123" s="62">
        <f>(L123-H123)</f>
        <v>0</v>
      </c>
      <c r="K123" s="60" t="s">
        <v>95</v>
      </c>
      <c r="L123" s="63">
        <f>0+L118</f>
        <v>0</v>
      </c>
      <c r="M123" s="12"/>
      <c r="N123" s="2"/>
      <c r="O123" s="2"/>
      <c r="P123" s="2"/>
      <c r="Q123" s="33">
        <f>0+Q118</f>
        <v>0</v>
      </c>
      <c r="R123" s="27">
        <f>0+R118</f>
        <v>0</v>
      </c>
      <c r="S123" s="64">
        <f>Q123*(1+J123)+R123</f>
        <v>0</v>
      </c>
    </row>
    <row r="124" thickTop="1" thickBot="1" ht="25" customHeight="1">
      <c r="A124" s="9"/>
      <c r="B124" s="65"/>
      <c r="C124" s="65"/>
      <c r="D124" s="65"/>
      <c r="E124" s="65"/>
      <c r="F124" s="65"/>
      <c r="G124" s="66" t="s">
        <v>96</v>
      </c>
      <c r="H124" s="67">
        <f>0+J118</f>
        <v>0</v>
      </c>
      <c r="I124" s="66" t="s">
        <v>97</v>
      </c>
      <c r="J124" s="68">
        <f>0+J123</f>
        <v>0</v>
      </c>
      <c r="K124" s="66" t="s">
        <v>98</v>
      </c>
      <c r="L124" s="69">
        <f>0+L118</f>
        <v>0</v>
      </c>
      <c r="M124" s="12"/>
      <c r="N124" s="2"/>
      <c r="O124" s="2"/>
      <c r="P124" s="2"/>
      <c r="Q124" s="2"/>
    </row>
    <row r="125" ht="40" customHeight="1">
      <c r="A125" s="9"/>
      <c r="B125" s="73" t="s">
        <v>128</v>
      </c>
      <c r="C125" s="1"/>
      <c r="D125" s="1"/>
      <c r="E125" s="1"/>
      <c r="F125" s="1"/>
      <c r="G125" s="1"/>
      <c r="H125" s="40"/>
      <c r="I125" s="1"/>
      <c r="J125" s="40"/>
      <c r="K125" s="1"/>
      <c r="L125" s="1"/>
      <c r="M125" s="12"/>
      <c r="N125" s="2"/>
      <c r="O125" s="2"/>
      <c r="P125" s="2"/>
      <c r="Q125" s="2"/>
    </row>
    <row r="126">
      <c r="A126" s="9"/>
      <c r="B126" s="41">
        <v>18</v>
      </c>
      <c r="C126" s="42" t="s">
        <v>446</v>
      </c>
      <c r="D126" s="42" t="s">
        <v>3</v>
      </c>
      <c r="E126" s="42" t="s">
        <v>447</v>
      </c>
      <c r="F126" s="42" t="s">
        <v>3</v>
      </c>
      <c r="G126" s="43" t="s">
        <v>150</v>
      </c>
      <c r="H126" s="44">
        <v>1.8500000000000001</v>
      </c>
      <c r="I126" s="25">
        <f>ROUND(0,2)</f>
        <v>0</v>
      </c>
      <c r="J126" s="45">
        <f>ROUND(I126*H126,2)</f>
        <v>0</v>
      </c>
      <c r="K126" s="46">
        <v>0.20999999999999999</v>
      </c>
      <c r="L126" s="47">
        <f>IF(ISNUMBER(K126),ROUND(J126*(K126+1),2),0)</f>
        <v>0</v>
      </c>
      <c r="M126" s="12"/>
      <c r="N126" s="2"/>
      <c r="O126" s="2"/>
      <c r="P126" s="2"/>
      <c r="Q126" s="33">
        <f>IF(ISNUMBER(K126),IF(H126&gt;0,IF(I126&gt;0,J126,0),0),0)</f>
        <v>0</v>
      </c>
      <c r="R126" s="27">
        <f>IF(ISNUMBER(K126)=FALSE,J126,0)</f>
        <v>0</v>
      </c>
    </row>
    <row r="127">
      <c r="A127" s="9"/>
      <c r="B127" s="48" t="s">
        <v>48</v>
      </c>
      <c r="C127" s="1"/>
      <c r="D127" s="1"/>
      <c r="E127" s="49" t="s">
        <v>448</v>
      </c>
      <c r="F127" s="1"/>
      <c r="G127" s="1"/>
      <c r="H127" s="40"/>
      <c r="I127" s="1"/>
      <c r="J127" s="40"/>
      <c r="K127" s="1"/>
      <c r="L127" s="1"/>
      <c r="M127" s="12"/>
      <c r="N127" s="2"/>
      <c r="O127" s="2"/>
      <c r="P127" s="2"/>
      <c r="Q127" s="2"/>
    </row>
    <row r="128">
      <c r="A128" s="9"/>
      <c r="B128" s="48" t="s">
        <v>50</v>
      </c>
      <c r="C128" s="1"/>
      <c r="D128" s="1"/>
      <c r="E128" s="49" t="s">
        <v>449</v>
      </c>
      <c r="F128" s="1"/>
      <c r="G128" s="1"/>
      <c r="H128" s="40"/>
      <c r="I128" s="1"/>
      <c r="J128" s="40"/>
      <c r="K128" s="1"/>
      <c r="L128" s="1"/>
      <c r="M128" s="12"/>
      <c r="N128" s="2"/>
      <c r="O128" s="2"/>
      <c r="P128" s="2"/>
      <c r="Q128" s="2"/>
    </row>
    <row r="129">
      <c r="A129" s="9"/>
      <c r="B129" s="48" t="s">
        <v>52</v>
      </c>
      <c r="C129" s="1"/>
      <c r="D129" s="1"/>
      <c r="E129" s="49" t="s">
        <v>450</v>
      </c>
      <c r="F129" s="1"/>
      <c r="G129" s="1"/>
      <c r="H129" s="40"/>
      <c r="I129" s="1"/>
      <c r="J129" s="40"/>
      <c r="K129" s="1"/>
      <c r="L129" s="1"/>
      <c r="M129" s="12"/>
      <c r="N129" s="2"/>
      <c r="O129" s="2"/>
      <c r="P129" s="2"/>
      <c r="Q129" s="2"/>
    </row>
    <row r="130" thickBot="1">
      <c r="A130" s="9"/>
      <c r="B130" s="50" t="s">
        <v>54</v>
      </c>
      <c r="C130" s="51"/>
      <c r="D130" s="51"/>
      <c r="E130" s="52" t="s">
        <v>55</v>
      </c>
      <c r="F130" s="51"/>
      <c r="G130" s="51"/>
      <c r="H130" s="53"/>
      <c r="I130" s="51"/>
      <c r="J130" s="53"/>
      <c r="K130" s="51"/>
      <c r="L130" s="51"/>
      <c r="M130" s="12"/>
      <c r="N130" s="2"/>
      <c r="O130" s="2"/>
      <c r="P130" s="2"/>
      <c r="Q130" s="2"/>
    </row>
    <row r="131" thickTop="1">
      <c r="A131" s="9"/>
      <c r="B131" s="41">
        <v>19</v>
      </c>
      <c r="C131" s="42" t="s">
        <v>364</v>
      </c>
      <c r="D131" s="42" t="s">
        <v>3</v>
      </c>
      <c r="E131" s="42" t="s">
        <v>365</v>
      </c>
      <c r="F131" s="42" t="s">
        <v>3</v>
      </c>
      <c r="G131" s="43" t="s">
        <v>131</v>
      </c>
      <c r="H131" s="54">
        <v>24</v>
      </c>
      <c r="I131" s="55">
        <f>ROUND(0,2)</f>
        <v>0</v>
      </c>
      <c r="J131" s="56">
        <f>ROUND(I131*H131,2)</f>
        <v>0</v>
      </c>
      <c r="K131" s="57">
        <v>0.20999999999999999</v>
      </c>
      <c r="L131" s="58">
        <f>IF(ISNUMBER(K131),ROUND(J131*(K131+1),2),0)</f>
        <v>0</v>
      </c>
      <c r="M131" s="12"/>
      <c r="N131" s="2"/>
      <c r="O131" s="2"/>
      <c r="P131" s="2"/>
      <c r="Q131" s="33">
        <f>IF(ISNUMBER(K131),IF(H131&gt;0,IF(I131&gt;0,J131,0),0),0)</f>
        <v>0</v>
      </c>
      <c r="R131" s="27">
        <f>IF(ISNUMBER(K131)=FALSE,J131,0)</f>
        <v>0</v>
      </c>
    </row>
    <row r="132">
      <c r="A132" s="9"/>
      <c r="B132" s="48" t="s">
        <v>48</v>
      </c>
      <c r="C132" s="1"/>
      <c r="D132" s="1"/>
      <c r="E132" s="49" t="s">
        <v>451</v>
      </c>
      <c r="F132" s="1"/>
      <c r="G132" s="1"/>
      <c r="H132" s="40"/>
      <c r="I132" s="1"/>
      <c r="J132" s="40"/>
      <c r="K132" s="1"/>
      <c r="L132" s="1"/>
      <c r="M132" s="12"/>
      <c r="N132" s="2"/>
      <c r="O132" s="2"/>
      <c r="P132" s="2"/>
      <c r="Q132" s="2"/>
    </row>
    <row r="133">
      <c r="A133" s="9"/>
      <c r="B133" s="48" t="s">
        <v>50</v>
      </c>
      <c r="C133" s="1"/>
      <c r="D133" s="1"/>
      <c r="E133" s="49" t="s">
        <v>345</v>
      </c>
      <c r="F133" s="1"/>
      <c r="G133" s="1"/>
      <c r="H133" s="40"/>
      <c r="I133" s="1"/>
      <c r="J133" s="40"/>
      <c r="K133" s="1"/>
      <c r="L133" s="1"/>
      <c r="M133" s="12"/>
      <c r="N133" s="2"/>
      <c r="O133" s="2"/>
      <c r="P133" s="2"/>
      <c r="Q133" s="2"/>
    </row>
    <row r="134">
      <c r="A134" s="9"/>
      <c r="B134" s="48" t="s">
        <v>52</v>
      </c>
      <c r="C134" s="1"/>
      <c r="D134" s="1"/>
      <c r="E134" s="49" t="s">
        <v>367</v>
      </c>
      <c r="F134" s="1"/>
      <c r="G134" s="1"/>
      <c r="H134" s="40"/>
      <c r="I134" s="1"/>
      <c r="J134" s="40"/>
      <c r="K134" s="1"/>
      <c r="L134" s="1"/>
      <c r="M134" s="12"/>
      <c r="N134" s="2"/>
      <c r="O134" s="2"/>
      <c r="P134" s="2"/>
      <c r="Q134" s="2"/>
    </row>
    <row r="135" thickBot="1">
      <c r="A135" s="9"/>
      <c r="B135" s="50" t="s">
        <v>54</v>
      </c>
      <c r="C135" s="51"/>
      <c r="D135" s="51"/>
      <c r="E135" s="52" t="s">
        <v>55</v>
      </c>
      <c r="F135" s="51"/>
      <c r="G135" s="51"/>
      <c r="H135" s="53"/>
      <c r="I135" s="51"/>
      <c r="J135" s="53"/>
      <c r="K135" s="51"/>
      <c r="L135" s="51"/>
      <c r="M135" s="12"/>
      <c r="N135" s="2"/>
      <c r="O135" s="2"/>
      <c r="P135" s="2"/>
      <c r="Q135" s="2"/>
    </row>
    <row r="136" thickTop="1">
      <c r="A136" s="9"/>
      <c r="B136" s="41">
        <v>20</v>
      </c>
      <c r="C136" s="42" t="s">
        <v>368</v>
      </c>
      <c r="D136" s="42" t="s">
        <v>3</v>
      </c>
      <c r="E136" s="42" t="s">
        <v>369</v>
      </c>
      <c r="F136" s="42" t="s">
        <v>3</v>
      </c>
      <c r="G136" s="43" t="s">
        <v>131</v>
      </c>
      <c r="H136" s="54">
        <v>58</v>
      </c>
      <c r="I136" s="55">
        <f>ROUND(0,2)</f>
        <v>0</v>
      </c>
      <c r="J136" s="56">
        <f>ROUND(I136*H136,2)</f>
        <v>0</v>
      </c>
      <c r="K136" s="57">
        <v>0.20999999999999999</v>
      </c>
      <c r="L136" s="58">
        <f>IF(ISNUMBER(K136),ROUND(J136*(K136+1),2),0)</f>
        <v>0</v>
      </c>
      <c r="M136" s="12"/>
      <c r="N136" s="2"/>
      <c r="O136" s="2"/>
      <c r="P136" s="2"/>
      <c r="Q136" s="33">
        <f>IF(ISNUMBER(K136),IF(H136&gt;0,IF(I136&gt;0,J136,0),0),0)</f>
        <v>0</v>
      </c>
      <c r="R136" s="27">
        <f>IF(ISNUMBER(K136)=FALSE,J136,0)</f>
        <v>0</v>
      </c>
    </row>
    <row r="137">
      <c r="A137" s="9"/>
      <c r="B137" s="48" t="s">
        <v>48</v>
      </c>
      <c r="C137" s="1"/>
      <c r="D137" s="1"/>
      <c r="E137" s="49" t="s">
        <v>370</v>
      </c>
      <c r="F137" s="1"/>
      <c r="G137" s="1"/>
      <c r="H137" s="40"/>
      <c r="I137" s="1"/>
      <c r="J137" s="40"/>
      <c r="K137" s="1"/>
      <c r="L137" s="1"/>
      <c r="M137" s="12"/>
      <c r="N137" s="2"/>
      <c r="O137" s="2"/>
      <c r="P137" s="2"/>
      <c r="Q137" s="2"/>
    </row>
    <row r="138">
      <c r="A138" s="9"/>
      <c r="B138" s="48" t="s">
        <v>50</v>
      </c>
      <c r="C138" s="1"/>
      <c r="D138" s="1"/>
      <c r="E138" s="49" t="s">
        <v>452</v>
      </c>
      <c r="F138" s="1"/>
      <c r="G138" s="1"/>
      <c r="H138" s="40"/>
      <c r="I138" s="1"/>
      <c r="J138" s="40"/>
      <c r="K138" s="1"/>
      <c r="L138" s="1"/>
      <c r="M138" s="12"/>
      <c r="N138" s="2"/>
      <c r="O138" s="2"/>
      <c r="P138" s="2"/>
      <c r="Q138" s="2"/>
    </row>
    <row r="139">
      <c r="A139" s="9"/>
      <c r="B139" s="48" t="s">
        <v>52</v>
      </c>
      <c r="C139" s="1"/>
      <c r="D139" s="1"/>
      <c r="E139" s="49" t="s">
        <v>367</v>
      </c>
      <c r="F139" s="1"/>
      <c r="G139" s="1"/>
      <c r="H139" s="40"/>
      <c r="I139" s="1"/>
      <c r="J139" s="40"/>
      <c r="K139" s="1"/>
      <c r="L139" s="1"/>
      <c r="M139" s="12"/>
      <c r="N139" s="2"/>
      <c r="O139" s="2"/>
      <c r="P139" s="2"/>
      <c r="Q139" s="2"/>
    </row>
    <row r="140" thickBot="1">
      <c r="A140" s="9"/>
      <c r="B140" s="50" t="s">
        <v>54</v>
      </c>
      <c r="C140" s="51"/>
      <c r="D140" s="51"/>
      <c r="E140" s="52" t="s">
        <v>55</v>
      </c>
      <c r="F140" s="51"/>
      <c r="G140" s="51"/>
      <c r="H140" s="53"/>
      <c r="I140" s="51"/>
      <c r="J140" s="53"/>
      <c r="K140" s="51"/>
      <c r="L140" s="51"/>
      <c r="M140" s="12"/>
      <c r="N140" s="2"/>
      <c r="O140" s="2"/>
      <c r="P140" s="2"/>
      <c r="Q140" s="2"/>
    </row>
    <row r="141" thickTop="1">
      <c r="A141" s="9"/>
      <c r="B141" s="41">
        <v>21</v>
      </c>
      <c r="C141" s="42" t="s">
        <v>374</v>
      </c>
      <c r="D141" s="42" t="s">
        <v>3</v>
      </c>
      <c r="E141" s="42" t="s">
        <v>375</v>
      </c>
      <c r="F141" s="42" t="s">
        <v>3</v>
      </c>
      <c r="G141" s="43" t="s">
        <v>131</v>
      </c>
      <c r="H141" s="54">
        <v>46</v>
      </c>
      <c r="I141" s="55">
        <f>ROUND(0,2)</f>
        <v>0</v>
      </c>
      <c r="J141" s="56">
        <f>ROUND(I141*H141,2)</f>
        <v>0</v>
      </c>
      <c r="K141" s="57">
        <v>0.20999999999999999</v>
      </c>
      <c r="L141" s="58">
        <f>IF(ISNUMBER(K141),ROUND(J141*(K141+1),2),0)</f>
        <v>0</v>
      </c>
      <c r="M141" s="12"/>
      <c r="N141" s="2"/>
      <c r="O141" s="2"/>
      <c r="P141" s="2"/>
      <c r="Q141" s="33">
        <f>IF(ISNUMBER(K141),IF(H141&gt;0,IF(I141&gt;0,J141,0),0),0)</f>
        <v>0</v>
      </c>
      <c r="R141" s="27">
        <f>IF(ISNUMBER(K141)=FALSE,J141,0)</f>
        <v>0</v>
      </c>
    </row>
    <row r="142">
      <c r="A142" s="9"/>
      <c r="B142" s="48" t="s">
        <v>48</v>
      </c>
      <c r="C142" s="1"/>
      <c r="D142" s="1"/>
      <c r="E142" s="49" t="s">
        <v>453</v>
      </c>
      <c r="F142" s="1"/>
      <c r="G142" s="1"/>
      <c r="H142" s="40"/>
      <c r="I142" s="1"/>
      <c r="J142" s="40"/>
      <c r="K142" s="1"/>
      <c r="L142" s="1"/>
      <c r="M142" s="12"/>
      <c r="N142" s="2"/>
      <c r="O142" s="2"/>
      <c r="P142" s="2"/>
      <c r="Q142" s="2"/>
    </row>
    <row r="143">
      <c r="A143" s="9"/>
      <c r="B143" s="48" t="s">
        <v>50</v>
      </c>
      <c r="C143" s="1"/>
      <c r="D143" s="1"/>
      <c r="E143" s="49" t="s">
        <v>404</v>
      </c>
      <c r="F143" s="1"/>
      <c r="G143" s="1"/>
      <c r="H143" s="40"/>
      <c r="I143" s="1"/>
      <c r="J143" s="40"/>
      <c r="K143" s="1"/>
      <c r="L143" s="1"/>
      <c r="M143" s="12"/>
      <c r="N143" s="2"/>
      <c r="O143" s="2"/>
      <c r="P143" s="2"/>
      <c r="Q143" s="2"/>
    </row>
    <row r="144">
      <c r="A144" s="9"/>
      <c r="B144" s="48" t="s">
        <v>52</v>
      </c>
      <c r="C144" s="1"/>
      <c r="D144" s="1"/>
      <c r="E144" s="49" t="s">
        <v>376</v>
      </c>
      <c r="F144" s="1"/>
      <c r="G144" s="1"/>
      <c r="H144" s="40"/>
      <c r="I144" s="1"/>
      <c r="J144" s="40"/>
      <c r="K144" s="1"/>
      <c r="L144" s="1"/>
      <c r="M144" s="12"/>
      <c r="N144" s="2"/>
      <c r="O144" s="2"/>
      <c r="P144" s="2"/>
      <c r="Q144" s="2"/>
    </row>
    <row r="145" thickBot="1">
      <c r="A145" s="9"/>
      <c r="B145" s="50" t="s">
        <v>54</v>
      </c>
      <c r="C145" s="51"/>
      <c r="D145" s="51"/>
      <c r="E145" s="52" t="s">
        <v>55</v>
      </c>
      <c r="F145" s="51"/>
      <c r="G145" s="51"/>
      <c r="H145" s="53"/>
      <c r="I145" s="51"/>
      <c r="J145" s="53"/>
      <c r="K145" s="51"/>
      <c r="L145" s="51"/>
      <c r="M145" s="12"/>
      <c r="N145" s="2"/>
      <c r="O145" s="2"/>
      <c r="P145" s="2"/>
      <c r="Q145" s="2"/>
    </row>
    <row r="146" thickTop="1" thickBot="1" ht="25" customHeight="1">
      <c r="A146" s="9"/>
      <c r="B146" s="1"/>
      <c r="C146" s="59">
        <v>9</v>
      </c>
      <c r="D146" s="1"/>
      <c r="E146" s="59" t="s">
        <v>101</v>
      </c>
      <c r="F146" s="1"/>
      <c r="G146" s="60" t="s">
        <v>93</v>
      </c>
      <c r="H146" s="61">
        <f>J126+J131+J136+J141</f>
        <v>0</v>
      </c>
      <c r="I146" s="60" t="s">
        <v>94</v>
      </c>
      <c r="J146" s="62">
        <f>(L146-H146)</f>
        <v>0</v>
      </c>
      <c r="K146" s="60" t="s">
        <v>95</v>
      </c>
      <c r="L146" s="63">
        <f>L126+L131+L136+L141</f>
        <v>0</v>
      </c>
      <c r="M146" s="12"/>
      <c r="N146" s="2"/>
      <c r="O146" s="2"/>
      <c r="P146" s="2"/>
      <c r="Q146" s="33">
        <f>0+Q126+Q131+Q136+Q141</f>
        <v>0</v>
      </c>
      <c r="R146" s="27">
        <f>0+R126+R131+R136+R141</f>
        <v>0</v>
      </c>
      <c r="S146" s="64">
        <f>Q146*(1+J146)+R146</f>
        <v>0</v>
      </c>
    </row>
    <row r="147" thickTop="1" thickBot="1" ht="25" customHeight="1">
      <c r="A147" s="9"/>
      <c r="B147" s="65"/>
      <c r="C147" s="65"/>
      <c r="D147" s="65"/>
      <c r="E147" s="65"/>
      <c r="F147" s="65"/>
      <c r="G147" s="66" t="s">
        <v>96</v>
      </c>
      <c r="H147" s="67">
        <f>J126+J131+J136+J141</f>
        <v>0</v>
      </c>
      <c r="I147" s="66" t="s">
        <v>97</v>
      </c>
      <c r="J147" s="68">
        <f>0+J146</f>
        <v>0</v>
      </c>
      <c r="K147" s="66" t="s">
        <v>98</v>
      </c>
      <c r="L147" s="69">
        <f>L126+L131+L136+L141</f>
        <v>0</v>
      </c>
      <c r="M147" s="12"/>
      <c r="N147" s="2"/>
      <c r="O147" s="2"/>
      <c r="P147" s="2"/>
      <c r="Q147" s="2"/>
    </row>
    <row r="148">
      <c r="A148" s="13"/>
      <c r="B148" s="4"/>
      <c r="C148" s="4"/>
      <c r="D148" s="4"/>
      <c r="E148" s="4"/>
      <c r="F148" s="4"/>
      <c r="G148" s="4"/>
      <c r="H148" s="70"/>
      <c r="I148" s="4"/>
      <c r="J148" s="70"/>
      <c r="K148" s="4"/>
      <c r="L148" s="4"/>
      <c r="M148" s="14"/>
      <c r="N148" s="2"/>
      <c r="O148" s="2"/>
      <c r="P148" s="2"/>
      <c r="Q148" s="2"/>
    </row>
    <row r="149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2"/>
      <c r="O149" s="2"/>
      <c r="P149" s="2"/>
      <c r="Q149" s="2"/>
    </row>
  </sheetData>
  <mergeCells count="105">
    <mergeCell ref="B37:D37"/>
    <mergeCell ref="B38:D38"/>
    <mergeCell ref="B39:D39"/>
    <mergeCell ref="B40:D40"/>
    <mergeCell ref="B42:D42"/>
    <mergeCell ref="B43:D43"/>
    <mergeCell ref="B44:D44"/>
    <mergeCell ref="B45:D45"/>
    <mergeCell ref="B47:D47"/>
    <mergeCell ref="B48:D48"/>
    <mergeCell ref="B49:D49"/>
    <mergeCell ref="B50:D50"/>
    <mergeCell ref="B52:D52"/>
    <mergeCell ref="B53:D53"/>
    <mergeCell ref="B54:D54"/>
    <mergeCell ref="B55:D55"/>
    <mergeCell ref="B57:D57"/>
    <mergeCell ref="B58:D58"/>
    <mergeCell ref="B59:D59"/>
    <mergeCell ref="B60:D60"/>
    <mergeCell ref="B62:D62"/>
    <mergeCell ref="B63:D63"/>
    <mergeCell ref="B64:D64"/>
    <mergeCell ref="B65:D65"/>
    <mergeCell ref="B68:L68"/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0:D20"/>
    <mergeCell ref="B21:D21"/>
    <mergeCell ref="B27:C28"/>
    <mergeCell ref="B30:L30"/>
    <mergeCell ref="B32:D32"/>
    <mergeCell ref="B33:D33"/>
    <mergeCell ref="B34:D34"/>
    <mergeCell ref="B35:D35"/>
    <mergeCell ref="B22:D22"/>
    <mergeCell ref="B23:D23"/>
    <mergeCell ref="B24:D24"/>
    <mergeCell ref="B25:D25"/>
    <mergeCell ref="B70:D70"/>
    <mergeCell ref="B71:D71"/>
    <mergeCell ref="B72:D72"/>
    <mergeCell ref="B73:D73"/>
    <mergeCell ref="B76:L76"/>
    <mergeCell ref="B78:D78"/>
    <mergeCell ref="B79:D79"/>
    <mergeCell ref="B80:D80"/>
    <mergeCell ref="B81:D81"/>
    <mergeCell ref="B83:D83"/>
    <mergeCell ref="B84:D84"/>
    <mergeCell ref="B85:D85"/>
    <mergeCell ref="B86:D86"/>
    <mergeCell ref="B88:D88"/>
    <mergeCell ref="B89:D89"/>
    <mergeCell ref="B90:D90"/>
    <mergeCell ref="B91:D91"/>
    <mergeCell ref="B93:D93"/>
    <mergeCell ref="B94:D94"/>
    <mergeCell ref="B95:D95"/>
    <mergeCell ref="B96:D96"/>
    <mergeCell ref="B98:D98"/>
    <mergeCell ref="B99:D99"/>
    <mergeCell ref="B100:D100"/>
    <mergeCell ref="B101:D101"/>
    <mergeCell ref="B103:D103"/>
    <mergeCell ref="B104:D104"/>
    <mergeCell ref="B105:D105"/>
    <mergeCell ref="B106:D106"/>
    <mergeCell ref="B109:L109"/>
    <mergeCell ref="B111:D111"/>
    <mergeCell ref="B112:D112"/>
    <mergeCell ref="B113:D113"/>
    <mergeCell ref="B114:D114"/>
    <mergeCell ref="B117:L117"/>
    <mergeCell ref="B119:D119"/>
    <mergeCell ref="B120:D120"/>
    <mergeCell ref="B121:D121"/>
    <mergeCell ref="B122:D122"/>
    <mergeCell ref="B127:D127"/>
    <mergeCell ref="B128:D128"/>
    <mergeCell ref="B129:D129"/>
    <mergeCell ref="B130:D130"/>
    <mergeCell ref="B132:D132"/>
    <mergeCell ref="B133:D133"/>
    <mergeCell ref="B134:D134"/>
    <mergeCell ref="B135:D135"/>
    <mergeCell ref="B137:D137"/>
    <mergeCell ref="B138:D138"/>
    <mergeCell ref="B139:D139"/>
    <mergeCell ref="B140:D140"/>
    <mergeCell ref="B142:D142"/>
    <mergeCell ref="B143:D143"/>
    <mergeCell ref="B144:D144"/>
    <mergeCell ref="B145:D145"/>
    <mergeCell ref="B125:L125"/>
  </mergeCells>
  <pageMargins left="0.39375" right="0.39375" top="0.5902778" bottom="0.39375" header="0.1965278" footer="0.1576389"/>
  <pageSetup paperSize="9" orientation="portrait" fitToHeight="0"/>
  <headerFooter>
    <oddFooter>&amp;LOTSKP 2023&amp;R&amp;P/&amp;N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 codeName="________cm">
    <pageSetUpPr fitToPage="1"/>
  </sheetPr>
  <sheetViews>
    <sheetView workbookViewId="0">
      <selection activeCell="A1" sqref="A1:A2"/>
    </sheetView>
  </sheetViews>
  <sheetFormatPr defaultRowHeight="12.75"/>
  <cols>
    <col min="1" max="1" width="4.710938"/>
    <col min="2" max="2" width="5.710938"/>
    <col min="3" max="3" width="11.71094"/>
    <col min="4" max="4" width="5.710938"/>
    <col min="5" max="5" width="80.71094"/>
    <col min="6" max="6" width="9.140625" hidden="1"/>
    <col min="7" max="7" width="20.71094"/>
    <col min="8" max="12" width="22.71094"/>
    <col min="13" max="13" width="4.710938"/>
    <col min="17" max="19" width="9.140625" hidden="1"/>
  </cols>
  <sheetData>
    <row r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27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28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</row>
    <row r="6" ht="34" customHeight="1">
      <c r="A6" s="9"/>
      <c r="B6" s="29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2"/>
      <c r="N6" s="2"/>
      <c r="O6" s="2"/>
      <c r="P6" s="2"/>
      <c r="Q6" s="2"/>
    </row>
    <row r="7">
      <c r="A7" s="13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4"/>
      <c r="N7" s="2"/>
      <c r="O7" s="2"/>
      <c r="P7" s="2"/>
      <c r="Q7" s="2"/>
    </row>
    <row r="8" ht="14" customHeight="1">
      <c r="A8" s="4"/>
      <c r="B8" s="30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>
      <c r="A10" s="15" t="s">
        <v>28</v>
      </c>
      <c r="B10" s="1"/>
      <c r="C10" s="16"/>
      <c r="D10" s="1"/>
      <c r="E10" s="1"/>
      <c r="F10" s="1"/>
      <c r="G10" s="17"/>
      <c r="H10" s="1"/>
      <c r="I10" s="31" t="s">
        <v>29</v>
      </c>
      <c r="J10" s="32">
        <f>H38+H56+H69+H77+H90+H103+H131</f>
        <v>0</v>
      </c>
      <c r="K10" s="1"/>
      <c r="L10" s="1"/>
      <c r="M10" s="12"/>
      <c r="N10" s="2"/>
      <c r="O10" s="2"/>
      <c r="P10" s="2"/>
      <c r="Q10" s="2"/>
    </row>
    <row r="11" ht="16" customHeight="1">
      <c r="A11" s="18" t="s">
        <v>454</v>
      </c>
      <c r="B11" s="1"/>
      <c r="C11" s="1"/>
      <c r="D11" s="1"/>
      <c r="E11" s="1"/>
      <c r="F11" s="1"/>
      <c r="G11" s="31"/>
      <c r="H11" s="1"/>
      <c r="I11" s="31" t="s">
        <v>31</v>
      </c>
      <c r="J11" s="32">
        <f>L38+L56+L69+L77+L90+L103+L131</f>
        <v>0</v>
      </c>
      <c r="K11" s="1"/>
      <c r="L11" s="1"/>
      <c r="M11" s="12"/>
      <c r="N11" s="2"/>
      <c r="O11" s="2"/>
      <c r="P11" s="2"/>
      <c r="Q11" s="33">
        <f>IF(SUM(K20:K26)&gt;0,ROUND(SUM(S20:S26)/SUM(K20:K26)-1,8),0)</f>
        <v>0</v>
      </c>
      <c r="R11" s="27">
        <f>AVERAGE(J37,J55,J68,J76,J89,J102,J130)</f>
        <v>0</v>
      </c>
      <c r="S11" s="27">
        <f>J10*(1+Q11)</f>
        <v>0</v>
      </c>
    </row>
    <row r="12">
      <c r="A12" s="15" t="s">
        <v>7</v>
      </c>
      <c r="B12" s="1"/>
      <c r="C12" s="16"/>
      <c r="D12" s="1"/>
      <c r="E12" s="1"/>
      <c r="F12" s="1"/>
      <c r="G12" s="17"/>
      <c r="H12" s="1"/>
      <c r="I12" s="1"/>
      <c r="J12" s="1"/>
      <c r="K12" s="1"/>
      <c r="L12" s="1"/>
      <c r="M12" s="12"/>
      <c r="N12" s="2"/>
      <c r="O12" s="2"/>
      <c r="P12" s="2"/>
      <c r="Q12" s="2"/>
    </row>
    <row r="13" ht="16" customHeight="1">
      <c r="A13" s="18" t="str">
        <f>Souhrn!A13</f>
        <v/>
      </c>
      <c r="B13" s="1"/>
      <c r="C13" s="1"/>
      <c r="D13" s="1"/>
      <c r="E13" s="1"/>
      <c r="F13" s="1"/>
      <c r="G13" s="31"/>
      <c r="H13" s="1"/>
      <c r="I13" s="31" t="s">
        <v>9</v>
      </c>
      <c r="J13" s="16"/>
      <c r="K13" s="1"/>
      <c r="L13" s="1"/>
      <c r="M13" s="12"/>
      <c r="N13" s="2"/>
      <c r="O13" s="2"/>
      <c r="P13" s="2"/>
      <c r="Q13" s="2"/>
    </row>
    <row r="14">
      <c r="A14" s="9"/>
      <c r="B14" s="1"/>
      <c r="C14" s="1"/>
      <c r="D14" s="1"/>
      <c r="E14" s="1"/>
      <c r="F14" s="1"/>
      <c r="G14" s="1"/>
      <c r="H14" s="1"/>
      <c r="I14" s="31" t="s">
        <v>11</v>
      </c>
      <c r="J14" s="16"/>
      <c r="K14" s="1"/>
      <c r="L14" s="1"/>
      <c r="M14" s="12"/>
      <c r="N14" s="2"/>
      <c r="O14" s="2"/>
      <c r="P14" s="2"/>
      <c r="Q14" s="2"/>
    </row>
    <row r="15" hidden="1">
      <c r="A15" s="9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2"/>
      <c r="N15" s="2"/>
      <c r="O15" s="2"/>
      <c r="P15" s="2"/>
      <c r="Q15" s="2"/>
    </row>
    <row r="16" ht="10" customHeight="1">
      <c r="A16" s="13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4"/>
      <c r="N16" s="2"/>
      <c r="O16" s="2"/>
      <c r="P16" s="2"/>
      <c r="Q16" s="2"/>
    </row>
    <row r="17" ht="14" customHeight="1">
      <c r="A17" s="4"/>
      <c r="B17" s="28" t="s">
        <v>32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9"/>
      <c r="B19" s="34" t="s">
        <v>33</v>
      </c>
      <c r="C19" s="34"/>
      <c r="D19" s="34"/>
      <c r="E19" s="34" t="s">
        <v>34</v>
      </c>
      <c r="F19" s="34"/>
      <c r="G19" s="35"/>
      <c r="H19" s="22"/>
      <c r="I19" s="22"/>
      <c r="J19" s="22"/>
      <c r="K19" s="22" t="s">
        <v>16</v>
      </c>
      <c r="L19" s="22" t="s">
        <v>17</v>
      </c>
      <c r="M19" s="12"/>
      <c r="N19" s="2"/>
      <c r="O19" s="2"/>
      <c r="P19" s="2"/>
      <c r="Q19" s="2"/>
    </row>
    <row r="20">
      <c r="A20" s="9"/>
      <c r="B20" s="36">
        <v>0</v>
      </c>
      <c r="C20" s="1"/>
      <c r="D20" s="1"/>
      <c r="E20" s="37" t="s">
        <v>455</v>
      </c>
      <c r="F20" s="1"/>
      <c r="G20" s="1"/>
      <c r="H20" s="1"/>
      <c r="I20" s="1"/>
      <c r="J20" s="1"/>
      <c r="K20" s="38">
        <f>H38</f>
        <v>0</v>
      </c>
      <c r="L20" s="38">
        <f>L38</f>
        <v>0</v>
      </c>
      <c r="M20" s="12"/>
      <c r="N20" s="2"/>
      <c r="O20" s="2"/>
      <c r="P20" s="2"/>
      <c r="Q20" s="2"/>
      <c r="S20" s="27">
        <f>S37</f>
        <v>0</v>
      </c>
    </row>
    <row r="21">
      <c r="A21" s="9"/>
      <c r="B21" s="36">
        <v>1</v>
      </c>
      <c r="C21" s="1"/>
      <c r="D21" s="1"/>
      <c r="E21" s="37" t="s">
        <v>100</v>
      </c>
      <c r="F21" s="1"/>
      <c r="G21" s="1"/>
      <c r="H21" s="1"/>
      <c r="I21" s="1"/>
      <c r="J21" s="1"/>
      <c r="K21" s="38">
        <f>H56</f>
        <v>0</v>
      </c>
      <c r="L21" s="38">
        <f>L56</f>
        <v>0</v>
      </c>
      <c r="M21" s="12"/>
      <c r="N21" s="2"/>
      <c r="O21" s="2"/>
      <c r="P21" s="2"/>
      <c r="Q21" s="2"/>
      <c r="S21" s="27">
        <f>S55</f>
        <v>0</v>
      </c>
    </row>
    <row r="22">
      <c r="A22" s="9"/>
      <c r="B22" s="36">
        <v>2</v>
      </c>
      <c r="C22" s="1"/>
      <c r="D22" s="1"/>
      <c r="E22" s="37" t="s">
        <v>155</v>
      </c>
      <c r="F22" s="1"/>
      <c r="G22" s="1"/>
      <c r="H22" s="1"/>
      <c r="I22" s="1"/>
      <c r="J22" s="1"/>
      <c r="K22" s="38">
        <f>H69</f>
        <v>0</v>
      </c>
      <c r="L22" s="38">
        <f>L69</f>
        <v>0</v>
      </c>
      <c r="M22" s="12"/>
      <c r="N22" s="2"/>
      <c r="O22" s="2"/>
      <c r="P22" s="2"/>
      <c r="Q22" s="2"/>
      <c r="S22" s="27">
        <f>S68</f>
        <v>0</v>
      </c>
    </row>
    <row r="23">
      <c r="A23" s="9"/>
      <c r="B23" s="36">
        <v>3</v>
      </c>
      <c r="C23" s="1"/>
      <c r="D23" s="1"/>
      <c r="E23" s="37" t="s">
        <v>456</v>
      </c>
      <c r="F23" s="1"/>
      <c r="G23" s="1"/>
      <c r="H23" s="1"/>
      <c r="I23" s="1"/>
      <c r="J23" s="1"/>
      <c r="K23" s="38">
        <f>H77</f>
        <v>0</v>
      </c>
      <c r="L23" s="38">
        <f>L77</f>
        <v>0</v>
      </c>
      <c r="M23" s="12"/>
      <c r="N23" s="2"/>
      <c r="O23" s="2"/>
      <c r="P23" s="2"/>
      <c r="Q23" s="2"/>
      <c r="S23" s="27">
        <f>S76</f>
        <v>0</v>
      </c>
    </row>
    <row r="24">
      <c r="A24" s="9"/>
      <c r="B24" s="36">
        <v>4</v>
      </c>
      <c r="C24" s="1"/>
      <c r="D24" s="1"/>
      <c r="E24" s="37" t="s">
        <v>156</v>
      </c>
      <c r="F24" s="1"/>
      <c r="G24" s="1"/>
      <c r="H24" s="1"/>
      <c r="I24" s="1"/>
      <c r="J24" s="1"/>
      <c r="K24" s="38">
        <f>H90</f>
        <v>0</v>
      </c>
      <c r="L24" s="38">
        <f>L90</f>
        <v>0</v>
      </c>
      <c r="M24" s="12"/>
      <c r="N24" s="2"/>
      <c r="O24" s="2"/>
      <c r="P24" s="2"/>
      <c r="Q24" s="2"/>
      <c r="S24" s="27">
        <f>S89</f>
        <v>0</v>
      </c>
    </row>
    <row r="25">
      <c r="A25" s="9"/>
      <c r="B25" s="36">
        <v>5</v>
      </c>
      <c r="C25" s="1"/>
      <c r="D25" s="1"/>
      <c r="E25" s="37" t="s">
        <v>157</v>
      </c>
      <c r="F25" s="1"/>
      <c r="G25" s="1"/>
      <c r="H25" s="1"/>
      <c r="I25" s="1"/>
      <c r="J25" s="1"/>
      <c r="K25" s="38">
        <f>H103</f>
        <v>0</v>
      </c>
      <c r="L25" s="38">
        <f>L103</f>
        <v>0</v>
      </c>
      <c r="M25" s="72"/>
      <c r="N25" s="2"/>
      <c r="O25" s="2"/>
      <c r="P25" s="2"/>
      <c r="Q25" s="2"/>
      <c r="S25" s="27">
        <f>S102</f>
        <v>0</v>
      </c>
    </row>
    <row r="26">
      <c r="A26" s="9"/>
      <c r="B26" s="36">
        <v>9</v>
      </c>
      <c r="C26" s="1"/>
      <c r="D26" s="1"/>
      <c r="E26" s="37" t="s">
        <v>101</v>
      </c>
      <c r="F26" s="1"/>
      <c r="G26" s="1"/>
      <c r="H26" s="1"/>
      <c r="I26" s="1"/>
      <c r="J26" s="1"/>
      <c r="K26" s="38">
        <f>H131</f>
        <v>0</v>
      </c>
      <c r="L26" s="38">
        <f>L131</f>
        <v>0</v>
      </c>
      <c r="M26" s="72"/>
      <c r="N26" s="2"/>
      <c r="O26" s="2"/>
      <c r="P26" s="2"/>
      <c r="Q26" s="2"/>
      <c r="S26" s="27">
        <f>S130</f>
        <v>0</v>
      </c>
    </row>
    <row r="27">
      <c r="A27" s="13"/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74"/>
      <c r="N27" s="2"/>
      <c r="O27" s="2"/>
      <c r="P27" s="2"/>
      <c r="Q27" s="2"/>
    </row>
    <row r="28" ht="14" customHeight="1">
      <c r="A28" s="4"/>
      <c r="B28" s="28" t="s">
        <v>36</v>
      </c>
      <c r="C28" s="4"/>
      <c r="D28" s="4"/>
      <c r="E28" s="4"/>
      <c r="F28" s="4"/>
      <c r="G28" s="4"/>
      <c r="H28" s="4"/>
      <c r="I28" s="4"/>
      <c r="J28" s="4"/>
      <c r="K28" s="4"/>
      <c r="L28" s="4"/>
      <c r="M28" s="2"/>
      <c r="N28" s="2"/>
      <c r="O28" s="2"/>
      <c r="P28" s="2"/>
      <c r="Q28" s="2"/>
    </row>
    <row r="29" ht="18" customHeight="1">
      <c r="A29" s="6"/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1"/>
      <c r="N29" s="2"/>
      <c r="O29" s="2"/>
      <c r="P29" s="2"/>
      <c r="Q29" s="2"/>
    </row>
    <row r="30" ht="18" customHeight="1">
      <c r="A30" s="9"/>
      <c r="B30" s="34" t="s">
        <v>37</v>
      </c>
      <c r="C30" s="34" t="s">
        <v>33</v>
      </c>
      <c r="D30" s="34" t="s">
        <v>38</v>
      </c>
      <c r="E30" s="34" t="s">
        <v>34</v>
      </c>
      <c r="F30" s="34" t="s">
        <v>39</v>
      </c>
      <c r="G30" s="35" t="s">
        <v>40</v>
      </c>
      <c r="H30" s="22" t="s">
        <v>41</v>
      </c>
      <c r="I30" s="22" t="s">
        <v>42</v>
      </c>
      <c r="J30" s="22" t="s">
        <v>16</v>
      </c>
      <c r="K30" s="35" t="s">
        <v>43</v>
      </c>
      <c r="L30" s="22" t="s">
        <v>17</v>
      </c>
      <c r="M30" s="72"/>
      <c r="N30" s="2"/>
      <c r="O30" s="2"/>
      <c r="P30" s="2"/>
      <c r="Q30" s="2"/>
    </row>
    <row r="31" ht="40" customHeight="1">
      <c r="A31" s="9"/>
      <c r="B31" s="39" t="s">
        <v>457</v>
      </c>
      <c r="C31" s="1"/>
      <c r="D31" s="1"/>
      <c r="E31" s="1"/>
      <c r="F31" s="1"/>
      <c r="G31" s="1"/>
      <c r="H31" s="40"/>
      <c r="I31" s="1"/>
      <c r="J31" s="40"/>
      <c r="K31" s="1"/>
      <c r="L31" s="1"/>
      <c r="M31" s="12"/>
      <c r="N31" s="2"/>
      <c r="O31" s="2"/>
      <c r="P31" s="2"/>
      <c r="Q31" s="2"/>
    </row>
    <row r="32">
      <c r="A32" s="9"/>
      <c r="B32" s="41" t="s">
        <v>3</v>
      </c>
      <c r="C32" s="42" t="s">
        <v>159</v>
      </c>
      <c r="D32" s="42"/>
      <c r="E32" s="42" t="s">
        <v>104</v>
      </c>
      <c r="F32" s="42" t="s">
        <v>3</v>
      </c>
      <c r="G32" s="43" t="s">
        <v>150</v>
      </c>
      <c r="H32" s="44">
        <v>266</v>
      </c>
      <c r="I32" s="25">
        <f>ROUND(0,2)</f>
        <v>0</v>
      </c>
      <c r="J32" s="45">
        <f>ROUND(I32*H32,2)</f>
        <v>0</v>
      </c>
      <c r="K32" s="46">
        <v>0.20999999999999999</v>
      </c>
      <c r="L32" s="47">
        <f>IF(ISNUMBER(K32),ROUND(J32*(K32+1),2),0)</f>
        <v>0</v>
      </c>
      <c r="M32" s="12"/>
      <c r="N32" s="2"/>
      <c r="O32" s="2"/>
      <c r="P32" s="2"/>
      <c r="Q32" s="33">
        <f>IF(ISNUMBER(K32),IF(H32&gt;0,IF(I32&gt;0,J32,0),0),0)</f>
        <v>0</v>
      </c>
      <c r="R32" s="27">
        <f>IF(ISNUMBER(K32)=FALSE,J32,0)</f>
        <v>0</v>
      </c>
    </row>
    <row r="33">
      <c r="A33" s="9"/>
      <c r="B33" s="48" t="s">
        <v>48</v>
      </c>
      <c r="C33" s="1"/>
      <c r="D33" s="1"/>
      <c r="E33" s="49" t="s">
        <v>458</v>
      </c>
      <c r="F33" s="1"/>
      <c r="G33" s="1"/>
      <c r="H33" s="40"/>
      <c r="I33" s="1"/>
      <c r="J33" s="40"/>
      <c r="K33" s="1"/>
      <c r="L33" s="1"/>
      <c r="M33" s="12"/>
      <c r="N33" s="2"/>
      <c r="O33" s="2"/>
      <c r="P33" s="2"/>
      <c r="Q33" s="2"/>
    </row>
    <row r="34">
      <c r="A34" s="9"/>
      <c r="B34" s="48" t="s">
        <v>50</v>
      </c>
      <c r="C34" s="1"/>
      <c r="D34" s="1"/>
      <c r="E34" s="49" t="s">
        <v>459</v>
      </c>
      <c r="F34" s="1"/>
      <c r="G34" s="1"/>
      <c r="H34" s="40"/>
      <c r="I34" s="1"/>
      <c r="J34" s="40"/>
      <c r="K34" s="1"/>
      <c r="L34" s="1"/>
      <c r="M34" s="12"/>
      <c r="N34" s="2"/>
      <c r="O34" s="2"/>
      <c r="P34" s="2"/>
      <c r="Q34" s="2"/>
    </row>
    <row r="35">
      <c r="A35" s="9"/>
      <c r="B35" s="48" t="s">
        <v>52</v>
      </c>
      <c r="C35" s="1"/>
      <c r="D35" s="1"/>
      <c r="E35" s="49" t="s">
        <v>460</v>
      </c>
      <c r="F35" s="1"/>
      <c r="G35" s="1"/>
      <c r="H35" s="40"/>
      <c r="I35" s="1"/>
      <c r="J35" s="40"/>
      <c r="K35" s="1"/>
      <c r="L35" s="1"/>
      <c r="M35" s="12"/>
      <c r="N35" s="2"/>
      <c r="O35" s="2"/>
      <c r="P35" s="2"/>
      <c r="Q35" s="2"/>
    </row>
    <row r="36" thickBot="1">
      <c r="A36" s="9"/>
      <c r="B36" s="50" t="s">
        <v>54</v>
      </c>
      <c r="C36" s="51"/>
      <c r="D36" s="51"/>
      <c r="E36" s="52" t="s">
        <v>55</v>
      </c>
      <c r="F36" s="51"/>
      <c r="G36" s="51"/>
      <c r="H36" s="53"/>
      <c r="I36" s="51"/>
      <c r="J36" s="53"/>
      <c r="K36" s="51"/>
      <c r="L36" s="51"/>
      <c r="M36" s="12"/>
      <c r="N36" s="2"/>
      <c r="O36" s="2"/>
      <c r="P36" s="2"/>
      <c r="Q36" s="2"/>
    </row>
    <row r="37" thickTop="1" thickBot="1" ht="25" customHeight="1">
      <c r="A37" s="9"/>
      <c r="B37" s="1"/>
      <c r="C37" s="59">
        <v>0</v>
      </c>
      <c r="D37" s="1"/>
      <c r="E37" s="59" t="s">
        <v>455</v>
      </c>
      <c r="F37" s="1"/>
      <c r="G37" s="60" t="s">
        <v>93</v>
      </c>
      <c r="H37" s="61">
        <f>0+J32</f>
        <v>0</v>
      </c>
      <c r="I37" s="60" t="s">
        <v>94</v>
      </c>
      <c r="J37" s="62">
        <f>(L37-H37)</f>
        <v>0</v>
      </c>
      <c r="K37" s="60" t="s">
        <v>95</v>
      </c>
      <c r="L37" s="63">
        <f>0+L32</f>
        <v>0</v>
      </c>
      <c r="M37" s="12"/>
      <c r="N37" s="2"/>
      <c r="O37" s="2"/>
      <c r="P37" s="2"/>
      <c r="Q37" s="33">
        <f>0+Q32</f>
        <v>0</v>
      </c>
      <c r="R37" s="27">
        <f>0+R32</f>
        <v>0</v>
      </c>
      <c r="S37" s="64">
        <f>Q37*(1+J37)+R37</f>
        <v>0</v>
      </c>
    </row>
    <row r="38" thickTop="1" thickBot="1" ht="25" customHeight="1">
      <c r="A38" s="9"/>
      <c r="B38" s="65"/>
      <c r="C38" s="65"/>
      <c r="D38" s="65"/>
      <c r="E38" s="65"/>
      <c r="F38" s="65"/>
      <c r="G38" s="66" t="s">
        <v>96</v>
      </c>
      <c r="H38" s="67">
        <f>0+J32</f>
        <v>0</v>
      </c>
      <c r="I38" s="66" t="s">
        <v>97</v>
      </c>
      <c r="J38" s="68">
        <f>0+J37</f>
        <v>0</v>
      </c>
      <c r="K38" s="66" t="s">
        <v>98</v>
      </c>
      <c r="L38" s="69">
        <f>0+L32</f>
        <v>0</v>
      </c>
      <c r="M38" s="12"/>
      <c r="N38" s="2"/>
      <c r="O38" s="2"/>
      <c r="P38" s="2"/>
      <c r="Q38" s="2"/>
    </row>
    <row r="39" ht="40" customHeight="1">
      <c r="A39" s="9"/>
      <c r="B39" s="73" t="s">
        <v>109</v>
      </c>
      <c r="C39" s="1"/>
      <c r="D39" s="1"/>
      <c r="E39" s="1"/>
      <c r="F39" s="1"/>
      <c r="G39" s="1"/>
      <c r="H39" s="40"/>
      <c r="I39" s="1"/>
      <c r="J39" s="40"/>
      <c r="K39" s="1"/>
      <c r="L39" s="1"/>
      <c r="M39" s="12"/>
      <c r="N39" s="2"/>
      <c r="O39" s="2"/>
      <c r="P39" s="2"/>
      <c r="Q39" s="2"/>
    </row>
    <row r="40">
      <c r="A40" s="9"/>
      <c r="B40" s="41">
        <v>1</v>
      </c>
      <c r="C40" s="42" t="s">
        <v>461</v>
      </c>
      <c r="D40" s="42" t="s">
        <v>3</v>
      </c>
      <c r="E40" s="42" t="s">
        <v>462</v>
      </c>
      <c r="F40" s="42" t="s">
        <v>3</v>
      </c>
      <c r="G40" s="43" t="s">
        <v>150</v>
      </c>
      <c r="H40" s="44">
        <v>266</v>
      </c>
      <c r="I40" s="25">
        <f>ROUND(0,2)</f>
        <v>0</v>
      </c>
      <c r="J40" s="45">
        <f>ROUND(I40*H40,2)</f>
        <v>0</v>
      </c>
      <c r="K40" s="46">
        <v>0.20999999999999999</v>
      </c>
      <c r="L40" s="47">
        <f>IF(ISNUMBER(K40),ROUND(J40*(K40+1),2),0)</f>
        <v>0</v>
      </c>
      <c r="M40" s="12"/>
      <c r="N40" s="2"/>
      <c r="O40" s="2"/>
      <c r="P40" s="2"/>
      <c r="Q40" s="33">
        <f>IF(ISNUMBER(K40),IF(H40&gt;0,IF(I40&gt;0,J40,0),0),0)</f>
        <v>0</v>
      </c>
      <c r="R40" s="27">
        <f>IF(ISNUMBER(K40)=FALSE,J40,0)</f>
        <v>0</v>
      </c>
    </row>
    <row r="41">
      <c r="A41" s="9"/>
      <c r="B41" s="48" t="s">
        <v>48</v>
      </c>
      <c r="C41" s="1"/>
      <c r="D41" s="1"/>
      <c r="E41" s="49" t="s">
        <v>463</v>
      </c>
      <c r="F41" s="1"/>
      <c r="G41" s="1"/>
      <c r="H41" s="40"/>
      <c r="I41" s="1"/>
      <c r="J41" s="40"/>
      <c r="K41" s="1"/>
      <c r="L41" s="1"/>
      <c r="M41" s="12"/>
      <c r="N41" s="2"/>
      <c r="O41" s="2"/>
      <c r="P41" s="2"/>
      <c r="Q41" s="2"/>
    </row>
    <row r="42">
      <c r="A42" s="9"/>
      <c r="B42" s="48" t="s">
        <v>50</v>
      </c>
      <c r="C42" s="1"/>
      <c r="D42" s="1"/>
      <c r="E42" s="49" t="s">
        <v>464</v>
      </c>
      <c r="F42" s="1"/>
      <c r="G42" s="1"/>
      <c r="H42" s="40"/>
      <c r="I42" s="1"/>
      <c r="J42" s="40"/>
      <c r="K42" s="1"/>
      <c r="L42" s="1"/>
      <c r="M42" s="12"/>
      <c r="N42" s="2"/>
      <c r="O42" s="2"/>
      <c r="P42" s="2"/>
      <c r="Q42" s="2"/>
    </row>
    <row r="43">
      <c r="A43" s="9"/>
      <c r="B43" s="48" t="s">
        <v>52</v>
      </c>
      <c r="C43" s="1"/>
      <c r="D43" s="1"/>
      <c r="E43" s="49" t="s">
        <v>221</v>
      </c>
      <c r="F43" s="1"/>
      <c r="G43" s="1"/>
      <c r="H43" s="40"/>
      <c r="I43" s="1"/>
      <c r="J43" s="40"/>
      <c r="K43" s="1"/>
      <c r="L43" s="1"/>
      <c r="M43" s="12"/>
      <c r="N43" s="2"/>
      <c r="O43" s="2"/>
      <c r="P43" s="2"/>
      <c r="Q43" s="2"/>
    </row>
    <row r="44" thickBot="1">
      <c r="A44" s="9"/>
      <c r="B44" s="50" t="s">
        <v>54</v>
      </c>
      <c r="C44" s="51"/>
      <c r="D44" s="51"/>
      <c r="E44" s="52" t="s">
        <v>55</v>
      </c>
      <c r="F44" s="51"/>
      <c r="G44" s="51"/>
      <c r="H44" s="53"/>
      <c r="I44" s="51"/>
      <c r="J44" s="53"/>
      <c r="K44" s="51"/>
      <c r="L44" s="51"/>
      <c r="M44" s="12"/>
      <c r="N44" s="2"/>
      <c r="O44" s="2"/>
      <c r="P44" s="2"/>
      <c r="Q44" s="2"/>
    </row>
    <row r="45" thickTop="1">
      <c r="A45" s="9"/>
      <c r="B45" s="41">
        <v>3</v>
      </c>
      <c r="C45" s="42" t="s">
        <v>465</v>
      </c>
      <c r="D45" s="42" t="s">
        <v>103</v>
      </c>
      <c r="E45" s="42" t="s">
        <v>466</v>
      </c>
      <c r="F45" s="42" t="s">
        <v>3</v>
      </c>
      <c r="G45" s="43" t="s">
        <v>150</v>
      </c>
      <c r="H45" s="54">
        <v>266</v>
      </c>
      <c r="I45" s="55">
        <f>ROUND(0,2)</f>
        <v>0</v>
      </c>
      <c r="J45" s="56">
        <f>ROUND(I45*H45,2)</f>
        <v>0</v>
      </c>
      <c r="K45" s="57">
        <v>0.20999999999999999</v>
      </c>
      <c r="L45" s="58">
        <f>IF(ISNUMBER(K45),ROUND(J45*(K45+1),2),0)</f>
        <v>0</v>
      </c>
      <c r="M45" s="12"/>
      <c r="N45" s="2"/>
      <c r="O45" s="2"/>
      <c r="P45" s="2"/>
      <c r="Q45" s="33">
        <f>IF(ISNUMBER(K45),IF(H45&gt;0,IF(I45&gt;0,J45,0),0),0)</f>
        <v>0</v>
      </c>
      <c r="R45" s="27">
        <f>IF(ISNUMBER(K45)=FALSE,J45,0)</f>
        <v>0</v>
      </c>
    </row>
    <row r="46">
      <c r="A46" s="9"/>
      <c r="B46" s="48" t="s">
        <v>48</v>
      </c>
      <c r="C46" s="1"/>
      <c r="D46" s="1"/>
      <c r="E46" s="49" t="s">
        <v>467</v>
      </c>
      <c r="F46" s="1"/>
      <c r="G46" s="1"/>
      <c r="H46" s="40"/>
      <c r="I46" s="1"/>
      <c r="J46" s="40"/>
      <c r="K46" s="1"/>
      <c r="L46" s="1"/>
      <c r="M46" s="12"/>
      <c r="N46" s="2"/>
      <c r="O46" s="2"/>
      <c r="P46" s="2"/>
      <c r="Q46" s="2"/>
    </row>
    <row r="47">
      <c r="A47" s="9"/>
      <c r="B47" s="48" t="s">
        <v>50</v>
      </c>
      <c r="C47" s="1"/>
      <c r="D47" s="1"/>
      <c r="E47" s="49" t="s">
        <v>468</v>
      </c>
      <c r="F47" s="1"/>
      <c r="G47" s="1"/>
      <c r="H47" s="40"/>
      <c r="I47" s="1"/>
      <c r="J47" s="40"/>
      <c r="K47" s="1"/>
      <c r="L47" s="1"/>
      <c r="M47" s="12"/>
      <c r="N47" s="2"/>
      <c r="O47" s="2"/>
      <c r="P47" s="2"/>
      <c r="Q47" s="2"/>
    </row>
    <row r="48">
      <c r="A48" s="9"/>
      <c r="B48" s="48" t="s">
        <v>52</v>
      </c>
      <c r="C48" s="1"/>
      <c r="D48" s="1"/>
      <c r="E48" s="49" t="s">
        <v>469</v>
      </c>
      <c r="F48" s="1"/>
      <c r="G48" s="1"/>
      <c r="H48" s="40"/>
      <c r="I48" s="1"/>
      <c r="J48" s="40"/>
      <c r="K48" s="1"/>
      <c r="L48" s="1"/>
      <c r="M48" s="12"/>
      <c r="N48" s="2"/>
      <c r="O48" s="2"/>
      <c r="P48" s="2"/>
      <c r="Q48" s="2"/>
    </row>
    <row r="49" thickBot="1">
      <c r="A49" s="9"/>
      <c r="B49" s="50" t="s">
        <v>54</v>
      </c>
      <c r="C49" s="51"/>
      <c r="D49" s="51"/>
      <c r="E49" s="52" t="s">
        <v>55</v>
      </c>
      <c r="F49" s="51"/>
      <c r="G49" s="51"/>
      <c r="H49" s="53"/>
      <c r="I49" s="51"/>
      <c r="J49" s="53"/>
      <c r="K49" s="51"/>
      <c r="L49" s="51"/>
      <c r="M49" s="12"/>
      <c r="N49" s="2"/>
      <c r="O49" s="2"/>
      <c r="P49" s="2"/>
      <c r="Q49" s="2"/>
    </row>
    <row r="50" thickTop="1">
      <c r="A50" s="9"/>
      <c r="B50" s="41">
        <v>2</v>
      </c>
      <c r="C50" s="42" t="s">
        <v>465</v>
      </c>
      <c r="D50" s="42" t="s">
        <v>164</v>
      </c>
      <c r="E50" s="42" t="s">
        <v>466</v>
      </c>
      <c r="F50" s="42" t="s">
        <v>3</v>
      </c>
      <c r="G50" s="43" t="s">
        <v>150</v>
      </c>
      <c r="H50" s="54">
        <v>19.600000000000001</v>
      </c>
      <c r="I50" s="55">
        <f>ROUND(0,2)</f>
        <v>0</v>
      </c>
      <c r="J50" s="56">
        <f>ROUND(I50*H50,2)</f>
        <v>0</v>
      </c>
      <c r="K50" s="57">
        <v>0.20999999999999999</v>
      </c>
      <c r="L50" s="58">
        <f>IF(ISNUMBER(K50),ROUND(J50*(K50+1),2),0)</f>
        <v>0</v>
      </c>
      <c r="M50" s="12"/>
      <c r="N50" s="2"/>
      <c r="O50" s="2"/>
      <c r="P50" s="2"/>
      <c r="Q50" s="33">
        <f>IF(ISNUMBER(K50),IF(H50&gt;0,IF(I50&gt;0,J50,0),0),0)</f>
        <v>0</v>
      </c>
      <c r="R50" s="27">
        <f>IF(ISNUMBER(K50)=FALSE,J50,0)</f>
        <v>0</v>
      </c>
    </row>
    <row r="51">
      <c r="A51" s="9"/>
      <c r="B51" s="48" t="s">
        <v>48</v>
      </c>
      <c r="C51" s="1"/>
      <c r="D51" s="1"/>
      <c r="E51" s="49" t="s">
        <v>470</v>
      </c>
      <c r="F51" s="1"/>
      <c r="G51" s="1"/>
      <c r="H51" s="40"/>
      <c r="I51" s="1"/>
      <c r="J51" s="40"/>
      <c r="K51" s="1"/>
      <c r="L51" s="1"/>
      <c r="M51" s="12"/>
      <c r="N51" s="2"/>
      <c r="O51" s="2"/>
      <c r="P51" s="2"/>
      <c r="Q51" s="2"/>
    </row>
    <row r="52">
      <c r="A52" s="9"/>
      <c r="B52" s="48" t="s">
        <v>50</v>
      </c>
      <c r="C52" s="1"/>
      <c r="D52" s="1"/>
      <c r="E52" s="49" t="s">
        <v>471</v>
      </c>
      <c r="F52" s="1"/>
      <c r="G52" s="1"/>
      <c r="H52" s="40"/>
      <c r="I52" s="1"/>
      <c r="J52" s="40"/>
      <c r="K52" s="1"/>
      <c r="L52" s="1"/>
      <c r="M52" s="12"/>
      <c r="N52" s="2"/>
      <c r="O52" s="2"/>
      <c r="P52" s="2"/>
      <c r="Q52" s="2"/>
    </row>
    <row r="53">
      <c r="A53" s="9"/>
      <c r="B53" s="48" t="s">
        <v>52</v>
      </c>
      <c r="C53" s="1"/>
      <c r="D53" s="1"/>
      <c r="E53" s="49" t="s">
        <v>469</v>
      </c>
      <c r="F53" s="1"/>
      <c r="G53" s="1"/>
      <c r="H53" s="40"/>
      <c r="I53" s="1"/>
      <c r="J53" s="40"/>
      <c r="K53" s="1"/>
      <c r="L53" s="1"/>
      <c r="M53" s="12"/>
      <c r="N53" s="2"/>
      <c r="O53" s="2"/>
      <c r="P53" s="2"/>
      <c r="Q53" s="2"/>
    </row>
    <row r="54" thickBot="1">
      <c r="A54" s="9"/>
      <c r="B54" s="50" t="s">
        <v>54</v>
      </c>
      <c r="C54" s="51"/>
      <c r="D54" s="51"/>
      <c r="E54" s="52" t="s">
        <v>55</v>
      </c>
      <c r="F54" s="51"/>
      <c r="G54" s="51"/>
      <c r="H54" s="53"/>
      <c r="I54" s="51"/>
      <c r="J54" s="53"/>
      <c r="K54" s="51"/>
      <c r="L54" s="51"/>
      <c r="M54" s="12"/>
      <c r="N54" s="2"/>
      <c r="O54" s="2"/>
      <c r="P54" s="2"/>
      <c r="Q54" s="2"/>
    </row>
    <row r="55" thickTop="1" thickBot="1" ht="25" customHeight="1">
      <c r="A55" s="9"/>
      <c r="B55" s="1"/>
      <c r="C55" s="59">
        <v>1</v>
      </c>
      <c r="D55" s="1"/>
      <c r="E55" s="59" t="s">
        <v>100</v>
      </c>
      <c r="F55" s="1"/>
      <c r="G55" s="60" t="s">
        <v>93</v>
      </c>
      <c r="H55" s="61">
        <f>J40+J45+J50</f>
        <v>0</v>
      </c>
      <c r="I55" s="60" t="s">
        <v>94</v>
      </c>
      <c r="J55" s="62">
        <f>(L55-H55)</f>
        <v>0</v>
      </c>
      <c r="K55" s="60" t="s">
        <v>95</v>
      </c>
      <c r="L55" s="63">
        <f>L40+L45+L50</f>
        <v>0</v>
      </c>
      <c r="M55" s="12"/>
      <c r="N55" s="2"/>
      <c r="O55" s="2"/>
      <c r="P55" s="2"/>
      <c r="Q55" s="33">
        <f>0+Q40+Q45+Q50</f>
        <v>0</v>
      </c>
      <c r="R55" s="27">
        <f>0+R40+R45+R50</f>
        <v>0</v>
      </c>
      <c r="S55" s="64">
        <f>Q55*(1+J55)+R55</f>
        <v>0</v>
      </c>
    </row>
    <row r="56" thickTop="1" thickBot="1" ht="25" customHeight="1">
      <c r="A56" s="9"/>
      <c r="B56" s="65"/>
      <c r="C56" s="65"/>
      <c r="D56" s="65"/>
      <c r="E56" s="65"/>
      <c r="F56" s="65"/>
      <c r="G56" s="66" t="s">
        <v>96</v>
      </c>
      <c r="H56" s="67">
        <f>J40+J45+J50</f>
        <v>0</v>
      </c>
      <c r="I56" s="66" t="s">
        <v>97</v>
      </c>
      <c r="J56" s="68">
        <f>0+J55</f>
        <v>0</v>
      </c>
      <c r="K56" s="66" t="s">
        <v>98</v>
      </c>
      <c r="L56" s="69">
        <f>L40+L45+L50</f>
        <v>0</v>
      </c>
      <c r="M56" s="12"/>
      <c r="N56" s="2"/>
      <c r="O56" s="2"/>
      <c r="P56" s="2"/>
      <c r="Q56" s="2"/>
    </row>
    <row r="57" ht="40" customHeight="1">
      <c r="A57" s="9"/>
      <c r="B57" s="73" t="s">
        <v>235</v>
      </c>
      <c r="C57" s="1"/>
      <c r="D57" s="1"/>
      <c r="E57" s="1"/>
      <c r="F57" s="1"/>
      <c r="G57" s="1"/>
      <c r="H57" s="40"/>
      <c r="I57" s="1"/>
      <c r="J57" s="40"/>
      <c r="K57" s="1"/>
      <c r="L57" s="1"/>
      <c r="M57" s="12"/>
      <c r="N57" s="2"/>
      <c r="O57" s="2"/>
      <c r="P57" s="2"/>
      <c r="Q57" s="2"/>
    </row>
    <row r="58">
      <c r="A58" s="9"/>
      <c r="B58" s="41">
        <v>4</v>
      </c>
      <c r="C58" s="42" t="s">
        <v>250</v>
      </c>
      <c r="D58" s="42" t="s">
        <v>3</v>
      </c>
      <c r="E58" s="42" t="s">
        <v>251</v>
      </c>
      <c r="F58" s="42" t="s">
        <v>3</v>
      </c>
      <c r="G58" s="43" t="s">
        <v>112</v>
      </c>
      <c r="H58" s="44">
        <v>184.80000000000001</v>
      </c>
      <c r="I58" s="25">
        <f>ROUND(0,2)</f>
        <v>0</v>
      </c>
      <c r="J58" s="45">
        <f>ROUND(I58*H58,2)</f>
        <v>0</v>
      </c>
      <c r="K58" s="46">
        <v>0.20999999999999999</v>
      </c>
      <c r="L58" s="47">
        <f>IF(ISNUMBER(K58),ROUND(J58*(K58+1),2),0)</f>
        <v>0</v>
      </c>
      <c r="M58" s="12"/>
      <c r="N58" s="2"/>
      <c r="O58" s="2"/>
      <c r="P58" s="2"/>
      <c r="Q58" s="33">
        <f>IF(ISNUMBER(K58),IF(H58&gt;0,IF(I58&gt;0,J58,0),0),0)</f>
        <v>0</v>
      </c>
      <c r="R58" s="27">
        <f>IF(ISNUMBER(K58)=FALSE,J58,0)</f>
        <v>0</v>
      </c>
    </row>
    <row r="59">
      <c r="A59" s="9"/>
      <c r="B59" s="48" t="s">
        <v>48</v>
      </c>
      <c r="C59" s="1"/>
      <c r="D59" s="1"/>
      <c r="E59" s="49" t="s">
        <v>472</v>
      </c>
      <c r="F59" s="1"/>
      <c r="G59" s="1"/>
      <c r="H59" s="40"/>
      <c r="I59" s="1"/>
      <c r="J59" s="40"/>
      <c r="K59" s="1"/>
      <c r="L59" s="1"/>
      <c r="M59" s="12"/>
      <c r="N59" s="2"/>
      <c r="O59" s="2"/>
      <c r="P59" s="2"/>
      <c r="Q59" s="2"/>
    </row>
    <row r="60">
      <c r="A60" s="9"/>
      <c r="B60" s="48" t="s">
        <v>50</v>
      </c>
      <c r="C60" s="1"/>
      <c r="D60" s="1"/>
      <c r="E60" s="49" t="s">
        <v>473</v>
      </c>
      <c r="F60" s="1"/>
      <c r="G60" s="1"/>
      <c r="H60" s="40"/>
      <c r="I60" s="1"/>
      <c r="J60" s="40"/>
      <c r="K60" s="1"/>
      <c r="L60" s="1"/>
      <c r="M60" s="12"/>
      <c r="N60" s="2"/>
      <c r="O60" s="2"/>
      <c r="P60" s="2"/>
      <c r="Q60" s="2"/>
    </row>
    <row r="61">
      <c r="A61" s="9"/>
      <c r="B61" s="48" t="s">
        <v>52</v>
      </c>
      <c r="C61" s="1"/>
      <c r="D61" s="1"/>
      <c r="E61" s="49" t="s">
        <v>254</v>
      </c>
      <c r="F61" s="1"/>
      <c r="G61" s="1"/>
      <c r="H61" s="40"/>
      <c r="I61" s="1"/>
      <c r="J61" s="40"/>
      <c r="K61" s="1"/>
      <c r="L61" s="1"/>
      <c r="M61" s="12"/>
      <c r="N61" s="2"/>
      <c r="O61" s="2"/>
      <c r="P61" s="2"/>
      <c r="Q61" s="2"/>
    </row>
    <row r="62" thickBot="1">
      <c r="A62" s="9"/>
      <c r="B62" s="50" t="s">
        <v>54</v>
      </c>
      <c r="C62" s="51"/>
      <c r="D62" s="51"/>
      <c r="E62" s="52" t="s">
        <v>55</v>
      </c>
      <c r="F62" s="51"/>
      <c r="G62" s="51"/>
      <c r="H62" s="53"/>
      <c r="I62" s="51"/>
      <c r="J62" s="53"/>
      <c r="K62" s="51"/>
      <c r="L62" s="51"/>
      <c r="M62" s="12"/>
      <c r="N62" s="2"/>
      <c r="O62" s="2"/>
      <c r="P62" s="2"/>
      <c r="Q62" s="2"/>
    </row>
    <row r="63" thickTop="1">
      <c r="A63" s="9"/>
      <c r="B63" s="41">
        <v>5</v>
      </c>
      <c r="C63" s="42" t="s">
        <v>474</v>
      </c>
      <c r="D63" s="42" t="s">
        <v>3</v>
      </c>
      <c r="E63" s="42" t="s">
        <v>475</v>
      </c>
      <c r="F63" s="42" t="s">
        <v>3</v>
      </c>
      <c r="G63" s="43" t="s">
        <v>112</v>
      </c>
      <c r="H63" s="54">
        <v>117.59999999999999</v>
      </c>
      <c r="I63" s="55">
        <f>ROUND(0,2)</f>
        <v>0</v>
      </c>
      <c r="J63" s="56">
        <f>ROUND(I63*H63,2)</f>
        <v>0</v>
      </c>
      <c r="K63" s="57">
        <v>0.20999999999999999</v>
      </c>
      <c r="L63" s="58">
        <f>IF(ISNUMBER(K63),ROUND(J63*(K63+1),2),0)</f>
        <v>0</v>
      </c>
      <c r="M63" s="12"/>
      <c r="N63" s="2"/>
      <c r="O63" s="2"/>
      <c r="P63" s="2"/>
      <c r="Q63" s="33">
        <f>IF(ISNUMBER(K63),IF(H63&gt;0,IF(I63&gt;0,J63,0),0),0)</f>
        <v>0</v>
      </c>
      <c r="R63" s="27">
        <f>IF(ISNUMBER(K63)=FALSE,J63,0)</f>
        <v>0</v>
      </c>
    </row>
    <row r="64">
      <c r="A64" s="9"/>
      <c r="B64" s="48" t="s">
        <v>48</v>
      </c>
      <c r="C64" s="1"/>
      <c r="D64" s="1"/>
      <c r="E64" s="49" t="s">
        <v>476</v>
      </c>
      <c r="F64" s="1"/>
      <c r="G64" s="1"/>
      <c r="H64" s="40"/>
      <c r="I64" s="1"/>
      <c r="J64" s="40"/>
      <c r="K64" s="1"/>
      <c r="L64" s="1"/>
      <c r="M64" s="12"/>
      <c r="N64" s="2"/>
      <c r="O64" s="2"/>
      <c r="P64" s="2"/>
      <c r="Q64" s="2"/>
    </row>
    <row r="65">
      <c r="A65" s="9"/>
      <c r="B65" s="48" t="s">
        <v>50</v>
      </c>
      <c r="C65" s="1"/>
      <c r="D65" s="1"/>
      <c r="E65" s="49" t="s">
        <v>477</v>
      </c>
      <c r="F65" s="1"/>
      <c r="G65" s="1"/>
      <c r="H65" s="40"/>
      <c r="I65" s="1"/>
      <c r="J65" s="40"/>
      <c r="K65" s="1"/>
      <c r="L65" s="1"/>
      <c r="M65" s="12"/>
      <c r="N65" s="2"/>
      <c r="O65" s="2"/>
      <c r="P65" s="2"/>
      <c r="Q65" s="2"/>
    </row>
    <row r="66">
      <c r="A66" s="9"/>
      <c r="B66" s="48" t="s">
        <v>52</v>
      </c>
      <c r="C66" s="1"/>
      <c r="D66" s="1"/>
      <c r="E66" s="49" t="s">
        <v>478</v>
      </c>
      <c r="F66" s="1"/>
      <c r="G66" s="1"/>
      <c r="H66" s="40"/>
      <c r="I66" s="1"/>
      <c r="J66" s="40"/>
      <c r="K66" s="1"/>
      <c r="L66" s="1"/>
      <c r="M66" s="12"/>
      <c r="N66" s="2"/>
      <c r="O66" s="2"/>
      <c r="P66" s="2"/>
      <c r="Q66" s="2"/>
    </row>
    <row r="67" thickBot="1">
      <c r="A67" s="9"/>
      <c r="B67" s="50" t="s">
        <v>54</v>
      </c>
      <c r="C67" s="51"/>
      <c r="D67" s="51"/>
      <c r="E67" s="52" t="s">
        <v>55</v>
      </c>
      <c r="F67" s="51"/>
      <c r="G67" s="51"/>
      <c r="H67" s="53"/>
      <c r="I67" s="51"/>
      <c r="J67" s="53"/>
      <c r="K67" s="51"/>
      <c r="L67" s="51"/>
      <c r="M67" s="12"/>
      <c r="N67" s="2"/>
      <c r="O67" s="2"/>
      <c r="P67" s="2"/>
      <c r="Q67" s="2"/>
    </row>
    <row r="68" thickTop="1" thickBot="1" ht="25" customHeight="1">
      <c r="A68" s="9"/>
      <c r="B68" s="1"/>
      <c r="C68" s="59">
        <v>2</v>
      </c>
      <c r="D68" s="1"/>
      <c r="E68" s="59" t="s">
        <v>155</v>
      </c>
      <c r="F68" s="1"/>
      <c r="G68" s="60" t="s">
        <v>93</v>
      </c>
      <c r="H68" s="61">
        <f>J58+J63</f>
        <v>0</v>
      </c>
      <c r="I68" s="60" t="s">
        <v>94</v>
      </c>
      <c r="J68" s="62">
        <f>(L68-H68)</f>
        <v>0</v>
      </c>
      <c r="K68" s="60" t="s">
        <v>95</v>
      </c>
      <c r="L68" s="63">
        <f>L58+L63</f>
        <v>0</v>
      </c>
      <c r="M68" s="12"/>
      <c r="N68" s="2"/>
      <c r="O68" s="2"/>
      <c r="P68" s="2"/>
      <c r="Q68" s="33">
        <f>0+Q58+Q63</f>
        <v>0</v>
      </c>
      <c r="R68" s="27">
        <f>0+R58+R63</f>
        <v>0</v>
      </c>
      <c r="S68" s="64">
        <f>Q68*(1+J68)+R68</f>
        <v>0</v>
      </c>
    </row>
    <row r="69" thickTop="1" thickBot="1" ht="25" customHeight="1">
      <c r="A69" s="9"/>
      <c r="B69" s="65"/>
      <c r="C69" s="65"/>
      <c r="D69" s="65"/>
      <c r="E69" s="65"/>
      <c r="F69" s="65"/>
      <c r="G69" s="66" t="s">
        <v>96</v>
      </c>
      <c r="H69" s="67">
        <f>J58+J63</f>
        <v>0</v>
      </c>
      <c r="I69" s="66" t="s">
        <v>97</v>
      </c>
      <c r="J69" s="68">
        <f>0+J68</f>
        <v>0</v>
      </c>
      <c r="K69" s="66" t="s">
        <v>98</v>
      </c>
      <c r="L69" s="69">
        <f>L58+L63</f>
        <v>0</v>
      </c>
      <c r="M69" s="12"/>
      <c r="N69" s="2"/>
      <c r="O69" s="2"/>
      <c r="P69" s="2"/>
      <c r="Q69" s="2"/>
    </row>
    <row r="70" ht="40" customHeight="1">
      <c r="A70" s="9"/>
      <c r="B70" s="73" t="s">
        <v>479</v>
      </c>
      <c r="C70" s="1"/>
      <c r="D70" s="1"/>
      <c r="E70" s="1"/>
      <c r="F70" s="1"/>
      <c r="G70" s="1"/>
      <c r="H70" s="40"/>
      <c r="I70" s="1"/>
      <c r="J70" s="40"/>
      <c r="K70" s="1"/>
      <c r="L70" s="1"/>
      <c r="M70" s="12"/>
      <c r="N70" s="2"/>
      <c r="O70" s="2"/>
      <c r="P70" s="2"/>
      <c r="Q70" s="2"/>
    </row>
    <row r="71">
      <c r="A71" s="9"/>
      <c r="B71" s="41">
        <v>6</v>
      </c>
      <c r="C71" s="42" t="s">
        <v>480</v>
      </c>
      <c r="D71" s="42" t="s">
        <v>3</v>
      </c>
      <c r="E71" s="42" t="s">
        <v>481</v>
      </c>
      <c r="F71" s="42" t="s">
        <v>3</v>
      </c>
      <c r="G71" s="43" t="s">
        <v>150</v>
      </c>
      <c r="H71" s="44">
        <v>105</v>
      </c>
      <c r="I71" s="25">
        <f>ROUND(0,2)</f>
        <v>0</v>
      </c>
      <c r="J71" s="45">
        <f>ROUND(I71*H71,2)</f>
        <v>0</v>
      </c>
      <c r="K71" s="46">
        <v>0.20999999999999999</v>
      </c>
      <c r="L71" s="47">
        <f>IF(ISNUMBER(K71),ROUND(J71*(K71+1),2),0)</f>
        <v>0</v>
      </c>
      <c r="M71" s="12"/>
      <c r="N71" s="2"/>
      <c r="O71" s="2"/>
      <c r="P71" s="2"/>
      <c r="Q71" s="33">
        <f>IF(ISNUMBER(K71),IF(H71&gt;0,IF(I71&gt;0,J71,0),0),0)</f>
        <v>0</v>
      </c>
      <c r="R71" s="27">
        <f>IF(ISNUMBER(K71)=FALSE,J71,0)</f>
        <v>0</v>
      </c>
    </row>
    <row r="72">
      <c r="A72" s="9"/>
      <c r="B72" s="48" t="s">
        <v>48</v>
      </c>
      <c r="C72" s="1"/>
      <c r="D72" s="1"/>
      <c r="E72" s="49" t="s">
        <v>482</v>
      </c>
      <c r="F72" s="1"/>
      <c r="G72" s="1"/>
      <c r="H72" s="40"/>
      <c r="I72" s="1"/>
      <c r="J72" s="40"/>
      <c r="K72" s="1"/>
      <c r="L72" s="1"/>
      <c r="M72" s="12"/>
      <c r="N72" s="2"/>
      <c r="O72" s="2"/>
      <c r="P72" s="2"/>
      <c r="Q72" s="2"/>
    </row>
    <row r="73">
      <c r="A73" s="9"/>
      <c r="B73" s="48" t="s">
        <v>50</v>
      </c>
      <c r="C73" s="1"/>
      <c r="D73" s="1"/>
      <c r="E73" s="49" t="s">
        <v>483</v>
      </c>
      <c r="F73" s="1"/>
      <c r="G73" s="1"/>
      <c r="H73" s="40"/>
      <c r="I73" s="1"/>
      <c r="J73" s="40"/>
      <c r="K73" s="1"/>
      <c r="L73" s="1"/>
      <c r="M73" s="12"/>
      <c r="N73" s="2"/>
      <c r="O73" s="2"/>
      <c r="P73" s="2"/>
      <c r="Q73" s="2"/>
    </row>
    <row r="74">
      <c r="A74" s="9"/>
      <c r="B74" s="48" t="s">
        <v>52</v>
      </c>
      <c r="C74" s="1"/>
      <c r="D74" s="1"/>
      <c r="E74" s="49" t="s">
        <v>484</v>
      </c>
      <c r="F74" s="1"/>
      <c r="G74" s="1"/>
      <c r="H74" s="40"/>
      <c r="I74" s="1"/>
      <c r="J74" s="40"/>
      <c r="K74" s="1"/>
      <c r="L74" s="1"/>
      <c r="M74" s="12"/>
      <c r="N74" s="2"/>
      <c r="O74" s="2"/>
      <c r="P74" s="2"/>
      <c r="Q74" s="2"/>
    </row>
    <row r="75" thickBot="1">
      <c r="A75" s="9"/>
      <c r="B75" s="50" t="s">
        <v>54</v>
      </c>
      <c r="C75" s="51"/>
      <c r="D75" s="51"/>
      <c r="E75" s="52" t="s">
        <v>55</v>
      </c>
      <c r="F75" s="51"/>
      <c r="G75" s="51"/>
      <c r="H75" s="53"/>
      <c r="I75" s="51"/>
      <c r="J75" s="53"/>
      <c r="K75" s="51"/>
      <c r="L75" s="51"/>
      <c r="M75" s="12"/>
      <c r="N75" s="2"/>
      <c r="O75" s="2"/>
      <c r="P75" s="2"/>
      <c r="Q75" s="2"/>
    </row>
    <row r="76" thickTop="1" thickBot="1" ht="25" customHeight="1">
      <c r="A76" s="9"/>
      <c r="B76" s="1"/>
      <c r="C76" s="59">
        <v>3</v>
      </c>
      <c r="D76" s="1"/>
      <c r="E76" s="59" t="s">
        <v>456</v>
      </c>
      <c r="F76" s="1"/>
      <c r="G76" s="60" t="s">
        <v>93</v>
      </c>
      <c r="H76" s="61">
        <f>0+J71</f>
        <v>0</v>
      </c>
      <c r="I76" s="60" t="s">
        <v>94</v>
      </c>
      <c r="J76" s="62">
        <f>(L76-H76)</f>
        <v>0</v>
      </c>
      <c r="K76" s="60" t="s">
        <v>95</v>
      </c>
      <c r="L76" s="63">
        <f>0+L71</f>
        <v>0</v>
      </c>
      <c r="M76" s="12"/>
      <c r="N76" s="2"/>
      <c r="O76" s="2"/>
      <c r="P76" s="2"/>
      <c r="Q76" s="33">
        <f>0+Q71</f>
        <v>0</v>
      </c>
      <c r="R76" s="27">
        <f>0+R71</f>
        <v>0</v>
      </c>
      <c r="S76" s="64">
        <f>Q76*(1+J76)+R76</f>
        <v>0</v>
      </c>
    </row>
    <row r="77" thickTop="1" thickBot="1" ht="25" customHeight="1">
      <c r="A77" s="9"/>
      <c r="B77" s="65"/>
      <c r="C77" s="65"/>
      <c r="D77" s="65"/>
      <c r="E77" s="65"/>
      <c r="F77" s="65"/>
      <c r="G77" s="66" t="s">
        <v>96</v>
      </c>
      <c r="H77" s="67">
        <f>0+J71</f>
        <v>0</v>
      </c>
      <c r="I77" s="66" t="s">
        <v>97</v>
      </c>
      <c r="J77" s="68">
        <f>0+J76</f>
        <v>0</v>
      </c>
      <c r="K77" s="66" t="s">
        <v>98</v>
      </c>
      <c r="L77" s="69">
        <f>0+L71</f>
        <v>0</v>
      </c>
      <c r="M77" s="12"/>
      <c r="N77" s="2"/>
      <c r="O77" s="2"/>
      <c r="P77" s="2"/>
      <c r="Q77" s="2"/>
    </row>
    <row r="78" ht="40" customHeight="1">
      <c r="A78" s="9"/>
      <c r="B78" s="73" t="s">
        <v>255</v>
      </c>
      <c r="C78" s="1"/>
      <c r="D78" s="1"/>
      <c r="E78" s="1"/>
      <c r="F78" s="1"/>
      <c r="G78" s="1"/>
      <c r="H78" s="40"/>
      <c r="I78" s="1"/>
      <c r="J78" s="40"/>
      <c r="K78" s="1"/>
      <c r="L78" s="1"/>
      <c r="M78" s="12"/>
      <c r="N78" s="2"/>
      <c r="O78" s="2"/>
      <c r="P78" s="2"/>
      <c r="Q78" s="2"/>
    </row>
    <row r="79">
      <c r="A79" s="9"/>
      <c r="B79" s="41">
        <v>7</v>
      </c>
      <c r="C79" s="42" t="s">
        <v>261</v>
      </c>
      <c r="D79" s="42" t="s">
        <v>3</v>
      </c>
      <c r="E79" s="42" t="s">
        <v>262</v>
      </c>
      <c r="F79" s="42" t="s">
        <v>3</v>
      </c>
      <c r="G79" s="43" t="s">
        <v>150</v>
      </c>
      <c r="H79" s="44">
        <v>4.9500000000000002</v>
      </c>
      <c r="I79" s="25">
        <f>ROUND(0,2)</f>
        <v>0</v>
      </c>
      <c r="J79" s="45">
        <f>ROUND(I79*H79,2)</f>
        <v>0</v>
      </c>
      <c r="K79" s="46">
        <v>0.20999999999999999</v>
      </c>
      <c r="L79" s="47">
        <f>IF(ISNUMBER(K79),ROUND(J79*(K79+1),2),0)</f>
        <v>0</v>
      </c>
      <c r="M79" s="12"/>
      <c r="N79" s="2"/>
      <c r="O79" s="2"/>
      <c r="P79" s="2"/>
      <c r="Q79" s="33">
        <f>IF(ISNUMBER(K79),IF(H79&gt;0,IF(I79&gt;0,J79,0),0),0)</f>
        <v>0</v>
      </c>
      <c r="R79" s="27">
        <f>IF(ISNUMBER(K79)=FALSE,J79,0)</f>
        <v>0</v>
      </c>
    </row>
    <row r="80">
      <c r="A80" s="9"/>
      <c r="B80" s="48" t="s">
        <v>48</v>
      </c>
      <c r="C80" s="1"/>
      <c r="D80" s="1"/>
      <c r="E80" s="49" t="s">
        <v>485</v>
      </c>
      <c r="F80" s="1"/>
      <c r="G80" s="1"/>
      <c r="H80" s="40"/>
      <c r="I80" s="1"/>
      <c r="J80" s="40"/>
      <c r="K80" s="1"/>
      <c r="L80" s="1"/>
      <c r="M80" s="12"/>
      <c r="N80" s="2"/>
      <c r="O80" s="2"/>
      <c r="P80" s="2"/>
      <c r="Q80" s="2"/>
    </row>
    <row r="81">
      <c r="A81" s="9"/>
      <c r="B81" s="48" t="s">
        <v>50</v>
      </c>
      <c r="C81" s="1"/>
      <c r="D81" s="1"/>
      <c r="E81" s="49" t="s">
        <v>486</v>
      </c>
      <c r="F81" s="1"/>
      <c r="G81" s="1"/>
      <c r="H81" s="40"/>
      <c r="I81" s="1"/>
      <c r="J81" s="40"/>
      <c r="K81" s="1"/>
      <c r="L81" s="1"/>
      <c r="M81" s="12"/>
      <c r="N81" s="2"/>
      <c r="O81" s="2"/>
      <c r="P81" s="2"/>
      <c r="Q81" s="2"/>
    </row>
    <row r="82">
      <c r="A82" s="9"/>
      <c r="B82" s="48" t="s">
        <v>52</v>
      </c>
      <c r="C82" s="1"/>
      <c r="D82" s="1"/>
      <c r="E82" s="49" t="s">
        <v>265</v>
      </c>
      <c r="F82" s="1"/>
      <c r="G82" s="1"/>
      <c r="H82" s="40"/>
      <c r="I82" s="1"/>
      <c r="J82" s="40"/>
      <c r="K82" s="1"/>
      <c r="L82" s="1"/>
      <c r="M82" s="12"/>
      <c r="N82" s="2"/>
      <c r="O82" s="2"/>
      <c r="P82" s="2"/>
      <c r="Q82" s="2"/>
    </row>
    <row r="83" thickBot="1">
      <c r="A83" s="9"/>
      <c r="B83" s="50" t="s">
        <v>54</v>
      </c>
      <c r="C83" s="51"/>
      <c r="D83" s="51"/>
      <c r="E83" s="52" t="s">
        <v>55</v>
      </c>
      <c r="F83" s="51"/>
      <c r="G83" s="51"/>
      <c r="H83" s="53"/>
      <c r="I83" s="51"/>
      <c r="J83" s="53"/>
      <c r="K83" s="51"/>
      <c r="L83" s="51"/>
      <c r="M83" s="12"/>
      <c r="N83" s="2"/>
      <c r="O83" s="2"/>
      <c r="P83" s="2"/>
      <c r="Q83" s="2"/>
    </row>
    <row r="84" thickTop="1">
      <c r="A84" s="9"/>
      <c r="B84" s="41">
        <v>8</v>
      </c>
      <c r="C84" s="42" t="s">
        <v>487</v>
      </c>
      <c r="D84" s="42" t="s">
        <v>3</v>
      </c>
      <c r="E84" s="42" t="s">
        <v>488</v>
      </c>
      <c r="F84" s="42" t="s">
        <v>3</v>
      </c>
      <c r="G84" s="43" t="s">
        <v>150</v>
      </c>
      <c r="H84" s="54">
        <v>1.3999999999999999</v>
      </c>
      <c r="I84" s="55">
        <f>ROUND(0,2)</f>
        <v>0</v>
      </c>
      <c r="J84" s="56">
        <f>ROUND(I84*H84,2)</f>
        <v>0</v>
      </c>
      <c r="K84" s="57">
        <v>0.20999999999999999</v>
      </c>
      <c r="L84" s="58">
        <f>IF(ISNUMBER(K84),ROUND(J84*(K84+1),2),0)</f>
        <v>0</v>
      </c>
      <c r="M84" s="12"/>
      <c r="N84" s="2"/>
      <c r="O84" s="2"/>
      <c r="P84" s="2"/>
      <c r="Q84" s="33">
        <f>IF(ISNUMBER(K84),IF(H84&gt;0,IF(I84&gt;0,J84,0),0),0)</f>
        <v>0</v>
      </c>
      <c r="R84" s="27">
        <f>IF(ISNUMBER(K84)=FALSE,J84,0)</f>
        <v>0</v>
      </c>
    </row>
    <row r="85">
      <c r="A85" s="9"/>
      <c r="B85" s="48" t="s">
        <v>48</v>
      </c>
      <c r="C85" s="1"/>
      <c r="D85" s="1"/>
      <c r="E85" s="49" t="s">
        <v>489</v>
      </c>
      <c r="F85" s="1"/>
      <c r="G85" s="1"/>
      <c r="H85" s="40"/>
      <c r="I85" s="1"/>
      <c r="J85" s="40"/>
      <c r="K85" s="1"/>
      <c r="L85" s="1"/>
      <c r="M85" s="12"/>
      <c r="N85" s="2"/>
      <c r="O85" s="2"/>
      <c r="P85" s="2"/>
      <c r="Q85" s="2"/>
    </row>
    <row r="86">
      <c r="A86" s="9"/>
      <c r="B86" s="48" t="s">
        <v>50</v>
      </c>
      <c r="C86" s="1"/>
      <c r="D86" s="1"/>
      <c r="E86" s="49" t="s">
        <v>490</v>
      </c>
      <c r="F86" s="1"/>
      <c r="G86" s="1"/>
      <c r="H86" s="40"/>
      <c r="I86" s="1"/>
      <c r="J86" s="40"/>
      <c r="K86" s="1"/>
      <c r="L86" s="1"/>
      <c r="M86" s="12"/>
      <c r="N86" s="2"/>
      <c r="O86" s="2"/>
      <c r="P86" s="2"/>
      <c r="Q86" s="2"/>
    </row>
    <row r="87">
      <c r="A87" s="9"/>
      <c r="B87" s="48" t="s">
        <v>52</v>
      </c>
      <c r="C87" s="1"/>
      <c r="D87" s="1"/>
      <c r="E87" s="49" t="s">
        <v>265</v>
      </c>
      <c r="F87" s="1"/>
      <c r="G87" s="1"/>
      <c r="H87" s="40"/>
      <c r="I87" s="1"/>
      <c r="J87" s="40"/>
      <c r="K87" s="1"/>
      <c r="L87" s="1"/>
      <c r="M87" s="12"/>
      <c r="N87" s="2"/>
      <c r="O87" s="2"/>
      <c r="P87" s="2"/>
      <c r="Q87" s="2"/>
    </row>
    <row r="88" thickBot="1">
      <c r="A88" s="9"/>
      <c r="B88" s="50" t="s">
        <v>54</v>
      </c>
      <c r="C88" s="51"/>
      <c r="D88" s="51"/>
      <c r="E88" s="52" t="s">
        <v>55</v>
      </c>
      <c r="F88" s="51"/>
      <c r="G88" s="51"/>
      <c r="H88" s="53"/>
      <c r="I88" s="51"/>
      <c r="J88" s="53"/>
      <c r="K88" s="51"/>
      <c r="L88" s="51"/>
      <c r="M88" s="12"/>
      <c r="N88" s="2"/>
      <c r="O88" s="2"/>
      <c r="P88" s="2"/>
      <c r="Q88" s="2"/>
    </row>
    <row r="89" thickTop="1" thickBot="1" ht="25" customHeight="1">
      <c r="A89" s="9"/>
      <c r="B89" s="1"/>
      <c r="C89" s="59">
        <v>4</v>
      </c>
      <c r="D89" s="1"/>
      <c r="E89" s="59" t="s">
        <v>156</v>
      </c>
      <c r="F89" s="1"/>
      <c r="G89" s="60" t="s">
        <v>93</v>
      </c>
      <c r="H89" s="61">
        <f>J79+J84</f>
        <v>0</v>
      </c>
      <c r="I89" s="60" t="s">
        <v>94</v>
      </c>
      <c r="J89" s="62">
        <f>(L89-H89)</f>
        <v>0</v>
      </c>
      <c r="K89" s="60" t="s">
        <v>95</v>
      </c>
      <c r="L89" s="63">
        <f>L79+L84</f>
        <v>0</v>
      </c>
      <c r="M89" s="12"/>
      <c r="N89" s="2"/>
      <c r="O89" s="2"/>
      <c r="P89" s="2"/>
      <c r="Q89" s="33">
        <f>0+Q79+Q84</f>
        <v>0</v>
      </c>
      <c r="R89" s="27">
        <f>0+R79+R84</f>
        <v>0</v>
      </c>
      <c r="S89" s="64">
        <f>Q89*(1+J89)+R89</f>
        <v>0</v>
      </c>
    </row>
    <row r="90" thickTop="1" thickBot="1" ht="25" customHeight="1">
      <c r="A90" s="9"/>
      <c r="B90" s="65"/>
      <c r="C90" s="65"/>
      <c r="D90" s="65"/>
      <c r="E90" s="65"/>
      <c r="F90" s="65"/>
      <c r="G90" s="66" t="s">
        <v>96</v>
      </c>
      <c r="H90" s="67">
        <f>J79+J84</f>
        <v>0</v>
      </c>
      <c r="I90" s="66" t="s">
        <v>97</v>
      </c>
      <c r="J90" s="68">
        <f>0+J89</f>
        <v>0</v>
      </c>
      <c r="K90" s="66" t="s">
        <v>98</v>
      </c>
      <c r="L90" s="69">
        <f>L79+L84</f>
        <v>0</v>
      </c>
      <c r="M90" s="12"/>
      <c r="N90" s="2"/>
      <c r="O90" s="2"/>
      <c r="P90" s="2"/>
      <c r="Q90" s="2"/>
    </row>
    <row r="91" ht="40" customHeight="1">
      <c r="A91" s="9"/>
      <c r="B91" s="73" t="s">
        <v>266</v>
      </c>
      <c r="C91" s="1"/>
      <c r="D91" s="1"/>
      <c r="E91" s="1"/>
      <c r="F91" s="1"/>
      <c r="G91" s="1"/>
      <c r="H91" s="40"/>
      <c r="I91" s="1"/>
      <c r="J91" s="40"/>
      <c r="K91" s="1"/>
      <c r="L91" s="1"/>
      <c r="M91" s="12"/>
      <c r="N91" s="2"/>
      <c r="O91" s="2"/>
      <c r="P91" s="2"/>
      <c r="Q91" s="2"/>
    </row>
    <row r="92">
      <c r="A92" s="9"/>
      <c r="B92" s="41">
        <v>9</v>
      </c>
      <c r="C92" s="42" t="s">
        <v>314</v>
      </c>
      <c r="D92" s="42" t="s">
        <v>3</v>
      </c>
      <c r="E92" s="42" t="s">
        <v>315</v>
      </c>
      <c r="F92" s="42" t="s">
        <v>3</v>
      </c>
      <c r="G92" s="43" t="s">
        <v>112</v>
      </c>
      <c r="H92" s="44">
        <v>7</v>
      </c>
      <c r="I92" s="25">
        <f>ROUND(0,2)</f>
        <v>0</v>
      </c>
      <c r="J92" s="45">
        <f>ROUND(I92*H92,2)</f>
        <v>0</v>
      </c>
      <c r="K92" s="46">
        <v>0.20999999999999999</v>
      </c>
      <c r="L92" s="47">
        <f>IF(ISNUMBER(K92),ROUND(J92*(K92+1),2),0)</f>
        <v>0</v>
      </c>
      <c r="M92" s="12"/>
      <c r="N92" s="2"/>
      <c r="O92" s="2"/>
      <c r="P92" s="2"/>
      <c r="Q92" s="33">
        <f>IF(ISNUMBER(K92),IF(H92&gt;0,IF(I92&gt;0,J92,0),0),0)</f>
        <v>0</v>
      </c>
      <c r="R92" s="27">
        <f>IF(ISNUMBER(K92)=FALSE,J92,0)</f>
        <v>0</v>
      </c>
    </row>
    <row r="93">
      <c r="A93" s="9"/>
      <c r="B93" s="48" t="s">
        <v>48</v>
      </c>
      <c r="C93" s="1"/>
      <c r="D93" s="1"/>
      <c r="E93" s="49" t="s">
        <v>491</v>
      </c>
      <c r="F93" s="1"/>
      <c r="G93" s="1"/>
      <c r="H93" s="40"/>
      <c r="I93" s="1"/>
      <c r="J93" s="40"/>
      <c r="K93" s="1"/>
      <c r="L93" s="1"/>
      <c r="M93" s="12"/>
      <c r="N93" s="2"/>
      <c r="O93" s="2"/>
      <c r="P93" s="2"/>
      <c r="Q93" s="2"/>
    </row>
    <row r="94">
      <c r="A94" s="9"/>
      <c r="B94" s="48" t="s">
        <v>50</v>
      </c>
      <c r="C94" s="1"/>
      <c r="D94" s="1"/>
      <c r="E94" s="49" t="s">
        <v>179</v>
      </c>
      <c r="F94" s="1"/>
      <c r="G94" s="1"/>
      <c r="H94" s="40"/>
      <c r="I94" s="1"/>
      <c r="J94" s="40"/>
      <c r="K94" s="1"/>
      <c r="L94" s="1"/>
      <c r="M94" s="12"/>
      <c r="N94" s="2"/>
      <c r="O94" s="2"/>
      <c r="P94" s="2"/>
      <c r="Q94" s="2"/>
    </row>
    <row r="95">
      <c r="A95" s="9"/>
      <c r="B95" s="48" t="s">
        <v>52</v>
      </c>
      <c r="C95" s="1"/>
      <c r="D95" s="1"/>
      <c r="E95" s="49" t="s">
        <v>313</v>
      </c>
      <c r="F95" s="1"/>
      <c r="G95" s="1"/>
      <c r="H95" s="40"/>
      <c r="I95" s="1"/>
      <c r="J95" s="40"/>
      <c r="K95" s="1"/>
      <c r="L95" s="1"/>
      <c r="M95" s="12"/>
      <c r="N95" s="2"/>
      <c r="O95" s="2"/>
      <c r="P95" s="2"/>
      <c r="Q95" s="2"/>
    </row>
    <row r="96" thickBot="1">
      <c r="A96" s="9"/>
      <c r="B96" s="50" t="s">
        <v>54</v>
      </c>
      <c r="C96" s="51"/>
      <c r="D96" s="51"/>
      <c r="E96" s="52" t="s">
        <v>55</v>
      </c>
      <c r="F96" s="51"/>
      <c r="G96" s="51"/>
      <c r="H96" s="53"/>
      <c r="I96" s="51"/>
      <c r="J96" s="53"/>
      <c r="K96" s="51"/>
      <c r="L96" s="51"/>
      <c r="M96" s="12"/>
      <c r="N96" s="2"/>
      <c r="O96" s="2"/>
      <c r="P96" s="2"/>
      <c r="Q96" s="2"/>
    </row>
    <row r="97" thickTop="1">
      <c r="A97" s="9"/>
      <c r="B97" s="41">
        <v>10</v>
      </c>
      <c r="C97" s="42" t="s">
        <v>318</v>
      </c>
      <c r="D97" s="42" t="s">
        <v>3</v>
      </c>
      <c r="E97" s="42" t="s">
        <v>319</v>
      </c>
      <c r="F97" s="42" t="s">
        <v>3</v>
      </c>
      <c r="G97" s="43" t="s">
        <v>112</v>
      </c>
      <c r="H97" s="54">
        <v>35</v>
      </c>
      <c r="I97" s="55">
        <f>ROUND(0,2)</f>
        <v>0</v>
      </c>
      <c r="J97" s="56">
        <f>ROUND(I97*H97,2)</f>
        <v>0</v>
      </c>
      <c r="K97" s="57">
        <v>0.20999999999999999</v>
      </c>
      <c r="L97" s="58">
        <f>IF(ISNUMBER(K97),ROUND(J97*(K97+1),2),0)</f>
        <v>0</v>
      </c>
      <c r="M97" s="12"/>
      <c r="N97" s="2"/>
      <c r="O97" s="2"/>
      <c r="P97" s="2"/>
      <c r="Q97" s="33">
        <f>IF(ISNUMBER(K97),IF(H97&gt;0,IF(I97&gt;0,J97,0),0),0)</f>
        <v>0</v>
      </c>
      <c r="R97" s="27">
        <f>IF(ISNUMBER(K97)=FALSE,J97,0)</f>
        <v>0</v>
      </c>
    </row>
    <row r="98">
      <c r="A98" s="9"/>
      <c r="B98" s="48" t="s">
        <v>48</v>
      </c>
      <c r="C98" s="1"/>
      <c r="D98" s="1"/>
      <c r="E98" s="49" t="s">
        <v>492</v>
      </c>
      <c r="F98" s="1"/>
      <c r="G98" s="1"/>
      <c r="H98" s="40"/>
      <c r="I98" s="1"/>
      <c r="J98" s="40"/>
      <c r="K98" s="1"/>
      <c r="L98" s="1"/>
      <c r="M98" s="12"/>
      <c r="N98" s="2"/>
      <c r="O98" s="2"/>
      <c r="P98" s="2"/>
      <c r="Q98" s="2"/>
    </row>
    <row r="99">
      <c r="A99" s="9"/>
      <c r="B99" s="48" t="s">
        <v>50</v>
      </c>
      <c r="C99" s="1"/>
      <c r="D99" s="1"/>
      <c r="E99" s="49" t="s">
        <v>493</v>
      </c>
      <c r="F99" s="1"/>
      <c r="G99" s="1"/>
      <c r="H99" s="40"/>
      <c r="I99" s="1"/>
      <c r="J99" s="40"/>
      <c r="K99" s="1"/>
      <c r="L99" s="1"/>
      <c r="M99" s="12"/>
      <c r="N99" s="2"/>
      <c r="O99" s="2"/>
      <c r="P99" s="2"/>
      <c r="Q99" s="2"/>
    </row>
    <row r="100">
      <c r="A100" s="9"/>
      <c r="B100" s="48" t="s">
        <v>52</v>
      </c>
      <c r="C100" s="1"/>
      <c r="D100" s="1"/>
      <c r="E100" s="49" t="s">
        <v>494</v>
      </c>
      <c r="F100" s="1"/>
      <c r="G100" s="1"/>
      <c r="H100" s="40"/>
      <c r="I100" s="1"/>
      <c r="J100" s="40"/>
      <c r="K100" s="1"/>
      <c r="L100" s="1"/>
      <c r="M100" s="12"/>
      <c r="N100" s="2"/>
      <c r="O100" s="2"/>
      <c r="P100" s="2"/>
      <c r="Q100" s="2"/>
    </row>
    <row r="101" thickBot="1">
      <c r="A101" s="9"/>
      <c r="B101" s="50" t="s">
        <v>54</v>
      </c>
      <c r="C101" s="51"/>
      <c r="D101" s="51"/>
      <c r="E101" s="52" t="s">
        <v>55</v>
      </c>
      <c r="F101" s="51"/>
      <c r="G101" s="51"/>
      <c r="H101" s="53"/>
      <c r="I101" s="51"/>
      <c r="J101" s="53"/>
      <c r="K101" s="51"/>
      <c r="L101" s="51"/>
      <c r="M101" s="12"/>
      <c r="N101" s="2"/>
      <c r="O101" s="2"/>
      <c r="P101" s="2"/>
      <c r="Q101" s="2"/>
    </row>
    <row r="102" thickTop="1" thickBot="1" ht="25" customHeight="1">
      <c r="A102" s="9"/>
      <c r="B102" s="1"/>
      <c r="C102" s="59">
        <v>5</v>
      </c>
      <c r="D102" s="1"/>
      <c r="E102" s="59" t="s">
        <v>157</v>
      </c>
      <c r="F102" s="1"/>
      <c r="G102" s="60" t="s">
        <v>93</v>
      </c>
      <c r="H102" s="61">
        <f>J92+J97</f>
        <v>0</v>
      </c>
      <c r="I102" s="60" t="s">
        <v>94</v>
      </c>
      <c r="J102" s="62">
        <f>(L102-H102)</f>
        <v>0</v>
      </c>
      <c r="K102" s="60" t="s">
        <v>95</v>
      </c>
      <c r="L102" s="63">
        <f>L92+L97</f>
        <v>0</v>
      </c>
      <c r="M102" s="12"/>
      <c r="N102" s="2"/>
      <c r="O102" s="2"/>
      <c r="P102" s="2"/>
      <c r="Q102" s="33">
        <f>0+Q92+Q97</f>
        <v>0</v>
      </c>
      <c r="R102" s="27">
        <f>0+R92+R97</f>
        <v>0</v>
      </c>
      <c r="S102" s="64">
        <f>Q102*(1+J102)+R102</f>
        <v>0</v>
      </c>
    </row>
    <row r="103" thickTop="1" thickBot="1" ht="25" customHeight="1">
      <c r="A103" s="9"/>
      <c r="B103" s="65"/>
      <c r="C103" s="65"/>
      <c r="D103" s="65"/>
      <c r="E103" s="65"/>
      <c r="F103" s="65"/>
      <c r="G103" s="66" t="s">
        <v>96</v>
      </c>
      <c r="H103" s="67">
        <f>J92+J97</f>
        <v>0</v>
      </c>
      <c r="I103" s="66" t="s">
        <v>97</v>
      </c>
      <c r="J103" s="68">
        <f>0+J102</f>
        <v>0</v>
      </c>
      <c r="K103" s="66" t="s">
        <v>98</v>
      </c>
      <c r="L103" s="69">
        <f>L92+L97</f>
        <v>0</v>
      </c>
      <c r="M103" s="12"/>
      <c r="N103" s="2"/>
      <c r="O103" s="2"/>
      <c r="P103" s="2"/>
      <c r="Q103" s="2"/>
    </row>
    <row r="104" ht="40" customHeight="1">
      <c r="A104" s="9"/>
      <c r="B104" s="73" t="s">
        <v>128</v>
      </c>
      <c r="C104" s="1"/>
      <c r="D104" s="1"/>
      <c r="E104" s="1"/>
      <c r="F104" s="1"/>
      <c r="G104" s="1"/>
      <c r="H104" s="40"/>
      <c r="I104" s="1"/>
      <c r="J104" s="40"/>
      <c r="K104" s="1"/>
      <c r="L104" s="1"/>
      <c r="M104" s="12"/>
      <c r="N104" s="2"/>
      <c r="O104" s="2"/>
      <c r="P104" s="2"/>
      <c r="Q104" s="2"/>
    </row>
    <row r="105">
      <c r="A105" s="9"/>
      <c r="B105" s="41">
        <v>11</v>
      </c>
      <c r="C105" s="42" t="s">
        <v>495</v>
      </c>
      <c r="D105" s="42" t="s">
        <v>3</v>
      </c>
      <c r="E105" s="42" t="s">
        <v>496</v>
      </c>
      <c r="F105" s="42" t="s">
        <v>3</v>
      </c>
      <c r="G105" s="43" t="s">
        <v>131</v>
      </c>
      <c r="H105" s="44">
        <v>28</v>
      </c>
      <c r="I105" s="25">
        <f>ROUND(0,2)</f>
        <v>0</v>
      </c>
      <c r="J105" s="45">
        <f>ROUND(I105*H105,2)</f>
        <v>0</v>
      </c>
      <c r="K105" s="46">
        <v>0.20999999999999999</v>
      </c>
      <c r="L105" s="47">
        <f>IF(ISNUMBER(K105),ROUND(J105*(K105+1),2),0)</f>
        <v>0</v>
      </c>
      <c r="M105" s="12"/>
      <c r="N105" s="2"/>
      <c r="O105" s="2"/>
      <c r="P105" s="2"/>
      <c r="Q105" s="33">
        <f>IF(ISNUMBER(K105),IF(H105&gt;0,IF(I105&gt;0,J105,0),0),0)</f>
        <v>0</v>
      </c>
      <c r="R105" s="27">
        <f>IF(ISNUMBER(K105)=FALSE,J105,0)</f>
        <v>0</v>
      </c>
    </row>
    <row r="106">
      <c r="A106" s="9"/>
      <c r="B106" s="48" t="s">
        <v>48</v>
      </c>
      <c r="C106" s="1"/>
      <c r="D106" s="1"/>
      <c r="E106" s="49" t="s">
        <v>497</v>
      </c>
      <c r="F106" s="1"/>
      <c r="G106" s="1"/>
      <c r="H106" s="40"/>
      <c r="I106" s="1"/>
      <c r="J106" s="40"/>
      <c r="K106" s="1"/>
      <c r="L106" s="1"/>
      <c r="M106" s="12"/>
      <c r="N106" s="2"/>
      <c r="O106" s="2"/>
      <c r="P106" s="2"/>
      <c r="Q106" s="2"/>
    </row>
    <row r="107">
      <c r="A107" s="9"/>
      <c r="B107" s="48" t="s">
        <v>50</v>
      </c>
      <c r="C107" s="1"/>
      <c r="D107" s="1"/>
      <c r="E107" s="49" t="s">
        <v>444</v>
      </c>
      <c r="F107" s="1"/>
      <c r="G107" s="1"/>
      <c r="H107" s="40"/>
      <c r="I107" s="1"/>
      <c r="J107" s="40"/>
      <c r="K107" s="1"/>
      <c r="L107" s="1"/>
      <c r="M107" s="12"/>
      <c r="N107" s="2"/>
      <c r="O107" s="2"/>
      <c r="P107" s="2"/>
      <c r="Q107" s="2"/>
    </row>
    <row r="108">
      <c r="A108" s="9"/>
      <c r="B108" s="48" t="s">
        <v>52</v>
      </c>
      <c r="C108" s="1"/>
      <c r="D108" s="1"/>
      <c r="E108" s="49" t="s">
        <v>498</v>
      </c>
      <c r="F108" s="1"/>
      <c r="G108" s="1"/>
      <c r="H108" s="40"/>
      <c r="I108" s="1"/>
      <c r="J108" s="40"/>
      <c r="K108" s="1"/>
      <c r="L108" s="1"/>
      <c r="M108" s="12"/>
      <c r="N108" s="2"/>
      <c r="O108" s="2"/>
      <c r="P108" s="2"/>
      <c r="Q108" s="2"/>
    </row>
    <row r="109" thickBot="1">
      <c r="A109" s="9"/>
      <c r="B109" s="50" t="s">
        <v>54</v>
      </c>
      <c r="C109" s="51"/>
      <c r="D109" s="51"/>
      <c r="E109" s="52" t="s">
        <v>55</v>
      </c>
      <c r="F109" s="51"/>
      <c r="G109" s="51"/>
      <c r="H109" s="53"/>
      <c r="I109" s="51"/>
      <c r="J109" s="53"/>
      <c r="K109" s="51"/>
      <c r="L109" s="51"/>
      <c r="M109" s="12"/>
      <c r="N109" s="2"/>
      <c r="O109" s="2"/>
      <c r="P109" s="2"/>
      <c r="Q109" s="2"/>
    </row>
    <row r="110" thickTop="1">
      <c r="A110" s="9"/>
      <c r="B110" s="41">
        <v>12</v>
      </c>
      <c r="C110" s="42" t="s">
        <v>499</v>
      </c>
      <c r="D110" s="42" t="s">
        <v>3</v>
      </c>
      <c r="E110" s="42" t="s">
        <v>500</v>
      </c>
      <c r="F110" s="42" t="s">
        <v>3</v>
      </c>
      <c r="G110" s="43" t="s">
        <v>131</v>
      </c>
      <c r="H110" s="54">
        <v>21</v>
      </c>
      <c r="I110" s="55">
        <f>ROUND(0,2)</f>
        <v>0</v>
      </c>
      <c r="J110" s="56">
        <f>ROUND(I110*H110,2)</f>
        <v>0</v>
      </c>
      <c r="K110" s="57">
        <v>0.20999999999999999</v>
      </c>
      <c r="L110" s="58">
        <f>IF(ISNUMBER(K110),ROUND(J110*(K110+1),2),0)</f>
        <v>0</v>
      </c>
      <c r="M110" s="12"/>
      <c r="N110" s="2"/>
      <c r="O110" s="2"/>
      <c r="P110" s="2"/>
      <c r="Q110" s="33">
        <f>IF(ISNUMBER(K110),IF(H110&gt;0,IF(I110&gt;0,J110,0),0),0)</f>
        <v>0</v>
      </c>
      <c r="R110" s="27">
        <f>IF(ISNUMBER(K110)=FALSE,J110,0)</f>
        <v>0</v>
      </c>
    </row>
    <row r="111">
      <c r="A111" s="9"/>
      <c r="B111" s="48" t="s">
        <v>48</v>
      </c>
      <c r="C111" s="1"/>
      <c r="D111" s="1"/>
      <c r="E111" s="49" t="s">
        <v>501</v>
      </c>
      <c r="F111" s="1"/>
      <c r="G111" s="1"/>
      <c r="H111" s="40"/>
      <c r="I111" s="1"/>
      <c r="J111" s="40"/>
      <c r="K111" s="1"/>
      <c r="L111" s="1"/>
      <c r="M111" s="12"/>
      <c r="N111" s="2"/>
      <c r="O111" s="2"/>
      <c r="P111" s="2"/>
      <c r="Q111" s="2"/>
    </row>
    <row r="112">
      <c r="A112" s="9"/>
      <c r="B112" s="48" t="s">
        <v>50</v>
      </c>
      <c r="C112" s="1"/>
      <c r="D112" s="1"/>
      <c r="E112" s="49" t="s">
        <v>278</v>
      </c>
      <c r="F112" s="1"/>
      <c r="G112" s="1"/>
      <c r="H112" s="40"/>
      <c r="I112" s="1"/>
      <c r="J112" s="40"/>
      <c r="K112" s="1"/>
      <c r="L112" s="1"/>
      <c r="M112" s="12"/>
      <c r="N112" s="2"/>
      <c r="O112" s="2"/>
      <c r="P112" s="2"/>
      <c r="Q112" s="2"/>
    </row>
    <row r="113">
      <c r="A113" s="9"/>
      <c r="B113" s="48" t="s">
        <v>52</v>
      </c>
      <c r="C113" s="1"/>
      <c r="D113" s="1"/>
      <c r="E113" s="49" t="s">
        <v>502</v>
      </c>
      <c r="F113" s="1"/>
      <c r="G113" s="1"/>
      <c r="H113" s="40"/>
      <c r="I113" s="1"/>
      <c r="J113" s="40"/>
      <c r="K113" s="1"/>
      <c r="L113" s="1"/>
      <c r="M113" s="12"/>
      <c r="N113" s="2"/>
      <c r="O113" s="2"/>
      <c r="P113" s="2"/>
      <c r="Q113" s="2"/>
    </row>
    <row r="114" thickBot="1">
      <c r="A114" s="9"/>
      <c r="B114" s="50" t="s">
        <v>54</v>
      </c>
      <c r="C114" s="51"/>
      <c r="D114" s="51"/>
      <c r="E114" s="52" t="s">
        <v>55</v>
      </c>
      <c r="F114" s="51"/>
      <c r="G114" s="51"/>
      <c r="H114" s="53"/>
      <c r="I114" s="51"/>
      <c r="J114" s="53"/>
      <c r="K114" s="51"/>
      <c r="L114" s="51"/>
      <c r="M114" s="12"/>
      <c r="N114" s="2"/>
      <c r="O114" s="2"/>
      <c r="P114" s="2"/>
      <c r="Q114" s="2"/>
    </row>
    <row r="115" thickTop="1">
      <c r="A115" s="9"/>
      <c r="B115" s="41">
        <v>13</v>
      </c>
      <c r="C115" s="42" t="s">
        <v>503</v>
      </c>
      <c r="D115" s="42" t="s">
        <v>3</v>
      </c>
      <c r="E115" s="42" t="s">
        <v>504</v>
      </c>
      <c r="F115" s="42" t="s">
        <v>3</v>
      </c>
      <c r="G115" s="43" t="s">
        <v>131</v>
      </c>
      <c r="H115" s="54">
        <v>21</v>
      </c>
      <c r="I115" s="55">
        <f>ROUND(0,2)</f>
        <v>0</v>
      </c>
      <c r="J115" s="56">
        <f>ROUND(I115*H115,2)</f>
        <v>0</v>
      </c>
      <c r="K115" s="57">
        <v>0.20999999999999999</v>
      </c>
      <c r="L115" s="58">
        <f>IF(ISNUMBER(K115),ROUND(J115*(K115+1),2),0)</f>
        <v>0</v>
      </c>
      <c r="M115" s="12"/>
      <c r="N115" s="2"/>
      <c r="O115" s="2"/>
      <c r="P115" s="2"/>
      <c r="Q115" s="33">
        <f>IF(ISNUMBER(K115),IF(H115&gt;0,IF(I115&gt;0,J115,0),0),0)</f>
        <v>0</v>
      </c>
      <c r="R115" s="27">
        <f>IF(ISNUMBER(K115)=FALSE,J115,0)</f>
        <v>0</v>
      </c>
    </row>
    <row r="116">
      <c r="A116" s="9"/>
      <c r="B116" s="48" t="s">
        <v>48</v>
      </c>
      <c r="C116" s="1"/>
      <c r="D116" s="1"/>
      <c r="E116" s="49" t="s">
        <v>505</v>
      </c>
      <c r="F116" s="1"/>
      <c r="G116" s="1"/>
      <c r="H116" s="40"/>
      <c r="I116" s="1"/>
      <c r="J116" s="40"/>
      <c r="K116" s="1"/>
      <c r="L116" s="1"/>
      <c r="M116" s="12"/>
      <c r="N116" s="2"/>
      <c r="O116" s="2"/>
      <c r="P116" s="2"/>
      <c r="Q116" s="2"/>
    </row>
    <row r="117">
      <c r="A117" s="9"/>
      <c r="B117" s="48" t="s">
        <v>50</v>
      </c>
      <c r="C117" s="1"/>
      <c r="D117" s="1"/>
      <c r="E117" s="49" t="s">
        <v>278</v>
      </c>
      <c r="F117" s="1"/>
      <c r="G117" s="1"/>
      <c r="H117" s="40"/>
      <c r="I117" s="1"/>
      <c r="J117" s="40"/>
      <c r="K117" s="1"/>
      <c r="L117" s="1"/>
      <c r="M117" s="12"/>
      <c r="N117" s="2"/>
      <c r="O117" s="2"/>
      <c r="P117" s="2"/>
      <c r="Q117" s="2"/>
    </row>
    <row r="118">
      <c r="A118" s="9"/>
      <c r="B118" s="48" t="s">
        <v>52</v>
      </c>
      <c r="C118" s="1"/>
      <c r="D118" s="1"/>
      <c r="E118" s="49" t="s">
        <v>506</v>
      </c>
      <c r="F118" s="1"/>
      <c r="G118" s="1"/>
      <c r="H118" s="40"/>
      <c r="I118" s="1"/>
      <c r="J118" s="40"/>
      <c r="K118" s="1"/>
      <c r="L118" s="1"/>
      <c r="M118" s="12"/>
      <c r="N118" s="2"/>
      <c r="O118" s="2"/>
      <c r="P118" s="2"/>
      <c r="Q118" s="2"/>
    </row>
    <row r="119" thickBot="1">
      <c r="A119" s="9"/>
      <c r="B119" s="50" t="s">
        <v>54</v>
      </c>
      <c r="C119" s="51"/>
      <c r="D119" s="51"/>
      <c r="E119" s="52" t="s">
        <v>55</v>
      </c>
      <c r="F119" s="51"/>
      <c r="G119" s="51"/>
      <c r="H119" s="53"/>
      <c r="I119" s="51"/>
      <c r="J119" s="53"/>
      <c r="K119" s="51"/>
      <c r="L119" s="51"/>
      <c r="M119" s="12"/>
      <c r="N119" s="2"/>
      <c r="O119" s="2"/>
      <c r="P119" s="2"/>
      <c r="Q119" s="2"/>
    </row>
    <row r="120" thickTop="1">
      <c r="A120" s="9"/>
      <c r="B120" s="41">
        <v>14</v>
      </c>
      <c r="C120" s="42" t="s">
        <v>364</v>
      </c>
      <c r="D120" s="42" t="s">
        <v>3</v>
      </c>
      <c r="E120" s="42" t="s">
        <v>365</v>
      </c>
      <c r="F120" s="42" t="s">
        <v>3</v>
      </c>
      <c r="G120" s="43" t="s">
        <v>131</v>
      </c>
      <c r="H120" s="54">
        <v>42</v>
      </c>
      <c r="I120" s="55">
        <f>ROUND(0,2)</f>
        <v>0</v>
      </c>
      <c r="J120" s="56">
        <f>ROUND(I120*H120,2)</f>
        <v>0</v>
      </c>
      <c r="K120" s="57">
        <v>0.20999999999999999</v>
      </c>
      <c r="L120" s="58">
        <f>IF(ISNUMBER(K120),ROUND(J120*(K120+1),2),0)</f>
        <v>0</v>
      </c>
      <c r="M120" s="12"/>
      <c r="N120" s="2"/>
      <c r="O120" s="2"/>
      <c r="P120" s="2"/>
      <c r="Q120" s="33">
        <f>IF(ISNUMBER(K120),IF(H120&gt;0,IF(I120&gt;0,J120,0),0),0)</f>
        <v>0</v>
      </c>
      <c r="R120" s="27">
        <f>IF(ISNUMBER(K120)=FALSE,J120,0)</f>
        <v>0</v>
      </c>
    </row>
    <row r="121">
      <c r="A121" s="9"/>
      <c r="B121" s="48" t="s">
        <v>48</v>
      </c>
      <c r="C121" s="1"/>
      <c r="D121" s="1"/>
      <c r="E121" s="49" t="s">
        <v>507</v>
      </c>
      <c r="F121" s="1"/>
      <c r="G121" s="1"/>
      <c r="H121" s="40"/>
      <c r="I121" s="1"/>
      <c r="J121" s="40"/>
      <c r="K121" s="1"/>
      <c r="L121" s="1"/>
      <c r="M121" s="12"/>
      <c r="N121" s="2"/>
      <c r="O121" s="2"/>
      <c r="P121" s="2"/>
      <c r="Q121" s="2"/>
    </row>
    <row r="122">
      <c r="A122" s="9"/>
      <c r="B122" s="48" t="s">
        <v>50</v>
      </c>
      <c r="C122" s="1"/>
      <c r="D122" s="1"/>
      <c r="E122" s="49" t="s">
        <v>508</v>
      </c>
      <c r="F122" s="1"/>
      <c r="G122" s="1"/>
      <c r="H122" s="40"/>
      <c r="I122" s="1"/>
      <c r="J122" s="40"/>
      <c r="K122" s="1"/>
      <c r="L122" s="1"/>
      <c r="M122" s="12"/>
      <c r="N122" s="2"/>
      <c r="O122" s="2"/>
      <c r="P122" s="2"/>
      <c r="Q122" s="2"/>
    </row>
    <row r="123">
      <c r="A123" s="9"/>
      <c r="B123" s="48" t="s">
        <v>52</v>
      </c>
      <c r="C123" s="1"/>
      <c r="D123" s="1"/>
      <c r="E123" s="49" t="s">
        <v>367</v>
      </c>
      <c r="F123" s="1"/>
      <c r="G123" s="1"/>
      <c r="H123" s="40"/>
      <c r="I123" s="1"/>
      <c r="J123" s="40"/>
      <c r="K123" s="1"/>
      <c r="L123" s="1"/>
      <c r="M123" s="12"/>
      <c r="N123" s="2"/>
      <c r="O123" s="2"/>
      <c r="P123" s="2"/>
      <c r="Q123" s="2"/>
    </row>
    <row r="124" thickBot="1">
      <c r="A124" s="9"/>
      <c r="B124" s="50" t="s">
        <v>54</v>
      </c>
      <c r="C124" s="51"/>
      <c r="D124" s="51"/>
      <c r="E124" s="52" t="s">
        <v>55</v>
      </c>
      <c r="F124" s="51"/>
      <c r="G124" s="51"/>
      <c r="H124" s="53"/>
      <c r="I124" s="51"/>
      <c r="J124" s="53"/>
      <c r="K124" s="51"/>
      <c r="L124" s="51"/>
      <c r="M124" s="12"/>
      <c r="N124" s="2"/>
      <c r="O124" s="2"/>
      <c r="P124" s="2"/>
      <c r="Q124" s="2"/>
    </row>
    <row r="125" thickTop="1">
      <c r="A125" s="9"/>
      <c r="B125" s="41">
        <v>15</v>
      </c>
      <c r="C125" s="42" t="s">
        <v>509</v>
      </c>
      <c r="D125" s="42" t="s">
        <v>3</v>
      </c>
      <c r="E125" s="42" t="s">
        <v>510</v>
      </c>
      <c r="F125" s="42" t="s">
        <v>3</v>
      </c>
      <c r="G125" s="43" t="s">
        <v>112</v>
      </c>
      <c r="H125" s="54">
        <v>21</v>
      </c>
      <c r="I125" s="55">
        <f>ROUND(0,2)</f>
        <v>0</v>
      </c>
      <c r="J125" s="56">
        <f>ROUND(I125*H125,2)</f>
        <v>0</v>
      </c>
      <c r="K125" s="57">
        <v>0.20999999999999999</v>
      </c>
      <c r="L125" s="58">
        <f>IF(ISNUMBER(K125),ROUND(J125*(K125+1),2),0)</f>
        <v>0</v>
      </c>
      <c r="M125" s="12"/>
      <c r="N125" s="2"/>
      <c r="O125" s="2"/>
      <c r="P125" s="2"/>
      <c r="Q125" s="33">
        <f>IF(ISNUMBER(K125),IF(H125&gt;0,IF(I125&gt;0,J125,0),0),0)</f>
        <v>0</v>
      </c>
      <c r="R125" s="27">
        <f>IF(ISNUMBER(K125)=FALSE,J125,0)</f>
        <v>0</v>
      </c>
    </row>
    <row r="126">
      <c r="A126" s="9"/>
      <c r="B126" s="48" t="s">
        <v>48</v>
      </c>
      <c r="C126" s="1"/>
      <c r="D126" s="1"/>
      <c r="E126" s="49" t="s">
        <v>511</v>
      </c>
      <c r="F126" s="1"/>
      <c r="G126" s="1"/>
      <c r="H126" s="40"/>
      <c r="I126" s="1"/>
      <c r="J126" s="40"/>
      <c r="K126" s="1"/>
      <c r="L126" s="1"/>
      <c r="M126" s="12"/>
      <c r="N126" s="2"/>
      <c r="O126" s="2"/>
      <c r="P126" s="2"/>
      <c r="Q126" s="2"/>
    </row>
    <row r="127">
      <c r="A127" s="9"/>
      <c r="B127" s="48" t="s">
        <v>50</v>
      </c>
      <c r="C127" s="1"/>
      <c r="D127" s="1"/>
      <c r="E127" s="49" t="s">
        <v>512</v>
      </c>
      <c r="F127" s="1"/>
      <c r="G127" s="1"/>
      <c r="H127" s="40"/>
      <c r="I127" s="1"/>
      <c r="J127" s="40"/>
      <c r="K127" s="1"/>
      <c r="L127" s="1"/>
      <c r="M127" s="12"/>
      <c r="N127" s="2"/>
      <c r="O127" s="2"/>
      <c r="P127" s="2"/>
      <c r="Q127" s="2"/>
    </row>
    <row r="128">
      <c r="A128" s="9"/>
      <c r="B128" s="48" t="s">
        <v>52</v>
      </c>
      <c r="C128" s="1"/>
      <c r="D128" s="1"/>
      <c r="E128" s="49" t="s">
        <v>513</v>
      </c>
      <c r="F128" s="1"/>
      <c r="G128" s="1"/>
      <c r="H128" s="40"/>
      <c r="I128" s="1"/>
      <c r="J128" s="40"/>
      <c r="K128" s="1"/>
      <c r="L128" s="1"/>
      <c r="M128" s="12"/>
      <c r="N128" s="2"/>
      <c r="O128" s="2"/>
      <c r="P128" s="2"/>
      <c r="Q128" s="2"/>
    </row>
    <row r="129" thickBot="1">
      <c r="A129" s="9"/>
      <c r="B129" s="50" t="s">
        <v>54</v>
      </c>
      <c r="C129" s="51"/>
      <c r="D129" s="51"/>
      <c r="E129" s="52" t="s">
        <v>55</v>
      </c>
      <c r="F129" s="51"/>
      <c r="G129" s="51"/>
      <c r="H129" s="53"/>
      <c r="I129" s="51"/>
      <c r="J129" s="53"/>
      <c r="K129" s="51"/>
      <c r="L129" s="51"/>
      <c r="M129" s="12"/>
      <c r="N129" s="2"/>
      <c r="O129" s="2"/>
      <c r="P129" s="2"/>
      <c r="Q129" s="2"/>
    </row>
    <row r="130" thickTop="1" thickBot="1" ht="25" customHeight="1">
      <c r="A130" s="9"/>
      <c r="B130" s="1"/>
      <c r="C130" s="59">
        <v>9</v>
      </c>
      <c r="D130" s="1"/>
      <c r="E130" s="59" t="s">
        <v>101</v>
      </c>
      <c r="F130" s="1"/>
      <c r="G130" s="60" t="s">
        <v>93</v>
      </c>
      <c r="H130" s="61">
        <f>J105+J110+J115+J120+J125</f>
        <v>0</v>
      </c>
      <c r="I130" s="60" t="s">
        <v>94</v>
      </c>
      <c r="J130" s="62">
        <f>(L130-H130)</f>
        <v>0</v>
      </c>
      <c r="K130" s="60" t="s">
        <v>95</v>
      </c>
      <c r="L130" s="63">
        <f>L105+L110+L115+L120+L125</f>
        <v>0</v>
      </c>
      <c r="M130" s="12"/>
      <c r="N130" s="2"/>
      <c r="O130" s="2"/>
      <c r="P130" s="2"/>
      <c r="Q130" s="33">
        <f>0+Q105+Q110+Q115+Q120+Q125</f>
        <v>0</v>
      </c>
      <c r="R130" s="27">
        <f>0+R105+R110+R115+R120+R125</f>
        <v>0</v>
      </c>
      <c r="S130" s="64">
        <f>Q130*(1+J130)+R130</f>
        <v>0</v>
      </c>
    </row>
    <row r="131" thickTop="1" thickBot="1" ht="25" customHeight="1">
      <c r="A131" s="9"/>
      <c r="B131" s="65"/>
      <c r="C131" s="65"/>
      <c r="D131" s="65"/>
      <c r="E131" s="65"/>
      <c r="F131" s="65"/>
      <c r="G131" s="66" t="s">
        <v>96</v>
      </c>
      <c r="H131" s="67">
        <f>J105+J110+J115+J120+J125</f>
        <v>0</v>
      </c>
      <c r="I131" s="66" t="s">
        <v>97</v>
      </c>
      <c r="J131" s="68">
        <f>0+J130</f>
        <v>0</v>
      </c>
      <c r="K131" s="66" t="s">
        <v>98</v>
      </c>
      <c r="L131" s="69">
        <f>L105+L110+L115+L120+L125</f>
        <v>0</v>
      </c>
      <c r="M131" s="12"/>
      <c r="N131" s="2"/>
      <c r="O131" s="2"/>
      <c r="P131" s="2"/>
      <c r="Q131" s="2"/>
    </row>
    <row r="132">
      <c r="A132" s="13"/>
      <c r="B132" s="4"/>
      <c r="C132" s="4"/>
      <c r="D132" s="4"/>
      <c r="E132" s="4"/>
      <c r="F132" s="4"/>
      <c r="G132" s="4"/>
      <c r="H132" s="70"/>
      <c r="I132" s="4"/>
      <c r="J132" s="70"/>
      <c r="K132" s="4"/>
      <c r="L132" s="4"/>
      <c r="M132" s="14"/>
      <c r="N132" s="2"/>
      <c r="O132" s="2"/>
      <c r="P132" s="2"/>
      <c r="Q132" s="2"/>
    </row>
    <row r="133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2"/>
      <c r="O133" s="2"/>
      <c r="P133" s="2"/>
      <c r="Q133" s="2"/>
    </row>
  </sheetData>
  <mergeCells count="91">
    <mergeCell ref="B39:L39"/>
    <mergeCell ref="B41:D41"/>
    <mergeCell ref="B42:D42"/>
    <mergeCell ref="B43:D43"/>
    <mergeCell ref="B44:D44"/>
    <mergeCell ref="B46:D46"/>
    <mergeCell ref="B47:D47"/>
    <mergeCell ref="B48:D48"/>
    <mergeCell ref="B49:D49"/>
    <mergeCell ref="B51:D51"/>
    <mergeCell ref="B52:D52"/>
    <mergeCell ref="B53:D53"/>
    <mergeCell ref="B54:D54"/>
    <mergeCell ref="B57:L57"/>
    <mergeCell ref="B59:D59"/>
    <mergeCell ref="B60:D60"/>
    <mergeCell ref="B61:D61"/>
    <mergeCell ref="B62:D62"/>
    <mergeCell ref="B64:D64"/>
    <mergeCell ref="B65:D65"/>
    <mergeCell ref="B66:D66"/>
    <mergeCell ref="B67:D67"/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0:D20"/>
    <mergeCell ref="B21:D21"/>
    <mergeCell ref="B22:D22"/>
    <mergeCell ref="B23:D23"/>
    <mergeCell ref="B28:C29"/>
    <mergeCell ref="B31:L31"/>
    <mergeCell ref="B33:D33"/>
    <mergeCell ref="B34:D34"/>
    <mergeCell ref="B35:D35"/>
    <mergeCell ref="B36:D36"/>
    <mergeCell ref="B24:D24"/>
    <mergeCell ref="B25:D25"/>
    <mergeCell ref="B26:D26"/>
    <mergeCell ref="B70:L70"/>
    <mergeCell ref="B72:D72"/>
    <mergeCell ref="B73:D73"/>
    <mergeCell ref="B74:D74"/>
    <mergeCell ref="B75:D75"/>
    <mergeCell ref="B78:L78"/>
    <mergeCell ref="B80:D80"/>
    <mergeCell ref="B81:D81"/>
    <mergeCell ref="B82:D82"/>
    <mergeCell ref="B83:D83"/>
    <mergeCell ref="B85:D85"/>
    <mergeCell ref="B86:D86"/>
    <mergeCell ref="B87:D87"/>
    <mergeCell ref="B88:D88"/>
    <mergeCell ref="B91:L91"/>
    <mergeCell ref="B93:D93"/>
    <mergeCell ref="B94:D94"/>
    <mergeCell ref="B95:D95"/>
    <mergeCell ref="B96:D96"/>
    <mergeCell ref="B98:D98"/>
    <mergeCell ref="B99:D99"/>
    <mergeCell ref="B100:D100"/>
    <mergeCell ref="B101:D101"/>
    <mergeCell ref="B106:D106"/>
    <mergeCell ref="B107:D107"/>
    <mergeCell ref="B108:D108"/>
    <mergeCell ref="B109:D109"/>
    <mergeCell ref="B111:D111"/>
    <mergeCell ref="B112:D112"/>
    <mergeCell ref="B113:D113"/>
    <mergeCell ref="B114:D114"/>
    <mergeCell ref="B116:D116"/>
    <mergeCell ref="B117:D117"/>
    <mergeCell ref="B118:D118"/>
    <mergeCell ref="B119:D119"/>
    <mergeCell ref="B121:D121"/>
    <mergeCell ref="B122:D122"/>
    <mergeCell ref="B123:D123"/>
    <mergeCell ref="B124:D124"/>
    <mergeCell ref="B126:D126"/>
    <mergeCell ref="B127:D127"/>
    <mergeCell ref="B128:D128"/>
    <mergeCell ref="B129:D129"/>
    <mergeCell ref="B104:L104"/>
  </mergeCells>
  <pageMargins left="0.39375" right="0.39375" top="0.5902778" bottom="0.39375" header="0.1965278" footer="0.1576389"/>
  <pageSetup paperSize="9" orientation="portrait" fitToHeight="0"/>
  <headerFooter>
    <oddFooter>&amp;LOTSKP 2023&amp;R&amp;P/&amp;N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 codeName="________cm">
    <pageSetUpPr fitToPage="1"/>
  </sheetPr>
  <sheetViews>
    <sheetView workbookViewId="0">
      <selection activeCell="A1" sqref="A1:A2"/>
    </sheetView>
  </sheetViews>
  <sheetFormatPr defaultRowHeight="12.75"/>
  <cols>
    <col min="1" max="1" width="4.710938"/>
    <col min="2" max="2" width="5.710938"/>
    <col min="3" max="3" width="11.71094"/>
    <col min="4" max="4" width="5.710938"/>
    <col min="5" max="5" width="80.71094"/>
    <col min="6" max="6" width="9.140625" hidden="1"/>
    <col min="7" max="7" width="20.71094"/>
    <col min="8" max="12" width="22.71094"/>
    <col min="13" max="13" width="4.710938"/>
    <col min="17" max="19" width="9.140625" hidden="1"/>
  </cols>
  <sheetData>
    <row r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27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28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</row>
    <row r="6" ht="34" customHeight="1">
      <c r="A6" s="9"/>
      <c r="B6" s="29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2"/>
      <c r="N6" s="2"/>
      <c r="O6" s="2"/>
      <c r="P6" s="2"/>
      <c r="Q6" s="2"/>
    </row>
    <row r="7">
      <c r="A7" s="13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4"/>
      <c r="N7" s="2"/>
      <c r="O7" s="2"/>
      <c r="P7" s="2"/>
      <c r="Q7" s="2"/>
    </row>
    <row r="8" ht="14" customHeight="1">
      <c r="A8" s="4"/>
      <c r="B8" s="30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>
      <c r="A10" s="15" t="s">
        <v>28</v>
      </c>
      <c r="B10" s="1"/>
      <c r="C10" s="16"/>
      <c r="D10" s="1"/>
      <c r="E10" s="1"/>
      <c r="F10" s="1"/>
      <c r="G10" s="17"/>
      <c r="H10" s="1"/>
      <c r="I10" s="31" t="s">
        <v>29</v>
      </c>
      <c r="J10" s="32">
        <f>H44+H67+H80+H88+H96+H109+H117+H130</f>
        <v>0</v>
      </c>
      <c r="K10" s="1"/>
      <c r="L10" s="1"/>
      <c r="M10" s="12"/>
      <c r="N10" s="2"/>
      <c r="O10" s="2"/>
      <c r="P10" s="2"/>
      <c r="Q10" s="2"/>
    </row>
    <row r="11" ht="16" customHeight="1">
      <c r="A11" s="18" t="s">
        <v>514</v>
      </c>
      <c r="B11" s="1"/>
      <c r="C11" s="1"/>
      <c r="D11" s="1"/>
      <c r="E11" s="1"/>
      <c r="F11" s="1"/>
      <c r="G11" s="31"/>
      <c r="H11" s="1"/>
      <c r="I11" s="31" t="s">
        <v>31</v>
      </c>
      <c r="J11" s="32">
        <f>L44+L67+L80+L88+L96+L109+L117+L130</f>
        <v>0</v>
      </c>
      <c r="K11" s="1"/>
      <c r="L11" s="1"/>
      <c r="M11" s="12"/>
      <c r="N11" s="2"/>
      <c r="O11" s="2"/>
      <c r="P11" s="2"/>
      <c r="Q11" s="33">
        <f>IF(SUM(K20:K27)&gt;0,ROUND(SUM(S20:S27)/SUM(K20:K27)-1,8),0)</f>
        <v>0</v>
      </c>
      <c r="R11" s="27">
        <f>AVERAGE(J43,J66,J79,J87,J95,J108,J116,J129)</f>
        <v>0</v>
      </c>
      <c r="S11" s="27">
        <f>J10*(1+Q11)</f>
        <v>0</v>
      </c>
    </row>
    <row r="12">
      <c r="A12" s="15" t="s">
        <v>7</v>
      </c>
      <c r="B12" s="1"/>
      <c r="C12" s="16"/>
      <c r="D12" s="1"/>
      <c r="E12" s="1"/>
      <c r="F12" s="1"/>
      <c r="G12" s="17"/>
      <c r="H12" s="1"/>
      <c r="I12" s="1"/>
      <c r="J12" s="1"/>
      <c r="K12" s="1"/>
      <c r="L12" s="1"/>
      <c r="M12" s="12"/>
      <c r="N12" s="2"/>
      <c r="O12" s="2"/>
      <c r="P12" s="2"/>
      <c r="Q12" s="2"/>
    </row>
    <row r="13" ht="16" customHeight="1">
      <c r="A13" s="18" t="str">
        <f>Souhrn!A13</f>
        <v/>
      </c>
      <c r="B13" s="1"/>
      <c r="C13" s="1"/>
      <c r="D13" s="1"/>
      <c r="E13" s="1"/>
      <c r="F13" s="1"/>
      <c r="G13" s="31"/>
      <c r="H13" s="1"/>
      <c r="I13" s="31" t="s">
        <v>9</v>
      </c>
      <c r="J13" s="16"/>
      <c r="K13" s="1"/>
      <c r="L13" s="1"/>
      <c r="M13" s="12"/>
      <c r="N13" s="2"/>
      <c r="O13" s="2"/>
      <c r="P13" s="2"/>
      <c r="Q13" s="2"/>
    </row>
    <row r="14">
      <c r="A14" s="9"/>
      <c r="B14" s="1"/>
      <c r="C14" s="1"/>
      <c r="D14" s="1"/>
      <c r="E14" s="1"/>
      <c r="F14" s="1"/>
      <c r="G14" s="1"/>
      <c r="H14" s="1"/>
      <c r="I14" s="31" t="s">
        <v>11</v>
      </c>
      <c r="J14" s="16"/>
      <c r="K14" s="1"/>
      <c r="L14" s="1"/>
      <c r="M14" s="12"/>
      <c r="N14" s="2"/>
      <c r="O14" s="2"/>
      <c r="P14" s="2"/>
      <c r="Q14" s="2"/>
    </row>
    <row r="15" hidden="1">
      <c r="A15" s="9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2"/>
      <c r="N15" s="2"/>
      <c r="O15" s="2"/>
      <c r="P15" s="2"/>
      <c r="Q15" s="2"/>
    </row>
    <row r="16" ht="10" customHeight="1">
      <c r="A16" s="13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4"/>
      <c r="N16" s="2"/>
      <c r="O16" s="2"/>
      <c r="P16" s="2"/>
      <c r="Q16" s="2"/>
    </row>
    <row r="17" ht="14" customHeight="1">
      <c r="A17" s="4"/>
      <c r="B17" s="28" t="s">
        <v>32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9"/>
      <c r="B19" s="34" t="s">
        <v>33</v>
      </c>
      <c r="C19" s="34"/>
      <c r="D19" s="34"/>
      <c r="E19" s="34" t="s">
        <v>34</v>
      </c>
      <c r="F19" s="34"/>
      <c r="G19" s="35"/>
      <c r="H19" s="22"/>
      <c r="I19" s="22"/>
      <c r="J19" s="22"/>
      <c r="K19" s="22" t="s">
        <v>16</v>
      </c>
      <c r="L19" s="22" t="s">
        <v>17</v>
      </c>
      <c r="M19" s="12"/>
      <c r="N19" s="2"/>
      <c r="O19" s="2"/>
      <c r="P19" s="2"/>
      <c r="Q19" s="2"/>
    </row>
    <row r="20">
      <c r="A20" s="9"/>
      <c r="B20" s="36">
        <v>0</v>
      </c>
      <c r="C20" s="1"/>
      <c r="D20" s="1"/>
      <c r="E20" s="37" t="s">
        <v>35</v>
      </c>
      <c r="F20" s="1"/>
      <c r="G20" s="1"/>
      <c r="H20" s="1"/>
      <c r="I20" s="1"/>
      <c r="J20" s="1"/>
      <c r="K20" s="38">
        <f>H44</f>
        <v>0</v>
      </c>
      <c r="L20" s="38">
        <f>L44</f>
        <v>0</v>
      </c>
      <c r="M20" s="12"/>
      <c r="N20" s="2"/>
      <c r="O20" s="2"/>
      <c r="P20" s="2"/>
      <c r="Q20" s="2"/>
      <c r="S20" s="27">
        <f>S43</f>
        <v>0</v>
      </c>
    </row>
    <row r="21">
      <c r="A21" s="9"/>
      <c r="B21" s="36">
        <v>1</v>
      </c>
      <c r="C21" s="1"/>
      <c r="D21" s="1"/>
      <c r="E21" s="37" t="s">
        <v>100</v>
      </c>
      <c r="F21" s="1"/>
      <c r="G21" s="1"/>
      <c r="H21" s="1"/>
      <c r="I21" s="1"/>
      <c r="J21" s="1"/>
      <c r="K21" s="38">
        <f>H67</f>
        <v>0</v>
      </c>
      <c r="L21" s="38">
        <f>L67</f>
        <v>0</v>
      </c>
      <c r="M21" s="12"/>
      <c r="N21" s="2"/>
      <c r="O21" s="2"/>
      <c r="P21" s="2"/>
      <c r="Q21" s="2"/>
      <c r="S21" s="27">
        <f>S66</f>
        <v>0</v>
      </c>
    </row>
    <row r="22">
      <c r="A22" s="9"/>
      <c r="B22" s="36">
        <v>2</v>
      </c>
      <c r="C22" s="1"/>
      <c r="D22" s="1"/>
      <c r="E22" s="37" t="s">
        <v>155</v>
      </c>
      <c r="F22" s="1"/>
      <c r="G22" s="1"/>
      <c r="H22" s="1"/>
      <c r="I22" s="1"/>
      <c r="J22" s="1"/>
      <c r="K22" s="38">
        <f>H80</f>
        <v>0</v>
      </c>
      <c r="L22" s="38">
        <f>L80</f>
        <v>0</v>
      </c>
      <c r="M22" s="12"/>
      <c r="N22" s="2"/>
      <c r="O22" s="2"/>
      <c r="P22" s="2"/>
      <c r="Q22" s="2"/>
      <c r="S22" s="27">
        <f>S79</f>
        <v>0</v>
      </c>
    </row>
    <row r="23">
      <c r="A23" s="9"/>
      <c r="B23" s="36">
        <v>3</v>
      </c>
      <c r="C23" s="1"/>
      <c r="D23" s="1"/>
      <c r="E23" s="37" t="s">
        <v>456</v>
      </c>
      <c r="F23" s="1"/>
      <c r="G23" s="1"/>
      <c r="H23" s="1"/>
      <c r="I23" s="1"/>
      <c r="J23" s="1"/>
      <c r="K23" s="38">
        <f>H88</f>
        <v>0</v>
      </c>
      <c r="L23" s="38">
        <f>L88</f>
        <v>0</v>
      </c>
      <c r="M23" s="12"/>
      <c r="N23" s="2"/>
      <c r="O23" s="2"/>
      <c r="P23" s="2"/>
      <c r="Q23" s="2"/>
      <c r="S23" s="27">
        <f>S87</f>
        <v>0</v>
      </c>
    </row>
    <row r="24">
      <c r="A24" s="9"/>
      <c r="B24" s="36">
        <v>4</v>
      </c>
      <c r="C24" s="1"/>
      <c r="D24" s="1"/>
      <c r="E24" s="37" t="s">
        <v>156</v>
      </c>
      <c r="F24" s="1"/>
      <c r="G24" s="1"/>
      <c r="H24" s="1"/>
      <c r="I24" s="1"/>
      <c r="J24" s="1"/>
      <c r="K24" s="38">
        <f>H96</f>
        <v>0</v>
      </c>
      <c r="L24" s="38">
        <f>L96</f>
        <v>0</v>
      </c>
      <c r="M24" s="12"/>
      <c r="N24" s="2"/>
      <c r="O24" s="2"/>
      <c r="P24" s="2"/>
      <c r="Q24" s="2"/>
      <c r="S24" s="27">
        <f>S95</f>
        <v>0</v>
      </c>
    </row>
    <row r="25">
      <c r="A25" s="9"/>
      <c r="B25" s="36">
        <v>5</v>
      </c>
      <c r="C25" s="1"/>
      <c r="D25" s="1"/>
      <c r="E25" s="37" t="s">
        <v>157</v>
      </c>
      <c r="F25" s="1"/>
      <c r="G25" s="1"/>
      <c r="H25" s="1"/>
      <c r="I25" s="1"/>
      <c r="J25" s="1"/>
      <c r="K25" s="38">
        <f>H109</f>
        <v>0</v>
      </c>
      <c r="L25" s="38">
        <f>L109</f>
        <v>0</v>
      </c>
      <c r="M25" s="72"/>
      <c r="N25" s="2"/>
      <c r="O25" s="2"/>
      <c r="P25" s="2"/>
      <c r="Q25" s="2"/>
      <c r="S25" s="27">
        <f>S108</f>
        <v>0</v>
      </c>
    </row>
    <row r="26">
      <c r="A26" s="9"/>
      <c r="B26" s="36">
        <v>8</v>
      </c>
      <c r="C26" s="1"/>
      <c r="D26" s="1"/>
      <c r="E26" s="37" t="s">
        <v>158</v>
      </c>
      <c r="F26" s="1"/>
      <c r="G26" s="1"/>
      <c r="H26" s="1"/>
      <c r="I26" s="1"/>
      <c r="J26" s="1"/>
      <c r="K26" s="38">
        <f>H117</f>
        <v>0</v>
      </c>
      <c r="L26" s="38">
        <f>L117</f>
        <v>0</v>
      </c>
      <c r="M26" s="72"/>
      <c r="N26" s="2"/>
      <c r="O26" s="2"/>
      <c r="P26" s="2"/>
      <c r="Q26" s="2"/>
      <c r="S26" s="27">
        <f>S116</f>
        <v>0</v>
      </c>
    </row>
    <row r="27">
      <c r="A27" s="9"/>
      <c r="B27" s="36">
        <v>9</v>
      </c>
      <c r="C27" s="1"/>
      <c r="D27" s="1"/>
      <c r="E27" s="37" t="s">
        <v>101</v>
      </c>
      <c r="F27" s="1"/>
      <c r="G27" s="1"/>
      <c r="H27" s="1"/>
      <c r="I27" s="1"/>
      <c r="J27" s="1"/>
      <c r="K27" s="38">
        <f>H130</f>
        <v>0</v>
      </c>
      <c r="L27" s="38">
        <f>L130</f>
        <v>0</v>
      </c>
      <c r="M27" s="72"/>
      <c r="N27" s="2"/>
      <c r="O27" s="2"/>
      <c r="P27" s="2"/>
      <c r="Q27" s="2"/>
      <c r="S27" s="27">
        <f>S129</f>
        <v>0</v>
      </c>
    </row>
    <row r="28">
      <c r="A28" s="13"/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74"/>
      <c r="N28" s="2"/>
      <c r="O28" s="2"/>
      <c r="P28" s="2"/>
      <c r="Q28" s="2"/>
    </row>
    <row r="29" ht="14" customHeight="1">
      <c r="A29" s="4"/>
      <c r="B29" s="28" t="s">
        <v>36</v>
      </c>
      <c r="C29" s="4"/>
      <c r="D29" s="4"/>
      <c r="E29" s="4"/>
      <c r="F29" s="4"/>
      <c r="G29" s="4"/>
      <c r="H29" s="4"/>
      <c r="I29" s="4"/>
      <c r="J29" s="4"/>
      <c r="K29" s="4"/>
      <c r="L29" s="4"/>
      <c r="M29" s="2"/>
      <c r="N29" s="2"/>
      <c r="O29" s="2"/>
      <c r="P29" s="2"/>
      <c r="Q29" s="2"/>
    </row>
    <row r="30" ht="18" customHeight="1">
      <c r="A30" s="6"/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1"/>
      <c r="N30" s="2"/>
      <c r="O30" s="2"/>
      <c r="P30" s="2"/>
      <c r="Q30" s="2"/>
    </row>
    <row r="31" ht="18" customHeight="1">
      <c r="A31" s="9"/>
      <c r="B31" s="34" t="s">
        <v>37</v>
      </c>
      <c r="C31" s="34" t="s">
        <v>33</v>
      </c>
      <c r="D31" s="34" t="s">
        <v>38</v>
      </c>
      <c r="E31" s="34" t="s">
        <v>34</v>
      </c>
      <c r="F31" s="34" t="s">
        <v>39</v>
      </c>
      <c r="G31" s="35" t="s">
        <v>40</v>
      </c>
      <c r="H31" s="22" t="s">
        <v>41</v>
      </c>
      <c r="I31" s="22" t="s">
        <v>42</v>
      </c>
      <c r="J31" s="22" t="s">
        <v>16</v>
      </c>
      <c r="K31" s="35" t="s">
        <v>43</v>
      </c>
      <c r="L31" s="22" t="s">
        <v>17</v>
      </c>
      <c r="M31" s="72"/>
      <c r="N31" s="2"/>
      <c r="O31" s="2"/>
      <c r="P31" s="2"/>
      <c r="Q31" s="2"/>
    </row>
    <row r="32" ht="40" customHeight="1">
      <c r="A32" s="9"/>
      <c r="B32" s="39" t="s">
        <v>44</v>
      </c>
      <c r="C32" s="1"/>
      <c r="D32" s="1"/>
      <c r="E32" s="1"/>
      <c r="F32" s="1"/>
      <c r="G32" s="1"/>
      <c r="H32" s="40"/>
      <c r="I32" s="1"/>
      <c r="J32" s="40"/>
      <c r="K32" s="1"/>
      <c r="L32" s="1"/>
      <c r="M32" s="12"/>
      <c r="N32" s="2"/>
      <c r="O32" s="2"/>
      <c r="P32" s="2"/>
      <c r="Q32" s="2"/>
    </row>
    <row r="33">
      <c r="A33" s="9"/>
      <c r="B33" s="41" t="s">
        <v>3</v>
      </c>
      <c r="C33" s="42" t="s">
        <v>159</v>
      </c>
      <c r="D33" s="42"/>
      <c r="E33" s="42" t="s">
        <v>104</v>
      </c>
      <c r="F33" s="42" t="s">
        <v>3</v>
      </c>
      <c r="G33" s="43" t="s">
        <v>150</v>
      </c>
      <c r="H33" s="44">
        <v>768</v>
      </c>
      <c r="I33" s="25">
        <f>ROUND(0,2)</f>
        <v>0</v>
      </c>
      <c r="J33" s="45">
        <f>ROUND(I33*H33,2)</f>
        <v>0</v>
      </c>
      <c r="K33" s="46">
        <v>0.20999999999999999</v>
      </c>
      <c r="L33" s="47">
        <f>IF(ISNUMBER(K33),ROUND(J33*(K33+1),2),0)</f>
        <v>0</v>
      </c>
      <c r="M33" s="12"/>
      <c r="N33" s="2"/>
      <c r="O33" s="2"/>
      <c r="P33" s="2"/>
      <c r="Q33" s="33">
        <f>IF(ISNUMBER(K33),IF(H33&gt;0,IF(I33&gt;0,J33,0),0),0)</f>
        <v>0</v>
      </c>
      <c r="R33" s="27">
        <f>IF(ISNUMBER(K33)=FALSE,J33,0)</f>
        <v>0</v>
      </c>
    </row>
    <row r="34">
      <c r="A34" s="9"/>
      <c r="B34" s="48" t="s">
        <v>48</v>
      </c>
      <c r="C34" s="1"/>
      <c r="D34" s="1"/>
      <c r="E34" s="49" t="s">
        <v>458</v>
      </c>
      <c r="F34" s="1"/>
      <c r="G34" s="1"/>
      <c r="H34" s="40"/>
      <c r="I34" s="1"/>
      <c r="J34" s="40"/>
      <c r="K34" s="1"/>
      <c r="L34" s="1"/>
      <c r="M34" s="12"/>
      <c r="N34" s="2"/>
      <c r="O34" s="2"/>
      <c r="P34" s="2"/>
      <c r="Q34" s="2"/>
    </row>
    <row r="35">
      <c r="A35" s="9"/>
      <c r="B35" s="48" t="s">
        <v>50</v>
      </c>
      <c r="C35" s="1"/>
      <c r="D35" s="1"/>
      <c r="E35" s="49" t="s">
        <v>515</v>
      </c>
      <c r="F35" s="1"/>
      <c r="G35" s="1"/>
      <c r="H35" s="40"/>
      <c r="I35" s="1"/>
      <c r="J35" s="40"/>
      <c r="K35" s="1"/>
      <c r="L35" s="1"/>
      <c r="M35" s="12"/>
      <c r="N35" s="2"/>
      <c r="O35" s="2"/>
      <c r="P35" s="2"/>
      <c r="Q35" s="2"/>
    </row>
    <row r="36">
      <c r="A36" s="9"/>
      <c r="B36" s="48" t="s">
        <v>52</v>
      </c>
      <c r="C36" s="1"/>
      <c r="D36" s="1"/>
      <c r="E36" s="49" t="s">
        <v>460</v>
      </c>
      <c r="F36" s="1"/>
      <c r="G36" s="1"/>
      <c r="H36" s="40"/>
      <c r="I36" s="1"/>
      <c r="J36" s="40"/>
      <c r="K36" s="1"/>
      <c r="L36" s="1"/>
      <c r="M36" s="12"/>
      <c r="N36" s="2"/>
      <c r="O36" s="2"/>
      <c r="P36" s="2"/>
      <c r="Q36" s="2"/>
    </row>
    <row r="37" thickBot="1">
      <c r="A37" s="9"/>
      <c r="B37" s="50" t="s">
        <v>54</v>
      </c>
      <c r="C37" s="51"/>
      <c r="D37" s="51"/>
      <c r="E37" s="52" t="s">
        <v>55</v>
      </c>
      <c r="F37" s="51"/>
      <c r="G37" s="51"/>
      <c r="H37" s="53"/>
      <c r="I37" s="51"/>
      <c r="J37" s="53"/>
      <c r="K37" s="51"/>
      <c r="L37" s="51"/>
      <c r="M37" s="12"/>
      <c r="N37" s="2"/>
      <c r="O37" s="2"/>
      <c r="P37" s="2"/>
      <c r="Q37" s="2"/>
    </row>
    <row r="38" thickTop="1">
      <c r="A38" s="9"/>
      <c r="B38" s="41">
        <v>1</v>
      </c>
      <c r="C38" s="42" t="s">
        <v>102</v>
      </c>
      <c r="D38" s="42" t="s">
        <v>167</v>
      </c>
      <c r="E38" s="42" t="s">
        <v>104</v>
      </c>
      <c r="F38" s="42" t="s">
        <v>3</v>
      </c>
      <c r="G38" s="43" t="s">
        <v>105</v>
      </c>
      <c r="H38" s="54">
        <v>58</v>
      </c>
      <c r="I38" s="55">
        <f>ROUND(0,2)</f>
        <v>0</v>
      </c>
      <c r="J38" s="56">
        <f>ROUND(I38*H38,2)</f>
        <v>0</v>
      </c>
      <c r="K38" s="57">
        <v>0.20999999999999999</v>
      </c>
      <c r="L38" s="58">
        <f>IF(ISNUMBER(K38),ROUND(J38*(K38+1),2),0)</f>
        <v>0</v>
      </c>
      <c r="M38" s="12"/>
      <c r="N38" s="2"/>
      <c r="O38" s="2"/>
      <c r="P38" s="2"/>
      <c r="Q38" s="33">
        <f>IF(ISNUMBER(K38),IF(H38&gt;0,IF(I38&gt;0,J38,0),0),0)</f>
        <v>0</v>
      </c>
      <c r="R38" s="27">
        <f>IF(ISNUMBER(K38)=FALSE,J38,0)</f>
        <v>0</v>
      </c>
    </row>
    <row r="39">
      <c r="A39" s="9"/>
      <c r="B39" s="48" t="s">
        <v>48</v>
      </c>
      <c r="C39" s="1"/>
      <c r="D39" s="1"/>
      <c r="E39" s="49" t="s">
        <v>516</v>
      </c>
      <c r="F39" s="1"/>
      <c r="G39" s="1"/>
      <c r="H39" s="40"/>
      <c r="I39" s="1"/>
      <c r="J39" s="40"/>
      <c r="K39" s="1"/>
      <c r="L39" s="1"/>
      <c r="M39" s="12"/>
      <c r="N39" s="2"/>
      <c r="O39" s="2"/>
      <c r="P39" s="2"/>
      <c r="Q39" s="2"/>
    </row>
    <row r="40">
      <c r="A40" s="9"/>
      <c r="B40" s="48" t="s">
        <v>50</v>
      </c>
      <c r="C40" s="1"/>
      <c r="D40" s="1"/>
      <c r="E40" s="49" t="s">
        <v>517</v>
      </c>
      <c r="F40" s="1"/>
      <c r="G40" s="1"/>
      <c r="H40" s="40"/>
      <c r="I40" s="1"/>
      <c r="J40" s="40"/>
      <c r="K40" s="1"/>
      <c r="L40" s="1"/>
      <c r="M40" s="12"/>
      <c r="N40" s="2"/>
      <c r="O40" s="2"/>
      <c r="P40" s="2"/>
      <c r="Q40" s="2"/>
    </row>
    <row r="41">
      <c r="A41" s="9"/>
      <c r="B41" s="48" t="s">
        <v>52</v>
      </c>
      <c r="C41" s="1"/>
      <c r="D41" s="1"/>
      <c r="E41" s="49" t="s">
        <v>108</v>
      </c>
      <c r="F41" s="1"/>
      <c r="G41" s="1"/>
      <c r="H41" s="40"/>
      <c r="I41" s="1"/>
      <c r="J41" s="40"/>
      <c r="K41" s="1"/>
      <c r="L41" s="1"/>
      <c r="M41" s="12"/>
      <c r="N41" s="2"/>
      <c r="O41" s="2"/>
      <c r="P41" s="2"/>
      <c r="Q41" s="2"/>
    </row>
    <row r="42" thickBot="1">
      <c r="A42" s="9"/>
      <c r="B42" s="50" t="s">
        <v>54</v>
      </c>
      <c r="C42" s="51"/>
      <c r="D42" s="51"/>
      <c r="E42" s="52" t="s">
        <v>55</v>
      </c>
      <c r="F42" s="51"/>
      <c r="G42" s="51"/>
      <c r="H42" s="53"/>
      <c r="I42" s="51"/>
      <c r="J42" s="53"/>
      <c r="K42" s="51"/>
      <c r="L42" s="51"/>
      <c r="M42" s="12"/>
      <c r="N42" s="2"/>
      <c r="O42" s="2"/>
      <c r="P42" s="2"/>
      <c r="Q42" s="2"/>
    </row>
    <row r="43" thickTop="1" thickBot="1" ht="25" customHeight="1">
      <c r="A43" s="9"/>
      <c r="B43" s="1"/>
      <c r="C43" s="59">
        <v>0</v>
      </c>
      <c r="D43" s="1"/>
      <c r="E43" s="59" t="s">
        <v>35</v>
      </c>
      <c r="F43" s="1"/>
      <c r="G43" s="60" t="s">
        <v>93</v>
      </c>
      <c r="H43" s="61">
        <f>J33+J38</f>
        <v>0</v>
      </c>
      <c r="I43" s="60" t="s">
        <v>94</v>
      </c>
      <c r="J43" s="62">
        <f>(L43-H43)</f>
        <v>0</v>
      </c>
      <c r="K43" s="60" t="s">
        <v>95</v>
      </c>
      <c r="L43" s="63">
        <f>L33+L38</f>
        <v>0</v>
      </c>
      <c r="M43" s="12"/>
      <c r="N43" s="2"/>
      <c r="O43" s="2"/>
      <c r="P43" s="2"/>
      <c r="Q43" s="33">
        <f>0+Q33+Q38</f>
        <v>0</v>
      </c>
      <c r="R43" s="27">
        <f>0+R33+R38</f>
        <v>0</v>
      </c>
      <c r="S43" s="64">
        <f>Q43*(1+J43)+R43</f>
        <v>0</v>
      </c>
    </row>
    <row r="44" thickTop="1" thickBot="1" ht="25" customHeight="1">
      <c r="A44" s="9"/>
      <c r="B44" s="65"/>
      <c r="C44" s="65"/>
      <c r="D44" s="65"/>
      <c r="E44" s="65"/>
      <c r="F44" s="65"/>
      <c r="G44" s="66" t="s">
        <v>96</v>
      </c>
      <c r="H44" s="67">
        <f>J33+J38</f>
        <v>0</v>
      </c>
      <c r="I44" s="66" t="s">
        <v>97</v>
      </c>
      <c r="J44" s="68">
        <f>0+J43</f>
        <v>0</v>
      </c>
      <c r="K44" s="66" t="s">
        <v>98</v>
      </c>
      <c r="L44" s="69">
        <f>L33+L38</f>
        <v>0</v>
      </c>
      <c r="M44" s="12"/>
      <c r="N44" s="2"/>
      <c r="O44" s="2"/>
      <c r="P44" s="2"/>
      <c r="Q44" s="2"/>
    </row>
    <row r="45" ht="40" customHeight="1">
      <c r="A45" s="9"/>
      <c r="B45" s="73" t="s">
        <v>109</v>
      </c>
      <c r="C45" s="1"/>
      <c r="D45" s="1"/>
      <c r="E45" s="1"/>
      <c r="F45" s="1"/>
      <c r="G45" s="1"/>
      <c r="H45" s="40"/>
      <c r="I45" s="1"/>
      <c r="J45" s="40"/>
      <c r="K45" s="1"/>
      <c r="L45" s="1"/>
      <c r="M45" s="12"/>
      <c r="N45" s="2"/>
      <c r="O45" s="2"/>
      <c r="P45" s="2"/>
      <c r="Q45" s="2"/>
    </row>
    <row r="46">
      <c r="A46" s="9"/>
      <c r="B46" s="41">
        <v>2</v>
      </c>
      <c r="C46" s="42" t="s">
        <v>181</v>
      </c>
      <c r="D46" s="42" t="s">
        <v>3</v>
      </c>
      <c r="E46" s="42" t="s">
        <v>182</v>
      </c>
      <c r="F46" s="42" t="s">
        <v>3</v>
      </c>
      <c r="G46" s="43" t="s">
        <v>150</v>
      </c>
      <c r="H46" s="44">
        <v>29</v>
      </c>
      <c r="I46" s="25">
        <f>ROUND(0,2)</f>
        <v>0</v>
      </c>
      <c r="J46" s="45">
        <f>ROUND(I46*H46,2)</f>
        <v>0</v>
      </c>
      <c r="K46" s="46">
        <v>0.20999999999999999</v>
      </c>
      <c r="L46" s="47">
        <f>IF(ISNUMBER(K46),ROUND(J46*(K46+1),2),0)</f>
        <v>0</v>
      </c>
      <c r="M46" s="12"/>
      <c r="N46" s="2"/>
      <c r="O46" s="2"/>
      <c r="P46" s="2"/>
      <c r="Q46" s="33">
        <f>IF(ISNUMBER(K46),IF(H46&gt;0,IF(I46&gt;0,J46,0),0),0)</f>
        <v>0</v>
      </c>
      <c r="R46" s="27">
        <f>IF(ISNUMBER(K46)=FALSE,J46,0)</f>
        <v>0</v>
      </c>
    </row>
    <row r="47">
      <c r="A47" s="9"/>
      <c r="B47" s="48" t="s">
        <v>48</v>
      </c>
      <c r="C47" s="1"/>
      <c r="D47" s="1"/>
      <c r="E47" s="49" t="s">
        <v>518</v>
      </c>
      <c r="F47" s="1"/>
      <c r="G47" s="1"/>
      <c r="H47" s="40"/>
      <c r="I47" s="1"/>
      <c r="J47" s="40"/>
      <c r="K47" s="1"/>
      <c r="L47" s="1"/>
      <c r="M47" s="12"/>
      <c r="N47" s="2"/>
      <c r="O47" s="2"/>
      <c r="P47" s="2"/>
      <c r="Q47" s="2"/>
    </row>
    <row r="48">
      <c r="A48" s="9"/>
      <c r="B48" s="48" t="s">
        <v>50</v>
      </c>
      <c r="C48" s="1"/>
      <c r="D48" s="1"/>
      <c r="E48" s="49" t="s">
        <v>519</v>
      </c>
      <c r="F48" s="1"/>
      <c r="G48" s="1"/>
      <c r="H48" s="40"/>
      <c r="I48" s="1"/>
      <c r="J48" s="40"/>
      <c r="K48" s="1"/>
      <c r="L48" s="1"/>
      <c r="M48" s="12"/>
      <c r="N48" s="2"/>
      <c r="O48" s="2"/>
      <c r="P48" s="2"/>
      <c r="Q48" s="2"/>
    </row>
    <row r="49">
      <c r="A49" s="9"/>
      <c r="B49" s="48" t="s">
        <v>52</v>
      </c>
      <c r="C49" s="1"/>
      <c r="D49" s="1"/>
      <c r="E49" s="49" t="s">
        <v>520</v>
      </c>
      <c r="F49" s="1"/>
      <c r="G49" s="1"/>
      <c r="H49" s="40"/>
      <c r="I49" s="1"/>
      <c r="J49" s="40"/>
      <c r="K49" s="1"/>
      <c r="L49" s="1"/>
      <c r="M49" s="12"/>
      <c r="N49" s="2"/>
      <c r="O49" s="2"/>
      <c r="P49" s="2"/>
      <c r="Q49" s="2"/>
    </row>
    <row r="50" thickBot="1">
      <c r="A50" s="9"/>
      <c r="B50" s="50" t="s">
        <v>54</v>
      </c>
      <c r="C50" s="51"/>
      <c r="D50" s="51"/>
      <c r="E50" s="52" t="s">
        <v>55</v>
      </c>
      <c r="F50" s="51"/>
      <c r="G50" s="51"/>
      <c r="H50" s="53"/>
      <c r="I50" s="51"/>
      <c r="J50" s="53"/>
      <c r="K50" s="51"/>
      <c r="L50" s="51"/>
      <c r="M50" s="12"/>
      <c r="N50" s="2"/>
      <c r="O50" s="2"/>
      <c r="P50" s="2"/>
      <c r="Q50" s="2"/>
    </row>
    <row r="51" thickTop="1">
      <c r="A51" s="9"/>
      <c r="B51" s="41">
        <v>3</v>
      </c>
      <c r="C51" s="42" t="s">
        <v>461</v>
      </c>
      <c r="D51" s="42" t="s">
        <v>3</v>
      </c>
      <c r="E51" s="42" t="s">
        <v>462</v>
      </c>
      <c r="F51" s="42" t="s">
        <v>3</v>
      </c>
      <c r="G51" s="43" t="s">
        <v>150</v>
      </c>
      <c r="H51" s="54">
        <v>768</v>
      </c>
      <c r="I51" s="55">
        <f>ROUND(0,2)</f>
        <v>0</v>
      </c>
      <c r="J51" s="56">
        <f>ROUND(I51*H51,2)</f>
        <v>0</v>
      </c>
      <c r="K51" s="57">
        <v>0.20999999999999999</v>
      </c>
      <c r="L51" s="58">
        <f>IF(ISNUMBER(K51),ROUND(J51*(K51+1),2),0)</f>
        <v>0</v>
      </c>
      <c r="M51" s="12"/>
      <c r="N51" s="2"/>
      <c r="O51" s="2"/>
      <c r="P51" s="2"/>
      <c r="Q51" s="33">
        <f>IF(ISNUMBER(K51),IF(H51&gt;0,IF(I51&gt;0,J51,0),0),0)</f>
        <v>0</v>
      </c>
      <c r="R51" s="27">
        <f>IF(ISNUMBER(K51)=FALSE,J51,0)</f>
        <v>0</v>
      </c>
    </row>
    <row r="52">
      <c r="A52" s="9"/>
      <c r="B52" s="48" t="s">
        <v>48</v>
      </c>
      <c r="C52" s="1"/>
      <c r="D52" s="1"/>
      <c r="E52" s="49" t="s">
        <v>463</v>
      </c>
      <c r="F52" s="1"/>
      <c r="G52" s="1"/>
      <c r="H52" s="40"/>
      <c r="I52" s="1"/>
      <c r="J52" s="40"/>
      <c r="K52" s="1"/>
      <c r="L52" s="1"/>
      <c r="M52" s="12"/>
      <c r="N52" s="2"/>
      <c r="O52" s="2"/>
      <c r="P52" s="2"/>
      <c r="Q52" s="2"/>
    </row>
    <row r="53">
      <c r="A53" s="9"/>
      <c r="B53" s="48" t="s">
        <v>50</v>
      </c>
      <c r="C53" s="1"/>
      <c r="D53" s="1"/>
      <c r="E53" s="49" t="s">
        <v>521</v>
      </c>
      <c r="F53" s="1"/>
      <c r="G53" s="1"/>
      <c r="H53" s="40"/>
      <c r="I53" s="1"/>
      <c r="J53" s="40"/>
      <c r="K53" s="1"/>
      <c r="L53" s="1"/>
      <c r="M53" s="12"/>
      <c r="N53" s="2"/>
      <c r="O53" s="2"/>
      <c r="P53" s="2"/>
      <c r="Q53" s="2"/>
    </row>
    <row r="54">
      <c r="A54" s="9"/>
      <c r="B54" s="48" t="s">
        <v>52</v>
      </c>
      <c r="C54" s="1"/>
      <c r="D54" s="1"/>
      <c r="E54" s="49" t="s">
        <v>221</v>
      </c>
      <c r="F54" s="1"/>
      <c r="G54" s="1"/>
      <c r="H54" s="40"/>
      <c r="I54" s="1"/>
      <c r="J54" s="40"/>
      <c r="K54" s="1"/>
      <c r="L54" s="1"/>
      <c r="M54" s="12"/>
      <c r="N54" s="2"/>
      <c r="O54" s="2"/>
      <c r="P54" s="2"/>
      <c r="Q54" s="2"/>
    </row>
    <row r="55" thickBot="1">
      <c r="A55" s="9"/>
      <c r="B55" s="50" t="s">
        <v>54</v>
      </c>
      <c r="C55" s="51"/>
      <c r="D55" s="51"/>
      <c r="E55" s="52" t="s">
        <v>55</v>
      </c>
      <c r="F55" s="51"/>
      <c r="G55" s="51"/>
      <c r="H55" s="53"/>
      <c r="I55" s="51"/>
      <c r="J55" s="53"/>
      <c r="K55" s="51"/>
      <c r="L55" s="51"/>
      <c r="M55" s="12"/>
      <c r="N55" s="2"/>
      <c r="O55" s="2"/>
      <c r="P55" s="2"/>
      <c r="Q55" s="2"/>
    </row>
    <row r="56" thickTop="1">
      <c r="A56" s="9"/>
      <c r="B56" s="41">
        <v>5</v>
      </c>
      <c r="C56" s="42" t="s">
        <v>465</v>
      </c>
      <c r="D56" s="42" t="s">
        <v>103</v>
      </c>
      <c r="E56" s="42" t="s">
        <v>466</v>
      </c>
      <c r="F56" s="42" t="s">
        <v>3</v>
      </c>
      <c r="G56" s="43" t="s">
        <v>150</v>
      </c>
      <c r="H56" s="54">
        <v>600</v>
      </c>
      <c r="I56" s="55">
        <f>ROUND(0,2)</f>
        <v>0</v>
      </c>
      <c r="J56" s="56">
        <f>ROUND(I56*H56,2)</f>
        <v>0</v>
      </c>
      <c r="K56" s="57">
        <v>0.20999999999999999</v>
      </c>
      <c r="L56" s="58">
        <f>IF(ISNUMBER(K56),ROUND(J56*(K56+1),2),0)</f>
        <v>0</v>
      </c>
      <c r="M56" s="12"/>
      <c r="N56" s="2"/>
      <c r="O56" s="2"/>
      <c r="P56" s="2"/>
      <c r="Q56" s="33">
        <f>IF(ISNUMBER(K56),IF(H56&gt;0,IF(I56&gt;0,J56,0),0),0)</f>
        <v>0</v>
      </c>
      <c r="R56" s="27">
        <f>IF(ISNUMBER(K56)=FALSE,J56,0)</f>
        <v>0</v>
      </c>
    </row>
    <row r="57">
      <c r="A57" s="9"/>
      <c r="B57" s="48" t="s">
        <v>48</v>
      </c>
      <c r="C57" s="1"/>
      <c r="D57" s="1"/>
      <c r="E57" s="49" t="s">
        <v>467</v>
      </c>
      <c r="F57" s="1"/>
      <c r="G57" s="1"/>
      <c r="H57" s="40"/>
      <c r="I57" s="1"/>
      <c r="J57" s="40"/>
      <c r="K57" s="1"/>
      <c r="L57" s="1"/>
      <c r="M57" s="12"/>
      <c r="N57" s="2"/>
      <c r="O57" s="2"/>
      <c r="P57" s="2"/>
      <c r="Q57" s="2"/>
    </row>
    <row r="58">
      <c r="A58" s="9"/>
      <c r="B58" s="48" t="s">
        <v>50</v>
      </c>
      <c r="C58" s="1"/>
      <c r="D58" s="1"/>
      <c r="E58" s="49" t="s">
        <v>522</v>
      </c>
      <c r="F58" s="1"/>
      <c r="G58" s="1"/>
      <c r="H58" s="40"/>
      <c r="I58" s="1"/>
      <c r="J58" s="40"/>
      <c r="K58" s="1"/>
      <c r="L58" s="1"/>
      <c r="M58" s="12"/>
      <c r="N58" s="2"/>
      <c r="O58" s="2"/>
      <c r="P58" s="2"/>
      <c r="Q58" s="2"/>
    </row>
    <row r="59">
      <c r="A59" s="9"/>
      <c r="B59" s="48" t="s">
        <v>52</v>
      </c>
      <c r="C59" s="1"/>
      <c r="D59" s="1"/>
      <c r="E59" s="49" t="s">
        <v>469</v>
      </c>
      <c r="F59" s="1"/>
      <c r="G59" s="1"/>
      <c r="H59" s="40"/>
      <c r="I59" s="1"/>
      <c r="J59" s="40"/>
      <c r="K59" s="1"/>
      <c r="L59" s="1"/>
      <c r="M59" s="12"/>
      <c r="N59" s="2"/>
      <c r="O59" s="2"/>
      <c r="P59" s="2"/>
      <c r="Q59" s="2"/>
    </row>
    <row r="60" thickBot="1">
      <c r="A60" s="9"/>
      <c r="B60" s="50" t="s">
        <v>54</v>
      </c>
      <c r="C60" s="51"/>
      <c r="D60" s="51"/>
      <c r="E60" s="52" t="s">
        <v>55</v>
      </c>
      <c r="F60" s="51"/>
      <c r="G60" s="51"/>
      <c r="H60" s="53"/>
      <c r="I60" s="51"/>
      <c r="J60" s="53"/>
      <c r="K60" s="51"/>
      <c r="L60" s="51"/>
      <c r="M60" s="12"/>
      <c r="N60" s="2"/>
      <c r="O60" s="2"/>
      <c r="P60" s="2"/>
      <c r="Q60" s="2"/>
    </row>
    <row r="61" thickTop="1">
      <c r="A61" s="9"/>
      <c r="B61" s="41">
        <v>4</v>
      </c>
      <c r="C61" s="42" t="s">
        <v>465</v>
      </c>
      <c r="D61" s="42" t="s">
        <v>164</v>
      </c>
      <c r="E61" s="42" t="s">
        <v>466</v>
      </c>
      <c r="F61" s="42" t="s">
        <v>3</v>
      </c>
      <c r="G61" s="43" t="s">
        <v>150</v>
      </c>
      <c r="H61" s="54">
        <v>43.200000000000003</v>
      </c>
      <c r="I61" s="55">
        <f>ROUND(0,2)</f>
        <v>0</v>
      </c>
      <c r="J61" s="56">
        <f>ROUND(I61*H61,2)</f>
        <v>0</v>
      </c>
      <c r="K61" s="57">
        <v>0.20999999999999999</v>
      </c>
      <c r="L61" s="58">
        <f>IF(ISNUMBER(K61),ROUND(J61*(K61+1),2),0)</f>
        <v>0</v>
      </c>
      <c r="M61" s="12"/>
      <c r="N61" s="2"/>
      <c r="O61" s="2"/>
      <c r="P61" s="2"/>
      <c r="Q61" s="33">
        <f>IF(ISNUMBER(K61),IF(H61&gt;0,IF(I61&gt;0,J61,0),0),0)</f>
        <v>0</v>
      </c>
      <c r="R61" s="27">
        <f>IF(ISNUMBER(K61)=FALSE,J61,0)</f>
        <v>0</v>
      </c>
    </row>
    <row r="62">
      <c r="A62" s="9"/>
      <c r="B62" s="48" t="s">
        <v>48</v>
      </c>
      <c r="C62" s="1"/>
      <c r="D62" s="1"/>
      <c r="E62" s="49" t="s">
        <v>470</v>
      </c>
      <c r="F62" s="1"/>
      <c r="G62" s="1"/>
      <c r="H62" s="40"/>
      <c r="I62" s="1"/>
      <c r="J62" s="40"/>
      <c r="K62" s="1"/>
      <c r="L62" s="1"/>
      <c r="M62" s="12"/>
      <c r="N62" s="2"/>
      <c r="O62" s="2"/>
      <c r="P62" s="2"/>
      <c r="Q62" s="2"/>
    </row>
    <row r="63">
      <c r="A63" s="9"/>
      <c r="B63" s="48" t="s">
        <v>50</v>
      </c>
      <c r="C63" s="1"/>
      <c r="D63" s="1"/>
      <c r="E63" s="49" t="s">
        <v>523</v>
      </c>
      <c r="F63" s="1"/>
      <c r="G63" s="1"/>
      <c r="H63" s="40"/>
      <c r="I63" s="1"/>
      <c r="J63" s="40"/>
      <c r="K63" s="1"/>
      <c r="L63" s="1"/>
      <c r="M63" s="12"/>
      <c r="N63" s="2"/>
      <c r="O63" s="2"/>
      <c r="P63" s="2"/>
      <c r="Q63" s="2"/>
    </row>
    <row r="64">
      <c r="A64" s="9"/>
      <c r="B64" s="48" t="s">
        <v>52</v>
      </c>
      <c r="C64" s="1"/>
      <c r="D64" s="1"/>
      <c r="E64" s="49" t="s">
        <v>469</v>
      </c>
      <c r="F64" s="1"/>
      <c r="G64" s="1"/>
      <c r="H64" s="40"/>
      <c r="I64" s="1"/>
      <c r="J64" s="40"/>
      <c r="K64" s="1"/>
      <c r="L64" s="1"/>
      <c r="M64" s="12"/>
      <c r="N64" s="2"/>
      <c r="O64" s="2"/>
      <c r="P64" s="2"/>
      <c r="Q64" s="2"/>
    </row>
    <row r="65" thickBot="1">
      <c r="A65" s="9"/>
      <c r="B65" s="50" t="s">
        <v>54</v>
      </c>
      <c r="C65" s="51"/>
      <c r="D65" s="51"/>
      <c r="E65" s="52" t="s">
        <v>55</v>
      </c>
      <c r="F65" s="51"/>
      <c r="G65" s="51"/>
      <c r="H65" s="53"/>
      <c r="I65" s="51"/>
      <c r="J65" s="53"/>
      <c r="K65" s="51"/>
      <c r="L65" s="51"/>
      <c r="M65" s="12"/>
      <c r="N65" s="2"/>
      <c r="O65" s="2"/>
      <c r="P65" s="2"/>
      <c r="Q65" s="2"/>
    </row>
    <row r="66" thickTop="1" thickBot="1" ht="25" customHeight="1">
      <c r="A66" s="9"/>
      <c r="B66" s="1"/>
      <c r="C66" s="59">
        <v>1</v>
      </c>
      <c r="D66" s="1"/>
      <c r="E66" s="59" t="s">
        <v>100</v>
      </c>
      <c r="F66" s="1"/>
      <c r="G66" s="60" t="s">
        <v>93</v>
      </c>
      <c r="H66" s="61">
        <f>J46+J51+J56+J61</f>
        <v>0</v>
      </c>
      <c r="I66" s="60" t="s">
        <v>94</v>
      </c>
      <c r="J66" s="62">
        <f>(L66-H66)</f>
        <v>0</v>
      </c>
      <c r="K66" s="60" t="s">
        <v>95</v>
      </c>
      <c r="L66" s="63">
        <f>L46+L51+L56+L61</f>
        <v>0</v>
      </c>
      <c r="M66" s="12"/>
      <c r="N66" s="2"/>
      <c r="O66" s="2"/>
      <c r="P66" s="2"/>
      <c r="Q66" s="33">
        <f>0+Q46+Q51+Q56+Q61</f>
        <v>0</v>
      </c>
      <c r="R66" s="27">
        <f>0+R46+R51+R56+R61</f>
        <v>0</v>
      </c>
      <c r="S66" s="64">
        <f>Q66*(1+J66)+R66</f>
        <v>0</v>
      </c>
    </row>
    <row r="67" thickTop="1" thickBot="1" ht="25" customHeight="1">
      <c r="A67" s="9"/>
      <c r="B67" s="65"/>
      <c r="C67" s="65"/>
      <c r="D67" s="65"/>
      <c r="E67" s="65"/>
      <c r="F67" s="65"/>
      <c r="G67" s="66" t="s">
        <v>96</v>
      </c>
      <c r="H67" s="67">
        <f>J46+J51+J56+J61</f>
        <v>0</v>
      </c>
      <c r="I67" s="66" t="s">
        <v>97</v>
      </c>
      <c r="J67" s="68">
        <f>0+J66</f>
        <v>0</v>
      </c>
      <c r="K67" s="66" t="s">
        <v>98</v>
      </c>
      <c r="L67" s="69">
        <f>L46+L51+L56+L61</f>
        <v>0</v>
      </c>
      <c r="M67" s="12"/>
      <c r="N67" s="2"/>
      <c r="O67" s="2"/>
      <c r="P67" s="2"/>
      <c r="Q67" s="2"/>
    </row>
    <row r="68" ht="40" customHeight="1">
      <c r="A68" s="9"/>
      <c r="B68" s="73" t="s">
        <v>235</v>
      </c>
      <c r="C68" s="1"/>
      <c r="D68" s="1"/>
      <c r="E68" s="1"/>
      <c r="F68" s="1"/>
      <c r="G68" s="1"/>
      <c r="H68" s="40"/>
      <c r="I68" s="1"/>
      <c r="J68" s="40"/>
      <c r="K68" s="1"/>
      <c r="L68" s="1"/>
      <c r="M68" s="12"/>
      <c r="N68" s="2"/>
      <c r="O68" s="2"/>
      <c r="P68" s="2"/>
      <c r="Q68" s="2"/>
    </row>
    <row r="69">
      <c r="A69" s="9"/>
      <c r="B69" s="41">
        <v>6</v>
      </c>
      <c r="C69" s="42" t="s">
        <v>250</v>
      </c>
      <c r="D69" s="42" t="s">
        <v>3</v>
      </c>
      <c r="E69" s="42" t="s">
        <v>251</v>
      </c>
      <c r="F69" s="42" t="s">
        <v>3</v>
      </c>
      <c r="G69" s="43" t="s">
        <v>112</v>
      </c>
      <c r="H69" s="44">
        <v>374.39999999999998</v>
      </c>
      <c r="I69" s="25">
        <f>ROUND(0,2)</f>
        <v>0</v>
      </c>
      <c r="J69" s="45">
        <f>ROUND(I69*H69,2)</f>
        <v>0</v>
      </c>
      <c r="K69" s="46">
        <v>0.20999999999999999</v>
      </c>
      <c r="L69" s="47">
        <f>IF(ISNUMBER(K69),ROUND(J69*(K69+1),2),0)</f>
        <v>0</v>
      </c>
      <c r="M69" s="12"/>
      <c r="N69" s="2"/>
      <c r="O69" s="2"/>
      <c r="P69" s="2"/>
      <c r="Q69" s="33">
        <f>IF(ISNUMBER(K69),IF(H69&gt;0,IF(I69&gt;0,J69,0),0),0)</f>
        <v>0</v>
      </c>
      <c r="R69" s="27">
        <f>IF(ISNUMBER(K69)=FALSE,J69,0)</f>
        <v>0</v>
      </c>
    </row>
    <row r="70">
      <c r="A70" s="9"/>
      <c r="B70" s="48" t="s">
        <v>48</v>
      </c>
      <c r="C70" s="1"/>
      <c r="D70" s="1"/>
      <c r="E70" s="49" t="s">
        <v>472</v>
      </c>
      <c r="F70" s="1"/>
      <c r="G70" s="1"/>
      <c r="H70" s="40"/>
      <c r="I70" s="1"/>
      <c r="J70" s="40"/>
      <c r="K70" s="1"/>
      <c r="L70" s="1"/>
      <c r="M70" s="12"/>
      <c r="N70" s="2"/>
      <c r="O70" s="2"/>
      <c r="P70" s="2"/>
      <c r="Q70" s="2"/>
    </row>
    <row r="71">
      <c r="A71" s="9"/>
      <c r="B71" s="48" t="s">
        <v>50</v>
      </c>
      <c r="C71" s="1"/>
      <c r="D71" s="1"/>
      <c r="E71" s="49" t="s">
        <v>524</v>
      </c>
      <c r="F71" s="1"/>
      <c r="G71" s="1"/>
      <c r="H71" s="40"/>
      <c r="I71" s="1"/>
      <c r="J71" s="40"/>
      <c r="K71" s="1"/>
      <c r="L71" s="1"/>
      <c r="M71" s="12"/>
      <c r="N71" s="2"/>
      <c r="O71" s="2"/>
      <c r="P71" s="2"/>
      <c r="Q71" s="2"/>
    </row>
    <row r="72">
      <c r="A72" s="9"/>
      <c r="B72" s="48" t="s">
        <v>52</v>
      </c>
      <c r="C72" s="1"/>
      <c r="D72" s="1"/>
      <c r="E72" s="49" t="s">
        <v>254</v>
      </c>
      <c r="F72" s="1"/>
      <c r="G72" s="1"/>
      <c r="H72" s="40"/>
      <c r="I72" s="1"/>
      <c r="J72" s="40"/>
      <c r="K72" s="1"/>
      <c r="L72" s="1"/>
      <c r="M72" s="12"/>
      <c r="N72" s="2"/>
      <c r="O72" s="2"/>
      <c r="P72" s="2"/>
      <c r="Q72" s="2"/>
    </row>
    <row r="73" thickBot="1">
      <c r="A73" s="9"/>
      <c r="B73" s="50" t="s">
        <v>54</v>
      </c>
      <c r="C73" s="51"/>
      <c r="D73" s="51"/>
      <c r="E73" s="52" t="s">
        <v>55</v>
      </c>
      <c r="F73" s="51"/>
      <c r="G73" s="51"/>
      <c r="H73" s="53"/>
      <c r="I73" s="51"/>
      <c r="J73" s="53"/>
      <c r="K73" s="51"/>
      <c r="L73" s="51"/>
      <c r="M73" s="12"/>
      <c r="N73" s="2"/>
      <c r="O73" s="2"/>
      <c r="P73" s="2"/>
      <c r="Q73" s="2"/>
    </row>
    <row r="74" thickTop="1">
      <c r="A74" s="9"/>
      <c r="B74" s="41">
        <v>7</v>
      </c>
      <c r="C74" s="42" t="s">
        <v>474</v>
      </c>
      <c r="D74" s="42" t="s">
        <v>3</v>
      </c>
      <c r="E74" s="42" t="s">
        <v>475</v>
      </c>
      <c r="F74" s="42" t="s">
        <v>3</v>
      </c>
      <c r="G74" s="43" t="s">
        <v>112</v>
      </c>
      <c r="H74" s="54">
        <v>213.12</v>
      </c>
      <c r="I74" s="55">
        <f>ROUND(0,2)</f>
        <v>0</v>
      </c>
      <c r="J74" s="56">
        <f>ROUND(I74*H74,2)</f>
        <v>0</v>
      </c>
      <c r="K74" s="57">
        <v>0.20999999999999999</v>
      </c>
      <c r="L74" s="58">
        <f>IF(ISNUMBER(K74),ROUND(J74*(K74+1),2),0)</f>
        <v>0</v>
      </c>
      <c r="M74" s="12"/>
      <c r="N74" s="2"/>
      <c r="O74" s="2"/>
      <c r="P74" s="2"/>
      <c r="Q74" s="33">
        <f>IF(ISNUMBER(K74),IF(H74&gt;0,IF(I74&gt;0,J74,0),0),0)</f>
        <v>0</v>
      </c>
      <c r="R74" s="27">
        <f>IF(ISNUMBER(K74)=FALSE,J74,0)</f>
        <v>0</v>
      </c>
    </row>
    <row r="75">
      <c r="A75" s="9"/>
      <c r="B75" s="48" t="s">
        <v>48</v>
      </c>
      <c r="C75" s="1"/>
      <c r="D75" s="1"/>
      <c r="E75" s="49" t="s">
        <v>476</v>
      </c>
      <c r="F75" s="1"/>
      <c r="G75" s="1"/>
      <c r="H75" s="40"/>
      <c r="I75" s="1"/>
      <c r="J75" s="40"/>
      <c r="K75" s="1"/>
      <c r="L75" s="1"/>
      <c r="M75" s="12"/>
      <c r="N75" s="2"/>
      <c r="O75" s="2"/>
      <c r="P75" s="2"/>
      <c r="Q75" s="2"/>
    </row>
    <row r="76">
      <c r="A76" s="9"/>
      <c r="B76" s="48" t="s">
        <v>50</v>
      </c>
      <c r="C76" s="1"/>
      <c r="D76" s="1"/>
      <c r="E76" s="49" t="s">
        <v>525</v>
      </c>
      <c r="F76" s="1"/>
      <c r="G76" s="1"/>
      <c r="H76" s="40"/>
      <c r="I76" s="1"/>
      <c r="J76" s="40"/>
      <c r="K76" s="1"/>
      <c r="L76" s="1"/>
      <c r="M76" s="12"/>
      <c r="N76" s="2"/>
      <c r="O76" s="2"/>
      <c r="P76" s="2"/>
      <c r="Q76" s="2"/>
    </row>
    <row r="77">
      <c r="A77" s="9"/>
      <c r="B77" s="48" t="s">
        <v>52</v>
      </c>
      <c r="C77" s="1"/>
      <c r="D77" s="1"/>
      <c r="E77" s="49" t="s">
        <v>478</v>
      </c>
      <c r="F77" s="1"/>
      <c r="G77" s="1"/>
      <c r="H77" s="40"/>
      <c r="I77" s="1"/>
      <c r="J77" s="40"/>
      <c r="K77" s="1"/>
      <c r="L77" s="1"/>
      <c r="M77" s="12"/>
      <c r="N77" s="2"/>
      <c r="O77" s="2"/>
      <c r="P77" s="2"/>
      <c r="Q77" s="2"/>
    </row>
    <row r="78" thickBot="1">
      <c r="A78" s="9"/>
      <c r="B78" s="50" t="s">
        <v>54</v>
      </c>
      <c r="C78" s="51"/>
      <c r="D78" s="51"/>
      <c r="E78" s="52" t="s">
        <v>55</v>
      </c>
      <c r="F78" s="51"/>
      <c r="G78" s="51"/>
      <c r="H78" s="53"/>
      <c r="I78" s="51"/>
      <c r="J78" s="53"/>
      <c r="K78" s="51"/>
      <c r="L78" s="51"/>
      <c r="M78" s="12"/>
      <c r="N78" s="2"/>
      <c r="O78" s="2"/>
      <c r="P78" s="2"/>
      <c r="Q78" s="2"/>
    </row>
    <row r="79" thickTop="1" thickBot="1" ht="25" customHeight="1">
      <c r="A79" s="9"/>
      <c r="B79" s="1"/>
      <c r="C79" s="59">
        <v>2</v>
      </c>
      <c r="D79" s="1"/>
      <c r="E79" s="59" t="s">
        <v>155</v>
      </c>
      <c r="F79" s="1"/>
      <c r="G79" s="60" t="s">
        <v>93</v>
      </c>
      <c r="H79" s="61">
        <f>J69+J74</f>
        <v>0</v>
      </c>
      <c r="I79" s="60" t="s">
        <v>94</v>
      </c>
      <c r="J79" s="62">
        <f>(L79-H79)</f>
        <v>0</v>
      </c>
      <c r="K79" s="60" t="s">
        <v>95</v>
      </c>
      <c r="L79" s="63">
        <f>L69+L74</f>
        <v>0</v>
      </c>
      <c r="M79" s="12"/>
      <c r="N79" s="2"/>
      <c r="O79" s="2"/>
      <c r="P79" s="2"/>
      <c r="Q79" s="33">
        <f>0+Q69+Q74</f>
        <v>0</v>
      </c>
      <c r="R79" s="27">
        <f>0+R69+R74</f>
        <v>0</v>
      </c>
      <c r="S79" s="64">
        <f>Q79*(1+J79)+R79</f>
        <v>0</v>
      </c>
    </row>
    <row r="80" thickTop="1" thickBot="1" ht="25" customHeight="1">
      <c r="A80" s="9"/>
      <c r="B80" s="65"/>
      <c r="C80" s="65"/>
      <c r="D80" s="65"/>
      <c r="E80" s="65"/>
      <c r="F80" s="65"/>
      <c r="G80" s="66" t="s">
        <v>96</v>
      </c>
      <c r="H80" s="67">
        <f>J69+J74</f>
        <v>0</v>
      </c>
      <c r="I80" s="66" t="s">
        <v>97</v>
      </c>
      <c r="J80" s="68">
        <f>0+J79</f>
        <v>0</v>
      </c>
      <c r="K80" s="66" t="s">
        <v>98</v>
      </c>
      <c r="L80" s="69">
        <f>L69+L74</f>
        <v>0</v>
      </c>
      <c r="M80" s="12"/>
      <c r="N80" s="2"/>
      <c r="O80" s="2"/>
      <c r="P80" s="2"/>
      <c r="Q80" s="2"/>
    </row>
    <row r="81" ht="40" customHeight="1">
      <c r="A81" s="9"/>
      <c r="B81" s="73" t="s">
        <v>479</v>
      </c>
      <c r="C81" s="1"/>
      <c r="D81" s="1"/>
      <c r="E81" s="1"/>
      <c r="F81" s="1"/>
      <c r="G81" s="1"/>
      <c r="H81" s="40"/>
      <c r="I81" s="1"/>
      <c r="J81" s="40"/>
      <c r="K81" s="1"/>
      <c r="L81" s="1"/>
      <c r="M81" s="12"/>
      <c r="N81" s="2"/>
      <c r="O81" s="2"/>
      <c r="P81" s="2"/>
      <c r="Q81" s="2"/>
    </row>
    <row r="82">
      <c r="A82" s="9"/>
      <c r="B82" s="41">
        <v>8</v>
      </c>
      <c r="C82" s="42" t="s">
        <v>480</v>
      </c>
      <c r="D82" s="42" t="s">
        <v>3</v>
      </c>
      <c r="E82" s="42" t="s">
        <v>481</v>
      </c>
      <c r="F82" s="42" t="s">
        <v>3</v>
      </c>
      <c r="G82" s="43" t="s">
        <v>150</v>
      </c>
      <c r="H82" s="44">
        <v>180</v>
      </c>
      <c r="I82" s="25">
        <f>ROUND(0,2)</f>
        <v>0</v>
      </c>
      <c r="J82" s="45">
        <f>ROUND(I82*H82,2)</f>
        <v>0</v>
      </c>
      <c r="K82" s="46">
        <v>0.20999999999999999</v>
      </c>
      <c r="L82" s="47">
        <f>IF(ISNUMBER(K82),ROUND(J82*(K82+1),2),0)</f>
        <v>0</v>
      </c>
      <c r="M82" s="12"/>
      <c r="N82" s="2"/>
      <c r="O82" s="2"/>
      <c r="P82" s="2"/>
      <c r="Q82" s="33">
        <f>IF(ISNUMBER(K82),IF(H82&gt;0,IF(I82&gt;0,J82,0),0),0)</f>
        <v>0</v>
      </c>
      <c r="R82" s="27">
        <f>IF(ISNUMBER(K82)=FALSE,J82,0)</f>
        <v>0</v>
      </c>
    </row>
    <row r="83">
      <c r="A83" s="9"/>
      <c r="B83" s="48" t="s">
        <v>48</v>
      </c>
      <c r="C83" s="1"/>
      <c r="D83" s="1"/>
      <c r="E83" s="49" t="s">
        <v>482</v>
      </c>
      <c r="F83" s="1"/>
      <c r="G83" s="1"/>
      <c r="H83" s="40"/>
      <c r="I83" s="1"/>
      <c r="J83" s="40"/>
      <c r="K83" s="1"/>
      <c r="L83" s="1"/>
      <c r="M83" s="12"/>
      <c r="N83" s="2"/>
      <c r="O83" s="2"/>
      <c r="P83" s="2"/>
      <c r="Q83" s="2"/>
    </row>
    <row r="84">
      <c r="A84" s="9"/>
      <c r="B84" s="48" t="s">
        <v>50</v>
      </c>
      <c r="C84" s="1"/>
      <c r="D84" s="1"/>
      <c r="E84" s="49" t="s">
        <v>526</v>
      </c>
      <c r="F84" s="1"/>
      <c r="G84" s="1"/>
      <c r="H84" s="40"/>
      <c r="I84" s="1"/>
      <c r="J84" s="40"/>
      <c r="K84" s="1"/>
      <c r="L84" s="1"/>
      <c r="M84" s="12"/>
      <c r="N84" s="2"/>
      <c r="O84" s="2"/>
      <c r="P84" s="2"/>
      <c r="Q84" s="2"/>
    </row>
    <row r="85">
      <c r="A85" s="9"/>
      <c r="B85" s="48" t="s">
        <v>52</v>
      </c>
      <c r="C85" s="1"/>
      <c r="D85" s="1"/>
      <c r="E85" s="49" t="s">
        <v>484</v>
      </c>
      <c r="F85" s="1"/>
      <c r="G85" s="1"/>
      <c r="H85" s="40"/>
      <c r="I85" s="1"/>
      <c r="J85" s="40"/>
      <c r="K85" s="1"/>
      <c r="L85" s="1"/>
      <c r="M85" s="12"/>
      <c r="N85" s="2"/>
      <c r="O85" s="2"/>
      <c r="P85" s="2"/>
      <c r="Q85" s="2"/>
    </row>
    <row r="86" thickBot="1">
      <c r="A86" s="9"/>
      <c r="B86" s="50" t="s">
        <v>54</v>
      </c>
      <c r="C86" s="51"/>
      <c r="D86" s="51"/>
      <c r="E86" s="52" t="s">
        <v>55</v>
      </c>
      <c r="F86" s="51"/>
      <c r="G86" s="51"/>
      <c r="H86" s="53"/>
      <c r="I86" s="51"/>
      <c r="J86" s="53"/>
      <c r="K86" s="51"/>
      <c r="L86" s="51"/>
      <c r="M86" s="12"/>
      <c r="N86" s="2"/>
      <c r="O86" s="2"/>
      <c r="P86" s="2"/>
      <c r="Q86" s="2"/>
    </row>
    <row r="87" thickTop="1" thickBot="1" ht="25" customHeight="1">
      <c r="A87" s="9"/>
      <c r="B87" s="1"/>
      <c r="C87" s="59">
        <v>3</v>
      </c>
      <c r="D87" s="1"/>
      <c r="E87" s="59" t="s">
        <v>456</v>
      </c>
      <c r="F87" s="1"/>
      <c r="G87" s="60" t="s">
        <v>93</v>
      </c>
      <c r="H87" s="61">
        <f>0+J82</f>
        <v>0</v>
      </c>
      <c r="I87" s="60" t="s">
        <v>94</v>
      </c>
      <c r="J87" s="62">
        <f>(L87-H87)</f>
        <v>0</v>
      </c>
      <c r="K87" s="60" t="s">
        <v>95</v>
      </c>
      <c r="L87" s="63">
        <f>0+L82</f>
        <v>0</v>
      </c>
      <c r="M87" s="12"/>
      <c r="N87" s="2"/>
      <c r="O87" s="2"/>
      <c r="P87" s="2"/>
      <c r="Q87" s="33">
        <f>0+Q82</f>
        <v>0</v>
      </c>
      <c r="R87" s="27">
        <f>0+R82</f>
        <v>0</v>
      </c>
      <c r="S87" s="64">
        <f>Q87*(1+J87)+R87</f>
        <v>0</v>
      </c>
    </row>
    <row r="88" thickTop="1" thickBot="1" ht="25" customHeight="1">
      <c r="A88" s="9"/>
      <c r="B88" s="65"/>
      <c r="C88" s="65"/>
      <c r="D88" s="65"/>
      <c r="E88" s="65"/>
      <c r="F88" s="65"/>
      <c r="G88" s="66" t="s">
        <v>96</v>
      </c>
      <c r="H88" s="67">
        <f>0+J82</f>
        <v>0</v>
      </c>
      <c r="I88" s="66" t="s">
        <v>97</v>
      </c>
      <c r="J88" s="68">
        <f>0+J87</f>
        <v>0</v>
      </c>
      <c r="K88" s="66" t="s">
        <v>98</v>
      </c>
      <c r="L88" s="69">
        <f>0+L82</f>
        <v>0</v>
      </c>
      <c r="M88" s="12"/>
      <c r="N88" s="2"/>
      <c r="O88" s="2"/>
      <c r="P88" s="2"/>
      <c r="Q88" s="2"/>
    </row>
    <row r="89" ht="40" customHeight="1">
      <c r="A89" s="9"/>
      <c r="B89" s="73" t="s">
        <v>255</v>
      </c>
      <c r="C89" s="1"/>
      <c r="D89" s="1"/>
      <c r="E89" s="1"/>
      <c r="F89" s="1"/>
      <c r="G89" s="1"/>
      <c r="H89" s="40"/>
      <c r="I89" s="1"/>
      <c r="J89" s="40"/>
      <c r="K89" s="1"/>
      <c r="L89" s="1"/>
      <c r="M89" s="12"/>
      <c r="N89" s="2"/>
      <c r="O89" s="2"/>
      <c r="P89" s="2"/>
      <c r="Q89" s="2"/>
    </row>
    <row r="90">
      <c r="A90" s="9"/>
      <c r="B90" s="41">
        <v>9</v>
      </c>
      <c r="C90" s="42" t="s">
        <v>261</v>
      </c>
      <c r="D90" s="42" t="s">
        <v>3</v>
      </c>
      <c r="E90" s="42" t="s">
        <v>262</v>
      </c>
      <c r="F90" s="42" t="s">
        <v>3</v>
      </c>
      <c r="G90" s="43" t="s">
        <v>150</v>
      </c>
      <c r="H90" s="44">
        <v>20</v>
      </c>
      <c r="I90" s="25">
        <f>ROUND(0,2)</f>
        <v>0</v>
      </c>
      <c r="J90" s="45">
        <f>ROUND(I90*H90,2)</f>
        <v>0</v>
      </c>
      <c r="K90" s="46">
        <v>0.20999999999999999</v>
      </c>
      <c r="L90" s="47">
        <f>IF(ISNUMBER(K90),ROUND(J90*(K90+1),2),0)</f>
        <v>0</v>
      </c>
      <c r="M90" s="12"/>
      <c r="N90" s="2"/>
      <c r="O90" s="2"/>
      <c r="P90" s="2"/>
      <c r="Q90" s="33">
        <f>IF(ISNUMBER(K90),IF(H90&gt;0,IF(I90&gt;0,J90,0),0),0)</f>
        <v>0</v>
      </c>
      <c r="R90" s="27">
        <f>IF(ISNUMBER(K90)=FALSE,J90,0)</f>
        <v>0</v>
      </c>
    </row>
    <row r="91">
      <c r="A91" s="9"/>
      <c r="B91" s="48" t="s">
        <v>48</v>
      </c>
      <c r="C91" s="1"/>
      <c r="D91" s="1"/>
      <c r="E91" s="49" t="s">
        <v>527</v>
      </c>
      <c r="F91" s="1"/>
      <c r="G91" s="1"/>
      <c r="H91" s="40"/>
      <c r="I91" s="1"/>
      <c r="J91" s="40"/>
      <c r="K91" s="1"/>
      <c r="L91" s="1"/>
      <c r="M91" s="12"/>
      <c r="N91" s="2"/>
      <c r="O91" s="2"/>
      <c r="P91" s="2"/>
      <c r="Q91" s="2"/>
    </row>
    <row r="92">
      <c r="A92" s="9"/>
      <c r="B92" s="48" t="s">
        <v>50</v>
      </c>
      <c r="C92" s="1"/>
      <c r="D92" s="1"/>
      <c r="E92" s="49" t="s">
        <v>528</v>
      </c>
      <c r="F92" s="1"/>
      <c r="G92" s="1"/>
      <c r="H92" s="40"/>
      <c r="I92" s="1"/>
      <c r="J92" s="40"/>
      <c r="K92" s="1"/>
      <c r="L92" s="1"/>
      <c r="M92" s="12"/>
      <c r="N92" s="2"/>
      <c r="O92" s="2"/>
      <c r="P92" s="2"/>
      <c r="Q92" s="2"/>
    </row>
    <row r="93">
      <c r="A93" s="9"/>
      <c r="B93" s="48" t="s">
        <v>52</v>
      </c>
      <c r="C93" s="1"/>
      <c r="D93" s="1"/>
      <c r="E93" s="49" t="s">
        <v>265</v>
      </c>
      <c r="F93" s="1"/>
      <c r="G93" s="1"/>
      <c r="H93" s="40"/>
      <c r="I93" s="1"/>
      <c r="J93" s="40"/>
      <c r="K93" s="1"/>
      <c r="L93" s="1"/>
      <c r="M93" s="12"/>
      <c r="N93" s="2"/>
      <c r="O93" s="2"/>
      <c r="P93" s="2"/>
      <c r="Q93" s="2"/>
    </row>
    <row r="94" thickBot="1">
      <c r="A94" s="9"/>
      <c r="B94" s="50" t="s">
        <v>54</v>
      </c>
      <c r="C94" s="51"/>
      <c r="D94" s="51"/>
      <c r="E94" s="52" t="s">
        <v>55</v>
      </c>
      <c r="F94" s="51"/>
      <c r="G94" s="51"/>
      <c r="H94" s="53"/>
      <c r="I94" s="51"/>
      <c r="J94" s="53"/>
      <c r="K94" s="51"/>
      <c r="L94" s="51"/>
      <c r="M94" s="12"/>
      <c r="N94" s="2"/>
      <c r="O94" s="2"/>
      <c r="P94" s="2"/>
      <c r="Q94" s="2"/>
    </row>
    <row r="95" thickTop="1" thickBot="1" ht="25" customHeight="1">
      <c r="A95" s="9"/>
      <c r="B95" s="1"/>
      <c r="C95" s="59">
        <v>4</v>
      </c>
      <c r="D95" s="1"/>
      <c r="E95" s="59" t="s">
        <v>156</v>
      </c>
      <c r="F95" s="1"/>
      <c r="G95" s="60" t="s">
        <v>93</v>
      </c>
      <c r="H95" s="61">
        <f>0+J90</f>
        <v>0</v>
      </c>
      <c r="I95" s="60" t="s">
        <v>94</v>
      </c>
      <c r="J95" s="62">
        <f>(L95-H95)</f>
        <v>0</v>
      </c>
      <c r="K95" s="60" t="s">
        <v>95</v>
      </c>
      <c r="L95" s="63">
        <f>0+L90</f>
        <v>0</v>
      </c>
      <c r="M95" s="12"/>
      <c r="N95" s="2"/>
      <c r="O95" s="2"/>
      <c r="P95" s="2"/>
      <c r="Q95" s="33">
        <f>0+Q90</f>
        <v>0</v>
      </c>
      <c r="R95" s="27">
        <f>0+R90</f>
        <v>0</v>
      </c>
      <c r="S95" s="64">
        <f>Q95*(1+J95)+R95</f>
        <v>0</v>
      </c>
    </row>
    <row r="96" thickTop="1" thickBot="1" ht="25" customHeight="1">
      <c r="A96" s="9"/>
      <c r="B96" s="65"/>
      <c r="C96" s="65"/>
      <c r="D96" s="65"/>
      <c r="E96" s="65"/>
      <c r="F96" s="65"/>
      <c r="G96" s="66" t="s">
        <v>96</v>
      </c>
      <c r="H96" s="67">
        <f>0+J90</f>
        <v>0</v>
      </c>
      <c r="I96" s="66" t="s">
        <v>97</v>
      </c>
      <c r="J96" s="68">
        <f>0+J95</f>
        <v>0</v>
      </c>
      <c r="K96" s="66" t="s">
        <v>98</v>
      </c>
      <c r="L96" s="69">
        <f>0+L90</f>
        <v>0</v>
      </c>
      <c r="M96" s="12"/>
      <c r="N96" s="2"/>
      <c r="O96" s="2"/>
      <c r="P96" s="2"/>
      <c r="Q96" s="2"/>
    </row>
    <row r="97" ht="40" customHeight="1">
      <c r="A97" s="9"/>
      <c r="B97" s="73" t="s">
        <v>266</v>
      </c>
      <c r="C97" s="1"/>
      <c r="D97" s="1"/>
      <c r="E97" s="1"/>
      <c r="F97" s="1"/>
      <c r="G97" s="1"/>
      <c r="H97" s="40"/>
      <c r="I97" s="1"/>
      <c r="J97" s="40"/>
      <c r="K97" s="1"/>
      <c r="L97" s="1"/>
      <c r="M97" s="12"/>
      <c r="N97" s="2"/>
      <c r="O97" s="2"/>
      <c r="P97" s="2"/>
      <c r="Q97" s="2"/>
    </row>
    <row r="98">
      <c r="A98" s="9"/>
      <c r="B98" s="41">
        <v>10</v>
      </c>
      <c r="C98" s="42" t="s">
        <v>272</v>
      </c>
      <c r="D98" s="42" t="s">
        <v>3</v>
      </c>
      <c r="E98" s="42" t="s">
        <v>273</v>
      </c>
      <c r="F98" s="42" t="s">
        <v>3</v>
      </c>
      <c r="G98" s="43" t="s">
        <v>150</v>
      </c>
      <c r="H98" s="44">
        <v>15</v>
      </c>
      <c r="I98" s="25">
        <f>ROUND(0,2)</f>
        <v>0</v>
      </c>
      <c r="J98" s="45">
        <f>ROUND(I98*H98,2)</f>
        <v>0</v>
      </c>
      <c r="K98" s="46">
        <v>0.20999999999999999</v>
      </c>
      <c r="L98" s="47">
        <f>IF(ISNUMBER(K98),ROUND(J98*(K98+1),2),0)</f>
        <v>0</v>
      </c>
      <c r="M98" s="12"/>
      <c r="N98" s="2"/>
      <c r="O98" s="2"/>
      <c r="P98" s="2"/>
      <c r="Q98" s="33">
        <f>IF(ISNUMBER(K98),IF(H98&gt;0,IF(I98&gt;0,J98,0),0),0)</f>
        <v>0</v>
      </c>
      <c r="R98" s="27">
        <f>IF(ISNUMBER(K98)=FALSE,J98,0)</f>
        <v>0</v>
      </c>
    </row>
    <row r="99">
      <c r="A99" s="9"/>
      <c r="B99" s="48" t="s">
        <v>48</v>
      </c>
      <c r="C99" s="1"/>
      <c r="D99" s="1"/>
      <c r="E99" s="49" t="s">
        <v>529</v>
      </c>
      <c r="F99" s="1"/>
      <c r="G99" s="1"/>
      <c r="H99" s="40"/>
      <c r="I99" s="1"/>
      <c r="J99" s="40"/>
      <c r="K99" s="1"/>
      <c r="L99" s="1"/>
      <c r="M99" s="12"/>
      <c r="N99" s="2"/>
      <c r="O99" s="2"/>
      <c r="P99" s="2"/>
      <c r="Q99" s="2"/>
    </row>
    <row r="100">
      <c r="A100" s="9"/>
      <c r="B100" s="48" t="s">
        <v>50</v>
      </c>
      <c r="C100" s="1"/>
      <c r="D100" s="1"/>
      <c r="E100" s="49" t="s">
        <v>147</v>
      </c>
      <c r="F100" s="1"/>
      <c r="G100" s="1"/>
      <c r="H100" s="40"/>
      <c r="I100" s="1"/>
      <c r="J100" s="40"/>
      <c r="K100" s="1"/>
      <c r="L100" s="1"/>
      <c r="M100" s="12"/>
      <c r="N100" s="2"/>
      <c r="O100" s="2"/>
      <c r="P100" s="2"/>
      <c r="Q100" s="2"/>
    </row>
    <row r="101">
      <c r="A101" s="9"/>
      <c r="B101" s="48" t="s">
        <v>52</v>
      </c>
      <c r="C101" s="1"/>
      <c r="D101" s="1"/>
      <c r="E101" s="49" t="s">
        <v>276</v>
      </c>
      <c r="F101" s="1"/>
      <c r="G101" s="1"/>
      <c r="H101" s="40"/>
      <c r="I101" s="1"/>
      <c r="J101" s="40"/>
      <c r="K101" s="1"/>
      <c r="L101" s="1"/>
      <c r="M101" s="12"/>
      <c r="N101" s="2"/>
      <c r="O101" s="2"/>
      <c r="P101" s="2"/>
      <c r="Q101" s="2"/>
    </row>
    <row r="102" thickBot="1">
      <c r="A102" s="9"/>
      <c r="B102" s="50" t="s">
        <v>54</v>
      </c>
      <c r="C102" s="51"/>
      <c r="D102" s="51"/>
      <c r="E102" s="52" t="s">
        <v>55</v>
      </c>
      <c r="F102" s="51"/>
      <c r="G102" s="51"/>
      <c r="H102" s="53"/>
      <c r="I102" s="51"/>
      <c r="J102" s="53"/>
      <c r="K102" s="51"/>
      <c r="L102" s="51"/>
      <c r="M102" s="12"/>
      <c r="N102" s="2"/>
      <c r="O102" s="2"/>
      <c r="P102" s="2"/>
      <c r="Q102" s="2"/>
    </row>
    <row r="103" thickTop="1">
      <c r="A103" s="9"/>
      <c r="B103" s="41">
        <v>11</v>
      </c>
      <c r="C103" s="42" t="s">
        <v>291</v>
      </c>
      <c r="D103" s="42" t="s">
        <v>3</v>
      </c>
      <c r="E103" s="42" t="s">
        <v>292</v>
      </c>
      <c r="F103" s="42" t="s">
        <v>3</v>
      </c>
      <c r="G103" s="43" t="s">
        <v>150</v>
      </c>
      <c r="H103" s="54">
        <v>4</v>
      </c>
      <c r="I103" s="55">
        <f>ROUND(0,2)</f>
        <v>0</v>
      </c>
      <c r="J103" s="56">
        <f>ROUND(I103*H103,2)</f>
        <v>0</v>
      </c>
      <c r="K103" s="57">
        <v>0.20999999999999999</v>
      </c>
      <c r="L103" s="58">
        <f>IF(ISNUMBER(K103),ROUND(J103*(K103+1),2),0)</f>
        <v>0</v>
      </c>
      <c r="M103" s="12"/>
      <c r="N103" s="2"/>
      <c r="O103" s="2"/>
      <c r="P103" s="2"/>
      <c r="Q103" s="33">
        <f>IF(ISNUMBER(K103),IF(H103&gt;0,IF(I103&gt;0,J103,0),0),0)</f>
        <v>0</v>
      </c>
      <c r="R103" s="27">
        <f>IF(ISNUMBER(K103)=FALSE,J103,0)</f>
        <v>0</v>
      </c>
    </row>
    <row r="104">
      <c r="A104" s="9"/>
      <c r="B104" s="48" t="s">
        <v>48</v>
      </c>
      <c r="C104" s="1"/>
      <c r="D104" s="1"/>
      <c r="E104" s="49" t="s">
        <v>293</v>
      </c>
      <c r="F104" s="1"/>
      <c r="G104" s="1"/>
      <c r="H104" s="40"/>
      <c r="I104" s="1"/>
      <c r="J104" s="40"/>
      <c r="K104" s="1"/>
      <c r="L104" s="1"/>
      <c r="M104" s="12"/>
      <c r="N104" s="2"/>
      <c r="O104" s="2"/>
      <c r="P104" s="2"/>
      <c r="Q104" s="2"/>
    </row>
    <row r="105">
      <c r="A105" s="9"/>
      <c r="B105" s="48" t="s">
        <v>50</v>
      </c>
      <c r="C105" s="1"/>
      <c r="D105" s="1"/>
      <c r="E105" s="49" t="s">
        <v>530</v>
      </c>
      <c r="F105" s="1"/>
      <c r="G105" s="1"/>
      <c r="H105" s="40"/>
      <c r="I105" s="1"/>
      <c r="J105" s="40"/>
      <c r="K105" s="1"/>
      <c r="L105" s="1"/>
      <c r="M105" s="12"/>
      <c r="N105" s="2"/>
      <c r="O105" s="2"/>
      <c r="P105" s="2"/>
      <c r="Q105" s="2"/>
    </row>
    <row r="106">
      <c r="A106" s="9"/>
      <c r="B106" s="48" t="s">
        <v>52</v>
      </c>
      <c r="C106" s="1"/>
      <c r="D106" s="1"/>
      <c r="E106" s="49" t="s">
        <v>294</v>
      </c>
      <c r="F106" s="1"/>
      <c r="G106" s="1"/>
      <c r="H106" s="40"/>
      <c r="I106" s="1"/>
      <c r="J106" s="40"/>
      <c r="K106" s="1"/>
      <c r="L106" s="1"/>
      <c r="M106" s="12"/>
      <c r="N106" s="2"/>
      <c r="O106" s="2"/>
      <c r="P106" s="2"/>
      <c r="Q106" s="2"/>
    </row>
    <row r="107" thickBot="1">
      <c r="A107" s="9"/>
      <c r="B107" s="50" t="s">
        <v>54</v>
      </c>
      <c r="C107" s="51"/>
      <c r="D107" s="51"/>
      <c r="E107" s="52" t="s">
        <v>55</v>
      </c>
      <c r="F107" s="51"/>
      <c r="G107" s="51"/>
      <c r="H107" s="53"/>
      <c r="I107" s="51"/>
      <c r="J107" s="53"/>
      <c r="K107" s="51"/>
      <c r="L107" s="51"/>
      <c r="M107" s="12"/>
      <c r="N107" s="2"/>
      <c r="O107" s="2"/>
      <c r="P107" s="2"/>
      <c r="Q107" s="2"/>
    </row>
    <row r="108" thickTop="1" thickBot="1" ht="25" customHeight="1">
      <c r="A108" s="9"/>
      <c r="B108" s="1"/>
      <c r="C108" s="59">
        <v>5</v>
      </c>
      <c r="D108" s="1"/>
      <c r="E108" s="59" t="s">
        <v>157</v>
      </c>
      <c r="F108" s="1"/>
      <c r="G108" s="60" t="s">
        <v>93</v>
      </c>
      <c r="H108" s="61">
        <f>J98+J103</f>
        <v>0</v>
      </c>
      <c r="I108" s="60" t="s">
        <v>94</v>
      </c>
      <c r="J108" s="62">
        <f>(L108-H108)</f>
        <v>0</v>
      </c>
      <c r="K108" s="60" t="s">
        <v>95</v>
      </c>
      <c r="L108" s="63">
        <f>L98+L103</f>
        <v>0</v>
      </c>
      <c r="M108" s="12"/>
      <c r="N108" s="2"/>
      <c r="O108" s="2"/>
      <c r="P108" s="2"/>
      <c r="Q108" s="33">
        <f>0+Q98+Q103</f>
        <v>0</v>
      </c>
      <c r="R108" s="27">
        <f>0+R98+R103</f>
        <v>0</v>
      </c>
      <c r="S108" s="64">
        <f>Q108*(1+J108)+R108</f>
        <v>0</v>
      </c>
    </row>
    <row r="109" thickTop="1" thickBot="1" ht="25" customHeight="1">
      <c r="A109" s="9"/>
      <c r="B109" s="65"/>
      <c r="C109" s="65"/>
      <c r="D109" s="65"/>
      <c r="E109" s="65"/>
      <c r="F109" s="65"/>
      <c r="G109" s="66" t="s">
        <v>96</v>
      </c>
      <c r="H109" s="67">
        <f>J98+J103</f>
        <v>0</v>
      </c>
      <c r="I109" s="66" t="s">
        <v>97</v>
      </c>
      <c r="J109" s="68">
        <f>0+J108</f>
        <v>0</v>
      </c>
      <c r="K109" s="66" t="s">
        <v>98</v>
      </c>
      <c r="L109" s="69">
        <f>L98+L103</f>
        <v>0</v>
      </c>
      <c r="M109" s="12"/>
      <c r="N109" s="2"/>
      <c r="O109" s="2"/>
      <c r="P109" s="2"/>
      <c r="Q109" s="2"/>
    </row>
    <row r="110" ht="40" customHeight="1">
      <c r="A110" s="9"/>
      <c r="B110" s="73" t="s">
        <v>323</v>
      </c>
      <c r="C110" s="1"/>
      <c r="D110" s="1"/>
      <c r="E110" s="1"/>
      <c r="F110" s="1"/>
      <c r="G110" s="1"/>
      <c r="H110" s="40"/>
      <c r="I110" s="1"/>
      <c r="J110" s="40"/>
      <c r="K110" s="1"/>
      <c r="L110" s="1"/>
      <c r="M110" s="12"/>
      <c r="N110" s="2"/>
      <c r="O110" s="2"/>
      <c r="P110" s="2"/>
      <c r="Q110" s="2"/>
    </row>
    <row r="111">
      <c r="A111" s="9"/>
      <c r="B111" s="41">
        <v>12</v>
      </c>
      <c r="C111" s="42" t="s">
        <v>531</v>
      </c>
      <c r="D111" s="42" t="s">
        <v>3</v>
      </c>
      <c r="E111" s="42" t="s">
        <v>532</v>
      </c>
      <c r="F111" s="42" t="s">
        <v>3</v>
      </c>
      <c r="G111" s="43" t="s">
        <v>131</v>
      </c>
      <c r="H111" s="44">
        <v>48</v>
      </c>
      <c r="I111" s="25">
        <f>ROUND(0,2)</f>
        <v>0</v>
      </c>
      <c r="J111" s="45">
        <f>ROUND(I111*H111,2)</f>
        <v>0</v>
      </c>
      <c r="K111" s="46">
        <v>0.20999999999999999</v>
      </c>
      <c r="L111" s="47">
        <f>IF(ISNUMBER(K111),ROUND(J111*(K111+1),2),0)</f>
        <v>0</v>
      </c>
      <c r="M111" s="12"/>
      <c r="N111" s="2"/>
      <c r="O111" s="2"/>
      <c r="P111" s="2"/>
      <c r="Q111" s="33">
        <f>IF(ISNUMBER(K111),IF(H111&gt;0,IF(I111&gt;0,J111,0),0),0)</f>
        <v>0</v>
      </c>
      <c r="R111" s="27">
        <f>IF(ISNUMBER(K111)=FALSE,J111,0)</f>
        <v>0</v>
      </c>
    </row>
    <row r="112">
      <c r="A112" s="9"/>
      <c r="B112" s="48" t="s">
        <v>48</v>
      </c>
      <c r="C112" s="1"/>
      <c r="D112" s="1"/>
      <c r="E112" s="49" t="s">
        <v>533</v>
      </c>
      <c r="F112" s="1"/>
      <c r="G112" s="1"/>
      <c r="H112" s="40"/>
      <c r="I112" s="1"/>
      <c r="J112" s="40"/>
      <c r="K112" s="1"/>
      <c r="L112" s="1"/>
      <c r="M112" s="12"/>
      <c r="N112" s="2"/>
      <c r="O112" s="2"/>
      <c r="P112" s="2"/>
      <c r="Q112" s="2"/>
    </row>
    <row r="113">
      <c r="A113" s="9"/>
      <c r="B113" s="48" t="s">
        <v>50</v>
      </c>
      <c r="C113" s="1"/>
      <c r="D113" s="1"/>
      <c r="E113" s="49" t="s">
        <v>534</v>
      </c>
      <c r="F113" s="1"/>
      <c r="G113" s="1"/>
      <c r="H113" s="40"/>
      <c r="I113" s="1"/>
      <c r="J113" s="40"/>
      <c r="K113" s="1"/>
      <c r="L113" s="1"/>
      <c r="M113" s="12"/>
      <c r="N113" s="2"/>
      <c r="O113" s="2"/>
      <c r="P113" s="2"/>
      <c r="Q113" s="2"/>
    </row>
    <row r="114">
      <c r="A114" s="9"/>
      <c r="B114" s="48" t="s">
        <v>52</v>
      </c>
      <c r="C114" s="1"/>
      <c r="D114" s="1"/>
      <c r="E114" s="49" t="s">
        <v>535</v>
      </c>
      <c r="F114" s="1"/>
      <c r="G114" s="1"/>
      <c r="H114" s="40"/>
      <c r="I114" s="1"/>
      <c r="J114" s="40"/>
      <c r="K114" s="1"/>
      <c r="L114" s="1"/>
      <c r="M114" s="12"/>
      <c r="N114" s="2"/>
      <c r="O114" s="2"/>
      <c r="P114" s="2"/>
      <c r="Q114" s="2"/>
    </row>
    <row r="115" thickBot="1">
      <c r="A115" s="9"/>
      <c r="B115" s="50" t="s">
        <v>54</v>
      </c>
      <c r="C115" s="51"/>
      <c r="D115" s="51"/>
      <c r="E115" s="52" t="s">
        <v>55</v>
      </c>
      <c r="F115" s="51"/>
      <c r="G115" s="51"/>
      <c r="H115" s="53"/>
      <c r="I115" s="51"/>
      <c r="J115" s="53"/>
      <c r="K115" s="51"/>
      <c r="L115" s="51"/>
      <c r="M115" s="12"/>
      <c r="N115" s="2"/>
      <c r="O115" s="2"/>
      <c r="P115" s="2"/>
      <c r="Q115" s="2"/>
    </row>
    <row r="116" thickTop="1" thickBot="1" ht="25" customHeight="1">
      <c r="A116" s="9"/>
      <c r="B116" s="1"/>
      <c r="C116" s="59">
        <v>8</v>
      </c>
      <c r="D116" s="1"/>
      <c r="E116" s="59" t="s">
        <v>158</v>
      </c>
      <c r="F116" s="1"/>
      <c r="G116" s="60" t="s">
        <v>93</v>
      </c>
      <c r="H116" s="61">
        <f>0+J111</f>
        <v>0</v>
      </c>
      <c r="I116" s="60" t="s">
        <v>94</v>
      </c>
      <c r="J116" s="62">
        <f>(L116-H116)</f>
        <v>0</v>
      </c>
      <c r="K116" s="60" t="s">
        <v>95</v>
      </c>
      <c r="L116" s="63">
        <f>0+L111</f>
        <v>0</v>
      </c>
      <c r="M116" s="12"/>
      <c r="N116" s="2"/>
      <c r="O116" s="2"/>
      <c r="P116" s="2"/>
      <c r="Q116" s="33">
        <f>0+Q111</f>
        <v>0</v>
      </c>
      <c r="R116" s="27">
        <f>0+R111</f>
        <v>0</v>
      </c>
      <c r="S116" s="64">
        <f>Q116*(1+J116)+R116</f>
        <v>0</v>
      </c>
    </row>
    <row r="117" thickTop="1" thickBot="1" ht="25" customHeight="1">
      <c r="A117" s="9"/>
      <c r="B117" s="65"/>
      <c r="C117" s="65"/>
      <c r="D117" s="65"/>
      <c r="E117" s="65"/>
      <c r="F117" s="65"/>
      <c r="G117" s="66" t="s">
        <v>96</v>
      </c>
      <c r="H117" s="67">
        <f>0+J111</f>
        <v>0</v>
      </c>
      <c r="I117" s="66" t="s">
        <v>97</v>
      </c>
      <c r="J117" s="68">
        <f>0+J116</f>
        <v>0</v>
      </c>
      <c r="K117" s="66" t="s">
        <v>98</v>
      </c>
      <c r="L117" s="69">
        <f>0+L111</f>
        <v>0</v>
      </c>
      <c r="M117" s="12"/>
      <c r="N117" s="2"/>
      <c r="O117" s="2"/>
      <c r="P117" s="2"/>
      <c r="Q117" s="2"/>
    </row>
    <row r="118" ht="40" customHeight="1">
      <c r="A118" s="9"/>
      <c r="B118" s="73" t="s">
        <v>128</v>
      </c>
      <c r="C118" s="1"/>
      <c r="D118" s="1"/>
      <c r="E118" s="1"/>
      <c r="F118" s="1"/>
      <c r="G118" s="1"/>
      <c r="H118" s="40"/>
      <c r="I118" s="1"/>
      <c r="J118" s="40"/>
      <c r="K118" s="1"/>
      <c r="L118" s="1"/>
      <c r="M118" s="12"/>
      <c r="N118" s="2"/>
      <c r="O118" s="2"/>
      <c r="P118" s="2"/>
      <c r="Q118" s="2"/>
    </row>
    <row r="119">
      <c r="A119" s="9"/>
      <c r="B119" s="41">
        <v>13</v>
      </c>
      <c r="C119" s="42" t="s">
        <v>495</v>
      </c>
      <c r="D119" s="42" t="s">
        <v>3</v>
      </c>
      <c r="E119" s="42" t="s">
        <v>496</v>
      </c>
      <c r="F119" s="42" t="s">
        <v>3</v>
      </c>
      <c r="G119" s="43" t="s">
        <v>131</v>
      </c>
      <c r="H119" s="44">
        <v>48</v>
      </c>
      <c r="I119" s="25">
        <f>ROUND(0,2)</f>
        <v>0</v>
      </c>
      <c r="J119" s="45">
        <f>ROUND(I119*H119,2)</f>
        <v>0</v>
      </c>
      <c r="K119" s="46">
        <v>0.20999999999999999</v>
      </c>
      <c r="L119" s="47">
        <f>IF(ISNUMBER(K119),ROUND(J119*(K119+1),2),0)</f>
        <v>0</v>
      </c>
      <c r="M119" s="12"/>
      <c r="N119" s="2"/>
      <c r="O119" s="2"/>
      <c r="P119" s="2"/>
      <c r="Q119" s="33">
        <f>IF(ISNUMBER(K119),IF(H119&gt;0,IF(I119&gt;0,J119,0),0),0)</f>
        <v>0</v>
      </c>
      <c r="R119" s="27">
        <f>IF(ISNUMBER(K119)=FALSE,J119,0)</f>
        <v>0</v>
      </c>
    </row>
    <row r="120">
      <c r="A120" s="9"/>
      <c r="B120" s="48" t="s">
        <v>48</v>
      </c>
      <c r="C120" s="1"/>
      <c r="D120" s="1"/>
      <c r="E120" s="49" t="s">
        <v>536</v>
      </c>
      <c r="F120" s="1"/>
      <c r="G120" s="1"/>
      <c r="H120" s="40"/>
      <c r="I120" s="1"/>
      <c r="J120" s="40"/>
      <c r="K120" s="1"/>
      <c r="L120" s="1"/>
      <c r="M120" s="12"/>
      <c r="N120" s="2"/>
      <c r="O120" s="2"/>
      <c r="P120" s="2"/>
      <c r="Q120" s="2"/>
    </row>
    <row r="121">
      <c r="A121" s="9"/>
      <c r="B121" s="48" t="s">
        <v>50</v>
      </c>
      <c r="C121" s="1"/>
      <c r="D121" s="1"/>
      <c r="E121" s="49" t="s">
        <v>537</v>
      </c>
      <c r="F121" s="1"/>
      <c r="G121" s="1"/>
      <c r="H121" s="40"/>
      <c r="I121" s="1"/>
      <c r="J121" s="40"/>
      <c r="K121" s="1"/>
      <c r="L121" s="1"/>
      <c r="M121" s="12"/>
      <c r="N121" s="2"/>
      <c r="O121" s="2"/>
      <c r="P121" s="2"/>
      <c r="Q121" s="2"/>
    </row>
    <row r="122">
      <c r="A122" s="9"/>
      <c r="B122" s="48" t="s">
        <v>52</v>
      </c>
      <c r="C122" s="1"/>
      <c r="D122" s="1"/>
      <c r="E122" s="49" t="s">
        <v>498</v>
      </c>
      <c r="F122" s="1"/>
      <c r="G122" s="1"/>
      <c r="H122" s="40"/>
      <c r="I122" s="1"/>
      <c r="J122" s="40"/>
      <c r="K122" s="1"/>
      <c r="L122" s="1"/>
      <c r="M122" s="12"/>
      <c r="N122" s="2"/>
      <c r="O122" s="2"/>
      <c r="P122" s="2"/>
      <c r="Q122" s="2"/>
    </row>
    <row r="123" thickBot="1">
      <c r="A123" s="9"/>
      <c r="B123" s="50" t="s">
        <v>54</v>
      </c>
      <c r="C123" s="51"/>
      <c r="D123" s="51"/>
      <c r="E123" s="52" t="s">
        <v>55</v>
      </c>
      <c r="F123" s="51"/>
      <c r="G123" s="51"/>
      <c r="H123" s="53"/>
      <c r="I123" s="51"/>
      <c r="J123" s="53"/>
      <c r="K123" s="51"/>
      <c r="L123" s="51"/>
      <c r="M123" s="12"/>
      <c r="N123" s="2"/>
      <c r="O123" s="2"/>
      <c r="P123" s="2"/>
      <c r="Q123" s="2"/>
    </row>
    <row r="124" thickTop="1">
      <c r="A124" s="9"/>
      <c r="B124" s="41">
        <v>14</v>
      </c>
      <c r="C124" s="42" t="s">
        <v>509</v>
      </c>
      <c r="D124" s="42" t="s">
        <v>3</v>
      </c>
      <c r="E124" s="42" t="s">
        <v>510</v>
      </c>
      <c r="F124" s="42" t="s">
        <v>3</v>
      </c>
      <c r="G124" s="43" t="s">
        <v>112</v>
      </c>
      <c r="H124" s="54">
        <v>33</v>
      </c>
      <c r="I124" s="55">
        <f>ROUND(0,2)</f>
        <v>0</v>
      </c>
      <c r="J124" s="56">
        <f>ROUND(I124*H124,2)</f>
        <v>0</v>
      </c>
      <c r="K124" s="57">
        <v>0.20999999999999999</v>
      </c>
      <c r="L124" s="58">
        <f>IF(ISNUMBER(K124),ROUND(J124*(K124+1),2),0)</f>
        <v>0</v>
      </c>
      <c r="M124" s="12"/>
      <c r="N124" s="2"/>
      <c r="O124" s="2"/>
      <c r="P124" s="2"/>
      <c r="Q124" s="33">
        <f>IF(ISNUMBER(K124),IF(H124&gt;0,IF(I124&gt;0,J124,0),0),0)</f>
        <v>0</v>
      </c>
      <c r="R124" s="27">
        <f>IF(ISNUMBER(K124)=FALSE,J124,0)</f>
        <v>0</v>
      </c>
    </row>
    <row r="125">
      <c r="A125" s="9"/>
      <c r="B125" s="48" t="s">
        <v>48</v>
      </c>
      <c r="C125" s="1"/>
      <c r="D125" s="1"/>
      <c r="E125" s="49" t="s">
        <v>511</v>
      </c>
      <c r="F125" s="1"/>
      <c r="G125" s="1"/>
      <c r="H125" s="40"/>
      <c r="I125" s="1"/>
      <c r="J125" s="40"/>
      <c r="K125" s="1"/>
      <c r="L125" s="1"/>
      <c r="M125" s="12"/>
      <c r="N125" s="2"/>
      <c r="O125" s="2"/>
      <c r="P125" s="2"/>
      <c r="Q125" s="2"/>
    </row>
    <row r="126">
      <c r="A126" s="9"/>
      <c r="B126" s="48" t="s">
        <v>50</v>
      </c>
      <c r="C126" s="1"/>
      <c r="D126" s="1"/>
      <c r="E126" s="49" t="s">
        <v>538</v>
      </c>
      <c r="F126" s="1"/>
      <c r="G126" s="1"/>
      <c r="H126" s="40"/>
      <c r="I126" s="1"/>
      <c r="J126" s="40"/>
      <c r="K126" s="1"/>
      <c r="L126" s="1"/>
      <c r="M126" s="12"/>
      <c r="N126" s="2"/>
      <c r="O126" s="2"/>
      <c r="P126" s="2"/>
      <c r="Q126" s="2"/>
    </row>
    <row r="127">
      <c r="A127" s="9"/>
      <c r="B127" s="48" t="s">
        <v>52</v>
      </c>
      <c r="C127" s="1"/>
      <c r="D127" s="1"/>
      <c r="E127" s="49" t="s">
        <v>513</v>
      </c>
      <c r="F127" s="1"/>
      <c r="G127" s="1"/>
      <c r="H127" s="40"/>
      <c r="I127" s="1"/>
      <c r="J127" s="40"/>
      <c r="K127" s="1"/>
      <c r="L127" s="1"/>
      <c r="M127" s="12"/>
      <c r="N127" s="2"/>
      <c r="O127" s="2"/>
      <c r="P127" s="2"/>
      <c r="Q127" s="2"/>
    </row>
    <row r="128" thickBot="1">
      <c r="A128" s="9"/>
      <c r="B128" s="50" t="s">
        <v>54</v>
      </c>
      <c r="C128" s="51"/>
      <c r="D128" s="51"/>
      <c r="E128" s="52" t="s">
        <v>55</v>
      </c>
      <c r="F128" s="51"/>
      <c r="G128" s="51"/>
      <c r="H128" s="53"/>
      <c r="I128" s="51"/>
      <c r="J128" s="53"/>
      <c r="K128" s="51"/>
      <c r="L128" s="51"/>
      <c r="M128" s="12"/>
      <c r="N128" s="2"/>
      <c r="O128" s="2"/>
      <c r="P128" s="2"/>
      <c r="Q128" s="2"/>
    </row>
    <row r="129" thickTop="1" thickBot="1" ht="25" customHeight="1">
      <c r="A129" s="9"/>
      <c r="B129" s="1"/>
      <c r="C129" s="59">
        <v>9</v>
      </c>
      <c r="D129" s="1"/>
      <c r="E129" s="59" t="s">
        <v>101</v>
      </c>
      <c r="F129" s="1"/>
      <c r="G129" s="60" t="s">
        <v>93</v>
      </c>
      <c r="H129" s="61">
        <f>J119+J124</f>
        <v>0</v>
      </c>
      <c r="I129" s="60" t="s">
        <v>94</v>
      </c>
      <c r="J129" s="62">
        <f>(L129-H129)</f>
        <v>0</v>
      </c>
      <c r="K129" s="60" t="s">
        <v>95</v>
      </c>
      <c r="L129" s="63">
        <f>L119+L124</f>
        <v>0</v>
      </c>
      <c r="M129" s="12"/>
      <c r="N129" s="2"/>
      <c r="O129" s="2"/>
      <c r="P129" s="2"/>
      <c r="Q129" s="33">
        <f>0+Q119+Q124</f>
        <v>0</v>
      </c>
      <c r="R129" s="27">
        <f>0+R119+R124</f>
        <v>0</v>
      </c>
      <c r="S129" s="64">
        <f>Q129*(1+J129)+R129</f>
        <v>0</v>
      </c>
    </row>
    <row r="130" thickTop="1" thickBot="1" ht="25" customHeight="1">
      <c r="A130" s="9"/>
      <c r="B130" s="65"/>
      <c r="C130" s="65"/>
      <c r="D130" s="65"/>
      <c r="E130" s="65"/>
      <c r="F130" s="65"/>
      <c r="G130" s="66" t="s">
        <v>96</v>
      </c>
      <c r="H130" s="67">
        <f>J119+J124</f>
        <v>0</v>
      </c>
      <c r="I130" s="66" t="s">
        <v>97</v>
      </c>
      <c r="J130" s="68">
        <f>0+J129</f>
        <v>0</v>
      </c>
      <c r="K130" s="66" t="s">
        <v>98</v>
      </c>
      <c r="L130" s="69">
        <f>L119+L124</f>
        <v>0</v>
      </c>
      <c r="M130" s="12"/>
      <c r="N130" s="2"/>
      <c r="O130" s="2"/>
      <c r="P130" s="2"/>
      <c r="Q130" s="2"/>
    </row>
    <row r="131">
      <c r="A131" s="13"/>
      <c r="B131" s="4"/>
      <c r="C131" s="4"/>
      <c r="D131" s="4"/>
      <c r="E131" s="4"/>
      <c r="F131" s="4"/>
      <c r="G131" s="4"/>
      <c r="H131" s="70"/>
      <c r="I131" s="4"/>
      <c r="J131" s="70"/>
      <c r="K131" s="4"/>
      <c r="L131" s="4"/>
      <c r="M131" s="14"/>
      <c r="N131" s="2"/>
      <c r="O131" s="2"/>
      <c r="P131" s="2"/>
      <c r="Q131" s="2"/>
    </row>
    <row r="132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2"/>
      <c r="O132" s="2"/>
      <c r="P132" s="2"/>
      <c r="Q132" s="2"/>
    </row>
  </sheetData>
  <mergeCells count="89">
    <mergeCell ref="B45:L45"/>
    <mergeCell ref="B47:D47"/>
    <mergeCell ref="B48:D48"/>
    <mergeCell ref="B49:D49"/>
    <mergeCell ref="B50:D50"/>
    <mergeCell ref="B52:D52"/>
    <mergeCell ref="B53:D53"/>
    <mergeCell ref="B54:D54"/>
    <mergeCell ref="B55:D55"/>
    <mergeCell ref="B57:D57"/>
    <mergeCell ref="B58:D58"/>
    <mergeCell ref="B59:D59"/>
    <mergeCell ref="B60:D60"/>
    <mergeCell ref="B62:D62"/>
    <mergeCell ref="B63:D63"/>
    <mergeCell ref="B64:D64"/>
    <mergeCell ref="B65:D65"/>
    <mergeCell ref="B68:L68"/>
    <mergeCell ref="B70:D70"/>
    <mergeCell ref="B71:D71"/>
    <mergeCell ref="B72:D72"/>
    <mergeCell ref="B73:D73"/>
    <mergeCell ref="B75:D75"/>
    <mergeCell ref="B76:D76"/>
    <mergeCell ref="B77:D77"/>
    <mergeCell ref="B78:D78"/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0:D20"/>
    <mergeCell ref="B21:D21"/>
    <mergeCell ref="B22:D22"/>
    <mergeCell ref="B29:C30"/>
    <mergeCell ref="B32:L32"/>
    <mergeCell ref="B34:D34"/>
    <mergeCell ref="B35:D35"/>
    <mergeCell ref="B36:D36"/>
    <mergeCell ref="B37:D37"/>
    <mergeCell ref="B39:D39"/>
    <mergeCell ref="B40:D40"/>
    <mergeCell ref="B41:D41"/>
    <mergeCell ref="B42:D42"/>
    <mergeCell ref="B23:D23"/>
    <mergeCell ref="B24:D24"/>
    <mergeCell ref="B25:D25"/>
    <mergeCell ref="B26:D26"/>
    <mergeCell ref="B27:D27"/>
    <mergeCell ref="B81:L81"/>
    <mergeCell ref="B83:D83"/>
    <mergeCell ref="B84:D84"/>
    <mergeCell ref="B85:D85"/>
    <mergeCell ref="B86:D86"/>
    <mergeCell ref="B89:L89"/>
    <mergeCell ref="B91:D91"/>
    <mergeCell ref="B92:D92"/>
    <mergeCell ref="B93:D93"/>
    <mergeCell ref="B94:D94"/>
    <mergeCell ref="B97:L97"/>
    <mergeCell ref="B99:D99"/>
    <mergeCell ref="B100:D100"/>
    <mergeCell ref="B101:D101"/>
    <mergeCell ref="B102:D102"/>
    <mergeCell ref="B104:D104"/>
    <mergeCell ref="B105:D105"/>
    <mergeCell ref="B106:D106"/>
    <mergeCell ref="B107:D107"/>
    <mergeCell ref="B110:L110"/>
    <mergeCell ref="B112:D112"/>
    <mergeCell ref="B113:D113"/>
    <mergeCell ref="B114:D114"/>
    <mergeCell ref="B115:D115"/>
    <mergeCell ref="B120:D120"/>
    <mergeCell ref="B121:D121"/>
    <mergeCell ref="B122:D122"/>
    <mergeCell ref="B123:D123"/>
    <mergeCell ref="B125:D125"/>
    <mergeCell ref="B126:D126"/>
    <mergeCell ref="B127:D127"/>
    <mergeCell ref="B128:D128"/>
    <mergeCell ref="B118:L118"/>
  </mergeCells>
  <pageMargins left="0.39375" right="0.39375" top="0.5902778" bottom="0.39375" header="0.1965278" footer="0.1576389"/>
  <pageSetup paperSize="9" orientation="portrait" fitToHeight="0"/>
  <headerFooter>
    <oddFooter>&amp;LOTSKP 2023&amp;R&amp;P/&amp;N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 codeName="________cm">
    <pageSetUpPr fitToPage="1"/>
  </sheetPr>
  <sheetViews>
    <sheetView workbookViewId="0">
      <selection activeCell="A1" sqref="A1:A2"/>
    </sheetView>
  </sheetViews>
  <sheetFormatPr defaultRowHeight="12.75"/>
  <cols>
    <col min="1" max="1" width="4.710938"/>
    <col min="2" max="2" width="5.710938"/>
    <col min="3" max="3" width="11.71094"/>
    <col min="4" max="4" width="5.710938"/>
    <col min="5" max="5" width="80.71094"/>
    <col min="6" max="6" width="9.140625" hidden="1"/>
    <col min="7" max="7" width="20.71094"/>
    <col min="8" max="12" width="22.71094"/>
    <col min="13" max="13" width="4.710938"/>
    <col min="17" max="19" width="9.140625" hidden="1"/>
  </cols>
  <sheetData>
    <row r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27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28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</row>
    <row r="6" ht="34" customHeight="1">
      <c r="A6" s="9"/>
      <c r="B6" s="29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2"/>
      <c r="N6" s="2"/>
      <c r="O6" s="2"/>
      <c r="P6" s="2"/>
      <c r="Q6" s="2"/>
    </row>
    <row r="7">
      <c r="A7" s="13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4"/>
      <c r="N7" s="2"/>
      <c r="O7" s="2"/>
      <c r="P7" s="2"/>
      <c r="Q7" s="2"/>
    </row>
    <row r="8" ht="14" customHeight="1">
      <c r="A8" s="4"/>
      <c r="B8" s="30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>
      <c r="A10" s="15" t="s">
        <v>28</v>
      </c>
      <c r="B10" s="1"/>
      <c r="C10" s="16"/>
      <c r="D10" s="1"/>
      <c r="E10" s="1"/>
      <c r="F10" s="1"/>
      <c r="G10" s="17"/>
      <c r="H10" s="1"/>
      <c r="I10" s="31" t="s">
        <v>29</v>
      </c>
      <c r="J10" s="32">
        <f>H40+H58+H111+H139+H147+H155+H183+H191+H244</f>
        <v>0</v>
      </c>
      <c r="K10" s="1"/>
      <c r="L10" s="1"/>
      <c r="M10" s="12"/>
      <c r="N10" s="2"/>
      <c r="O10" s="2"/>
      <c r="P10" s="2"/>
      <c r="Q10" s="2"/>
    </row>
    <row r="11" ht="16" customHeight="1">
      <c r="A11" s="18" t="s">
        <v>539</v>
      </c>
      <c r="B11" s="1"/>
      <c r="C11" s="1"/>
      <c r="D11" s="1"/>
      <c r="E11" s="1"/>
      <c r="F11" s="1"/>
      <c r="G11" s="31"/>
      <c r="H11" s="1"/>
      <c r="I11" s="31" t="s">
        <v>31</v>
      </c>
      <c r="J11" s="32">
        <f>L40+L58+L111+L139+L147+L155+L183+L191+L244</f>
        <v>0</v>
      </c>
      <c r="K11" s="1"/>
      <c r="L11" s="1"/>
      <c r="M11" s="12"/>
      <c r="N11" s="2"/>
      <c r="O11" s="2"/>
      <c r="P11" s="2"/>
      <c r="Q11" s="33">
        <f>IF(SUM(K20:K28)&gt;0,ROUND(SUM(S20:S28)/SUM(K20:K28)-1,8),0)</f>
        <v>0</v>
      </c>
      <c r="R11" s="27">
        <f>AVERAGE(J39,J57,J110,J138,J146,J154,J182,J190,J243)</f>
        <v>0</v>
      </c>
      <c r="S11" s="27">
        <f>J10*(1+Q11)</f>
        <v>0</v>
      </c>
    </row>
    <row r="12">
      <c r="A12" s="15" t="s">
        <v>7</v>
      </c>
      <c r="B12" s="1"/>
      <c r="C12" s="16"/>
      <c r="D12" s="1"/>
      <c r="E12" s="1"/>
      <c r="F12" s="1"/>
      <c r="G12" s="17"/>
      <c r="H12" s="1"/>
      <c r="I12" s="1"/>
      <c r="J12" s="1"/>
      <c r="K12" s="1"/>
      <c r="L12" s="1"/>
      <c r="M12" s="12"/>
      <c r="N12" s="2"/>
      <c r="O12" s="2"/>
      <c r="P12" s="2"/>
      <c r="Q12" s="2"/>
    </row>
    <row r="13" ht="16" customHeight="1">
      <c r="A13" s="18" t="str">
        <f>Souhrn!A13</f>
        <v/>
      </c>
      <c r="B13" s="1"/>
      <c r="C13" s="1"/>
      <c r="D13" s="1"/>
      <c r="E13" s="1"/>
      <c r="F13" s="1"/>
      <c r="G13" s="31"/>
      <c r="H13" s="1"/>
      <c r="I13" s="31" t="s">
        <v>9</v>
      </c>
      <c r="J13" s="16"/>
      <c r="K13" s="1"/>
      <c r="L13" s="1"/>
      <c r="M13" s="12"/>
      <c r="N13" s="2"/>
      <c r="O13" s="2"/>
      <c r="P13" s="2"/>
      <c r="Q13" s="2"/>
    </row>
    <row r="14">
      <c r="A14" s="9"/>
      <c r="B14" s="1"/>
      <c r="C14" s="1"/>
      <c r="D14" s="1"/>
      <c r="E14" s="1"/>
      <c r="F14" s="1"/>
      <c r="G14" s="1"/>
      <c r="H14" s="1"/>
      <c r="I14" s="31" t="s">
        <v>11</v>
      </c>
      <c r="J14" s="16"/>
      <c r="K14" s="1"/>
      <c r="L14" s="1"/>
      <c r="M14" s="12"/>
      <c r="N14" s="2"/>
      <c r="O14" s="2"/>
      <c r="P14" s="2"/>
      <c r="Q14" s="2"/>
    </row>
    <row r="15" hidden="1">
      <c r="A15" s="9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2"/>
      <c r="N15" s="2"/>
      <c r="O15" s="2"/>
      <c r="P15" s="2"/>
      <c r="Q15" s="2"/>
    </row>
    <row r="16" ht="10" customHeight="1">
      <c r="A16" s="13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4"/>
      <c r="N16" s="2"/>
      <c r="O16" s="2"/>
      <c r="P16" s="2"/>
      <c r="Q16" s="2"/>
    </row>
    <row r="17" ht="14" customHeight="1">
      <c r="A17" s="4"/>
      <c r="B17" s="28" t="s">
        <v>32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9"/>
      <c r="B19" s="34" t="s">
        <v>33</v>
      </c>
      <c r="C19" s="34"/>
      <c r="D19" s="34"/>
      <c r="E19" s="34" t="s">
        <v>34</v>
      </c>
      <c r="F19" s="34"/>
      <c r="G19" s="35"/>
      <c r="H19" s="22"/>
      <c r="I19" s="22"/>
      <c r="J19" s="22"/>
      <c r="K19" s="22" t="s">
        <v>16</v>
      </c>
      <c r="L19" s="22" t="s">
        <v>17</v>
      </c>
      <c r="M19" s="12"/>
      <c r="N19" s="2"/>
      <c r="O19" s="2"/>
      <c r="P19" s="2"/>
      <c r="Q19" s="2"/>
    </row>
    <row r="20">
      <c r="A20" s="9"/>
      <c r="B20" s="36">
        <v>0</v>
      </c>
      <c r="C20" s="1"/>
      <c r="D20" s="1"/>
      <c r="E20" s="37" t="s">
        <v>540</v>
      </c>
      <c r="F20" s="1"/>
      <c r="G20" s="1"/>
      <c r="H20" s="1"/>
      <c r="I20" s="1"/>
      <c r="J20" s="1"/>
      <c r="K20" s="38">
        <f>H40</f>
        <v>0</v>
      </c>
      <c r="L20" s="38">
        <f>L40</f>
        <v>0</v>
      </c>
      <c r="M20" s="12"/>
      <c r="N20" s="2"/>
      <c r="O20" s="2"/>
      <c r="P20" s="2"/>
      <c r="Q20" s="2"/>
      <c r="S20" s="27">
        <f>S39</f>
        <v>0</v>
      </c>
    </row>
    <row r="21">
      <c r="A21" s="9"/>
      <c r="B21" s="36">
        <v>1</v>
      </c>
      <c r="C21" s="1"/>
      <c r="D21" s="1"/>
      <c r="E21" s="37" t="s">
        <v>100</v>
      </c>
      <c r="F21" s="1"/>
      <c r="G21" s="1"/>
      <c r="H21" s="1"/>
      <c r="I21" s="1"/>
      <c r="J21" s="1"/>
      <c r="K21" s="38">
        <f>H58</f>
        <v>0</v>
      </c>
      <c r="L21" s="38">
        <f>L58</f>
        <v>0</v>
      </c>
      <c r="M21" s="12"/>
      <c r="N21" s="2"/>
      <c r="O21" s="2"/>
      <c r="P21" s="2"/>
      <c r="Q21" s="2"/>
      <c r="S21" s="27">
        <f>S57</f>
        <v>0</v>
      </c>
    </row>
    <row r="22">
      <c r="A22" s="9"/>
      <c r="B22" s="36">
        <v>2</v>
      </c>
      <c r="C22" s="1"/>
      <c r="D22" s="1"/>
      <c r="E22" s="37" t="s">
        <v>155</v>
      </c>
      <c r="F22" s="1"/>
      <c r="G22" s="1"/>
      <c r="H22" s="1"/>
      <c r="I22" s="1"/>
      <c r="J22" s="1"/>
      <c r="K22" s="38">
        <f>H111</f>
        <v>0</v>
      </c>
      <c r="L22" s="38">
        <f>L111</f>
        <v>0</v>
      </c>
      <c r="M22" s="12"/>
      <c r="N22" s="2"/>
      <c r="O22" s="2"/>
      <c r="P22" s="2"/>
      <c r="Q22" s="2"/>
      <c r="S22" s="27">
        <f>S110</f>
        <v>0</v>
      </c>
    </row>
    <row r="23">
      <c r="A23" s="9"/>
      <c r="B23" s="36">
        <v>3</v>
      </c>
      <c r="C23" s="1"/>
      <c r="D23" s="1"/>
      <c r="E23" s="37" t="s">
        <v>456</v>
      </c>
      <c r="F23" s="1"/>
      <c r="G23" s="1"/>
      <c r="H23" s="1"/>
      <c r="I23" s="1"/>
      <c r="J23" s="1"/>
      <c r="K23" s="38">
        <f>H139</f>
        <v>0</v>
      </c>
      <c r="L23" s="38">
        <f>L139</f>
        <v>0</v>
      </c>
      <c r="M23" s="12"/>
      <c r="N23" s="2"/>
      <c r="O23" s="2"/>
      <c r="P23" s="2"/>
      <c r="Q23" s="2"/>
      <c r="S23" s="27">
        <f>S138</f>
        <v>0</v>
      </c>
    </row>
    <row r="24">
      <c r="A24" s="9"/>
      <c r="B24" s="36">
        <v>4</v>
      </c>
      <c r="C24" s="1"/>
      <c r="D24" s="1"/>
      <c r="E24" s="37" t="s">
        <v>541</v>
      </c>
      <c r="F24" s="1"/>
      <c r="G24" s="1"/>
      <c r="H24" s="1"/>
      <c r="I24" s="1"/>
      <c r="J24" s="1"/>
      <c r="K24" s="38">
        <f>H147</f>
        <v>0</v>
      </c>
      <c r="L24" s="38">
        <f>L147</f>
        <v>0</v>
      </c>
      <c r="M24" s="12"/>
      <c r="N24" s="2"/>
      <c r="O24" s="2"/>
      <c r="P24" s="2"/>
      <c r="Q24" s="2"/>
      <c r="S24" s="27">
        <f>S146</f>
        <v>0</v>
      </c>
    </row>
    <row r="25">
      <c r="A25" s="9"/>
      <c r="B25" s="36">
        <v>6</v>
      </c>
      <c r="C25" s="1"/>
      <c r="D25" s="1"/>
      <c r="E25" s="37" t="s">
        <v>542</v>
      </c>
      <c r="F25" s="1"/>
      <c r="G25" s="1"/>
      <c r="H25" s="1"/>
      <c r="I25" s="1"/>
      <c r="J25" s="1"/>
      <c r="K25" s="38">
        <f>H155</f>
        <v>0</v>
      </c>
      <c r="L25" s="38">
        <f>L155</f>
        <v>0</v>
      </c>
      <c r="M25" s="72"/>
      <c r="N25" s="2"/>
      <c r="O25" s="2"/>
      <c r="P25" s="2"/>
      <c r="Q25" s="2"/>
      <c r="S25" s="27">
        <f>S154</f>
        <v>0</v>
      </c>
    </row>
    <row r="26">
      <c r="A26" s="9"/>
      <c r="B26" s="36">
        <v>7</v>
      </c>
      <c r="C26" s="1"/>
      <c r="D26" s="1"/>
      <c r="E26" s="37" t="s">
        <v>400</v>
      </c>
      <c r="F26" s="1"/>
      <c r="G26" s="1"/>
      <c r="H26" s="1"/>
      <c r="I26" s="1"/>
      <c r="J26" s="1"/>
      <c r="K26" s="38">
        <f>H183</f>
        <v>0</v>
      </c>
      <c r="L26" s="38">
        <f>L183</f>
        <v>0</v>
      </c>
      <c r="M26" s="72"/>
      <c r="N26" s="2"/>
      <c r="O26" s="2"/>
      <c r="P26" s="2"/>
      <c r="Q26" s="2"/>
      <c r="S26" s="27">
        <f>S182</f>
        <v>0</v>
      </c>
    </row>
    <row r="27">
      <c r="A27" s="9"/>
      <c r="B27" s="36">
        <v>8</v>
      </c>
      <c r="C27" s="1"/>
      <c r="D27" s="1"/>
      <c r="E27" s="37" t="s">
        <v>158</v>
      </c>
      <c r="F27" s="1"/>
      <c r="G27" s="1"/>
      <c r="H27" s="1"/>
      <c r="I27" s="1"/>
      <c r="J27" s="1"/>
      <c r="K27" s="38">
        <f>H191</f>
        <v>0</v>
      </c>
      <c r="L27" s="38">
        <f>L191</f>
        <v>0</v>
      </c>
      <c r="M27" s="72"/>
      <c r="N27" s="2"/>
      <c r="O27" s="2"/>
      <c r="P27" s="2"/>
      <c r="Q27" s="2"/>
      <c r="S27" s="27">
        <f>S190</f>
        <v>0</v>
      </c>
    </row>
    <row r="28">
      <c r="A28" s="9"/>
      <c r="B28" s="36">
        <v>9</v>
      </c>
      <c r="C28" s="1"/>
      <c r="D28" s="1"/>
      <c r="E28" s="37" t="s">
        <v>101</v>
      </c>
      <c r="F28" s="1"/>
      <c r="G28" s="1"/>
      <c r="H28" s="1"/>
      <c r="I28" s="1"/>
      <c r="J28" s="1"/>
      <c r="K28" s="38">
        <f>H244</f>
        <v>0</v>
      </c>
      <c r="L28" s="38">
        <f>L244</f>
        <v>0</v>
      </c>
      <c r="M28" s="72"/>
      <c r="N28" s="2"/>
      <c r="O28" s="2"/>
      <c r="P28" s="2"/>
      <c r="Q28" s="2"/>
      <c r="S28" s="27">
        <f>S243</f>
        <v>0</v>
      </c>
    </row>
    <row r="29">
      <c r="A29" s="13"/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74"/>
      <c r="N29" s="2"/>
      <c r="O29" s="2"/>
      <c r="P29" s="2"/>
      <c r="Q29" s="2"/>
    </row>
    <row r="30" ht="14" customHeight="1">
      <c r="A30" s="4"/>
      <c r="B30" s="28" t="s">
        <v>36</v>
      </c>
      <c r="C30" s="4"/>
      <c r="D30" s="4"/>
      <c r="E30" s="4"/>
      <c r="F30" s="4"/>
      <c r="G30" s="4"/>
      <c r="H30" s="4"/>
      <c r="I30" s="4"/>
      <c r="J30" s="4"/>
      <c r="K30" s="4"/>
      <c r="L30" s="4"/>
      <c r="M30" s="2"/>
      <c r="N30" s="2"/>
      <c r="O30" s="2"/>
      <c r="P30" s="2"/>
      <c r="Q30" s="2"/>
    </row>
    <row r="31" ht="18" customHeight="1">
      <c r="A31" s="6"/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1"/>
      <c r="N31" s="2"/>
      <c r="O31" s="2"/>
      <c r="P31" s="2"/>
      <c r="Q31" s="2"/>
    </row>
    <row r="32" ht="18" customHeight="1">
      <c r="A32" s="9"/>
      <c r="B32" s="34" t="s">
        <v>37</v>
      </c>
      <c r="C32" s="34" t="s">
        <v>33</v>
      </c>
      <c r="D32" s="34" t="s">
        <v>38</v>
      </c>
      <c r="E32" s="34" t="s">
        <v>34</v>
      </c>
      <c r="F32" s="34" t="s">
        <v>39</v>
      </c>
      <c r="G32" s="35" t="s">
        <v>40</v>
      </c>
      <c r="H32" s="22" t="s">
        <v>41</v>
      </c>
      <c r="I32" s="22" t="s">
        <v>42</v>
      </c>
      <c r="J32" s="22" t="s">
        <v>16</v>
      </c>
      <c r="K32" s="35" t="s">
        <v>43</v>
      </c>
      <c r="L32" s="22" t="s">
        <v>17</v>
      </c>
      <c r="M32" s="72"/>
      <c r="N32" s="2"/>
      <c r="O32" s="2"/>
      <c r="P32" s="2"/>
      <c r="Q32" s="2"/>
    </row>
    <row r="33" ht="40" customHeight="1">
      <c r="A33" s="9"/>
      <c r="B33" s="39" t="s">
        <v>543</v>
      </c>
      <c r="C33" s="1"/>
      <c r="D33" s="1"/>
      <c r="E33" s="1"/>
      <c r="F33" s="1"/>
      <c r="G33" s="1"/>
      <c r="H33" s="40"/>
      <c r="I33" s="1"/>
      <c r="J33" s="40"/>
      <c r="K33" s="1"/>
      <c r="L33" s="1"/>
      <c r="M33" s="12"/>
      <c r="N33" s="2"/>
      <c r="O33" s="2"/>
      <c r="P33" s="2"/>
      <c r="Q33" s="2"/>
    </row>
    <row r="34">
      <c r="A34" s="9"/>
      <c r="B34" s="41" t="s">
        <v>3</v>
      </c>
      <c r="C34" s="42" t="s">
        <v>159</v>
      </c>
      <c r="D34" s="42"/>
      <c r="E34" s="42" t="s">
        <v>104</v>
      </c>
      <c r="F34" s="42" t="s">
        <v>3</v>
      </c>
      <c r="G34" s="43" t="s">
        <v>150</v>
      </c>
      <c r="H34" s="44">
        <v>107.72</v>
      </c>
      <c r="I34" s="25">
        <f>ROUND(0,2)</f>
        <v>0</v>
      </c>
      <c r="J34" s="45">
        <f>ROUND(I34*H34,2)</f>
        <v>0</v>
      </c>
      <c r="K34" s="46">
        <v>0.20999999999999999</v>
      </c>
      <c r="L34" s="47">
        <f>IF(ISNUMBER(K34),ROUND(J34*(K34+1),2),0)</f>
        <v>0</v>
      </c>
      <c r="M34" s="12"/>
      <c r="N34" s="2"/>
      <c r="O34" s="2"/>
      <c r="P34" s="2"/>
      <c r="Q34" s="33">
        <f>IF(ISNUMBER(K34),IF(H34&gt;0,IF(I34&gt;0,J34,0),0),0)</f>
        <v>0</v>
      </c>
      <c r="R34" s="27">
        <f>IF(ISNUMBER(K34)=FALSE,J34,0)</f>
        <v>0</v>
      </c>
    </row>
    <row r="35">
      <c r="A35" s="9"/>
      <c r="B35" s="48" t="s">
        <v>48</v>
      </c>
      <c r="C35" s="1"/>
      <c r="D35" s="1"/>
      <c r="E35" s="49" t="s">
        <v>458</v>
      </c>
      <c r="F35" s="1"/>
      <c r="G35" s="1"/>
      <c r="H35" s="40"/>
      <c r="I35" s="1"/>
      <c r="J35" s="40"/>
      <c r="K35" s="1"/>
      <c r="L35" s="1"/>
      <c r="M35" s="12"/>
      <c r="N35" s="2"/>
      <c r="O35" s="2"/>
      <c r="P35" s="2"/>
      <c r="Q35" s="2"/>
    </row>
    <row r="36">
      <c r="A36" s="9"/>
      <c r="B36" s="48" t="s">
        <v>50</v>
      </c>
      <c r="C36" s="1"/>
      <c r="D36" s="1"/>
      <c r="E36" s="49" t="s">
        <v>544</v>
      </c>
      <c r="F36" s="1"/>
      <c r="G36" s="1"/>
      <c r="H36" s="40"/>
      <c r="I36" s="1"/>
      <c r="J36" s="40"/>
      <c r="K36" s="1"/>
      <c r="L36" s="1"/>
      <c r="M36" s="12"/>
      <c r="N36" s="2"/>
      <c r="O36" s="2"/>
      <c r="P36" s="2"/>
      <c r="Q36" s="2"/>
    </row>
    <row r="37">
      <c r="A37" s="9"/>
      <c r="B37" s="48" t="s">
        <v>52</v>
      </c>
      <c r="C37" s="1"/>
      <c r="D37" s="1"/>
      <c r="E37" s="49" t="s">
        <v>460</v>
      </c>
      <c r="F37" s="1"/>
      <c r="G37" s="1"/>
      <c r="H37" s="40"/>
      <c r="I37" s="1"/>
      <c r="J37" s="40"/>
      <c r="K37" s="1"/>
      <c r="L37" s="1"/>
      <c r="M37" s="12"/>
      <c r="N37" s="2"/>
      <c r="O37" s="2"/>
      <c r="P37" s="2"/>
      <c r="Q37" s="2"/>
    </row>
    <row r="38" thickBot="1">
      <c r="A38" s="9"/>
      <c r="B38" s="50" t="s">
        <v>54</v>
      </c>
      <c r="C38" s="51"/>
      <c r="D38" s="51"/>
      <c r="E38" s="52" t="s">
        <v>55</v>
      </c>
      <c r="F38" s="51"/>
      <c r="G38" s="51"/>
      <c r="H38" s="53"/>
      <c r="I38" s="51"/>
      <c r="J38" s="53"/>
      <c r="K38" s="51"/>
      <c r="L38" s="51"/>
      <c r="M38" s="12"/>
      <c r="N38" s="2"/>
      <c r="O38" s="2"/>
      <c r="P38" s="2"/>
      <c r="Q38" s="2"/>
    </row>
    <row r="39" thickTop="1" thickBot="1" ht="25" customHeight="1">
      <c r="A39" s="9"/>
      <c r="B39" s="1"/>
      <c r="C39" s="59">
        <v>0</v>
      </c>
      <c r="D39" s="1"/>
      <c r="E39" s="59" t="s">
        <v>540</v>
      </c>
      <c r="F39" s="1"/>
      <c r="G39" s="60" t="s">
        <v>93</v>
      </c>
      <c r="H39" s="61">
        <f>0+J34</f>
        <v>0</v>
      </c>
      <c r="I39" s="60" t="s">
        <v>94</v>
      </c>
      <c r="J39" s="62">
        <f>(L39-H39)</f>
        <v>0</v>
      </c>
      <c r="K39" s="60" t="s">
        <v>95</v>
      </c>
      <c r="L39" s="63">
        <f>0+L34</f>
        <v>0</v>
      </c>
      <c r="M39" s="12"/>
      <c r="N39" s="2"/>
      <c r="O39" s="2"/>
      <c r="P39" s="2"/>
      <c r="Q39" s="33">
        <f>0+Q34</f>
        <v>0</v>
      </c>
      <c r="R39" s="27">
        <f>0+R34</f>
        <v>0</v>
      </c>
      <c r="S39" s="64">
        <f>Q39*(1+J39)+R39</f>
        <v>0</v>
      </c>
    </row>
    <row r="40" thickTop="1" thickBot="1" ht="25" customHeight="1">
      <c r="A40" s="9"/>
      <c r="B40" s="65"/>
      <c r="C40" s="65"/>
      <c r="D40" s="65"/>
      <c r="E40" s="65"/>
      <c r="F40" s="65"/>
      <c r="G40" s="66" t="s">
        <v>96</v>
      </c>
      <c r="H40" s="67">
        <f>0+J34</f>
        <v>0</v>
      </c>
      <c r="I40" s="66" t="s">
        <v>97</v>
      </c>
      <c r="J40" s="68">
        <f>0+J39</f>
        <v>0</v>
      </c>
      <c r="K40" s="66" t="s">
        <v>98</v>
      </c>
      <c r="L40" s="69">
        <f>0+L34</f>
        <v>0</v>
      </c>
      <c r="M40" s="12"/>
      <c r="N40" s="2"/>
      <c r="O40" s="2"/>
      <c r="P40" s="2"/>
      <c r="Q40" s="2"/>
    </row>
    <row r="41" ht="40" customHeight="1">
      <c r="A41" s="9"/>
      <c r="B41" s="73" t="s">
        <v>109</v>
      </c>
      <c r="C41" s="1"/>
      <c r="D41" s="1"/>
      <c r="E41" s="1"/>
      <c r="F41" s="1"/>
      <c r="G41" s="1"/>
      <c r="H41" s="40"/>
      <c r="I41" s="1"/>
      <c r="J41" s="40"/>
      <c r="K41" s="1"/>
      <c r="L41" s="1"/>
      <c r="M41" s="12"/>
      <c r="N41" s="2"/>
      <c r="O41" s="2"/>
      <c r="P41" s="2"/>
      <c r="Q41" s="2"/>
    </row>
    <row r="42">
      <c r="A42" s="9"/>
      <c r="B42" s="41">
        <v>1</v>
      </c>
      <c r="C42" s="42" t="s">
        <v>461</v>
      </c>
      <c r="D42" s="42" t="s">
        <v>3</v>
      </c>
      <c r="E42" s="42" t="s">
        <v>462</v>
      </c>
      <c r="F42" s="42" t="s">
        <v>3</v>
      </c>
      <c r="G42" s="43" t="s">
        <v>150</v>
      </c>
      <c r="H42" s="44">
        <v>107.72</v>
      </c>
      <c r="I42" s="25">
        <f>ROUND(0,2)</f>
        <v>0</v>
      </c>
      <c r="J42" s="45">
        <f>ROUND(I42*H42,2)</f>
        <v>0</v>
      </c>
      <c r="K42" s="46">
        <v>0.20999999999999999</v>
      </c>
      <c r="L42" s="47">
        <f>IF(ISNUMBER(K42),ROUND(J42*(K42+1),2),0)</f>
        <v>0</v>
      </c>
      <c r="M42" s="12"/>
      <c r="N42" s="2"/>
      <c r="O42" s="2"/>
      <c r="P42" s="2"/>
      <c r="Q42" s="33">
        <f>IF(ISNUMBER(K42),IF(H42&gt;0,IF(I42&gt;0,J42,0),0),0)</f>
        <v>0</v>
      </c>
      <c r="R42" s="27">
        <f>IF(ISNUMBER(K42)=FALSE,J42,0)</f>
        <v>0</v>
      </c>
    </row>
    <row r="43">
      <c r="A43" s="9"/>
      <c r="B43" s="48" t="s">
        <v>48</v>
      </c>
      <c r="C43" s="1"/>
      <c r="D43" s="1"/>
      <c r="E43" s="49" t="s">
        <v>463</v>
      </c>
      <c r="F43" s="1"/>
      <c r="G43" s="1"/>
      <c r="H43" s="40"/>
      <c r="I43" s="1"/>
      <c r="J43" s="40"/>
      <c r="K43" s="1"/>
      <c r="L43" s="1"/>
      <c r="M43" s="12"/>
      <c r="N43" s="2"/>
      <c r="O43" s="2"/>
      <c r="P43" s="2"/>
      <c r="Q43" s="2"/>
    </row>
    <row r="44">
      <c r="A44" s="9"/>
      <c r="B44" s="48" t="s">
        <v>50</v>
      </c>
      <c r="C44" s="1"/>
      <c r="D44" s="1"/>
      <c r="E44" s="49" t="s">
        <v>545</v>
      </c>
      <c r="F44" s="1"/>
      <c r="G44" s="1"/>
      <c r="H44" s="40"/>
      <c r="I44" s="1"/>
      <c r="J44" s="40"/>
      <c r="K44" s="1"/>
      <c r="L44" s="1"/>
      <c r="M44" s="12"/>
      <c r="N44" s="2"/>
      <c r="O44" s="2"/>
      <c r="P44" s="2"/>
      <c r="Q44" s="2"/>
    </row>
    <row r="45">
      <c r="A45" s="9"/>
      <c r="B45" s="48" t="s">
        <v>52</v>
      </c>
      <c r="C45" s="1"/>
      <c r="D45" s="1"/>
      <c r="E45" s="49" t="s">
        <v>221</v>
      </c>
      <c r="F45" s="1"/>
      <c r="G45" s="1"/>
      <c r="H45" s="40"/>
      <c r="I45" s="1"/>
      <c r="J45" s="40"/>
      <c r="K45" s="1"/>
      <c r="L45" s="1"/>
      <c r="M45" s="12"/>
      <c r="N45" s="2"/>
      <c r="O45" s="2"/>
      <c r="P45" s="2"/>
      <c r="Q45" s="2"/>
    </row>
    <row r="46" thickBot="1">
      <c r="A46" s="9"/>
      <c r="B46" s="50" t="s">
        <v>54</v>
      </c>
      <c r="C46" s="51"/>
      <c r="D46" s="51"/>
      <c r="E46" s="52" t="s">
        <v>55</v>
      </c>
      <c r="F46" s="51"/>
      <c r="G46" s="51"/>
      <c r="H46" s="53"/>
      <c r="I46" s="51"/>
      <c r="J46" s="53"/>
      <c r="K46" s="51"/>
      <c r="L46" s="51"/>
      <c r="M46" s="12"/>
      <c r="N46" s="2"/>
      <c r="O46" s="2"/>
      <c r="P46" s="2"/>
      <c r="Q46" s="2"/>
    </row>
    <row r="47" thickTop="1">
      <c r="A47" s="9"/>
      <c r="B47" s="41">
        <v>2</v>
      </c>
      <c r="C47" s="42" t="s">
        <v>465</v>
      </c>
      <c r="D47" s="42" t="s">
        <v>103</v>
      </c>
      <c r="E47" s="42" t="s">
        <v>466</v>
      </c>
      <c r="F47" s="42" t="s">
        <v>3</v>
      </c>
      <c r="G47" s="43" t="s">
        <v>150</v>
      </c>
      <c r="H47" s="54">
        <v>209.34</v>
      </c>
      <c r="I47" s="55">
        <f>ROUND(0,2)</f>
        <v>0</v>
      </c>
      <c r="J47" s="56">
        <f>ROUND(I47*H47,2)</f>
        <v>0</v>
      </c>
      <c r="K47" s="57">
        <v>0.20999999999999999</v>
      </c>
      <c r="L47" s="58">
        <f>IF(ISNUMBER(K47),ROUND(J47*(K47+1),2),0)</f>
        <v>0</v>
      </c>
      <c r="M47" s="12"/>
      <c r="N47" s="2"/>
      <c r="O47" s="2"/>
      <c r="P47" s="2"/>
      <c r="Q47" s="33">
        <f>IF(ISNUMBER(K47),IF(H47&gt;0,IF(I47&gt;0,J47,0),0),0)</f>
        <v>0</v>
      </c>
      <c r="R47" s="27">
        <f>IF(ISNUMBER(K47)=FALSE,J47,0)</f>
        <v>0</v>
      </c>
    </row>
    <row r="48">
      <c r="A48" s="9"/>
      <c r="B48" s="48" t="s">
        <v>48</v>
      </c>
      <c r="C48" s="1"/>
      <c r="D48" s="1"/>
      <c r="E48" s="49" t="s">
        <v>546</v>
      </c>
      <c r="F48" s="1"/>
      <c r="G48" s="1"/>
      <c r="H48" s="40"/>
      <c r="I48" s="1"/>
      <c r="J48" s="40"/>
      <c r="K48" s="1"/>
      <c r="L48" s="1"/>
      <c r="M48" s="12"/>
      <c r="N48" s="2"/>
      <c r="O48" s="2"/>
      <c r="P48" s="2"/>
      <c r="Q48" s="2"/>
    </row>
    <row r="49">
      <c r="A49" s="9"/>
      <c r="B49" s="48" t="s">
        <v>50</v>
      </c>
      <c r="C49" s="1"/>
      <c r="D49" s="1"/>
      <c r="E49" s="49" t="s">
        <v>547</v>
      </c>
      <c r="F49" s="1"/>
      <c r="G49" s="1"/>
      <c r="H49" s="40"/>
      <c r="I49" s="1"/>
      <c r="J49" s="40"/>
      <c r="K49" s="1"/>
      <c r="L49" s="1"/>
      <c r="M49" s="12"/>
      <c r="N49" s="2"/>
      <c r="O49" s="2"/>
      <c r="P49" s="2"/>
      <c r="Q49" s="2"/>
    </row>
    <row r="50">
      <c r="A50" s="9"/>
      <c r="B50" s="48" t="s">
        <v>52</v>
      </c>
      <c r="C50" s="1"/>
      <c r="D50" s="1"/>
      <c r="E50" s="49" t="s">
        <v>469</v>
      </c>
      <c r="F50" s="1"/>
      <c r="G50" s="1"/>
      <c r="H50" s="40"/>
      <c r="I50" s="1"/>
      <c r="J50" s="40"/>
      <c r="K50" s="1"/>
      <c r="L50" s="1"/>
      <c r="M50" s="12"/>
      <c r="N50" s="2"/>
      <c r="O50" s="2"/>
      <c r="P50" s="2"/>
      <c r="Q50" s="2"/>
    </row>
    <row r="51" thickBot="1">
      <c r="A51" s="9"/>
      <c r="B51" s="50" t="s">
        <v>54</v>
      </c>
      <c r="C51" s="51"/>
      <c r="D51" s="51"/>
      <c r="E51" s="52" t="s">
        <v>55</v>
      </c>
      <c r="F51" s="51"/>
      <c r="G51" s="51"/>
      <c r="H51" s="53"/>
      <c r="I51" s="51"/>
      <c r="J51" s="53"/>
      <c r="K51" s="51"/>
      <c r="L51" s="51"/>
      <c r="M51" s="12"/>
      <c r="N51" s="2"/>
      <c r="O51" s="2"/>
      <c r="P51" s="2"/>
      <c r="Q51" s="2"/>
    </row>
    <row r="52" thickTop="1">
      <c r="A52" s="9"/>
      <c r="B52" s="41">
        <v>3</v>
      </c>
      <c r="C52" s="42" t="s">
        <v>465</v>
      </c>
      <c r="D52" s="42" t="s">
        <v>164</v>
      </c>
      <c r="E52" s="42" t="s">
        <v>466</v>
      </c>
      <c r="F52" s="42" t="s">
        <v>3</v>
      </c>
      <c r="G52" s="43" t="s">
        <v>150</v>
      </c>
      <c r="H52" s="54">
        <v>5.7300000000000004</v>
      </c>
      <c r="I52" s="55">
        <f>ROUND(0,2)</f>
        <v>0</v>
      </c>
      <c r="J52" s="56">
        <f>ROUND(I52*H52,2)</f>
        <v>0</v>
      </c>
      <c r="K52" s="57">
        <v>0.20999999999999999</v>
      </c>
      <c r="L52" s="58">
        <f>IF(ISNUMBER(K52),ROUND(J52*(K52+1),2),0)</f>
        <v>0</v>
      </c>
      <c r="M52" s="12"/>
      <c r="N52" s="2"/>
      <c r="O52" s="2"/>
      <c r="P52" s="2"/>
      <c r="Q52" s="33">
        <f>IF(ISNUMBER(K52),IF(H52&gt;0,IF(I52&gt;0,J52,0),0),0)</f>
        <v>0</v>
      </c>
      <c r="R52" s="27">
        <f>IF(ISNUMBER(K52)=FALSE,J52,0)</f>
        <v>0</v>
      </c>
    </row>
    <row r="53">
      <c r="A53" s="9"/>
      <c r="B53" s="48" t="s">
        <v>48</v>
      </c>
      <c r="C53" s="1"/>
      <c r="D53" s="1"/>
      <c r="E53" s="49" t="s">
        <v>548</v>
      </c>
      <c r="F53" s="1"/>
      <c r="G53" s="1"/>
      <c r="H53" s="40"/>
      <c r="I53" s="1"/>
      <c r="J53" s="40"/>
      <c r="K53" s="1"/>
      <c r="L53" s="1"/>
      <c r="M53" s="12"/>
      <c r="N53" s="2"/>
      <c r="O53" s="2"/>
      <c r="P53" s="2"/>
      <c r="Q53" s="2"/>
    </row>
    <row r="54">
      <c r="A54" s="9"/>
      <c r="B54" s="48" t="s">
        <v>50</v>
      </c>
      <c r="C54" s="1"/>
      <c r="D54" s="1"/>
      <c r="E54" s="49" t="s">
        <v>549</v>
      </c>
      <c r="F54" s="1"/>
      <c r="G54" s="1"/>
      <c r="H54" s="40"/>
      <c r="I54" s="1"/>
      <c r="J54" s="40"/>
      <c r="K54" s="1"/>
      <c r="L54" s="1"/>
      <c r="M54" s="12"/>
      <c r="N54" s="2"/>
      <c r="O54" s="2"/>
      <c r="P54" s="2"/>
      <c r="Q54" s="2"/>
    </row>
    <row r="55">
      <c r="A55" s="9"/>
      <c r="B55" s="48" t="s">
        <v>52</v>
      </c>
      <c r="C55" s="1"/>
      <c r="D55" s="1"/>
      <c r="E55" s="49" t="s">
        <v>469</v>
      </c>
      <c r="F55" s="1"/>
      <c r="G55" s="1"/>
      <c r="H55" s="40"/>
      <c r="I55" s="1"/>
      <c r="J55" s="40"/>
      <c r="K55" s="1"/>
      <c r="L55" s="1"/>
      <c r="M55" s="12"/>
      <c r="N55" s="2"/>
      <c r="O55" s="2"/>
      <c r="P55" s="2"/>
      <c r="Q55" s="2"/>
    </row>
    <row r="56" thickBot="1">
      <c r="A56" s="9"/>
      <c r="B56" s="50" t="s">
        <v>54</v>
      </c>
      <c r="C56" s="51"/>
      <c r="D56" s="51"/>
      <c r="E56" s="52" t="s">
        <v>55</v>
      </c>
      <c r="F56" s="51"/>
      <c r="G56" s="51"/>
      <c r="H56" s="53"/>
      <c r="I56" s="51"/>
      <c r="J56" s="53"/>
      <c r="K56" s="51"/>
      <c r="L56" s="51"/>
      <c r="M56" s="12"/>
      <c r="N56" s="2"/>
      <c r="O56" s="2"/>
      <c r="P56" s="2"/>
      <c r="Q56" s="2"/>
    </row>
    <row r="57" thickTop="1" thickBot="1" ht="25" customHeight="1">
      <c r="A57" s="9"/>
      <c r="B57" s="1"/>
      <c r="C57" s="59">
        <v>1</v>
      </c>
      <c r="D57" s="1"/>
      <c r="E57" s="59" t="s">
        <v>100</v>
      </c>
      <c r="F57" s="1"/>
      <c r="G57" s="60" t="s">
        <v>93</v>
      </c>
      <c r="H57" s="61">
        <f>J42+J47+J52</f>
        <v>0</v>
      </c>
      <c r="I57" s="60" t="s">
        <v>94</v>
      </c>
      <c r="J57" s="62">
        <f>(L57-H57)</f>
        <v>0</v>
      </c>
      <c r="K57" s="60" t="s">
        <v>95</v>
      </c>
      <c r="L57" s="63">
        <f>L42+L47+L52</f>
        <v>0</v>
      </c>
      <c r="M57" s="12"/>
      <c r="N57" s="2"/>
      <c r="O57" s="2"/>
      <c r="P57" s="2"/>
      <c r="Q57" s="33">
        <f>0+Q42+Q47+Q52</f>
        <v>0</v>
      </c>
      <c r="R57" s="27">
        <f>0+R42+R47+R52</f>
        <v>0</v>
      </c>
      <c r="S57" s="64">
        <f>Q57*(1+J57)+R57</f>
        <v>0</v>
      </c>
    </row>
    <row r="58" thickTop="1" thickBot="1" ht="25" customHeight="1">
      <c r="A58" s="9"/>
      <c r="B58" s="65"/>
      <c r="C58" s="65"/>
      <c r="D58" s="65"/>
      <c r="E58" s="65"/>
      <c r="F58" s="65"/>
      <c r="G58" s="66" t="s">
        <v>96</v>
      </c>
      <c r="H58" s="67">
        <f>J42+J47+J52</f>
        <v>0</v>
      </c>
      <c r="I58" s="66" t="s">
        <v>97</v>
      </c>
      <c r="J58" s="68">
        <f>0+J57</f>
        <v>0</v>
      </c>
      <c r="K58" s="66" t="s">
        <v>98</v>
      </c>
      <c r="L58" s="69">
        <f>L42+L47+L52</f>
        <v>0</v>
      </c>
      <c r="M58" s="12"/>
      <c r="N58" s="2"/>
      <c r="O58" s="2"/>
      <c r="P58" s="2"/>
      <c r="Q58" s="2"/>
    </row>
    <row r="59" ht="40" customHeight="1">
      <c r="A59" s="9"/>
      <c r="B59" s="73" t="s">
        <v>235</v>
      </c>
      <c r="C59" s="1"/>
      <c r="D59" s="1"/>
      <c r="E59" s="1"/>
      <c r="F59" s="1"/>
      <c r="G59" s="1"/>
      <c r="H59" s="40"/>
      <c r="I59" s="1"/>
      <c r="J59" s="40"/>
      <c r="K59" s="1"/>
      <c r="L59" s="1"/>
      <c r="M59" s="12"/>
      <c r="N59" s="2"/>
      <c r="O59" s="2"/>
      <c r="P59" s="2"/>
      <c r="Q59" s="2"/>
    </row>
    <row r="60">
      <c r="A60" s="9"/>
      <c r="B60" s="41">
        <v>4</v>
      </c>
      <c r="C60" s="42" t="s">
        <v>245</v>
      </c>
      <c r="D60" s="42" t="s">
        <v>3</v>
      </c>
      <c r="E60" s="42" t="s">
        <v>246</v>
      </c>
      <c r="F60" s="42" t="s">
        <v>3</v>
      </c>
      <c r="G60" s="43" t="s">
        <v>131</v>
      </c>
      <c r="H60" s="44">
        <v>21.010000000000002</v>
      </c>
      <c r="I60" s="25">
        <f>ROUND(0,2)</f>
        <v>0</v>
      </c>
      <c r="J60" s="45">
        <f>ROUND(I60*H60,2)</f>
        <v>0</v>
      </c>
      <c r="K60" s="46">
        <v>0.20999999999999999</v>
      </c>
      <c r="L60" s="47">
        <f>IF(ISNUMBER(K60),ROUND(J60*(K60+1),2),0)</f>
        <v>0</v>
      </c>
      <c r="M60" s="12"/>
      <c r="N60" s="2"/>
      <c r="O60" s="2"/>
      <c r="P60" s="2"/>
      <c r="Q60" s="33">
        <f>IF(ISNUMBER(K60),IF(H60&gt;0,IF(I60&gt;0,J60,0),0),0)</f>
        <v>0</v>
      </c>
      <c r="R60" s="27">
        <f>IF(ISNUMBER(K60)=FALSE,J60,0)</f>
        <v>0</v>
      </c>
    </row>
    <row r="61">
      <c r="A61" s="9"/>
      <c r="B61" s="48" t="s">
        <v>48</v>
      </c>
      <c r="C61" s="1"/>
      <c r="D61" s="1"/>
      <c r="E61" s="49" t="s">
        <v>550</v>
      </c>
      <c r="F61" s="1"/>
      <c r="G61" s="1"/>
      <c r="H61" s="40"/>
      <c r="I61" s="1"/>
      <c r="J61" s="40"/>
      <c r="K61" s="1"/>
      <c r="L61" s="1"/>
      <c r="M61" s="12"/>
      <c r="N61" s="2"/>
      <c r="O61" s="2"/>
      <c r="P61" s="2"/>
      <c r="Q61" s="2"/>
    </row>
    <row r="62">
      <c r="A62" s="9"/>
      <c r="B62" s="48" t="s">
        <v>50</v>
      </c>
      <c r="C62" s="1"/>
      <c r="D62" s="1"/>
      <c r="E62" s="49" t="s">
        <v>551</v>
      </c>
      <c r="F62" s="1"/>
      <c r="G62" s="1"/>
      <c r="H62" s="40"/>
      <c r="I62" s="1"/>
      <c r="J62" s="40"/>
      <c r="K62" s="1"/>
      <c r="L62" s="1"/>
      <c r="M62" s="12"/>
      <c r="N62" s="2"/>
      <c r="O62" s="2"/>
      <c r="P62" s="2"/>
      <c r="Q62" s="2"/>
    </row>
    <row r="63">
      <c r="A63" s="9"/>
      <c r="B63" s="48" t="s">
        <v>52</v>
      </c>
      <c r="C63" s="1"/>
      <c r="D63" s="1"/>
      <c r="E63" s="49" t="s">
        <v>249</v>
      </c>
      <c r="F63" s="1"/>
      <c r="G63" s="1"/>
      <c r="H63" s="40"/>
      <c r="I63" s="1"/>
      <c r="J63" s="40"/>
      <c r="K63" s="1"/>
      <c r="L63" s="1"/>
      <c r="M63" s="12"/>
      <c r="N63" s="2"/>
      <c r="O63" s="2"/>
      <c r="P63" s="2"/>
      <c r="Q63" s="2"/>
    </row>
    <row r="64" thickBot="1">
      <c r="A64" s="9"/>
      <c r="B64" s="50" t="s">
        <v>54</v>
      </c>
      <c r="C64" s="51"/>
      <c r="D64" s="51"/>
      <c r="E64" s="52" t="s">
        <v>55</v>
      </c>
      <c r="F64" s="51"/>
      <c r="G64" s="51"/>
      <c r="H64" s="53"/>
      <c r="I64" s="51"/>
      <c r="J64" s="53"/>
      <c r="K64" s="51"/>
      <c r="L64" s="51"/>
      <c r="M64" s="12"/>
      <c r="N64" s="2"/>
      <c r="O64" s="2"/>
      <c r="P64" s="2"/>
      <c r="Q64" s="2"/>
    </row>
    <row r="65" thickTop="1">
      <c r="A65" s="9"/>
      <c r="B65" s="41">
        <v>5</v>
      </c>
      <c r="C65" s="42" t="s">
        <v>552</v>
      </c>
      <c r="D65" s="42" t="s">
        <v>3</v>
      </c>
      <c r="E65" s="42" t="s">
        <v>553</v>
      </c>
      <c r="F65" s="42" t="s">
        <v>3</v>
      </c>
      <c r="G65" s="43" t="s">
        <v>150</v>
      </c>
      <c r="H65" s="54">
        <v>1.53</v>
      </c>
      <c r="I65" s="55">
        <f>ROUND(0,2)</f>
        <v>0</v>
      </c>
      <c r="J65" s="56">
        <f>ROUND(I65*H65,2)</f>
        <v>0</v>
      </c>
      <c r="K65" s="57">
        <v>0.20999999999999999</v>
      </c>
      <c r="L65" s="58">
        <f>IF(ISNUMBER(K65),ROUND(J65*(K65+1),2),0)</f>
        <v>0</v>
      </c>
      <c r="M65" s="12"/>
      <c r="N65" s="2"/>
      <c r="O65" s="2"/>
      <c r="P65" s="2"/>
      <c r="Q65" s="33">
        <f>IF(ISNUMBER(K65),IF(H65&gt;0,IF(I65&gt;0,J65,0),0),0)</f>
        <v>0</v>
      </c>
      <c r="R65" s="27">
        <f>IF(ISNUMBER(K65)=FALSE,J65,0)</f>
        <v>0</v>
      </c>
    </row>
    <row r="66">
      <c r="A66" s="9"/>
      <c r="B66" s="48" t="s">
        <v>48</v>
      </c>
      <c r="C66" s="1"/>
      <c r="D66" s="1"/>
      <c r="E66" s="49" t="s">
        <v>554</v>
      </c>
      <c r="F66" s="1"/>
      <c r="G66" s="1"/>
      <c r="H66" s="40"/>
      <c r="I66" s="1"/>
      <c r="J66" s="40"/>
      <c r="K66" s="1"/>
      <c r="L66" s="1"/>
      <c r="M66" s="12"/>
      <c r="N66" s="2"/>
      <c r="O66" s="2"/>
      <c r="P66" s="2"/>
      <c r="Q66" s="2"/>
    </row>
    <row r="67">
      <c r="A67" s="9"/>
      <c r="B67" s="48" t="s">
        <v>50</v>
      </c>
      <c r="C67" s="1"/>
      <c r="D67" s="1"/>
      <c r="E67" s="49" t="s">
        <v>555</v>
      </c>
      <c r="F67" s="1"/>
      <c r="G67" s="1"/>
      <c r="H67" s="40"/>
      <c r="I67" s="1"/>
      <c r="J67" s="40"/>
      <c r="K67" s="1"/>
      <c r="L67" s="1"/>
      <c r="M67" s="12"/>
      <c r="N67" s="2"/>
      <c r="O67" s="2"/>
      <c r="P67" s="2"/>
      <c r="Q67" s="2"/>
    </row>
    <row r="68">
      <c r="A68" s="9"/>
      <c r="B68" s="48" t="s">
        <v>52</v>
      </c>
      <c r="C68" s="1"/>
      <c r="D68" s="1"/>
      <c r="E68" s="49" t="s">
        <v>556</v>
      </c>
      <c r="F68" s="1"/>
      <c r="G68" s="1"/>
      <c r="H68" s="40"/>
      <c r="I68" s="1"/>
      <c r="J68" s="40"/>
      <c r="K68" s="1"/>
      <c r="L68" s="1"/>
      <c r="M68" s="12"/>
      <c r="N68" s="2"/>
      <c r="O68" s="2"/>
      <c r="P68" s="2"/>
      <c r="Q68" s="2"/>
    </row>
    <row r="69" thickBot="1">
      <c r="A69" s="9"/>
      <c r="B69" s="50" t="s">
        <v>54</v>
      </c>
      <c r="C69" s="51"/>
      <c r="D69" s="51"/>
      <c r="E69" s="52" t="s">
        <v>55</v>
      </c>
      <c r="F69" s="51"/>
      <c r="G69" s="51"/>
      <c r="H69" s="53"/>
      <c r="I69" s="51"/>
      <c r="J69" s="53"/>
      <c r="K69" s="51"/>
      <c r="L69" s="51"/>
      <c r="M69" s="12"/>
      <c r="N69" s="2"/>
      <c r="O69" s="2"/>
      <c r="P69" s="2"/>
      <c r="Q69" s="2"/>
    </row>
    <row r="70" thickTop="1">
      <c r="A70" s="9"/>
      <c r="B70" s="41">
        <v>6</v>
      </c>
      <c r="C70" s="42" t="s">
        <v>250</v>
      </c>
      <c r="D70" s="42" t="s">
        <v>3</v>
      </c>
      <c r="E70" s="42" t="s">
        <v>251</v>
      </c>
      <c r="F70" s="42" t="s">
        <v>3</v>
      </c>
      <c r="G70" s="43" t="s">
        <v>112</v>
      </c>
      <c r="H70" s="54">
        <v>58.829999999999998</v>
      </c>
      <c r="I70" s="55">
        <f>ROUND(0,2)</f>
        <v>0</v>
      </c>
      <c r="J70" s="56">
        <f>ROUND(I70*H70,2)</f>
        <v>0</v>
      </c>
      <c r="K70" s="57">
        <v>0.20999999999999999</v>
      </c>
      <c r="L70" s="58">
        <f>IF(ISNUMBER(K70),ROUND(J70*(K70+1),2),0)</f>
        <v>0</v>
      </c>
      <c r="M70" s="12"/>
      <c r="N70" s="2"/>
      <c r="O70" s="2"/>
      <c r="P70" s="2"/>
      <c r="Q70" s="33">
        <f>IF(ISNUMBER(K70),IF(H70&gt;0,IF(I70&gt;0,J70,0),0),0)</f>
        <v>0</v>
      </c>
      <c r="R70" s="27">
        <f>IF(ISNUMBER(K70)=FALSE,J70,0)</f>
        <v>0</v>
      </c>
    </row>
    <row r="71">
      <c r="A71" s="9"/>
      <c r="B71" s="48" t="s">
        <v>48</v>
      </c>
      <c r="C71" s="1"/>
      <c r="D71" s="1"/>
      <c r="E71" s="49" t="s">
        <v>557</v>
      </c>
      <c r="F71" s="1"/>
      <c r="G71" s="1"/>
      <c r="H71" s="40"/>
      <c r="I71" s="1"/>
      <c r="J71" s="40"/>
      <c r="K71" s="1"/>
      <c r="L71" s="1"/>
      <c r="M71" s="12"/>
      <c r="N71" s="2"/>
      <c r="O71" s="2"/>
      <c r="P71" s="2"/>
      <c r="Q71" s="2"/>
    </row>
    <row r="72">
      <c r="A72" s="9"/>
      <c r="B72" s="48" t="s">
        <v>50</v>
      </c>
      <c r="C72" s="1"/>
      <c r="D72" s="1"/>
      <c r="E72" s="49" t="s">
        <v>558</v>
      </c>
      <c r="F72" s="1"/>
      <c r="G72" s="1"/>
      <c r="H72" s="40"/>
      <c r="I72" s="1"/>
      <c r="J72" s="40"/>
      <c r="K72" s="1"/>
      <c r="L72" s="1"/>
      <c r="M72" s="12"/>
      <c r="N72" s="2"/>
      <c r="O72" s="2"/>
      <c r="P72" s="2"/>
      <c r="Q72" s="2"/>
    </row>
    <row r="73">
      <c r="A73" s="9"/>
      <c r="B73" s="48" t="s">
        <v>52</v>
      </c>
      <c r="C73" s="1"/>
      <c r="D73" s="1"/>
      <c r="E73" s="49" t="s">
        <v>254</v>
      </c>
      <c r="F73" s="1"/>
      <c r="G73" s="1"/>
      <c r="H73" s="40"/>
      <c r="I73" s="1"/>
      <c r="J73" s="40"/>
      <c r="K73" s="1"/>
      <c r="L73" s="1"/>
      <c r="M73" s="12"/>
      <c r="N73" s="2"/>
      <c r="O73" s="2"/>
      <c r="P73" s="2"/>
      <c r="Q73" s="2"/>
    </row>
    <row r="74" thickBot="1">
      <c r="A74" s="9"/>
      <c r="B74" s="50" t="s">
        <v>54</v>
      </c>
      <c r="C74" s="51"/>
      <c r="D74" s="51"/>
      <c r="E74" s="52" t="s">
        <v>55</v>
      </c>
      <c r="F74" s="51"/>
      <c r="G74" s="51"/>
      <c r="H74" s="53"/>
      <c r="I74" s="51"/>
      <c r="J74" s="53"/>
      <c r="K74" s="51"/>
      <c r="L74" s="51"/>
      <c r="M74" s="12"/>
      <c r="N74" s="2"/>
      <c r="O74" s="2"/>
      <c r="P74" s="2"/>
      <c r="Q74" s="2"/>
    </row>
    <row r="75" thickTop="1">
      <c r="A75" s="9"/>
      <c r="B75" s="41">
        <v>7</v>
      </c>
      <c r="C75" s="42" t="s">
        <v>559</v>
      </c>
      <c r="D75" s="42" t="s">
        <v>3</v>
      </c>
      <c r="E75" s="42" t="s">
        <v>560</v>
      </c>
      <c r="F75" s="42" t="s">
        <v>3</v>
      </c>
      <c r="G75" s="43" t="s">
        <v>150</v>
      </c>
      <c r="H75" s="54">
        <v>56.209000000000003</v>
      </c>
      <c r="I75" s="55">
        <f>ROUND(0,2)</f>
        <v>0</v>
      </c>
      <c r="J75" s="56">
        <f>ROUND(I75*H75,2)</f>
        <v>0</v>
      </c>
      <c r="K75" s="57">
        <v>0.20999999999999999</v>
      </c>
      <c r="L75" s="58">
        <f>IF(ISNUMBER(K75),ROUND(J75*(K75+1),2),0)</f>
        <v>0</v>
      </c>
      <c r="M75" s="12"/>
      <c r="N75" s="2"/>
      <c r="O75" s="2"/>
      <c r="P75" s="2"/>
      <c r="Q75" s="33">
        <f>IF(ISNUMBER(K75),IF(H75&gt;0,IF(I75&gt;0,J75,0),0),0)</f>
        <v>0</v>
      </c>
      <c r="R75" s="27">
        <f>IF(ISNUMBER(K75)=FALSE,J75,0)</f>
        <v>0</v>
      </c>
    </row>
    <row r="76">
      <c r="A76" s="9"/>
      <c r="B76" s="48" t="s">
        <v>48</v>
      </c>
      <c r="C76" s="1"/>
      <c r="D76" s="1"/>
      <c r="E76" s="49" t="s">
        <v>561</v>
      </c>
      <c r="F76" s="1"/>
      <c r="G76" s="1"/>
      <c r="H76" s="40"/>
      <c r="I76" s="1"/>
      <c r="J76" s="40"/>
      <c r="K76" s="1"/>
      <c r="L76" s="1"/>
      <c r="M76" s="12"/>
      <c r="N76" s="2"/>
      <c r="O76" s="2"/>
      <c r="P76" s="2"/>
      <c r="Q76" s="2"/>
    </row>
    <row r="77">
      <c r="A77" s="9"/>
      <c r="B77" s="48" t="s">
        <v>50</v>
      </c>
      <c r="C77" s="1"/>
      <c r="D77" s="1"/>
      <c r="E77" s="49" t="s">
        <v>562</v>
      </c>
      <c r="F77" s="1"/>
      <c r="G77" s="1"/>
      <c r="H77" s="40"/>
      <c r="I77" s="1"/>
      <c r="J77" s="40"/>
      <c r="K77" s="1"/>
      <c r="L77" s="1"/>
      <c r="M77" s="12"/>
      <c r="N77" s="2"/>
      <c r="O77" s="2"/>
      <c r="P77" s="2"/>
      <c r="Q77" s="2"/>
    </row>
    <row r="78">
      <c r="A78" s="9"/>
      <c r="B78" s="48" t="s">
        <v>52</v>
      </c>
      <c r="C78" s="1"/>
      <c r="D78" s="1"/>
      <c r="E78" s="49" t="s">
        <v>563</v>
      </c>
      <c r="F78" s="1"/>
      <c r="G78" s="1"/>
      <c r="H78" s="40"/>
      <c r="I78" s="1"/>
      <c r="J78" s="40"/>
      <c r="K78" s="1"/>
      <c r="L78" s="1"/>
      <c r="M78" s="12"/>
      <c r="N78" s="2"/>
      <c r="O78" s="2"/>
      <c r="P78" s="2"/>
      <c r="Q78" s="2"/>
    </row>
    <row r="79" thickBot="1">
      <c r="A79" s="9"/>
      <c r="B79" s="50" t="s">
        <v>54</v>
      </c>
      <c r="C79" s="51"/>
      <c r="D79" s="51"/>
      <c r="E79" s="52" t="s">
        <v>55</v>
      </c>
      <c r="F79" s="51"/>
      <c r="G79" s="51"/>
      <c r="H79" s="53"/>
      <c r="I79" s="51"/>
      <c r="J79" s="53"/>
      <c r="K79" s="51"/>
      <c r="L79" s="51"/>
      <c r="M79" s="12"/>
      <c r="N79" s="2"/>
      <c r="O79" s="2"/>
      <c r="P79" s="2"/>
      <c r="Q79" s="2"/>
    </row>
    <row r="80" thickTop="1">
      <c r="A80" s="9"/>
      <c r="B80" s="41">
        <v>8</v>
      </c>
      <c r="C80" s="42" t="s">
        <v>564</v>
      </c>
      <c r="D80" s="42" t="s">
        <v>3</v>
      </c>
      <c r="E80" s="42" t="s">
        <v>565</v>
      </c>
      <c r="F80" s="42" t="s">
        <v>3</v>
      </c>
      <c r="G80" s="43" t="s">
        <v>105</v>
      </c>
      <c r="H80" s="54">
        <v>8.4309999999999992</v>
      </c>
      <c r="I80" s="55">
        <f>ROUND(0,2)</f>
        <v>0</v>
      </c>
      <c r="J80" s="56">
        <f>ROUND(I80*H80,2)</f>
        <v>0</v>
      </c>
      <c r="K80" s="57">
        <v>0.20999999999999999</v>
      </c>
      <c r="L80" s="58">
        <f>IF(ISNUMBER(K80),ROUND(J80*(K80+1),2),0)</f>
        <v>0</v>
      </c>
      <c r="M80" s="12"/>
      <c r="N80" s="2"/>
      <c r="O80" s="2"/>
      <c r="P80" s="2"/>
      <c r="Q80" s="33">
        <f>IF(ISNUMBER(K80),IF(H80&gt;0,IF(I80&gt;0,J80,0),0),0)</f>
        <v>0</v>
      </c>
      <c r="R80" s="27">
        <f>IF(ISNUMBER(K80)=FALSE,J80,0)</f>
        <v>0</v>
      </c>
    </row>
    <row r="81">
      <c r="A81" s="9"/>
      <c r="B81" s="48" t="s">
        <v>48</v>
      </c>
      <c r="C81" s="1"/>
      <c r="D81" s="1"/>
      <c r="E81" s="49" t="s">
        <v>3</v>
      </c>
      <c r="F81" s="1"/>
      <c r="G81" s="1"/>
      <c r="H81" s="40"/>
      <c r="I81" s="1"/>
      <c r="J81" s="40"/>
      <c r="K81" s="1"/>
      <c r="L81" s="1"/>
      <c r="M81" s="12"/>
      <c r="N81" s="2"/>
      <c r="O81" s="2"/>
      <c r="P81" s="2"/>
      <c r="Q81" s="2"/>
    </row>
    <row r="82">
      <c r="A82" s="9"/>
      <c r="B82" s="48" t="s">
        <v>50</v>
      </c>
      <c r="C82" s="1"/>
      <c r="D82" s="1"/>
      <c r="E82" s="49" t="s">
        <v>566</v>
      </c>
      <c r="F82" s="1"/>
      <c r="G82" s="1"/>
      <c r="H82" s="40"/>
      <c r="I82" s="1"/>
      <c r="J82" s="40"/>
      <c r="K82" s="1"/>
      <c r="L82" s="1"/>
      <c r="M82" s="12"/>
      <c r="N82" s="2"/>
      <c r="O82" s="2"/>
      <c r="P82" s="2"/>
      <c r="Q82" s="2"/>
    </row>
    <row r="83">
      <c r="A83" s="9"/>
      <c r="B83" s="48" t="s">
        <v>52</v>
      </c>
      <c r="C83" s="1"/>
      <c r="D83" s="1"/>
      <c r="E83" s="49" t="s">
        <v>567</v>
      </c>
      <c r="F83" s="1"/>
      <c r="G83" s="1"/>
      <c r="H83" s="40"/>
      <c r="I83" s="1"/>
      <c r="J83" s="40"/>
      <c r="K83" s="1"/>
      <c r="L83" s="1"/>
      <c r="M83" s="12"/>
      <c r="N83" s="2"/>
      <c r="O83" s="2"/>
      <c r="P83" s="2"/>
      <c r="Q83" s="2"/>
    </row>
    <row r="84" thickBot="1">
      <c r="A84" s="9"/>
      <c r="B84" s="50" t="s">
        <v>54</v>
      </c>
      <c r="C84" s="51"/>
      <c r="D84" s="51"/>
      <c r="E84" s="52" t="s">
        <v>55</v>
      </c>
      <c r="F84" s="51"/>
      <c r="G84" s="51"/>
      <c r="H84" s="53"/>
      <c r="I84" s="51"/>
      <c r="J84" s="53"/>
      <c r="K84" s="51"/>
      <c r="L84" s="51"/>
      <c r="M84" s="12"/>
      <c r="N84" s="2"/>
      <c r="O84" s="2"/>
      <c r="P84" s="2"/>
      <c r="Q84" s="2"/>
    </row>
    <row r="85" thickTop="1">
      <c r="A85" s="9"/>
      <c r="B85" s="41" t="s">
        <v>3</v>
      </c>
      <c r="C85" s="42" t="s">
        <v>568</v>
      </c>
      <c r="D85" s="42" t="s">
        <v>3</v>
      </c>
      <c r="E85" s="42" t="s">
        <v>569</v>
      </c>
      <c r="F85" s="42" t="s">
        <v>3</v>
      </c>
      <c r="G85" s="43" t="s">
        <v>131</v>
      </c>
      <c r="H85" s="54">
        <v>198.90000000000001</v>
      </c>
      <c r="I85" s="55">
        <f>ROUND(0,2)</f>
        <v>0</v>
      </c>
      <c r="J85" s="56">
        <f>ROUND(I85*H85,2)</f>
        <v>0</v>
      </c>
      <c r="K85" s="57">
        <v>0.20999999999999999</v>
      </c>
      <c r="L85" s="58">
        <f>IF(ISNUMBER(K85),ROUND(J85*(K85+1),2),0)</f>
        <v>0</v>
      </c>
      <c r="M85" s="12"/>
      <c r="N85" s="2"/>
      <c r="O85" s="2"/>
      <c r="P85" s="2"/>
      <c r="Q85" s="33">
        <f>IF(ISNUMBER(K85),IF(H85&gt;0,IF(I85&gt;0,J85,0),0),0)</f>
        <v>0</v>
      </c>
      <c r="R85" s="27">
        <f>IF(ISNUMBER(K85)=FALSE,J85,0)</f>
        <v>0</v>
      </c>
    </row>
    <row r="86">
      <c r="A86" s="9"/>
      <c r="B86" s="48" t="s">
        <v>48</v>
      </c>
      <c r="C86" s="1"/>
      <c r="D86" s="1"/>
      <c r="E86" s="49" t="s">
        <v>570</v>
      </c>
      <c r="F86" s="1"/>
      <c r="G86" s="1"/>
      <c r="H86" s="40"/>
      <c r="I86" s="1"/>
      <c r="J86" s="40"/>
      <c r="K86" s="1"/>
      <c r="L86" s="1"/>
      <c r="M86" s="12"/>
      <c r="N86" s="2"/>
      <c r="O86" s="2"/>
      <c r="P86" s="2"/>
      <c r="Q86" s="2"/>
    </row>
    <row r="87">
      <c r="A87" s="9"/>
      <c r="B87" s="48" t="s">
        <v>50</v>
      </c>
      <c r="C87" s="1"/>
      <c r="D87" s="1"/>
      <c r="E87" s="49" t="s">
        <v>571</v>
      </c>
      <c r="F87" s="1"/>
      <c r="G87" s="1"/>
      <c r="H87" s="40"/>
      <c r="I87" s="1"/>
      <c r="J87" s="40"/>
      <c r="K87" s="1"/>
      <c r="L87" s="1"/>
      <c r="M87" s="12"/>
      <c r="N87" s="2"/>
      <c r="O87" s="2"/>
      <c r="P87" s="2"/>
      <c r="Q87" s="2"/>
    </row>
    <row r="88">
      <c r="A88" s="9"/>
      <c r="B88" s="48" t="s">
        <v>52</v>
      </c>
      <c r="C88" s="1"/>
      <c r="D88" s="1"/>
      <c r="E88" s="49" t="s">
        <v>572</v>
      </c>
      <c r="F88" s="1"/>
      <c r="G88" s="1"/>
      <c r="H88" s="40"/>
      <c r="I88" s="1"/>
      <c r="J88" s="40"/>
      <c r="K88" s="1"/>
      <c r="L88" s="1"/>
      <c r="M88" s="12"/>
      <c r="N88" s="2"/>
      <c r="O88" s="2"/>
      <c r="P88" s="2"/>
      <c r="Q88" s="2"/>
    </row>
    <row r="89" thickBot="1">
      <c r="A89" s="9"/>
      <c r="B89" s="50" t="s">
        <v>54</v>
      </c>
      <c r="C89" s="51"/>
      <c r="D89" s="51"/>
      <c r="E89" s="52" t="s">
        <v>55</v>
      </c>
      <c r="F89" s="51"/>
      <c r="G89" s="51"/>
      <c r="H89" s="53"/>
      <c r="I89" s="51"/>
      <c r="J89" s="53"/>
      <c r="K89" s="51"/>
      <c r="L89" s="51"/>
      <c r="M89" s="12"/>
      <c r="N89" s="2"/>
      <c r="O89" s="2"/>
      <c r="P89" s="2"/>
      <c r="Q89" s="2"/>
    </row>
    <row r="90" thickTop="1">
      <c r="A90" s="9"/>
      <c r="B90" s="41">
        <v>9</v>
      </c>
      <c r="C90" s="42" t="s">
        <v>573</v>
      </c>
      <c r="D90" s="42" t="s">
        <v>3</v>
      </c>
      <c r="E90" s="42" t="s">
        <v>574</v>
      </c>
      <c r="F90" s="42" t="s">
        <v>3</v>
      </c>
      <c r="G90" s="43" t="s">
        <v>150</v>
      </c>
      <c r="H90" s="54">
        <v>6.8399999999999999</v>
      </c>
      <c r="I90" s="55">
        <f>ROUND(0,2)</f>
        <v>0</v>
      </c>
      <c r="J90" s="56">
        <f>ROUND(I90*H90,2)</f>
        <v>0</v>
      </c>
      <c r="K90" s="57">
        <v>0.20999999999999999</v>
      </c>
      <c r="L90" s="58">
        <f>IF(ISNUMBER(K90),ROUND(J90*(K90+1),2),0)</f>
        <v>0</v>
      </c>
      <c r="M90" s="12"/>
      <c r="N90" s="2"/>
      <c r="O90" s="2"/>
      <c r="P90" s="2"/>
      <c r="Q90" s="33">
        <f>IF(ISNUMBER(K90),IF(H90&gt;0,IF(I90&gt;0,J90,0),0),0)</f>
        <v>0</v>
      </c>
      <c r="R90" s="27">
        <f>IF(ISNUMBER(K90)=FALSE,J90,0)</f>
        <v>0</v>
      </c>
    </row>
    <row r="91">
      <c r="A91" s="9"/>
      <c r="B91" s="48" t="s">
        <v>48</v>
      </c>
      <c r="C91" s="1"/>
      <c r="D91" s="1"/>
      <c r="E91" s="49" t="s">
        <v>550</v>
      </c>
      <c r="F91" s="1"/>
      <c r="G91" s="1"/>
      <c r="H91" s="40"/>
      <c r="I91" s="1"/>
      <c r="J91" s="40"/>
      <c r="K91" s="1"/>
      <c r="L91" s="1"/>
      <c r="M91" s="12"/>
      <c r="N91" s="2"/>
      <c r="O91" s="2"/>
      <c r="P91" s="2"/>
      <c r="Q91" s="2"/>
    </row>
    <row r="92">
      <c r="A92" s="9"/>
      <c r="B92" s="48" t="s">
        <v>50</v>
      </c>
      <c r="C92" s="1"/>
      <c r="D92" s="1"/>
      <c r="E92" s="49" t="s">
        <v>575</v>
      </c>
      <c r="F92" s="1"/>
      <c r="G92" s="1"/>
      <c r="H92" s="40"/>
      <c r="I92" s="1"/>
      <c r="J92" s="40"/>
      <c r="K92" s="1"/>
      <c r="L92" s="1"/>
      <c r="M92" s="12"/>
      <c r="N92" s="2"/>
      <c r="O92" s="2"/>
      <c r="P92" s="2"/>
      <c r="Q92" s="2"/>
    </row>
    <row r="93">
      <c r="A93" s="9"/>
      <c r="B93" s="48" t="s">
        <v>52</v>
      </c>
      <c r="C93" s="1"/>
      <c r="D93" s="1"/>
      <c r="E93" s="49" t="s">
        <v>576</v>
      </c>
      <c r="F93" s="1"/>
      <c r="G93" s="1"/>
      <c r="H93" s="40"/>
      <c r="I93" s="1"/>
      <c r="J93" s="40"/>
      <c r="K93" s="1"/>
      <c r="L93" s="1"/>
      <c r="M93" s="12"/>
      <c r="N93" s="2"/>
      <c r="O93" s="2"/>
      <c r="P93" s="2"/>
      <c r="Q93" s="2"/>
    </row>
    <row r="94" thickBot="1">
      <c r="A94" s="9"/>
      <c r="B94" s="50" t="s">
        <v>54</v>
      </c>
      <c r="C94" s="51"/>
      <c r="D94" s="51"/>
      <c r="E94" s="52" t="s">
        <v>55</v>
      </c>
      <c r="F94" s="51"/>
      <c r="G94" s="51"/>
      <c r="H94" s="53"/>
      <c r="I94" s="51"/>
      <c r="J94" s="53"/>
      <c r="K94" s="51"/>
      <c r="L94" s="51"/>
      <c r="M94" s="12"/>
      <c r="N94" s="2"/>
      <c r="O94" s="2"/>
      <c r="P94" s="2"/>
      <c r="Q94" s="2"/>
    </row>
    <row r="95" thickTop="1">
      <c r="A95" s="9"/>
      <c r="B95" s="41">
        <v>10</v>
      </c>
      <c r="C95" s="42" t="s">
        <v>577</v>
      </c>
      <c r="D95" s="42" t="s">
        <v>103</v>
      </c>
      <c r="E95" s="42" t="s">
        <v>578</v>
      </c>
      <c r="F95" s="42" t="s">
        <v>3</v>
      </c>
      <c r="G95" s="43" t="s">
        <v>150</v>
      </c>
      <c r="H95" s="54">
        <v>7.6399999999999997</v>
      </c>
      <c r="I95" s="55">
        <f>ROUND(0,2)</f>
        <v>0</v>
      </c>
      <c r="J95" s="56">
        <f>ROUND(I95*H95,2)</f>
        <v>0</v>
      </c>
      <c r="K95" s="57">
        <v>0.20999999999999999</v>
      </c>
      <c r="L95" s="58">
        <f>IF(ISNUMBER(K95),ROUND(J95*(K95+1),2),0)</f>
        <v>0</v>
      </c>
      <c r="M95" s="12"/>
      <c r="N95" s="2"/>
      <c r="O95" s="2"/>
      <c r="P95" s="2"/>
      <c r="Q95" s="33">
        <f>IF(ISNUMBER(K95),IF(H95&gt;0,IF(I95&gt;0,J95,0),0),0)</f>
        <v>0</v>
      </c>
      <c r="R95" s="27">
        <f>IF(ISNUMBER(K95)=FALSE,J95,0)</f>
        <v>0</v>
      </c>
    </row>
    <row r="96">
      <c r="A96" s="9"/>
      <c r="B96" s="48" t="s">
        <v>48</v>
      </c>
      <c r="C96" s="1"/>
      <c r="D96" s="1"/>
      <c r="E96" s="49" t="s">
        <v>579</v>
      </c>
      <c r="F96" s="1"/>
      <c r="G96" s="1"/>
      <c r="H96" s="40"/>
      <c r="I96" s="1"/>
      <c r="J96" s="40"/>
      <c r="K96" s="1"/>
      <c r="L96" s="1"/>
      <c r="M96" s="12"/>
      <c r="N96" s="2"/>
      <c r="O96" s="2"/>
      <c r="P96" s="2"/>
      <c r="Q96" s="2"/>
    </row>
    <row r="97">
      <c r="A97" s="9"/>
      <c r="B97" s="48" t="s">
        <v>50</v>
      </c>
      <c r="C97" s="1"/>
      <c r="D97" s="1"/>
      <c r="E97" s="49" t="s">
        <v>580</v>
      </c>
      <c r="F97" s="1"/>
      <c r="G97" s="1"/>
      <c r="H97" s="40"/>
      <c r="I97" s="1"/>
      <c r="J97" s="40"/>
      <c r="K97" s="1"/>
      <c r="L97" s="1"/>
      <c r="M97" s="12"/>
      <c r="N97" s="2"/>
      <c r="O97" s="2"/>
      <c r="P97" s="2"/>
      <c r="Q97" s="2"/>
    </row>
    <row r="98">
      <c r="A98" s="9"/>
      <c r="B98" s="48" t="s">
        <v>52</v>
      </c>
      <c r="C98" s="1"/>
      <c r="D98" s="1"/>
      <c r="E98" s="49" t="s">
        <v>576</v>
      </c>
      <c r="F98" s="1"/>
      <c r="G98" s="1"/>
      <c r="H98" s="40"/>
      <c r="I98" s="1"/>
      <c r="J98" s="40"/>
      <c r="K98" s="1"/>
      <c r="L98" s="1"/>
      <c r="M98" s="12"/>
      <c r="N98" s="2"/>
      <c r="O98" s="2"/>
      <c r="P98" s="2"/>
      <c r="Q98" s="2"/>
    </row>
    <row r="99" thickBot="1">
      <c r="A99" s="9"/>
      <c r="B99" s="50" t="s">
        <v>54</v>
      </c>
      <c r="C99" s="51"/>
      <c r="D99" s="51"/>
      <c r="E99" s="52" t="s">
        <v>55</v>
      </c>
      <c r="F99" s="51"/>
      <c r="G99" s="51"/>
      <c r="H99" s="53"/>
      <c r="I99" s="51"/>
      <c r="J99" s="53"/>
      <c r="K99" s="51"/>
      <c r="L99" s="51"/>
      <c r="M99" s="12"/>
      <c r="N99" s="2"/>
      <c r="O99" s="2"/>
      <c r="P99" s="2"/>
      <c r="Q99" s="2"/>
    </row>
    <row r="100" thickTop="1">
      <c r="A100" s="9"/>
      <c r="B100" s="41">
        <v>11</v>
      </c>
      <c r="C100" s="42" t="s">
        <v>581</v>
      </c>
      <c r="D100" s="42" t="s">
        <v>3</v>
      </c>
      <c r="E100" s="42" t="s">
        <v>582</v>
      </c>
      <c r="F100" s="42" t="s">
        <v>3</v>
      </c>
      <c r="G100" s="43" t="s">
        <v>150</v>
      </c>
      <c r="H100" s="54">
        <v>5.6399999999999997</v>
      </c>
      <c r="I100" s="55">
        <f>ROUND(0,2)</f>
        <v>0</v>
      </c>
      <c r="J100" s="56">
        <f>ROUND(I100*H100,2)</f>
        <v>0</v>
      </c>
      <c r="K100" s="57">
        <v>0.20999999999999999</v>
      </c>
      <c r="L100" s="58">
        <f>IF(ISNUMBER(K100),ROUND(J100*(K100+1),2),0)</f>
        <v>0</v>
      </c>
      <c r="M100" s="12"/>
      <c r="N100" s="2"/>
      <c r="O100" s="2"/>
      <c r="P100" s="2"/>
      <c r="Q100" s="33">
        <f>IF(ISNUMBER(K100),IF(H100&gt;0,IF(I100&gt;0,J100,0),0),0)</f>
        <v>0</v>
      </c>
      <c r="R100" s="27">
        <f>IF(ISNUMBER(K100)=FALSE,J100,0)</f>
        <v>0</v>
      </c>
    </row>
    <row r="101">
      <c r="A101" s="9"/>
      <c r="B101" s="48" t="s">
        <v>48</v>
      </c>
      <c r="C101" s="1"/>
      <c r="D101" s="1"/>
      <c r="E101" s="49" t="s">
        <v>583</v>
      </c>
      <c r="F101" s="1"/>
      <c r="G101" s="1"/>
      <c r="H101" s="40"/>
      <c r="I101" s="1"/>
      <c r="J101" s="40"/>
      <c r="K101" s="1"/>
      <c r="L101" s="1"/>
      <c r="M101" s="12"/>
      <c r="N101" s="2"/>
      <c r="O101" s="2"/>
      <c r="P101" s="2"/>
      <c r="Q101" s="2"/>
    </row>
    <row r="102">
      <c r="A102" s="9"/>
      <c r="B102" s="48" t="s">
        <v>50</v>
      </c>
      <c r="C102" s="1"/>
      <c r="D102" s="1"/>
      <c r="E102" s="49" t="s">
        <v>584</v>
      </c>
      <c r="F102" s="1"/>
      <c r="G102" s="1"/>
      <c r="H102" s="40"/>
      <c r="I102" s="1"/>
      <c r="J102" s="40"/>
      <c r="K102" s="1"/>
      <c r="L102" s="1"/>
      <c r="M102" s="12"/>
      <c r="N102" s="2"/>
      <c r="O102" s="2"/>
      <c r="P102" s="2"/>
      <c r="Q102" s="2"/>
    </row>
    <row r="103">
      <c r="A103" s="9"/>
      <c r="B103" s="48" t="s">
        <v>52</v>
      </c>
      <c r="C103" s="1"/>
      <c r="D103" s="1"/>
      <c r="E103" s="49" t="s">
        <v>576</v>
      </c>
      <c r="F103" s="1"/>
      <c r="G103" s="1"/>
      <c r="H103" s="40"/>
      <c r="I103" s="1"/>
      <c r="J103" s="40"/>
      <c r="K103" s="1"/>
      <c r="L103" s="1"/>
      <c r="M103" s="12"/>
      <c r="N103" s="2"/>
      <c r="O103" s="2"/>
      <c r="P103" s="2"/>
      <c r="Q103" s="2"/>
    </row>
    <row r="104" thickBot="1">
      <c r="A104" s="9"/>
      <c r="B104" s="50" t="s">
        <v>54</v>
      </c>
      <c r="C104" s="51"/>
      <c r="D104" s="51"/>
      <c r="E104" s="52" t="s">
        <v>55</v>
      </c>
      <c r="F104" s="51"/>
      <c r="G104" s="51"/>
      <c r="H104" s="53"/>
      <c r="I104" s="51"/>
      <c r="J104" s="53"/>
      <c r="K104" s="51"/>
      <c r="L104" s="51"/>
      <c r="M104" s="12"/>
      <c r="N104" s="2"/>
      <c r="O104" s="2"/>
      <c r="P104" s="2"/>
      <c r="Q104" s="2"/>
    </row>
    <row r="105" thickTop="1">
      <c r="A105" s="9"/>
      <c r="B105" s="41">
        <v>12</v>
      </c>
      <c r="C105" s="42" t="s">
        <v>585</v>
      </c>
      <c r="D105" s="42" t="s">
        <v>3</v>
      </c>
      <c r="E105" s="42" t="s">
        <v>586</v>
      </c>
      <c r="F105" s="42" t="s">
        <v>3</v>
      </c>
      <c r="G105" s="43" t="s">
        <v>105</v>
      </c>
      <c r="H105" s="54">
        <v>1.1279999999999999</v>
      </c>
      <c r="I105" s="55">
        <f>ROUND(0,2)</f>
        <v>0</v>
      </c>
      <c r="J105" s="56">
        <f>ROUND(I105*H105,2)</f>
        <v>0</v>
      </c>
      <c r="K105" s="57">
        <v>0.20999999999999999</v>
      </c>
      <c r="L105" s="58">
        <f>IF(ISNUMBER(K105),ROUND(J105*(K105+1),2),0)</f>
        <v>0</v>
      </c>
      <c r="M105" s="12"/>
      <c r="N105" s="2"/>
      <c r="O105" s="2"/>
      <c r="P105" s="2"/>
      <c r="Q105" s="33">
        <f>IF(ISNUMBER(K105),IF(H105&gt;0,IF(I105&gt;0,J105,0),0),0)</f>
        <v>0</v>
      </c>
      <c r="R105" s="27">
        <f>IF(ISNUMBER(K105)=FALSE,J105,0)</f>
        <v>0</v>
      </c>
    </row>
    <row r="106">
      <c r="A106" s="9"/>
      <c r="B106" s="48" t="s">
        <v>48</v>
      </c>
      <c r="C106" s="1"/>
      <c r="D106" s="1"/>
      <c r="E106" s="49" t="s">
        <v>587</v>
      </c>
      <c r="F106" s="1"/>
      <c r="G106" s="1"/>
      <c r="H106" s="40"/>
      <c r="I106" s="1"/>
      <c r="J106" s="40"/>
      <c r="K106" s="1"/>
      <c r="L106" s="1"/>
      <c r="M106" s="12"/>
      <c r="N106" s="2"/>
      <c r="O106" s="2"/>
      <c r="P106" s="2"/>
      <c r="Q106" s="2"/>
    </row>
    <row r="107">
      <c r="A107" s="9"/>
      <c r="B107" s="48" t="s">
        <v>50</v>
      </c>
      <c r="C107" s="1"/>
      <c r="D107" s="1"/>
      <c r="E107" s="49" t="s">
        <v>588</v>
      </c>
      <c r="F107" s="1"/>
      <c r="G107" s="1"/>
      <c r="H107" s="40"/>
      <c r="I107" s="1"/>
      <c r="J107" s="40"/>
      <c r="K107" s="1"/>
      <c r="L107" s="1"/>
      <c r="M107" s="12"/>
      <c r="N107" s="2"/>
      <c r="O107" s="2"/>
      <c r="P107" s="2"/>
      <c r="Q107" s="2"/>
    </row>
    <row r="108">
      <c r="A108" s="9"/>
      <c r="B108" s="48" t="s">
        <v>52</v>
      </c>
      <c r="C108" s="1"/>
      <c r="D108" s="1"/>
      <c r="E108" s="49" t="s">
        <v>589</v>
      </c>
      <c r="F108" s="1"/>
      <c r="G108" s="1"/>
      <c r="H108" s="40"/>
      <c r="I108" s="1"/>
      <c r="J108" s="40"/>
      <c r="K108" s="1"/>
      <c r="L108" s="1"/>
      <c r="M108" s="12"/>
      <c r="N108" s="2"/>
      <c r="O108" s="2"/>
      <c r="P108" s="2"/>
      <c r="Q108" s="2"/>
    </row>
    <row r="109" thickBot="1">
      <c r="A109" s="9"/>
      <c r="B109" s="50" t="s">
        <v>54</v>
      </c>
      <c r="C109" s="51"/>
      <c r="D109" s="51"/>
      <c r="E109" s="52" t="s">
        <v>55</v>
      </c>
      <c r="F109" s="51"/>
      <c r="G109" s="51"/>
      <c r="H109" s="53"/>
      <c r="I109" s="51"/>
      <c r="J109" s="53"/>
      <c r="K109" s="51"/>
      <c r="L109" s="51"/>
      <c r="M109" s="12"/>
      <c r="N109" s="2"/>
      <c r="O109" s="2"/>
      <c r="P109" s="2"/>
      <c r="Q109" s="2"/>
    </row>
    <row r="110" thickTop="1" thickBot="1" ht="25" customHeight="1">
      <c r="A110" s="9"/>
      <c r="B110" s="1"/>
      <c r="C110" s="59">
        <v>2</v>
      </c>
      <c r="D110" s="1"/>
      <c r="E110" s="59" t="s">
        <v>155</v>
      </c>
      <c r="F110" s="1"/>
      <c r="G110" s="60" t="s">
        <v>93</v>
      </c>
      <c r="H110" s="61">
        <f>J60+J65+J70+J75+J80+J85+J90+J95+J100+J105</f>
        <v>0</v>
      </c>
      <c r="I110" s="60" t="s">
        <v>94</v>
      </c>
      <c r="J110" s="62">
        <f>(L110-H110)</f>
        <v>0</v>
      </c>
      <c r="K110" s="60" t="s">
        <v>95</v>
      </c>
      <c r="L110" s="63">
        <f>L60+L65+L70+L75+L80+L85+L90+L95+L100+L105</f>
        <v>0</v>
      </c>
      <c r="M110" s="12"/>
      <c r="N110" s="2"/>
      <c r="O110" s="2"/>
      <c r="P110" s="2"/>
      <c r="Q110" s="33">
        <f>0+Q60+Q65+Q70+Q75+Q80+Q85+Q90+Q95+Q100+Q105</f>
        <v>0</v>
      </c>
      <c r="R110" s="27">
        <f>0+R60+R65+R70+R75+R80+R85+R90+R95+R100+R105</f>
        <v>0</v>
      </c>
      <c r="S110" s="64">
        <f>Q110*(1+J110)+R110</f>
        <v>0</v>
      </c>
    </row>
    <row r="111" thickTop="1" thickBot="1" ht="25" customHeight="1">
      <c r="A111" s="9"/>
      <c r="B111" s="65"/>
      <c r="C111" s="65"/>
      <c r="D111" s="65"/>
      <c r="E111" s="65"/>
      <c r="F111" s="65"/>
      <c r="G111" s="66" t="s">
        <v>96</v>
      </c>
      <c r="H111" s="67">
        <f>J60+J65+J70+J75+J80+J85+J90+J95+J100+J105</f>
        <v>0</v>
      </c>
      <c r="I111" s="66" t="s">
        <v>97</v>
      </c>
      <c r="J111" s="68">
        <f>0+J110</f>
        <v>0</v>
      </c>
      <c r="K111" s="66" t="s">
        <v>98</v>
      </c>
      <c r="L111" s="69">
        <f>L60+L65+L70+L75+L80+L85+L90+L95+L100+L105</f>
        <v>0</v>
      </c>
      <c r="M111" s="12"/>
      <c r="N111" s="2"/>
      <c r="O111" s="2"/>
      <c r="P111" s="2"/>
      <c r="Q111" s="2"/>
    </row>
    <row r="112" ht="40" customHeight="1">
      <c r="A112" s="9"/>
      <c r="B112" s="73" t="s">
        <v>479</v>
      </c>
      <c r="C112" s="1"/>
      <c r="D112" s="1"/>
      <c r="E112" s="1"/>
      <c r="F112" s="1"/>
      <c r="G112" s="1"/>
      <c r="H112" s="40"/>
      <c r="I112" s="1"/>
      <c r="J112" s="40"/>
      <c r="K112" s="1"/>
      <c r="L112" s="1"/>
      <c r="M112" s="12"/>
      <c r="N112" s="2"/>
      <c r="O112" s="2"/>
      <c r="P112" s="2"/>
      <c r="Q112" s="2"/>
    </row>
    <row r="113">
      <c r="A113" s="9"/>
      <c r="B113" s="41" t="s">
        <v>3</v>
      </c>
      <c r="C113" s="42" t="s">
        <v>590</v>
      </c>
      <c r="D113" s="42" t="s">
        <v>3</v>
      </c>
      <c r="E113" s="42" t="s">
        <v>591</v>
      </c>
      <c r="F113" s="42" t="s">
        <v>3</v>
      </c>
      <c r="G113" s="43" t="s">
        <v>592</v>
      </c>
      <c r="H113" s="44">
        <v>288</v>
      </c>
      <c r="I113" s="25">
        <f>ROUND(0,2)</f>
        <v>0</v>
      </c>
      <c r="J113" s="45">
        <f>ROUND(I113*H113,2)</f>
        <v>0</v>
      </c>
      <c r="K113" s="46">
        <v>0.20999999999999999</v>
      </c>
      <c r="L113" s="47">
        <f>IF(ISNUMBER(K113),ROUND(J113*(K113+1),2),0)</f>
        <v>0</v>
      </c>
      <c r="M113" s="12"/>
      <c r="N113" s="2"/>
      <c r="O113" s="2"/>
      <c r="P113" s="2"/>
      <c r="Q113" s="33">
        <f>IF(ISNUMBER(K113),IF(H113&gt;0,IF(I113&gt;0,J113,0),0),0)</f>
        <v>0</v>
      </c>
      <c r="R113" s="27">
        <f>IF(ISNUMBER(K113)=FALSE,J113,0)</f>
        <v>0</v>
      </c>
    </row>
    <row r="114">
      <c r="A114" s="9"/>
      <c r="B114" s="48" t="s">
        <v>48</v>
      </c>
      <c r="C114" s="1"/>
      <c r="D114" s="1"/>
      <c r="E114" s="49" t="s">
        <v>3</v>
      </c>
      <c r="F114" s="1"/>
      <c r="G114" s="1"/>
      <c r="H114" s="40"/>
      <c r="I114" s="1"/>
      <c r="J114" s="40"/>
      <c r="K114" s="1"/>
      <c r="L114" s="1"/>
      <c r="M114" s="12"/>
      <c r="N114" s="2"/>
      <c r="O114" s="2"/>
      <c r="P114" s="2"/>
      <c r="Q114" s="2"/>
    </row>
    <row r="115">
      <c r="A115" s="9"/>
      <c r="B115" s="48" t="s">
        <v>50</v>
      </c>
      <c r="C115" s="1"/>
      <c r="D115" s="1"/>
      <c r="E115" s="49" t="s">
        <v>593</v>
      </c>
      <c r="F115" s="1"/>
      <c r="G115" s="1"/>
      <c r="H115" s="40"/>
      <c r="I115" s="1"/>
      <c r="J115" s="40"/>
      <c r="K115" s="1"/>
      <c r="L115" s="1"/>
      <c r="M115" s="12"/>
      <c r="N115" s="2"/>
      <c r="O115" s="2"/>
      <c r="P115" s="2"/>
      <c r="Q115" s="2"/>
    </row>
    <row r="116">
      <c r="A116" s="9"/>
      <c r="B116" s="48" t="s">
        <v>52</v>
      </c>
      <c r="C116" s="1"/>
      <c r="D116" s="1"/>
      <c r="E116" s="49" t="s">
        <v>594</v>
      </c>
      <c r="F116" s="1"/>
      <c r="G116" s="1"/>
      <c r="H116" s="40"/>
      <c r="I116" s="1"/>
      <c r="J116" s="40"/>
      <c r="K116" s="1"/>
      <c r="L116" s="1"/>
      <c r="M116" s="12"/>
      <c r="N116" s="2"/>
      <c r="O116" s="2"/>
      <c r="P116" s="2"/>
      <c r="Q116" s="2"/>
    </row>
    <row r="117" thickBot="1">
      <c r="A117" s="9"/>
      <c r="B117" s="50" t="s">
        <v>54</v>
      </c>
      <c r="C117" s="51"/>
      <c r="D117" s="51"/>
      <c r="E117" s="52" t="s">
        <v>55</v>
      </c>
      <c r="F117" s="51"/>
      <c r="G117" s="51"/>
      <c r="H117" s="53"/>
      <c r="I117" s="51"/>
      <c r="J117" s="53"/>
      <c r="K117" s="51"/>
      <c r="L117" s="51"/>
      <c r="M117" s="12"/>
      <c r="N117" s="2"/>
      <c r="O117" s="2"/>
      <c r="P117" s="2"/>
      <c r="Q117" s="2"/>
    </row>
    <row r="118" thickTop="1">
      <c r="A118" s="9"/>
      <c r="B118" s="41">
        <v>13</v>
      </c>
      <c r="C118" s="42" t="s">
        <v>595</v>
      </c>
      <c r="D118" s="42" t="s">
        <v>3</v>
      </c>
      <c r="E118" s="42" t="s">
        <v>596</v>
      </c>
      <c r="F118" s="42" t="s">
        <v>3</v>
      </c>
      <c r="G118" s="43" t="s">
        <v>150</v>
      </c>
      <c r="H118" s="54">
        <v>13.6</v>
      </c>
      <c r="I118" s="55">
        <f>ROUND(0,2)</f>
        <v>0</v>
      </c>
      <c r="J118" s="56">
        <f>ROUND(I118*H118,2)</f>
        <v>0</v>
      </c>
      <c r="K118" s="57">
        <v>0.20999999999999999</v>
      </c>
      <c r="L118" s="58">
        <f>IF(ISNUMBER(K118),ROUND(J118*(K118+1),2),0)</f>
        <v>0</v>
      </c>
      <c r="M118" s="12"/>
      <c r="N118" s="2"/>
      <c r="O118" s="2"/>
      <c r="P118" s="2"/>
      <c r="Q118" s="33">
        <f>IF(ISNUMBER(K118),IF(H118&gt;0,IF(I118&gt;0,J118,0),0),0)</f>
        <v>0</v>
      </c>
      <c r="R118" s="27">
        <f>IF(ISNUMBER(K118)=FALSE,J118,0)</f>
        <v>0</v>
      </c>
    </row>
    <row r="119">
      <c r="A119" s="9"/>
      <c r="B119" s="48" t="s">
        <v>48</v>
      </c>
      <c r="C119" s="1"/>
      <c r="D119" s="1"/>
      <c r="E119" s="49" t="s">
        <v>597</v>
      </c>
      <c r="F119" s="1"/>
      <c r="G119" s="1"/>
      <c r="H119" s="40"/>
      <c r="I119" s="1"/>
      <c r="J119" s="40"/>
      <c r="K119" s="1"/>
      <c r="L119" s="1"/>
      <c r="M119" s="12"/>
      <c r="N119" s="2"/>
      <c r="O119" s="2"/>
      <c r="P119" s="2"/>
      <c r="Q119" s="2"/>
    </row>
    <row r="120">
      <c r="A120" s="9"/>
      <c r="B120" s="48" t="s">
        <v>50</v>
      </c>
      <c r="C120" s="1"/>
      <c r="D120" s="1"/>
      <c r="E120" s="49" t="s">
        <v>598</v>
      </c>
      <c r="F120" s="1"/>
      <c r="G120" s="1"/>
      <c r="H120" s="40"/>
      <c r="I120" s="1"/>
      <c r="J120" s="40"/>
      <c r="K120" s="1"/>
      <c r="L120" s="1"/>
      <c r="M120" s="12"/>
      <c r="N120" s="2"/>
      <c r="O120" s="2"/>
      <c r="P120" s="2"/>
      <c r="Q120" s="2"/>
    </row>
    <row r="121">
      <c r="A121" s="9"/>
      <c r="B121" s="48" t="s">
        <v>52</v>
      </c>
      <c r="C121" s="1"/>
      <c r="D121" s="1"/>
      <c r="E121" s="49" t="s">
        <v>599</v>
      </c>
      <c r="F121" s="1"/>
      <c r="G121" s="1"/>
      <c r="H121" s="40"/>
      <c r="I121" s="1"/>
      <c r="J121" s="40"/>
      <c r="K121" s="1"/>
      <c r="L121" s="1"/>
      <c r="M121" s="12"/>
      <c r="N121" s="2"/>
      <c r="O121" s="2"/>
      <c r="P121" s="2"/>
      <c r="Q121" s="2"/>
    </row>
    <row r="122" thickBot="1">
      <c r="A122" s="9"/>
      <c r="B122" s="50" t="s">
        <v>54</v>
      </c>
      <c r="C122" s="51"/>
      <c r="D122" s="51"/>
      <c r="E122" s="52" t="s">
        <v>55</v>
      </c>
      <c r="F122" s="51"/>
      <c r="G122" s="51"/>
      <c r="H122" s="53"/>
      <c r="I122" s="51"/>
      <c r="J122" s="53"/>
      <c r="K122" s="51"/>
      <c r="L122" s="51"/>
      <c r="M122" s="12"/>
      <c r="N122" s="2"/>
      <c r="O122" s="2"/>
      <c r="P122" s="2"/>
      <c r="Q122" s="2"/>
    </row>
    <row r="123" thickTop="1">
      <c r="A123" s="9"/>
      <c r="B123" s="41">
        <v>14</v>
      </c>
      <c r="C123" s="42" t="s">
        <v>600</v>
      </c>
      <c r="D123" s="42" t="s">
        <v>3</v>
      </c>
      <c r="E123" s="42" t="s">
        <v>601</v>
      </c>
      <c r="F123" s="42" t="s">
        <v>3</v>
      </c>
      <c r="G123" s="43" t="s">
        <v>105</v>
      </c>
      <c r="H123" s="54">
        <v>3.1280000000000001</v>
      </c>
      <c r="I123" s="55">
        <f>ROUND(0,2)</f>
        <v>0</v>
      </c>
      <c r="J123" s="56">
        <f>ROUND(I123*H123,2)</f>
        <v>0</v>
      </c>
      <c r="K123" s="57">
        <v>0.20999999999999999</v>
      </c>
      <c r="L123" s="58">
        <f>IF(ISNUMBER(K123),ROUND(J123*(K123+1),2),0)</f>
        <v>0</v>
      </c>
      <c r="M123" s="12"/>
      <c r="N123" s="2"/>
      <c r="O123" s="2"/>
      <c r="P123" s="2"/>
      <c r="Q123" s="33">
        <f>IF(ISNUMBER(K123),IF(H123&gt;0,IF(I123&gt;0,J123,0),0),0)</f>
        <v>0</v>
      </c>
      <c r="R123" s="27">
        <f>IF(ISNUMBER(K123)=FALSE,J123,0)</f>
        <v>0</v>
      </c>
    </row>
    <row r="124">
      <c r="A124" s="9"/>
      <c r="B124" s="48" t="s">
        <v>48</v>
      </c>
      <c r="C124" s="1"/>
      <c r="D124" s="1"/>
      <c r="E124" s="49" t="s">
        <v>3</v>
      </c>
      <c r="F124" s="1"/>
      <c r="G124" s="1"/>
      <c r="H124" s="40"/>
      <c r="I124" s="1"/>
      <c r="J124" s="40"/>
      <c r="K124" s="1"/>
      <c r="L124" s="1"/>
      <c r="M124" s="12"/>
      <c r="N124" s="2"/>
      <c r="O124" s="2"/>
      <c r="P124" s="2"/>
      <c r="Q124" s="2"/>
    </row>
    <row r="125">
      <c r="A125" s="9"/>
      <c r="B125" s="48" t="s">
        <v>50</v>
      </c>
      <c r="C125" s="1"/>
      <c r="D125" s="1"/>
      <c r="E125" s="49" t="s">
        <v>602</v>
      </c>
      <c r="F125" s="1"/>
      <c r="G125" s="1"/>
      <c r="H125" s="40"/>
      <c r="I125" s="1"/>
      <c r="J125" s="40"/>
      <c r="K125" s="1"/>
      <c r="L125" s="1"/>
      <c r="M125" s="12"/>
      <c r="N125" s="2"/>
      <c r="O125" s="2"/>
      <c r="P125" s="2"/>
      <c r="Q125" s="2"/>
    </row>
    <row r="126">
      <c r="A126" s="9"/>
      <c r="B126" s="48" t="s">
        <v>52</v>
      </c>
      <c r="C126" s="1"/>
      <c r="D126" s="1"/>
      <c r="E126" s="49" t="s">
        <v>603</v>
      </c>
      <c r="F126" s="1"/>
      <c r="G126" s="1"/>
      <c r="H126" s="40"/>
      <c r="I126" s="1"/>
      <c r="J126" s="40"/>
      <c r="K126" s="1"/>
      <c r="L126" s="1"/>
      <c r="M126" s="12"/>
      <c r="N126" s="2"/>
      <c r="O126" s="2"/>
      <c r="P126" s="2"/>
      <c r="Q126" s="2"/>
    </row>
    <row r="127" thickBot="1">
      <c r="A127" s="9"/>
      <c r="B127" s="50" t="s">
        <v>54</v>
      </c>
      <c r="C127" s="51"/>
      <c r="D127" s="51"/>
      <c r="E127" s="52" t="s">
        <v>55</v>
      </c>
      <c r="F127" s="51"/>
      <c r="G127" s="51"/>
      <c r="H127" s="53"/>
      <c r="I127" s="51"/>
      <c r="J127" s="53"/>
      <c r="K127" s="51"/>
      <c r="L127" s="51"/>
      <c r="M127" s="12"/>
      <c r="N127" s="2"/>
      <c r="O127" s="2"/>
      <c r="P127" s="2"/>
      <c r="Q127" s="2"/>
    </row>
    <row r="128" thickTop="1">
      <c r="A128" s="9"/>
      <c r="B128" s="41">
        <v>15</v>
      </c>
      <c r="C128" s="42" t="s">
        <v>604</v>
      </c>
      <c r="D128" s="42" t="s">
        <v>3</v>
      </c>
      <c r="E128" s="42" t="s">
        <v>605</v>
      </c>
      <c r="F128" s="42" t="s">
        <v>3</v>
      </c>
      <c r="G128" s="43" t="s">
        <v>150</v>
      </c>
      <c r="H128" s="54">
        <v>25.649999999999999</v>
      </c>
      <c r="I128" s="55">
        <f>ROUND(0,2)</f>
        <v>0</v>
      </c>
      <c r="J128" s="56">
        <f>ROUND(I128*H128,2)</f>
        <v>0</v>
      </c>
      <c r="K128" s="57">
        <v>0.20999999999999999</v>
      </c>
      <c r="L128" s="58">
        <f>IF(ISNUMBER(K128),ROUND(J128*(K128+1),2),0)</f>
        <v>0</v>
      </c>
      <c r="M128" s="12"/>
      <c r="N128" s="2"/>
      <c r="O128" s="2"/>
      <c r="P128" s="2"/>
      <c r="Q128" s="33">
        <f>IF(ISNUMBER(K128),IF(H128&gt;0,IF(I128&gt;0,J128,0),0),0)</f>
        <v>0</v>
      </c>
      <c r="R128" s="27">
        <f>IF(ISNUMBER(K128)=FALSE,J128,0)</f>
        <v>0</v>
      </c>
    </row>
    <row r="129">
      <c r="A129" s="9"/>
      <c r="B129" s="48" t="s">
        <v>48</v>
      </c>
      <c r="C129" s="1"/>
      <c r="D129" s="1"/>
      <c r="E129" s="49" t="s">
        <v>606</v>
      </c>
      <c r="F129" s="1"/>
      <c r="G129" s="1"/>
      <c r="H129" s="40"/>
      <c r="I129" s="1"/>
      <c r="J129" s="40"/>
      <c r="K129" s="1"/>
      <c r="L129" s="1"/>
      <c r="M129" s="12"/>
      <c r="N129" s="2"/>
      <c r="O129" s="2"/>
      <c r="P129" s="2"/>
      <c r="Q129" s="2"/>
    </row>
    <row r="130">
      <c r="A130" s="9"/>
      <c r="B130" s="48" t="s">
        <v>50</v>
      </c>
      <c r="C130" s="1"/>
      <c r="D130" s="1"/>
      <c r="E130" s="49" t="s">
        <v>607</v>
      </c>
      <c r="F130" s="1"/>
      <c r="G130" s="1"/>
      <c r="H130" s="40"/>
      <c r="I130" s="1"/>
      <c r="J130" s="40"/>
      <c r="K130" s="1"/>
      <c r="L130" s="1"/>
      <c r="M130" s="12"/>
      <c r="N130" s="2"/>
      <c r="O130" s="2"/>
      <c r="P130" s="2"/>
      <c r="Q130" s="2"/>
    </row>
    <row r="131">
      <c r="A131" s="9"/>
      <c r="B131" s="48" t="s">
        <v>52</v>
      </c>
      <c r="C131" s="1"/>
      <c r="D131" s="1"/>
      <c r="E131" s="49" t="s">
        <v>260</v>
      </c>
      <c r="F131" s="1"/>
      <c r="G131" s="1"/>
      <c r="H131" s="40"/>
      <c r="I131" s="1"/>
      <c r="J131" s="40"/>
      <c r="K131" s="1"/>
      <c r="L131" s="1"/>
      <c r="M131" s="12"/>
      <c r="N131" s="2"/>
      <c r="O131" s="2"/>
      <c r="P131" s="2"/>
      <c r="Q131" s="2"/>
    </row>
    <row r="132" thickBot="1">
      <c r="A132" s="9"/>
      <c r="B132" s="50" t="s">
        <v>54</v>
      </c>
      <c r="C132" s="51"/>
      <c r="D132" s="51"/>
      <c r="E132" s="52" t="s">
        <v>55</v>
      </c>
      <c r="F132" s="51"/>
      <c r="G132" s="51"/>
      <c r="H132" s="53"/>
      <c r="I132" s="51"/>
      <c r="J132" s="53"/>
      <c r="K132" s="51"/>
      <c r="L132" s="51"/>
      <c r="M132" s="12"/>
      <c r="N132" s="2"/>
      <c r="O132" s="2"/>
      <c r="P132" s="2"/>
      <c r="Q132" s="2"/>
    </row>
    <row r="133" thickTop="1">
      <c r="A133" s="9"/>
      <c r="B133" s="41">
        <v>16</v>
      </c>
      <c r="C133" s="42" t="s">
        <v>608</v>
      </c>
      <c r="D133" s="42" t="s">
        <v>3</v>
      </c>
      <c r="E133" s="42" t="s">
        <v>609</v>
      </c>
      <c r="F133" s="42" t="s">
        <v>3</v>
      </c>
      <c r="G133" s="43" t="s">
        <v>105</v>
      </c>
      <c r="H133" s="54">
        <v>5.1299999999999999</v>
      </c>
      <c r="I133" s="55">
        <f>ROUND(0,2)</f>
        <v>0</v>
      </c>
      <c r="J133" s="56">
        <f>ROUND(I133*H133,2)</f>
        <v>0</v>
      </c>
      <c r="K133" s="57">
        <v>0.20999999999999999</v>
      </c>
      <c r="L133" s="58">
        <f>IF(ISNUMBER(K133),ROUND(J133*(K133+1),2),0)</f>
        <v>0</v>
      </c>
      <c r="M133" s="12"/>
      <c r="N133" s="2"/>
      <c r="O133" s="2"/>
      <c r="P133" s="2"/>
      <c r="Q133" s="33">
        <f>IF(ISNUMBER(K133),IF(H133&gt;0,IF(I133&gt;0,J133,0),0),0)</f>
        <v>0</v>
      </c>
      <c r="R133" s="27">
        <f>IF(ISNUMBER(K133)=FALSE,J133,0)</f>
        <v>0</v>
      </c>
    </row>
    <row r="134">
      <c r="A134" s="9"/>
      <c r="B134" s="48" t="s">
        <v>48</v>
      </c>
      <c r="C134" s="1"/>
      <c r="D134" s="1"/>
      <c r="E134" s="49" t="s">
        <v>3</v>
      </c>
      <c r="F134" s="1"/>
      <c r="G134" s="1"/>
      <c r="H134" s="40"/>
      <c r="I134" s="1"/>
      <c r="J134" s="40"/>
      <c r="K134" s="1"/>
      <c r="L134" s="1"/>
      <c r="M134" s="12"/>
      <c r="N134" s="2"/>
      <c r="O134" s="2"/>
      <c r="P134" s="2"/>
      <c r="Q134" s="2"/>
    </row>
    <row r="135">
      <c r="A135" s="9"/>
      <c r="B135" s="48" t="s">
        <v>50</v>
      </c>
      <c r="C135" s="1"/>
      <c r="D135" s="1"/>
      <c r="E135" s="49" t="s">
        <v>610</v>
      </c>
      <c r="F135" s="1"/>
      <c r="G135" s="1"/>
      <c r="H135" s="40"/>
      <c r="I135" s="1"/>
      <c r="J135" s="40"/>
      <c r="K135" s="1"/>
      <c r="L135" s="1"/>
      <c r="M135" s="12"/>
      <c r="N135" s="2"/>
      <c r="O135" s="2"/>
      <c r="P135" s="2"/>
      <c r="Q135" s="2"/>
    </row>
    <row r="136">
      <c r="A136" s="9"/>
      <c r="B136" s="48" t="s">
        <v>52</v>
      </c>
      <c r="C136" s="1"/>
      <c r="D136" s="1"/>
      <c r="E136" s="49" t="s">
        <v>589</v>
      </c>
      <c r="F136" s="1"/>
      <c r="G136" s="1"/>
      <c r="H136" s="40"/>
      <c r="I136" s="1"/>
      <c r="J136" s="40"/>
      <c r="K136" s="1"/>
      <c r="L136" s="1"/>
      <c r="M136" s="12"/>
      <c r="N136" s="2"/>
      <c r="O136" s="2"/>
      <c r="P136" s="2"/>
      <c r="Q136" s="2"/>
    </row>
    <row r="137" thickBot="1">
      <c r="A137" s="9"/>
      <c r="B137" s="50" t="s">
        <v>54</v>
      </c>
      <c r="C137" s="51"/>
      <c r="D137" s="51"/>
      <c r="E137" s="52" t="s">
        <v>55</v>
      </c>
      <c r="F137" s="51"/>
      <c r="G137" s="51"/>
      <c r="H137" s="53"/>
      <c r="I137" s="51"/>
      <c r="J137" s="53"/>
      <c r="K137" s="51"/>
      <c r="L137" s="51"/>
      <c r="M137" s="12"/>
      <c r="N137" s="2"/>
      <c r="O137" s="2"/>
      <c r="P137" s="2"/>
      <c r="Q137" s="2"/>
    </row>
    <row r="138" thickTop="1" thickBot="1" ht="25" customHeight="1">
      <c r="A138" s="9"/>
      <c r="B138" s="1"/>
      <c r="C138" s="59">
        <v>3</v>
      </c>
      <c r="D138" s="1"/>
      <c r="E138" s="59" t="s">
        <v>456</v>
      </c>
      <c r="F138" s="1"/>
      <c r="G138" s="60" t="s">
        <v>93</v>
      </c>
      <c r="H138" s="61">
        <f>J113+J118+J123+J128+J133</f>
        <v>0</v>
      </c>
      <c r="I138" s="60" t="s">
        <v>94</v>
      </c>
      <c r="J138" s="62">
        <f>(L138-H138)</f>
        <v>0</v>
      </c>
      <c r="K138" s="60" t="s">
        <v>95</v>
      </c>
      <c r="L138" s="63">
        <f>L113+L118+L123+L128+L133</f>
        <v>0</v>
      </c>
      <c r="M138" s="12"/>
      <c r="N138" s="2"/>
      <c r="O138" s="2"/>
      <c r="P138" s="2"/>
      <c r="Q138" s="33">
        <f>0+Q113+Q118+Q123+Q128+Q133</f>
        <v>0</v>
      </c>
      <c r="R138" s="27">
        <f>0+R113+R118+R123+R128+R133</f>
        <v>0</v>
      </c>
      <c r="S138" s="64">
        <f>Q138*(1+J138)+R138</f>
        <v>0</v>
      </c>
    </row>
    <row r="139" thickTop="1" thickBot="1" ht="25" customHeight="1">
      <c r="A139" s="9"/>
      <c r="B139" s="65"/>
      <c r="C139" s="65"/>
      <c r="D139" s="65"/>
      <c r="E139" s="65"/>
      <c r="F139" s="65"/>
      <c r="G139" s="66" t="s">
        <v>96</v>
      </c>
      <c r="H139" s="67">
        <f>J113+J118+J123+J128+J133</f>
        <v>0</v>
      </c>
      <c r="I139" s="66" t="s">
        <v>97</v>
      </c>
      <c r="J139" s="68">
        <f>0+J138</f>
        <v>0</v>
      </c>
      <c r="K139" s="66" t="s">
        <v>98</v>
      </c>
      <c r="L139" s="69">
        <f>L113+L118+L123+L128+L133</f>
        <v>0</v>
      </c>
      <c r="M139" s="12"/>
      <c r="N139" s="2"/>
      <c r="O139" s="2"/>
      <c r="P139" s="2"/>
      <c r="Q139" s="2"/>
    </row>
    <row r="140" ht="40" customHeight="1">
      <c r="A140" s="9"/>
      <c r="B140" s="73" t="s">
        <v>611</v>
      </c>
      <c r="C140" s="1"/>
      <c r="D140" s="1"/>
      <c r="E140" s="1"/>
      <c r="F140" s="1"/>
      <c r="G140" s="1"/>
      <c r="H140" s="40"/>
      <c r="I140" s="1"/>
      <c r="J140" s="40"/>
      <c r="K140" s="1"/>
      <c r="L140" s="1"/>
      <c r="M140" s="12"/>
      <c r="N140" s="2"/>
      <c r="O140" s="2"/>
      <c r="P140" s="2"/>
      <c r="Q140" s="2"/>
    </row>
    <row r="141">
      <c r="A141" s="9"/>
      <c r="B141" s="41" t="s">
        <v>3</v>
      </c>
      <c r="C141" s="42" t="s">
        <v>487</v>
      </c>
      <c r="D141" s="42" t="s">
        <v>3</v>
      </c>
      <c r="E141" s="42" t="s">
        <v>488</v>
      </c>
      <c r="F141" s="42" t="s">
        <v>3</v>
      </c>
      <c r="G141" s="43" t="s">
        <v>150</v>
      </c>
      <c r="H141" s="44">
        <v>18</v>
      </c>
      <c r="I141" s="25">
        <f>ROUND(0,2)</f>
        <v>0</v>
      </c>
      <c r="J141" s="45">
        <f>ROUND(I141*H141,2)</f>
        <v>0</v>
      </c>
      <c r="K141" s="46">
        <v>0.20999999999999999</v>
      </c>
      <c r="L141" s="47">
        <f>IF(ISNUMBER(K141),ROUND(J141*(K141+1),2),0)</f>
        <v>0</v>
      </c>
      <c r="M141" s="12"/>
      <c r="N141" s="2"/>
      <c r="O141" s="2"/>
      <c r="P141" s="2"/>
      <c r="Q141" s="33">
        <f>IF(ISNUMBER(K141),IF(H141&gt;0,IF(I141&gt;0,J141,0),0),0)</f>
        <v>0</v>
      </c>
      <c r="R141" s="27">
        <f>IF(ISNUMBER(K141)=FALSE,J141,0)</f>
        <v>0</v>
      </c>
    </row>
    <row r="142">
      <c r="A142" s="9"/>
      <c r="B142" s="48" t="s">
        <v>48</v>
      </c>
      <c r="C142" s="1"/>
      <c r="D142" s="1"/>
      <c r="E142" s="49" t="s">
        <v>612</v>
      </c>
      <c r="F142" s="1"/>
      <c r="G142" s="1"/>
      <c r="H142" s="40"/>
      <c r="I142" s="1"/>
      <c r="J142" s="40"/>
      <c r="K142" s="1"/>
      <c r="L142" s="1"/>
      <c r="M142" s="12"/>
      <c r="N142" s="2"/>
      <c r="O142" s="2"/>
      <c r="P142" s="2"/>
      <c r="Q142" s="2"/>
    </row>
    <row r="143">
      <c r="A143" s="9"/>
      <c r="B143" s="48" t="s">
        <v>50</v>
      </c>
      <c r="C143" s="1"/>
      <c r="D143" s="1"/>
      <c r="E143" s="49" t="s">
        <v>613</v>
      </c>
      <c r="F143" s="1"/>
      <c r="G143" s="1"/>
      <c r="H143" s="40"/>
      <c r="I143" s="1"/>
      <c r="J143" s="40"/>
      <c r="K143" s="1"/>
      <c r="L143" s="1"/>
      <c r="M143" s="12"/>
      <c r="N143" s="2"/>
      <c r="O143" s="2"/>
      <c r="P143" s="2"/>
      <c r="Q143" s="2"/>
    </row>
    <row r="144">
      <c r="A144" s="9"/>
      <c r="B144" s="48" t="s">
        <v>52</v>
      </c>
      <c r="C144" s="1"/>
      <c r="D144" s="1"/>
      <c r="E144" s="49" t="s">
        <v>614</v>
      </c>
      <c r="F144" s="1"/>
      <c r="G144" s="1"/>
      <c r="H144" s="40"/>
      <c r="I144" s="1"/>
      <c r="J144" s="40"/>
      <c r="K144" s="1"/>
      <c r="L144" s="1"/>
      <c r="M144" s="12"/>
      <c r="N144" s="2"/>
      <c r="O144" s="2"/>
      <c r="P144" s="2"/>
      <c r="Q144" s="2"/>
    </row>
    <row r="145" thickBot="1">
      <c r="A145" s="9"/>
      <c r="B145" s="50" t="s">
        <v>54</v>
      </c>
      <c r="C145" s="51"/>
      <c r="D145" s="51"/>
      <c r="E145" s="52" t="s">
        <v>55</v>
      </c>
      <c r="F145" s="51"/>
      <c r="G145" s="51"/>
      <c r="H145" s="53"/>
      <c r="I145" s="51"/>
      <c r="J145" s="53"/>
      <c r="K145" s="51"/>
      <c r="L145" s="51"/>
      <c r="M145" s="12"/>
      <c r="N145" s="2"/>
      <c r="O145" s="2"/>
      <c r="P145" s="2"/>
      <c r="Q145" s="2"/>
    </row>
    <row r="146" thickTop="1" thickBot="1" ht="25" customHeight="1">
      <c r="A146" s="9"/>
      <c r="B146" s="1"/>
      <c r="C146" s="59">
        <v>4</v>
      </c>
      <c r="D146" s="1"/>
      <c r="E146" s="59" t="s">
        <v>541</v>
      </c>
      <c r="F146" s="1"/>
      <c r="G146" s="60" t="s">
        <v>93</v>
      </c>
      <c r="H146" s="61">
        <f>0+J141</f>
        <v>0</v>
      </c>
      <c r="I146" s="60" t="s">
        <v>94</v>
      </c>
      <c r="J146" s="62">
        <f>(L146-H146)</f>
        <v>0</v>
      </c>
      <c r="K146" s="60" t="s">
        <v>95</v>
      </c>
      <c r="L146" s="63">
        <f>0+L141</f>
        <v>0</v>
      </c>
      <c r="M146" s="12"/>
      <c r="N146" s="2"/>
      <c r="O146" s="2"/>
      <c r="P146" s="2"/>
      <c r="Q146" s="33">
        <f>0+Q141</f>
        <v>0</v>
      </c>
      <c r="R146" s="27">
        <f>0+R141</f>
        <v>0</v>
      </c>
      <c r="S146" s="64">
        <f>Q146*(1+J146)+R146</f>
        <v>0</v>
      </c>
    </row>
    <row r="147" thickTop="1" thickBot="1" ht="25" customHeight="1">
      <c r="A147" s="9"/>
      <c r="B147" s="65"/>
      <c r="C147" s="65"/>
      <c r="D147" s="65"/>
      <c r="E147" s="65"/>
      <c r="F147" s="65"/>
      <c r="G147" s="66" t="s">
        <v>96</v>
      </c>
      <c r="H147" s="67">
        <f>0+J141</f>
        <v>0</v>
      </c>
      <c r="I147" s="66" t="s">
        <v>97</v>
      </c>
      <c r="J147" s="68">
        <f>0+J146</f>
        <v>0</v>
      </c>
      <c r="K147" s="66" t="s">
        <v>98</v>
      </c>
      <c r="L147" s="69">
        <f>0+L141</f>
        <v>0</v>
      </c>
      <c r="M147" s="12"/>
      <c r="N147" s="2"/>
      <c r="O147" s="2"/>
      <c r="P147" s="2"/>
      <c r="Q147" s="2"/>
    </row>
    <row r="148" ht="40" customHeight="1">
      <c r="A148" s="9"/>
      <c r="B148" s="73" t="s">
        <v>615</v>
      </c>
      <c r="C148" s="1"/>
      <c r="D148" s="1"/>
      <c r="E148" s="1"/>
      <c r="F148" s="1"/>
      <c r="G148" s="1"/>
      <c r="H148" s="40"/>
      <c r="I148" s="1"/>
      <c r="J148" s="40"/>
      <c r="K148" s="1"/>
      <c r="L148" s="1"/>
      <c r="M148" s="12"/>
      <c r="N148" s="2"/>
      <c r="O148" s="2"/>
      <c r="P148" s="2"/>
      <c r="Q148" s="2"/>
    </row>
    <row r="149">
      <c r="A149" s="9"/>
      <c r="B149" s="41">
        <v>17</v>
      </c>
      <c r="C149" s="42" t="s">
        <v>616</v>
      </c>
      <c r="D149" s="42" t="s">
        <v>3</v>
      </c>
      <c r="E149" s="42" t="s">
        <v>617</v>
      </c>
      <c r="F149" s="42" t="s">
        <v>3</v>
      </c>
      <c r="G149" s="43" t="s">
        <v>112</v>
      </c>
      <c r="H149" s="44">
        <v>28.050000000000001</v>
      </c>
      <c r="I149" s="25">
        <f>ROUND(0,2)</f>
        <v>0</v>
      </c>
      <c r="J149" s="45">
        <f>ROUND(I149*H149,2)</f>
        <v>0</v>
      </c>
      <c r="K149" s="46">
        <v>0.20999999999999999</v>
      </c>
      <c r="L149" s="47">
        <f>IF(ISNUMBER(K149),ROUND(J149*(K149+1),2),0)</f>
        <v>0</v>
      </c>
      <c r="M149" s="12"/>
      <c r="N149" s="2"/>
      <c r="O149" s="2"/>
      <c r="P149" s="2"/>
      <c r="Q149" s="33">
        <f>IF(ISNUMBER(K149),IF(H149&gt;0,IF(I149&gt;0,J149,0),0),0)</f>
        <v>0</v>
      </c>
      <c r="R149" s="27">
        <f>IF(ISNUMBER(K149)=FALSE,J149,0)</f>
        <v>0</v>
      </c>
    </row>
    <row r="150">
      <c r="A150" s="9"/>
      <c r="B150" s="48" t="s">
        <v>48</v>
      </c>
      <c r="C150" s="1"/>
      <c r="D150" s="1"/>
      <c r="E150" s="49" t="s">
        <v>3</v>
      </c>
      <c r="F150" s="1"/>
      <c r="G150" s="1"/>
      <c r="H150" s="40"/>
      <c r="I150" s="1"/>
      <c r="J150" s="40"/>
      <c r="K150" s="1"/>
      <c r="L150" s="1"/>
      <c r="M150" s="12"/>
      <c r="N150" s="2"/>
      <c r="O150" s="2"/>
      <c r="P150" s="2"/>
      <c r="Q150" s="2"/>
    </row>
    <row r="151">
      <c r="A151" s="9"/>
      <c r="B151" s="48" t="s">
        <v>50</v>
      </c>
      <c r="C151" s="1"/>
      <c r="D151" s="1"/>
      <c r="E151" s="49" t="s">
        <v>618</v>
      </c>
      <c r="F151" s="1"/>
      <c r="G151" s="1"/>
      <c r="H151" s="40"/>
      <c r="I151" s="1"/>
      <c r="J151" s="40"/>
      <c r="K151" s="1"/>
      <c r="L151" s="1"/>
      <c r="M151" s="12"/>
      <c r="N151" s="2"/>
      <c r="O151" s="2"/>
      <c r="P151" s="2"/>
      <c r="Q151" s="2"/>
    </row>
    <row r="152">
      <c r="A152" s="9"/>
      <c r="B152" s="48" t="s">
        <v>52</v>
      </c>
      <c r="C152" s="1"/>
      <c r="D152" s="1"/>
      <c r="E152" s="49" t="s">
        <v>619</v>
      </c>
      <c r="F152" s="1"/>
      <c r="G152" s="1"/>
      <c r="H152" s="40"/>
      <c r="I152" s="1"/>
      <c r="J152" s="40"/>
      <c r="K152" s="1"/>
      <c r="L152" s="1"/>
      <c r="M152" s="12"/>
      <c r="N152" s="2"/>
      <c r="O152" s="2"/>
      <c r="P152" s="2"/>
      <c r="Q152" s="2"/>
    </row>
    <row r="153" thickBot="1">
      <c r="A153" s="9"/>
      <c r="B153" s="50" t="s">
        <v>54</v>
      </c>
      <c r="C153" s="51"/>
      <c r="D153" s="51"/>
      <c r="E153" s="52" t="s">
        <v>55</v>
      </c>
      <c r="F153" s="51"/>
      <c r="G153" s="51"/>
      <c r="H153" s="53"/>
      <c r="I153" s="51"/>
      <c r="J153" s="53"/>
      <c r="K153" s="51"/>
      <c r="L153" s="51"/>
      <c r="M153" s="12"/>
      <c r="N153" s="2"/>
      <c r="O153" s="2"/>
      <c r="P153" s="2"/>
      <c r="Q153" s="2"/>
    </row>
    <row r="154" thickTop="1" thickBot="1" ht="25" customHeight="1">
      <c r="A154" s="9"/>
      <c r="B154" s="1"/>
      <c r="C154" s="59">
        <v>6</v>
      </c>
      <c r="D154" s="1"/>
      <c r="E154" s="59" t="s">
        <v>542</v>
      </c>
      <c r="F154" s="1"/>
      <c r="G154" s="60" t="s">
        <v>93</v>
      </c>
      <c r="H154" s="61">
        <f>0+J149</f>
        <v>0</v>
      </c>
      <c r="I154" s="60" t="s">
        <v>94</v>
      </c>
      <c r="J154" s="62">
        <f>(L154-H154)</f>
        <v>0</v>
      </c>
      <c r="K154" s="60" t="s">
        <v>95</v>
      </c>
      <c r="L154" s="63">
        <f>0+L149</f>
        <v>0</v>
      </c>
      <c r="M154" s="12"/>
      <c r="N154" s="2"/>
      <c r="O154" s="2"/>
      <c r="P154" s="2"/>
      <c r="Q154" s="33">
        <f>0+Q149</f>
        <v>0</v>
      </c>
      <c r="R154" s="27">
        <f>0+R149</f>
        <v>0</v>
      </c>
      <c r="S154" s="64">
        <f>Q154*(1+J154)+R154</f>
        <v>0</v>
      </c>
    </row>
    <row r="155" thickTop="1" thickBot="1" ht="25" customHeight="1">
      <c r="A155" s="9"/>
      <c r="B155" s="65"/>
      <c r="C155" s="65"/>
      <c r="D155" s="65"/>
      <c r="E155" s="65"/>
      <c r="F155" s="65"/>
      <c r="G155" s="66" t="s">
        <v>96</v>
      </c>
      <c r="H155" s="67">
        <f>0+J149</f>
        <v>0</v>
      </c>
      <c r="I155" s="66" t="s">
        <v>97</v>
      </c>
      <c r="J155" s="68">
        <f>0+J154</f>
        <v>0</v>
      </c>
      <c r="K155" s="66" t="s">
        <v>98</v>
      </c>
      <c r="L155" s="69">
        <f>0+L149</f>
        <v>0</v>
      </c>
      <c r="M155" s="12"/>
      <c r="N155" s="2"/>
      <c r="O155" s="2"/>
      <c r="P155" s="2"/>
      <c r="Q155" s="2"/>
    </row>
    <row r="156" ht="40" customHeight="1">
      <c r="A156" s="9"/>
      <c r="B156" s="73" t="s">
        <v>435</v>
      </c>
      <c r="C156" s="1"/>
      <c r="D156" s="1"/>
      <c r="E156" s="1"/>
      <c r="F156" s="1"/>
      <c r="G156" s="1"/>
      <c r="H156" s="40"/>
      <c r="I156" s="1"/>
      <c r="J156" s="40"/>
      <c r="K156" s="1"/>
      <c r="L156" s="1"/>
      <c r="M156" s="12"/>
      <c r="N156" s="2"/>
      <c r="O156" s="2"/>
      <c r="P156" s="2"/>
      <c r="Q156" s="2"/>
    </row>
    <row r="157">
      <c r="A157" s="9"/>
      <c r="B157" s="41" t="s">
        <v>3</v>
      </c>
      <c r="C157" s="42" t="s">
        <v>436</v>
      </c>
      <c r="D157" s="42" t="s">
        <v>3</v>
      </c>
      <c r="E157" s="42" t="s">
        <v>620</v>
      </c>
      <c r="F157" s="42" t="s">
        <v>3</v>
      </c>
      <c r="G157" s="43" t="s">
        <v>112</v>
      </c>
      <c r="H157" s="44">
        <v>90</v>
      </c>
      <c r="I157" s="25">
        <f>ROUND(0,2)</f>
        <v>0</v>
      </c>
      <c r="J157" s="45">
        <f>ROUND(I157*H157,2)</f>
        <v>0</v>
      </c>
      <c r="K157" s="46">
        <v>0.20999999999999999</v>
      </c>
      <c r="L157" s="47">
        <f>IF(ISNUMBER(K157),ROUND(J157*(K157+1),2),0)</f>
        <v>0</v>
      </c>
      <c r="M157" s="12"/>
      <c r="N157" s="2"/>
      <c r="O157" s="2"/>
      <c r="P157" s="2"/>
      <c r="Q157" s="33">
        <f>IF(ISNUMBER(K157),IF(H157&gt;0,IF(I157&gt;0,J157,0),0),0)</f>
        <v>0</v>
      </c>
      <c r="R157" s="27">
        <f>IF(ISNUMBER(K157)=FALSE,J157,0)</f>
        <v>0</v>
      </c>
    </row>
    <row r="158">
      <c r="A158" s="9"/>
      <c r="B158" s="48" t="s">
        <v>48</v>
      </c>
      <c r="C158" s="1"/>
      <c r="D158" s="1"/>
      <c r="E158" s="49" t="s">
        <v>621</v>
      </c>
      <c r="F158" s="1"/>
      <c r="G158" s="1"/>
      <c r="H158" s="40"/>
      <c r="I158" s="1"/>
      <c r="J158" s="40"/>
      <c r="K158" s="1"/>
      <c r="L158" s="1"/>
      <c r="M158" s="12"/>
      <c r="N158" s="2"/>
      <c r="O158" s="2"/>
      <c r="P158" s="2"/>
      <c r="Q158" s="2"/>
    </row>
    <row r="159">
      <c r="A159" s="9"/>
      <c r="B159" s="48" t="s">
        <v>50</v>
      </c>
      <c r="C159" s="1"/>
      <c r="D159" s="1"/>
      <c r="E159" s="49" t="s">
        <v>622</v>
      </c>
      <c r="F159" s="1"/>
      <c r="G159" s="1"/>
      <c r="H159" s="40"/>
      <c r="I159" s="1"/>
      <c r="J159" s="40"/>
      <c r="K159" s="1"/>
      <c r="L159" s="1"/>
      <c r="M159" s="12"/>
      <c r="N159" s="2"/>
      <c r="O159" s="2"/>
      <c r="P159" s="2"/>
      <c r="Q159" s="2"/>
    </row>
    <row r="160">
      <c r="A160" s="9"/>
      <c r="B160" s="48" t="s">
        <v>52</v>
      </c>
      <c r="C160" s="1"/>
      <c r="D160" s="1"/>
      <c r="E160" s="49" t="s">
        <v>623</v>
      </c>
      <c r="F160" s="1"/>
      <c r="G160" s="1"/>
      <c r="H160" s="40"/>
      <c r="I160" s="1"/>
      <c r="J160" s="40"/>
      <c r="K160" s="1"/>
      <c r="L160" s="1"/>
      <c r="M160" s="12"/>
      <c r="N160" s="2"/>
      <c r="O160" s="2"/>
      <c r="P160" s="2"/>
      <c r="Q160" s="2"/>
    </row>
    <row r="161" thickBot="1">
      <c r="A161" s="9"/>
      <c r="B161" s="50" t="s">
        <v>54</v>
      </c>
      <c r="C161" s="51"/>
      <c r="D161" s="51"/>
      <c r="E161" s="52" t="s">
        <v>55</v>
      </c>
      <c r="F161" s="51"/>
      <c r="G161" s="51"/>
      <c r="H161" s="53"/>
      <c r="I161" s="51"/>
      <c r="J161" s="53"/>
      <c r="K161" s="51"/>
      <c r="L161" s="51"/>
      <c r="M161" s="12"/>
      <c r="N161" s="2"/>
      <c r="O161" s="2"/>
      <c r="P161" s="2"/>
      <c r="Q161" s="2"/>
    </row>
    <row r="162" thickTop="1">
      <c r="A162" s="9"/>
      <c r="B162" s="41">
        <v>18</v>
      </c>
      <c r="C162" s="42" t="s">
        <v>624</v>
      </c>
      <c r="D162" s="42" t="s">
        <v>3</v>
      </c>
      <c r="E162" s="42" t="s">
        <v>625</v>
      </c>
      <c r="F162" s="42" t="s">
        <v>3</v>
      </c>
      <c r="G162" s="43" t="s">
        <v>112</v>
      </c>
      <c r="H162" s="54">
        <v>96.650000000000006</v>
      </c>
      <c r="I162" s="55">
        <f>ROUND(0,2)</f>
        <v>0</v>
      </c>
      <c r="J162" s="56">
        <f>ROUND(I162*H162,2)</f>
        <v>0</v>
      </c>
      <c r="K162" s="57">
        <v>0.20999999999999999</v>
      </c>
      <c r="L162" s="58">
        <f>IF(ISNUMBER(K162),ROUND(J162*(K162+1),2),0)</f>
        <v>0</v>
      </c>
      <c r="M162" s="12"/>
      <c r="N162" s="2"/>
      <c r="O162" s="2"/>
      <c r="P162" s="2"/>
      <c r="Q162" s="33">
        <f>IF(ISNUMBER(K162),IF(H162&gt;0,IF(I162&gt;0,J162,0),0),0)</f>
        <v>0</v>
      </c>
      <c r="R162" s="27">
        <f>IF(ISNUMBER(K162)=FALSE,J162,0)</f>
        <v>0</v>
      </c>
    </row>
    <row r="163">
      <c r="A163" s="9"/>
      <c r="B163" s="48" t="s">
        <v>48</v>
      </c>
      <c r="C163" s="1"/>
      <c r="D163" s="1"/>
      <c r="E163" s="49" t="s">
        <v>626</v>
      </c>
      <c r="F163" s="1"/>
      <c r="G163" s="1"/>
      <c r="H163" s="40"/>
      <c r="I163" s="1"/>
      <c r="J163" s="40"/>
      <c r="K163" s="1"/>
      <c r="L163" s="1"/>
      <c r="M163" s="12"/>
      <c r="N163" s="2"/>
      <c r="O163" s="2"/>
      <c r="P163" s="2"/>
      <c r="Q163" s="2"/>
    </row>
    <row r="164">
      <c r="A164" s="9"/>
      <c r="B164" s="48" t="s">
        <v>50</v>
      </c>
      <c r="C164" s="1"/>
      <c r="D164" s="1"/>
      <c r="E164" s="49" t="s">
        <v>627</v>
      </c>
      <c r="F164" s="1"/>
      <c r="G164" s="1"/>
      <c r="H164" s="40"/>
      <c r="I164" s="1"/>
      <c r="J164" s="40"/>
      <c r="K164" s="1"/>
      <c r="L164" s="1"/>
      <c r="M164" s="12"/>
      <c r="N164" s="2"/>
      <c r="O164" s="2"/>
      <c r="P164" s="2"/>
      <c r="Q164" s="2"/>
    </row>
    <row r="165">
      <c r="A165" s="9"/>
      <c r="B165" s="48" t="s">
        <v>52</v>
      </c>
      <c r="C165" s="1"/>
      <c r="D165" s="1"/>
      <c r="E165" s="49" t="s">
        <v>628</v>
      </c>
      <c r="F165" s="1"/>
      <c r="G165" s="1"/>
      <c r="H165" s="40"/>
      <c r="I165" s="1"/>
      <c r="J165" s="40"/>
      <c r="K165" s="1"/>
      <c r="L165" s="1"/>
      <c r="M165" s="12"/>
      <c r="N165" s="2"/>
      <c r="O165" s="2"/>
      <c r="P165" s="2"/>
      <c r="Q165" s="2"/>
    </row>
    <row r="166" thickBot="1">
      <c r="A166" s="9"/>
      <c r="B166" s="50" t="s">
        <v>54</v>
      </c>
      <c r="C166" s="51"/>
      <c r="D166" s="51"/>
      <c r="E166" s="52" t="s">
        <v>55</v>
      </c>
      <c r="F166" s="51"/>
      <c r="G166" s="51"/>
      <c r="H166" s="53"/>
      <c r="I166" s="51"/>
      <c r="J166" s="53"/>
      <c r="K166" s="51"/>
      <c r="L166" s="51"/>
      <c r="M166" s="12"/>
      <c r="N166" s="2"/>
      <c r="O166" s="2"/>
      <c r="P166" s="2"/>
      <c r="Q166" s="2"/>
    </row>
    <row r="167" thickTop="1">
      <c r="A167" s="9"/>
      <c r="B167" s="41">
        <v>19</v>
      </c>
      <c r="C167" s="42" t="s">
        <v>624</v>
      </c>
      <c r="D167" s="42" t="s">
        <v>103</v>
      </c>
      <c r="E167" s="42" t="s">
        <v>625</v>
      </c>
      <c r="F167" s="42" t="s">
        <v>3</v>
      </c>
      <c r="G167" s="43" t="s">
        <v>112</v>
      </c>
      <c r="H167" s="54">
        <v>14.1</v>
      </c>
      <c r="I167" s="55">
        <f>ROUND(0,2)</f>
        <v>0</v>
      </c>
      <c r="J167" s="56">
        <f>ROUND(I167*H167,2)</f>
        <v>0</v>
      </c>
      <c r="K167" s="57">
        <v>0.20999999999999999</v>
      </c>
      <c r="L167" s="58">
        <f>IF(ISNUMBER(K167),ROUND(J167*(K167+1),2),0)</f>
        <v>0</v>
      </c>
      <c r="M167" s="12"/>
      <c r="N167" s="2"/>
      <c r="O167" s="2"/>
      <c r="P167" s="2"/>
      <c r="Q167" s="33">
        <f>IF(ISNUMBER(K167),IF(H167&gt;0,IF(I167&gt;0,J167,0),0),0)</f>
        <v>0</v>
      </c>
      <c r="R167" s="27">
        <f>IF(ISNUMBER(K167)=FALSE,J167,0)</f>
        <v>0</v>
      </c>
    </row>
    <row r="168">
      <c r="A168" s="9"/>
      <c r="B168" s="48" t="s">
        <v>48</v>
      </c>
      <c r="C168" s="1"/>
      <c r="D168" s="1"/>
      <c r="E168" s="49" t="s">
        <v>629</v>
      </c>
      <c r="F168" s="1"/>
      <c r="G168" s="1"/>
      <c r="H168" s="40"/>
      <c r="I168" s="1"/>
      <c r="J168" s="40"/>
      <c r="K168" s="1"/>
      <c r="L168" s="1"/>
      <c r="M168" s="12"/>
      <c r="N168" s="2"/>
      <c r="O168" s="2"/>
      <c r="P168" s="2"/>
      <c r="Q168" s="2"/>
    </row>
    <row r="169">
      <c r="A169" s="9"/>
      <c r="B169" s="48" t="s">
        <v>50</v>
      </c>
      <c r="C169" s="1"/>
      <c r="D169" s="1"/>
      <c r="E169" s="49" t="s">
        <v>630</v>
      </c>
      <c r="F169" s="1"/>
      <c r="G169" s="1"/>
      <c r="H169" s="40"/>
      <c r="I169" s="1"/>
      <c r="J169" s="40"/>
      <c r="K169" s="1"/>
      <c r="L169" s="1"/>
      <c r="M169" s="12"/>
      <c r="N169" s="2"/>
      <c r="O169" s="2"/>
      <c r="P169" s="2"/>
      <c r="Q169" s="2"/>
    </row>
    <row r="170">
      <c r="A170" s="9"/>
      <c r="B170" s="48" t="s">
        <v>52</v>
      </c>
      <c r="C170" s="1"/>
      <c r="D170" s="1"/>
      <c r="E170" s="49" t="s">
        <v>628</v>
      </c>
      <c r="F170" s="1"/>
      <c r="G170" s="1"/>
      <c r="H170" s="40"/>
      <c r="I170" s="1"/>
      <c r="J170" s="40"/>
      <c r="K170" s="1"/>
      <c r="L170" s="1"/>
      <c r="M170" s="12"/>
      <c r="N170" s="2"/>
      <c r="O170" s="2"/>
      <c r="P170" s="2"/>
      <c r="Q170" s="2"/>
    </row>
    <row r="171" thickBot="1">
      <c r="A171" s="9"/>
      <c r="B171" s="50" t="s">
        <v>54</v>
      </c>
      <c r="C171" s="51"/>
      <c r="D171" s="51"/>
      <c r="E171" s="52" t="s">
        <v>55</v>
      </c>
      <c r="F171" s="51"/>
      <c r="G171" s="51"/>
      <c r="H171" s="53"/>
      <c r="I171" s="51"/>
      <c r="J171" s="53"/>
      <c r="K171" s="51"/>
      <c r="L171" s="51"/>
      <c r="M171" s="12"/>
      <c r="N171" s="2"/>
      <c r="O171" s="2"/>
      <c r="P171" s="2"/>
      <c r="Q171" s="2"/>
    </row>
    <row r="172" thickTop="1">
      <c r="A172" s="9"/>
      <c r="B172" s="41">
        <v>20</v>
      </c>
      <c r="C172" s="42" t="s">
        <v>631</v>
      </c>
      <c r="D172" s="42" t="s">
        <v>103</v>
      </c>
      <c r="E172" s="42" t="s">
        <v>632</v>
      </c>
      <c r="F172" s="42" t="s">
        <v>3</v>
      </c>
      <c r="G172" s="43" t="s">
        <v>112</v>
      </c>
      <c r="H172" s="54">
        <v>14.029999999999999</v>
      </c>
      <c r="I172" s="55">
        <f>ROUND(0,2)</f>
        <v>0</v>
      </c>
      <c r="J172" s="56">
        <f>ROUND(I172*H172,2)</f>
        <v>0</v>
      </c>
      <c r="K172" s="57">
        <v>0.20999999999999999</v>
      </c>
      <c r="L172" s="58">
        <f>IF(ISNUMBER(K172),ROUND(J172*(K172+1),2),0)</f>
        <v>0</v>
      </c>
      <c r="M172" s="12"/>
      <c r="N172" s="2"/>
      <c r="O172" s="2"/>
      <c r="P172" s="2"/>
      <c r="Q172" s="33">
        <f>IF(ISNUMBER(K172),IF(H172&gt;0,IF(I172&gt;0,J172,0),0),0)</f>
        <v>0</v>
      </c>
      <c r="R172" s="27">
        <f>IF(ISNUMBER(K172)=FALSE,J172,0)</f>
        <v>0</v>
      </c>
    </row>
    <row r="173">
      <c r="A173" s="9"/>
      <c r="B173" s="48" t="s">
        <v>48</v>
      </c>
      <c r="C173" s="1"/>
      <c r="D173" s="1"/>
      <c r="E173" s="49" t="s">
        <v>633</v>
      </c>
      <c r="F173" s="1"/>
      <c r="G173" s="1"/>
      <c r="H173" s="40"/>
      <c r="I173" s="1"/>
      <c r="J173" s="40"/>
      <c r="K173" s="1"/>
      <c r="L173" s="1"/>
      <c r="M173" s="12"/>
      <c r="N173" s="2"/>
      <c r="O173" s="2"/>
      <c r="P173" s="2"/>
      <c r="Q173" s="2"/>
    </row>
    <row r="174">
      <c r="A174" s="9"/>
      <c r="B174" s="48" t="s">
        <v>50</v>
      </c>
      <c r="C174" s="1"/>
      <c r="D174" s="1"/>
      <c r="E174" s="49" t="s">
        <v>634</v>
      </c>
      <c r="F174" s="1"/>
      <c r="G174" s="1"/>
      <c r="H174" s="40"/>
      <c r="I174" s="1"/>
      <c r="J174" s="40"/>
      <c r="K174" s="1"/>
      <c r="L174" s="1"/>
      <c r="M174" s="12"/>
      <c r="N174" s="2"/>
      <c r="O174" s="2"/>
      <c r="P174" s="2"/>
      <c r="Q174" s="2"/>
    </row>
    <row r="175">
      <c r="A175" s="9"/>
      <c r="B175" s="48" t="s">
        <v>52</v>
      </c>
      <c r="C175" s="1"/>
      <c r="D175" s="1"/>
      <c r="E175" s="49" t="s">
        <v>635</v>
      </c>
      <c r="F175" s="1"/>
      <c r="G175" s="1"/>
      <c r="H175" s="40"/>
      <c r="I175" s="1"/>
      <c r="J175" s="40"/>
      <c r="K175" s="1"/>
      <c r="L175" s="1"/>
      <c r="M175" s="12"/>
      <c r="N175" s="2"/>
      <c r="O175" s="2"/>
      <c r="P175" s="2"/>
      <c r="Q175" s="2"/>
    </row>
    <row r="176" thickBot="1">
      <c r="A176" s="9"/>
      <c r="B176" s="50" t="s">
        <v>54</v>
      </c>
      <c r="C176" s="51"/>
      <c r="D176" s="51"/>
      <c r="E176" s="52" t="s">
        <v>55</v>
      </c>
      <c r="F176" s="51"/>
      <c r="G176" s="51"/>
      <c r="H176" s="53"/>
      <c r="I176" s="51"/>
      <c r="J176" s="53"/>
      <c r="K176" s="51"/>
      <c r="L176" s="51"/>
      <c r="M176" s="12"/>
      <c r="N176" s="2"/>
      <c r="O176" s="2"/>
      <c r="P176" s="2"/>
      <c r="Q176" s="2"/>
    </row>
    <row r="177" thickTop="1">
      <c r="A177" s="9"/>
      <c r="B177" s="41">
        <v>21</v>
      </c>
      <c r="C177" s="42" t="s">
        <v>636</v>
      </c>
      <c r="D177" s="42" t="s">
        <v>164</v>
      </c>
      <c r="E177" s="42" t="s">
        <v>637</v>
      </c>
      <c r="F177" s="42" t="s">
        <v>3</v>
      </c>
      <c r="G177" s="43" t="s">
        <v>112</v>
      </c>
      <c r="H177" s="54">
        <v>28.050000000000001</v>
      </c>
      <c r="I177" s="55">
        <f>ROUND(0,2)</f>
        <v>0</v>
      </c>
      <c r="J177" s="56">
        <f>ROUND(I177*H177,2)</f>
        <v>0</v>
      </c>
      <c r="K177" s="57">
        <v>0.20999999999999999</v>
      </c>
      <c r="L177" s="58">
        <f>IF(ISNUMBER(K177),ROUND(J177*(K177+1),2),0)</f>
        <v>0</v>
      </c>
      <c r="M177" s="12"/>
      <c r="N177" s="2"/>
      <c r="O177" s="2"/>
      <c r="P177" s="2"/>
      <c r="Q177" s="33">
        <f>IF(ISNUMBER(K177),IF(H177&gt;0,IF(I177&gt;0,J177,0),0),0)</f>
        <v>0</v>
      </c>
      <c r="R177" s="27">
        <f>IF(ISNUMBER(K177)=FALSE,J177,0)</f>
        <v>0</v>
      </c>
    </row>
    <row r="178">
      <c r="A178" s="9"/>
      <c r="B178" s="48" t="s">
        <v>48</v>
      </c>
      <c r="C178" s="1"/>
      <c r="D178" s="1"/>
      <c r="E178" s="49" t="s">
        <v>638</v>
      </c>
      <c r="F178" s="1"/>
      <c r="G178" s="1"/>
      <c r="H178" s="40"/>
      <c r="I178" s="1"/>
      <c r="J178" s="40"/>
      <c r="K178" s="1"/>
      <c r="L178" s="1"/>
      <c r="M178" s="12"/>
      <c r="N178" s="2"/>
      <c r="O178" s="2"/>
      <c r="P178" s="2"/>
      <c r="Q178" s="2"/>
    </row>
    <row r="179">
      <c r="A179" s="9"/>
      <c r="B179" s="48" t="s">
        <v>50</v>
      </c>
      <c r="C179" s="1"/>
      <c r="D179" s="1"/>
      <c r="E179" s="49" t="s">
        <v>618</v>
      </c>
      <c r="F179" s="1"/>
      <c r="G179" s="1"/>
      <c r="H179" s="40"/>
      <c r="I179" s="1"/>
      <c r="J179" s="40"/>
      <c r="K179" s="1"/>
      <c r="L179" s="1"/>
      <c r="M179" s="12"/>
      <c r="N179" s="2"/>
      <c r="O179" s="2"/>
      <c r="P179" s="2"/>
      <c r="Q179" s="2"/>
    </row>
    <row r="180">
      <c r="A180" s="9"/>
      <c r="B180" s="48" t="s">
        <v>52</v>
      </c>
      <c r="C180" s="1"/>
      <c r="D180" s="1"/>
      <c r="E180" s="49" t="s">
        <v>635</v>
      </c>
      <c r="F180" s="1"/>
      <c r="G180" s="1"/>
      <c r="H180" s="40"/>
      <c r="I180" s="1"/>
      <c r="J180" s="40"/>
      <c r="K180" s="1"/>
      <c r="L180" s="1"/>
      <c r="M180" s="12"/>
      <c r="N180" s="2"/>
      <c r="O180" s="2"/>
      <c r="P180" s="2"/>
      <c r="Q180" s="2"/>
    </row>
    <row r="181" thickBot="1">
      <c r="A181" s="9"/>
      <c r="B181" s="50" t="s">
        <v>54</v>
      </c>
      <c r="C181" s="51"/>
      <c r="D181" s="51"/>
      <c r="E181" s="52" t="s">
        <v>55</v>
      </c>
      <c r="F181" s="51"/>
      <c r="G181" s="51"/>
      <c r="H181" s="53"/>
      <c r="I181" s="51"/>
      <c r="J181" s="53"/>
      <c r="K181" s="51"/>
      <c r="L181" s="51"/>
      <c r="M181" s="12"/>
      <c r="N181" s="2"/>
      <c r="O181" s="2"/>
      <c r="P181" s="2"/>
      <c r="Q181" s="2"/>
    </row>
    <row r="182" thickTop="1" thickBot="1" ht="25" customHeight="1">
      <c r="A182" s="9"/>
      <c r="B182" s="1"/>
      <c r="C182" s="59">
        <v>7</v>
      </c>
      <c r="D182" s="1"/>
      <c r="E182" s="59" t="s">
        <v>400</v>
      </c>
      <c r="F182" s="1"/>
      <c r="G182" s="60" t="s">
        <v>93</v>
      </c>
      <c r="H182" s="61">
        <f>J157+J162+J167+J172+J177</f>
        <v>0</v>
      </c>
      <c r="I182" s="60" t="s">
        <v>94</v>
      </c>
      <c r="J182" s="62">
        <f>(L182-H182)</f>
        <v>0</v>
      </c>
      <c r="K182" s="60" t="s">
        <v>95</v>
      </c>
      <c r="L182" s="63">
        <f>L157+L162+L167+L172+L177</f>
        <v>0</v>
      </c>
      <c r="M182" s="12"/>
      <c r="N182" s="2"/>
      <c r="O182" s="2"/>
      <c r="P182" s="2"/>
      <c r="Q182" s="33">
        <f>0+Q157+Q162+Q167+Q172+Q177</f>
        <v>0</v>
      </c>
      <c r="R182" s="27">
        <f>0+R157+R162+R167+R172+R177</f>
        <v>0</v>
      </c>
      <c r="S182" s="64">
        <f>Q182*(1+J182)+R182</f>
        <v>0</v>
      </c>
    </row>
    <row r="183" thickTop="1" thickBot="1" ht="25" customHeight="1">
      <c r="A183" s="9"/>
      <c r="B183" s="65"/>
      <c r="C183" s="65"/>
      <c r="D183" s="65"/>
      <c r="E183" s="65"/>
      <c r="F183" s="65"/>
      <c r="G183" s="66" t="s">
        <v>96</v>
      </c>
      <c r="H183" s="67">
        <f>J157+J162+J167+J172+J177</f>
        <v>0</v>
      </c>
      <c r="I183" s="66" t="s">
        <v>97</v>
      </c>
      <c r="J183" s="68">
        <f>0+J182</f>
        <v>0</v>
      </c>
      <c r="K183" s="66" t="s">
        <v>98</v>
      </c>
      <c r="L183" s="69">
        <f>L157+L162+L167+L172+L177</f>
        <v>0</v>
      </c>
      <c r="M183" s="12"/>
      <c r="N183" s="2"/>
      <c r="O183" s="2"/>
      <c r="P183" s="2"/>
      <c r="Q183" s="2"/>
    </row>
    <row r="184" ht="40" customHeight="1">
      <c r="A184" s="9"/>
      <c r="B184" s="73" t="s">
        <v>323</v>
      </c>
      <c r="C184" s="1"/>
      <c r="D184" s="1"/>
      <c r="E184" s="1"/>
      <c r="F184" s="1"/>
      <c r="G184" s="1"/>
      <c r="H184" s="40"/>
      <c r="I184" s="1"/>
      <c r="J184" s="40"/>
      <c r="K184" s="1"/>
      <c r="L184" s="1"/>
      <c r="M184" s="12"/>
      <c r="N184" s="2"/>
      <c r="O184" s="2"/>
      <c r="P184" s="2"/>
      <c r="Q184" s="2"/>
    </row>
    <row r="185">
      <c r="A185" s="9"/>
      <c r="B185" s="41">
        <v>22</v>
      </c>
      <c r="C185" s="42" t="s">
        <v>639</v>
      </c>
      <c r="D185" s="42" t="s">
        <v>176</v>
      </c>
      <c r="E185" s="42" t="s">
        <v>640</v>
      </c>
      <c r="F185" s="42" t="s">
        <v>3</v>
      </c>
      <c r="G185" s="43" t="s">
        <v>131</v>
      </c>
      <c r="H185" s="44">
        <v>4.5</v>
      </c>
      <c r="I185" s="25">
        <f>ROUND(0,2)</f>
        <v>0</v>
      </c>
      <c r="J185" s="45">
        <f>ROUND(I185*H185,2)</f>
        <v>0</v>
      </c>
      <c r="K185" s="46">
        <v>0.20999999999999999</v>
      </c>
      <c r="L185" s="47">
        <f>IF(ISNUMBER(K185),ROUND(J185*(K185+1),2),0)</f>
        <v>0</v>
      </c>
      <c r="M185" s="12"/>
      <c r="N185" s="2"/>
      <c r="O185" s="2"/>
      <c r="P185" s="2"/>
      <c r="Q185" s="33">
        <f>IF(ISNUMBER(K185),IF(H185&gt;0,IF(I185&gt;0,J185,0),0),0)</f>
        <v>0</v>
      </c>
      <c r="R185" s="27">
        <f>IF(ISNUMBER(K185)=FALSE,J185,0)</f>
        <v>0</v>
      </c>
    </row>
    <row r="186">
      <c r="A186" s="9"/>
      <c r="B186" s="48" t="s">
        <v>48</v>
      </c>
      <c r="C186" s="1"/>
      <c r="D186" s="1"/>
      <c r="E186" s="49" t="s">
        <v>641</v>
      </c>
      <c r="F186" s="1"/>
      <c r="G186" s="1"/>
      <c r="H186" s="40"/>
      <c r="I186" s="1"/>
      <c r="J186" s="40"/>
      <c r="K186" s="1"/>
      <c r="L186" s="1"/>
      <c r="M186" s="12"/>
      <c r="N186" s="2"/>
      <c r="O186" s="2"/>
      <c r="P186" s="2"/>
      <c r="Q186" s="2"/>
    </row>
    <row r="187">
      <c r="A187" s="9"/>
      <c r="B187" s="48" t="s">
        <v>50</v>
      </c>
      <c r="C187" s="1"/>
      <c r="D187" s="1"/>
      <c r="E187" s="49" t="s">
        <v>642</v>
      </c>
      <c r="F187" s="1"/>
      <c r="G187" s="1"/>
      <c r="H187" s="40"/>
      <c r="I187" s="1"/>
      <c r="J187" s="40"/>
      <c r="K187" s="1"/>
      <c r="L187" s="1"/>
      <c r="M187" s="12"/>
      <c r="N187" s="2"/>
      <c r="O187" s="2"/>
      <c r="P187" s="2"/>
      <c r="Q187" s="2"/>
    </row>
    <row r="188">
      <c r="A188" s="9"/>
      <c r="B188" s="48" t="s">
        <v>52</v>
      </c>
      <c r="C188" s="1"/>
      <c r="D188" s="1"/>
      <c r="E188" s="49" t="s">
        <v>643</v>
      </c>
      <c r="F188" s="1"/>
      <c r="G188" s="1"/>
      <c r="H188" s="40"/>
      <c r="I188" s="1"/>
      <c r="J188" s="40"/>
      <c r="K188" s="1"/>
      <c r="L188" s="1"/>
      <c r="M188" s="12"/>
      <c r="N188" s="2"/>
      <c r="O188" s="2"/>
      <c r="P188" s="2"/>
      <c r="Q188" s="2"/>
    </row>
    <row r="189" thickBot="1">
      <c r="A189" s="9"/>
      <c r="B189" s="50" t="s">
        <v>54</v>
      </c>
      <c r="C189" s="51"/>
      <c r="D189" s="51"/>
      <c r="E189" s="52" t="s">
        <v>55</v>
      </c>
      <c r="F189" s="51"/>
      <c r="G189" s="51"/>
      <c r="H189" s="53"/>
      <c r="I189" s="51"/>
      <c r="J189" s="53"/>
      <c r="K189" s="51"/>
      <c r="L189" s="51"/>
      <c r="M189" s="12"/>
      <c r="N189" s="2"/>
      <c r="O189" s="2"/>
      <c r="P189" s="2"/>
      <c r="Q189" s="2"/>
    </row>
    <row r="190" thickTop="1" thickBot="1" ht="25" customHeight="1">
      <c r="A190" s="9"/>
      <c r="B190" s="1"/>
      <c r="C190" s="59">
        <v>8</v>
      </c>
      <c r="D190" s="1"/>
      <c r="E190" s="59" t="s">
        <v>158</v>
      </c>
      <c r="F190" s="1"/>
      <c r="G190" s="60" t="s">
        <v>93</v>
      </c>
      <c r="H190" s="61">
        <f>0+J185</f>
        <v>0</v>
      </c>
      <c r="I190" s="60" t="s">
        <v>94</v>
      </c>
      <c r="J190" s="62">
        <f>(L190-H190)</f>
        <v>0</v>
      </c>
      <c r="K190" s="60" t="s">
        <v>95</v>
      </c>
      <c r="L190" s="63">
        <f>0+L185</f>
        <v>0</v>
      </c>
      <c r="M190" s="12"/>
      <c r="N190" s="2"/>
      <c r="O190" s="2"/>
      <c r="P190" s="2"/>
      <c r="Q190" s="33">
        <f>0+Q185</f>
        <v>0</v>
      </c>
      <c r="R190" s="27">
        <f>0+R185</f>
        <v>0</v>
      </c>
      <c r="S190" s="64">
        <f>Q190*(1+J190)+R190</f>
        <v>0</v>
      </c>
    </row>
    <row r="191" thickTop="1" thickBot="1" ht="25" customHeight="1">
      <c r="A191" s="9"/>
      <c r="B191" s="65"/>
      <c r="C191" s="65"/>
      <c r="D191" s="65"/>
      <c r="E191" s="65"/>
      <c r="F191" s="65"/>
      <c r="G191" s="66" t="s">
        <v>96</v>
      </c>
      <c r="H191" s="67">
        <f>0+J185</f>
        <v>0</v>
      </c>
      <c r="I191" s="66" t="s">
        <v>97</v>
      </c>
      <c r="J191" s="68">
        <f>0+J190</f>
        <v>0</v>
      </c>
      <c r="K191" s="66" t="s">
        <v>98</v>
      </c>
      <c r="L191" s="69">
        <f>0+L185</f>
        <v>0</v>
      </c>
      <c r="M191" s="12"/>
      <c r="N191" s="2"/>
      <c r="O191" s="2"/>
      <c r="P191" s="2"/>
      <c r="Q191" s="2"/>
    </row>
    <row r="192" ht="40" customHeight="1">
      <c r="A192" s="9"/>
      <c r="B192" s="73" t="s">
        <v>128</v>
      </c>
      <c r="C192" s="1"/>
      <c r="D192" s="1"/>
      <c r="E192" s="1"/>
      <c r="F192" s="1"/>
      <c r="G192" s="1"/>
      <c r="H192" s="40"/>
      <c r="I192" s="1"/>
      <c r="J192" s="40"/>
      <c r="K192" s="1"/>
      <c r="L192" s="1"/>
      <c r="M192" s="12"/>
      <c r="N192" s="2"/>
      <c r="O192" s="2"/>
      <c r="P192" s="2"/>
      <c r="Q192" s="2"/>
    </row>
    <row r="193">
      <c r="A193" s="9"/>
      <c r="B193" s="41">
        <v>23</v>
      </c>
      <c r="C193" s="42" t="s">
        <v>495</v>
      </c>
      <c r="D193" s="42" t="s">
        <v>3</v>
      </c>
      <c r="E193" s="42" t="s">
        <v>496</v>
      </c>
      <c r="F193" s="42" t="s">
        <v>3</v>
      </c>
      <c r="G193" s="43" t="s">
        <v>131</v>
      </c>
      <c r="H193" s="44">
        <v>42</v>
      </c>
      <c r="I193" s="25">
        <f>ROUND(0,2)</f>
        <v>0</v>
      </c>
      <c r="J193" s="45">
        <f>ROUND(I193*H193,2)</f>
        <v>0</v>
      </c>
      <c r="K193" s="46">
        <v>0.20999999999999999</v>
      </c>
      <c r="L193" s="47">
        <f>IF(ISNUMBER(K193),ROUND(J193*(K193+1),2),0)</f>
        <v>0</v>
      </c>
      <c r="M193" s="12"/>
      <c r="N193" s="2"/>
      <c r="O193" s="2"/>
      <c r="P193" s="2"/>
      <c r="Q193" s="33">
        <f>IF(ISNUMBER(K193),IF(H193&gt;0,IF(I193&gt;0,J193,0),0),0)</f>
        <v>0</v>
      </c>
      <c r="R193" s="27">
        <f>IF(ISNUMBER(K193)=FALSE,J193,0)</f>
        <v>0</v>
      </c>
    </row>
    <row r="194">
      <c r="A194" s="9"/>
      <c r="B194" s="48" t="s">
        <v>48</v>
      </c>
      <c r="C194" s="1"/>
      <c r="D194" s="1"/>
      <c r="E194" s="49" t="s">
        <v>644</v>
      </c>
      <c r="F194" s="1"/>
      <c r="G194" s="1"/>
      <c r="H194" s="40"/>
      <c r="I194" s="1"/>
      <c r="J194" s="40"/>
      <c r="K194" s="1"/>
      <c r="L194" s="1"/>
      <c r="M194" s="12"/>
      <c r="N194" s="2"/>
      <c r="O194" s="2"/>
      <c r="P194" s="2"/>
      <c r="Q194" s="2"/>
    </row>
    <row r="195">
      <c r="A195" s="9"/>
      <c r="B195" s="48" t="s">
        <v>50</v>
      </c>
      <c r="C195" s="1"/>
      <c r="D195" s="1"/>
      <c r="E195" s="49" t="s">
        <v>508</v>
      </c>
      <c r="F195" s="1"/>
      <c r="G195" s="1"/>
      <c r="H195" s="40"/>
      <c r="I195" s="1"/>
      <c r="J195" s="40"/>
      <c r="K195" s="1"/>
      <c r="L195" s="1"/>
      <c r="M195" s="12"/>
      <c r="N195" s="2"/>
      <c r="O195" s="2"/>
      <c r="P195" s="2"/>
      <c r="Q195" s="2"/>
    </row>
    <row r="196">
      <c r="A196" s="9"/>
      <c r="B196" s="48" t="s">
        <v>52</v>
      </c>
      <c r="C196" s="1"/>
      <c r="D196" s="1"/>
      <c r="E196" s="49" t="s">
        <v>498</v>
      </c>
      <c r="F196" s="1"/>
      <c r="G196" s="1"/>
      <c r="H196" s="40"/>
      <c r="I196" s="1"/>
      <c r="J196" s="40"/>
      <c r="K196" s="1"/>
      <c r="L196" s="1"/>
      <c r="M196" s="12"/>
      <c r="N196" s="2"/>
      <c r="O196" s="2"/>
      <c r="P196" s="2"/>
      <c r="Q196" s="2"/>
    </row>
    <row r="197" thickBot="1">
      <c r="A197" s="9"/>
      <c r="B197" s="50" t="s">
        <v>54</v>
      </c>
      <c r="C197" s="51"/>
      <c r="D197" s="51"/>
      <c r="E197" s="52" t="s">
        <v>55</v>
      </c>
      <c r="F197" s="51"/>
      <c r="G197" s="51"/>
      <c r="H197" s="53"/>
      <c r="I197" s="51"/>
      <c r="J197" s="53"/>
      <c r="K197" s="51"/>
      <c r="L197" s="51"/>
      <c r="M197" s="12"/>
      <c r="N197" s="2"/>
      <c r="O197" s="2"/>
      <c r="P197" s="2"/>
      <c r="Q197" s="2"/>
    </row>
    <row r="198" thickTop="1">
      <c r="A198" s="9"/>
      <c r="B198" s="41">
        <v>25</v>
      </c>
      <c r="C198" s="42" t="s">
        <v>645</v>
      </c>
      <c r="D198" s="42" t="s">
        <v>103</v>
      </c>
      <c r="E198" s="42" t="s">
        <v>646</v>
      </c>
      <c r="F198" s="42" t="s">
        <v>3</v>
      </c>
      <c r="G198" s="43" t="s">
        <v>86</v>
      </c>
      <c r="H198" s="54">
        <v>4</v>
      </c>
      <c r="I198" s="55">
        <f>ROUND(0,2)</f>
        <v>0</v>
      </c>
      <c r="J198" s="56">
        <f>ROUND(I198*H198,2)</f>
        <v>0</v>
      </c>
      <c r="K198" s="57">
        <v>0.20999999999999999</v>
      </c>
      <c r="L198" s="58">
        <f>IF(ISNUMBER(K198),ROUND(J198*(K198+1),2),0)</f>
        <v>0</v>
      </c>
      <c r="M198" s="12"/>
      <c r="N198" s="2"/>
      <c r="O198" s="2"/>
      <c r="P198" s="2"/>
      <c r="Q198" s="33">
        <f>IF(ISNUMBER(K198),IF(H198&gt;0,IF(I198&gt;0,J198,0),0),0)</f>
        <v>0</v>
      </c>
      <c r="R198" s="27">
        <f>IF(ISNUMBER(K198)=FALSE,J198,0)</f>
        <v>0</v>
      </c>
    </row>
    <row r="199">
      <c r="A199" s="9"/>
      <c r="B199" s="48" t="s">
        <v>48</v>
      </c>
      <c r="C199" s="1"/>
      <c r="D199" s="1"/>
      <c r="E199" s="49" t="s">
        <v>647</v>
      </c>
      <c r="F199" s="1"/>
      <c r="G199" s="1"/>
      <c r="H199" s="40"/>
      <c r="I199" s="1"/>
      <c r="J199" s="40"/>
      <c r="K199" s="1"/>
      <c r="L199" s="1"/>
      <c r="M199" s="12"/>
      <c r="N199" s="2"/>
      <c r="O199" s="2"/>
      <c r="P199" s="2"/>
      <c r="Q199" s="2"/>
    </row>
    <row r="200">
      <c r="A200" s="9"/>
      <c r="B200" s="48" t="s">
        <v>50</v>
      </c>
      <c r="C200" s="1"/>
      <c r="D200" s="1"/>
      <c r="E200" s="49" t="s">
        <v>530</v>
      </c>
      <c r="F200" s="1"/>
      <c r="G200" s="1"/>
      <c r="H200" s="40"/>
      <c r="I200" s="1"/>
      <c r="J200" s="40"/>
      <c r="K200" s="1"/>
      <c r="L200" s="1"/>
      <c r="M200" s="12"/>
      <c r="N200" s="2"/>
      <c r="O200" s="2"/>
      <c r="P200" s="2"/>
      <c r="Q200" s="2"/>
    </row>
    <row r="201">
      <c r="A201" s="9"/>
      <c r="B201" s="48" t="s">
        <v>52</v>
      </c>
      <c r="C201" s="1"/>
      <c r="D201" s="1"/>
      <c r="E201" s="49" t="s">
        <v>648</v>
      </c>
      <c r="F201" s="1"/>
      <c r="G201" s="1"/>
      <c r="H201" s="40"/>
      <c r="I201" s="1"/>
      <c r="J201" s="40"/>
      <c r="K201" s="1"/>
      <c r="L201" s="1"/>
      <c r="M201" s="12"/>
      <c r="N201" s="2"/>
      <c r="O201" s="2"/>
      <c r="P201" s="2"/>
      <c r="Q201" s="2"/>
    </row>
    <row r="202" thickBot="1">
      <c r="A202" s="9"/>
      <c r="B202" s="50" t="s">
        <v>54</v>
      </c>
      <c r="C202" s="51"/>
      <c r="D202" s="51"/>
      <c r="E202" s="52" t="s">
        <v>55</v>
      </c>
      <c r="F202" s="51"/>
      <c r="G202" s="51"/>
      <c r="H202" s="53"/>
      <c r="I202" s="51"/>
      <c r="J202" s="53"/>
      <c r="K202" s="51"/>
      <c r="L202" s="51"/>
      <c r="M202" s="12"/>
      <c r="N202" s="2"/>
      <c r="O202" s="2"/>
      <c r="P202" s="2"/>
      <c r="Q202" s="2"/>
    </row>
    <row r="203" thickTop="1">
      <c r="A203" s="9"/>
      <c r="B203" s="41">
        <v>24</v>
      </c>
      <c r="C203" s="42" t="s">
        <v>645</v>
      </c>
      <c r="D203" s="42" t="s">
        <v>164</v>
      </c>
      <c r="E203" s="42" t="s">
        <v>646</v>
      </c>
      <c r="F203" s="42" t="s">
        <v>3</v>
      </c>
      <c r="G203" s="43" t="s">
        <v>86</v>
      </c>
      <c r="H203" s="54">
        <v>4</v>
      </c>
      <c r="I203" s="55">
        <f>ROUND(0,2)</f>
        <v>0</v>
      </c>
      <c r="J203" s="56">
        <f>ROUND(I203*H203,2)</f>
        <v>0</v>
      </c>
      <c r="K203" s="57">
        <v>0.20999999999999999</v>
      </c>
      <c r="L203" s="58">
        <f>IF(ISNUMBER(K203),ROUND(J203*(K203+1),2),0)</f>
        <v>0</v>
      </c>
      <c r="M203" s="12"/>
      <c r="N203" s="2"/>
      <c r="O203" s="2"/>
      <c r="P203" s="2"/>
      <c r="Q203" s="33">
        <f>IF(ISNUMBER(K203),IF(H203&gt;0,IF(I203&gt;0,J203,0),0),0)</f>
        <v>0</v>
      </c>
      <c r="R203" s="27">
        <f>IF(ISNUMBER(K203)=FALSE,J203,0)</f>
        <v>0</v>
      </c>
    </row>
    <row r="204">
      <c r="A204" s="9"/>
      <c r="B204" s="48" t="s">
        <v>48</v>
      </c>
      <c r="C204" s="1"/>
      <c r="D204" s="1"/>
      <c r="E204" s="49" t="s">
        <v>649</v>
      </c>
      <c r="F204" s="1"/>
      <c r="G204" s="1"/>
      <c r="H204" s="40"/>
      <c r="I204" s="1"/>
      <c r="J204" s="40"/>
      <c r="K204" s="1"/>
      <c r="L204" s="1"/>
      <c r="M204" s="12"/>
      <c r="N204" s="2"/>
      <c r="O204" s="2"/>
      <c r="P204" s="2"/>
      <c r="Q204" s="2"/>
    </row>
    <row r="205">
      <c r="A205" s="9"/>
      <c r="B205" s="48" t="s">
        <v>50</v>
      </c>
      <c r="C205" s="1"/>
      <c r="D205" s="1"/>
      <c r="E205" s="49" t="s">
        <v>530</v>
      </c>
      <c r="F205" s="1"/>
      <c r="G205" s="1"/>
      <c r="H205" s="40"/>
      <c r="I205" s="1"/>
      <c r="J205" s="40"/>
      <c r="K205" s="1"/>
      <c r="L205" s="1"/>
      <c r="M205" s="12"/>
      <c r="N205" s="2"/>
      <c r="O205" s="2"/>
      <c r="P205" s="2"/>
      <c r="Q205" s="2"/>
    </row>
    <row r="206">
      <c r="A206" s="9"/>
      <c r="B206" s="48" t="s">
        <v>52</v>
      </c>
      <c r="C206" s="1"/>
      <c r="D206" s="1"/>
      <c r="E206" s="49" t="s">
        <v>648</v>
      </c>
      <c r="F206" s="1"/>
      <c r="G206" s="1"/>
      <c r="H206" s="40"/>
      <c r="I206" s="1"/>
      <c r="J206" s="40"/>
      <c r="K206" s="1"/>
      <c r="L206" s="1"/>
      <c r="M206" s="12"/>
      <c r="N206" s="2"/>
      <c r="O206" s="2"/>
      <c r="P206" s="2"/>
      <c r="Q206" s="2"/>
    </row>
    <row r="207" thickBot="1">
      <c r="A207" s="9"/>
      <c r="B207" s="50" t="s">
        <v>54</v>
      </c>
      <c r="C207" s="51"/>
      <c r="D207" s="51"/>
      <c r="E207" s="52" t="s">
        <v>55</v>
      </c>
      <c r="F207" s="51"/>
      <c r="G207" s="51"/>
      <c r="H207" s="53"/>
      <c r="I207" s="51"/>
      <c r="J207" s="53"/>
      <c r="K207" s="51"/>
      <c r="L207" s="51"/>
      <c r="M207" s="12"/>
      <c r="N207" s="2"/>
      <c r="O207" s="2"/>
      <c r="P207" s="2"/>
      <c r="Q207" s="2"/>
    </row>
    <row r="208" thickTop="1">
      <c r="A208" s="9"/>
      <c r="B208" s="41">
        <v>26</v>
      </c>
      <c r="C208" s="42" t="s">
        <v>650</v>
      </c>
      <c r="D208" s="42" t="s">
        <v>3</v>
      </c>
      <c r="E208" s="42" t="s">
        <v>651</v>
      </c>
      <c r="F208" s="42" t="s">
        <v>3</v>
      </c>
      <c r="G208" s="43" t="s">
        <v>86</v>
      </c>
      <c r="H208" s="54">
        <v>1</v>
      </c>
      <c r="I208" s="55">
        <f>ROUND(0,2)</f>
        <v>0</v>
      </c>
      <c r="J208" s="56">
        <f>ROUND(I208*H208,2)</f>
        <v>0</v>
      </c>
      <c r="K208" s="57">
        <v>0.20999999999999999</v>
      </c>
      <c r="L208" s="58">
        <f>IF(ISNUMBER(K208),ROUND(J208*(K208+1),2),0)</f>
        <v>0</v>
      </c>
      <c r="M208" s="12"/>
      <c r="N208" s="2"/>
      <c r="O208" s="2"/>
      <c r="P208" s="2"/>
      <c r="Q208" s="33">
        <f>IF(ISNUMBER(K208),IF(H208&gt;0,IF(I208&gt;0,J208,0),0),0)</f>
        <v>0</v>
      </c>
      <c r="R208" s="27">
        <f>IF(ISNUMBER(K208)=FALSE,J208,0)</f>
        <v>0</v>
      </c>
    </row>
    <row r="209">
      <c r="A209" s="9"/>
      <c r="B209" s="48" t="s">
        <v>48</v>
      </c>
      <c r="C209" s="1"/>
      <c r="D209" s="1"/>
      <c r="E209" s="49" t="s">
        <v>652</v>
      </c>
      <c r="F209" s="1"/>
      <c r="G209" s="1"/>
      <c r="H209" s="40"/>
      <c r="I209" s="1"/>
      <c r="J209" s="40"/>
      <c r="K209" s="1"/>
      <c r="L209" s="1"/>
      <c r="M209" s="12"/>
      <c r="N209" s="2"/>
      <c r="O209" s="2"/>
      <c r="P209" s="2"/>
      <c r="Q209" s="2"/>
    </row>
    <row r="210">
      <c r="A210" s="9"/>
      <c r="B210" s="48" t="s">
        <v>50</v>
      </c>
      <c r="C210" s="1"/>
      <c r="D210" s="1"/>
      <c r="E210" s="49" t="s">
        <v>51</v>
      </c>
      <c r="F210" s="1"/>
      <c r="G210" s="1"/>
      <c r="H210" s="40"/>
      <c r="I210" s="1"/>
      <c r="J210" s="40"/>
      <c r="K210" s="1"/>
      <c r="L210" s="1"/>
      <c r="M210" s="12"/>
      <c r="N210" s="2"/>
      <c r="O210" s="2"/>
      <c r="P210" s="2"/>
      <c r="Q210" s="2"/>
    </row>
    <row r="211">
      <c r="A211" s="9"/>
      <c r="B211" s="48" t="s">
        <v>52</v>
      </c>
      <c r="C211" s="1"/>
      <c r="D211" s="1"/>
      <c r="E211" s="49" t="s">
        <v>653</v>
      </c>
      <c r="F211" s="1"/>
      <c r="G211" s="1"/>
      <c r="H211" s="40"/>
      <c r="I211" s="1"/>
      <c r="J211" s="40"/>
      <c r="K211" s="1"/>
      <c r="L211" s="1"/>
      <c r="M211" s="12"/>
      <c r="N211" s="2"/>
      <c r="O211" s="2"/>
      <c r="P211" s="2"/>
      <c r="Q211" s="2"/>
    </row>
    <row r="212" thickBot="1">
      <c r="A212" s="9"/>
      <c r="B212" s="50" t="s">
        <v>54</v>
      </c>
      <c r="C212" s="51"/>
      <c r="D212" s="51"/>
      <c r="E212" s="52" t="s">
        <v>55</v>
      </c>
      <c r="F212" s="51"/>
      <c r="G212" s="51"/>
      <c r="H212" s="53"/>
      <c r="I212" s="51"/>
      <c r="J212" s="53"/>
      <c r="K212" s="51"/>
      <c r="L212" s="51"/>
      <c r="M212" s="12"/>
      <c r="N212" s="2"/>
      <c r="O212" s="2"/>
      <c r="P212" s="2"/>
      <c r="Q212" s="2"/>
    </row>
    <row r="213" thickTop="1">
      <c r="A213" s="9"/>
      <c r="B213" s="41">
        <v>27</v>
      </c>
      <c r="C213" s="42" t="s">
        <v>654</v>
      </c>
      <c r="D213" s="42" t="s">
        <v>176</v>
      </c>
      <c r="E213" s="42" t="s">
        <v>655</v>
      </c>
      <c r="F213" s="42" t="s">
        <v>3</v>
      </c>
      <c r="G213" s="43" t="s">
        <v>131</v>
      </c>
      <c r="H213" s="54">
        <v>9</v>
      </c>
      <c r="I213" s="55">
        <f>ROUND(0,2)</f>
        <v>0</v>
      </c>
      <c r="J213" s="56">
        <f>ROUND(I213*H213,2)</f>
        <v>0</v>
      </c>
      <c r="K213" s="57">
        <v>0.20999999999999999</v>
      </c>
      <c r="L213" s="58">
        <f>IF(ISNUMBER(K213),ROUND(J213*(K213+1),2),0)</f>
        <v>0</v>
      </c>
      <c r="M213" s="12"/>
      <c r="N213" s="2"/>
      <c r="O213" s="2"/>
      <c r="P213" s="2"/>
      <c r="Q213" s="33">
        <f>IF(ISNUMBER(K213),IF(H213&gt;0,IF(I213&gt;0,J213,0),0),0)</f>
        <v>0</v>
      </c>
      <c r="R213" s="27">
        <f>IF(ISNUMBER(K213)=FALSE,J213,0)</f>
        <v>0</v>
      </c>
    </row>
    <row r="214">
      <c r="A214" s="9"/>
      <c r="B214" s="48" t="s">
        <v>48</v>
      </c>
      <c r="C214" s="1"/>
      <c r="D214" s="1"/>
      <c r="E214" s="49" t="s">
        <v>3</v>
      </c>
      <c r="F214" s="1"/>
      <c r="G214" s="1"/>
      <c r="H214" s="40"/>
      <c r="I214" s="1"/>
      <c r="J214" s="40"/>
      <c r="K214" s="1"/>
      <c r="L214" s="1"/>
      <c r="M214" s="12"/>
      <c r="N214" s="2"/>
      <c r="O214" s="2"/>
      <c r="P214" s="2"/>
      <c r="Q214" s="2"/>
    </row>
    <row r="215">
      <c r="A215" s="9"/>
      <c r="B215" s="48" t="s">
        <v>50</v>
      </c>
      <c r="C215" s="1"/>
      <c r="D215" s="1"/>
      <c r="E215" s="49" t="s">
        <v>656</v>
      </c>
      <c r="F215" s="1"/>
      <c r="G215" s="1"/>
      <c r="H215" s="40"/>
      <c r="I215" s="1"/>
      <c r="J215" s="40"/>
      <c r="K215" s="1"/>
      <c r="L215" s="1"/>
      <c r="M215" s="12"/>
      <c r="N215" s="2"/>
      <c r="O215" s="2"/>
      <c r="P215" s="2"/>
      <c r="Q215" s="2"/>
    </row>
    <row r="216">
      <c r="A216" s="9"/>
      <c r="B216" s="48" t="s">
        <v>52</v>
      </c>
      <c r="C216" s="1"/>
      <c r="D216" s="1"/>
      <c r="E216" s="49" t="s">
        <v>657</v>
      </c>
      <c r="F216" s="1"/>
      <c r="G216" s="1"/>
      <c r="H216" s="40"/>
      <c r="I216" s="1"/>
      <c r="J216" s="40"/>
      <c r="K216" s="1"/>
      <c r="L216" s="1"/>
      <c r="M216" s="12"/>
      <c r="N216" s="2"/>
      <c r="O216" s="2"/>
      <c r="P216" s="2"/>
      <c r="Q216" s="2"/>
    </row>
    <row r="217" thickBot="1">
      <c r="A217" s="9"/>
      <c r="B217" s="50" t="s">
        <v>54</v>
      </c>
      <c r="C217" s="51"/>
      <c r="D217" s="51"/>
      <c r="E217" s="52" t="s">
        <v>55</v>
      </c>
      <c r="F217" s="51"/>
      <c r="G217" s="51"/>
      <c r="H217" s="53"/>
      <c r="I217" s="51"/>
      <c r="J217" s="53"/>
      <c r="K217" s="51"/>
      <c r="L217" s="51"/>
      <c r="M217" s="12"/>
      <c r="N217" s="2"/>
      <c r="O217" s="2"/>
      <c r="P217" s="2"/>
      <c r="Q217" s="2"/>
    </row>
    <row r="218" thickTop="1">
      <c r="A218" s="9"/>
      <c r="B218" s="41">
        <v>28</v>
      </c>
      <c r="C218" s="42" t="s">
        <v>658</v>
      </c>
      <c r="D218" s="42" t="s">
        <v>3</v>
      </c>
      <c r="E218" s="42" t="s">
        <v>659</v>
      </c>
      <c r="F218" s="42" t="s">
        <v>3</v>
      </c>
      <c r="G218" s="43" t="s">
        <v>112</v>
      </c>
      <c r="H218" s="54">
        <v>3.5</v>
      </c>
      <c r="I218" s="55">
        <f>ROUND(0,2)</f>
        <v>0</v>
      </c>
      <c r="J218" s="56">
        <f>ROUND(I218*H218,2)</f>
        <v>0</v>
      </c>
      <c r="K218" s="57">
        <v>0.20999999999999999</v>
      </c>
      <c r="L218" s="58">
        <f>IF(ISNUMBER(K218),ROUND(J218*(K218+1),2),0)</f>
        <v>0</v>
      </c>
      <c r="M218" s="12"/>
      <c r="N218" s="2"/>
      <c r="O218" s="2"/>
      <c r="P218" s="2"/>
      <c r="Q218" s="33">
        <f>IF(ISNUMBER(K218),IF(H218&gt;0,IF(I218&gt;0,J218,0),0),0)</f>
        <v>0</v>
      </c>
      <c r="R218" s="27">
        <f>IF(ISNUMBER(K218)=FALSE,J218,0)</f>
        <v>0</v>
      </c>
    </row>
    <row r="219">
      <c r="A219" s="9"/>
      <c r="B219" s="48" t="s">
        <v>48</v>
      </c>
      <c r="C219" s="1"/>
      <c r="D219" s="1"/>
      <c r="E219" s="49" t="s">
        <v>3</v>
      </c>
      <c r="F219" s="1"/>
      <c r="G219" s="1"/>
      <c r="H219" s="40"/>
      <c r="I219" s="1"/>
      <c r="J219" s="40"/>
      <c r="K219" s="1"/>
      <c r="L219" s="1"/>
      <c r="M219" s="12"/>
      <c r="N219" s="2"/>
      <c r="O219" s="2"/>
      <c r="P219" s="2"/>
      <c r="Q219" s="2"/>
    </row>
    <row r="220">
      <c r="A220" s="9"/>
      <c r="B220" s="48" t="s">
        <v>50</v>
      </c>
      <c r="C220" s="1"/>
      <c r="D220" s="1"/>
      <c r="E220" s="49" t="s">
        <v>660</v>
      </c>
      <c r="F220" s="1"/>
      <c r="G220" s="1"/>
      <c r="H220" s="40"/>
      <c r="I220" s="1"/>
      <c r="J220" s="40"/>
      <c r="K220" s="1"/>
      <c r="L220" s="1"/>
      <c r="M220" s="12"/>
      <c r="N220" s="2"/>
      <c r="O220" s="2"/>
      <c r="P220" s="2"/>
      <c r="Q220" s="2"/>
    </row>
    <row r="221">
      <c r="A221" s="9"/>
      <c r="B221" s="48" t="s">
        <v>52</v>
      </c>
      <c r="C221" s="1"/>
      <c r="D221" s="1"/>
      <c r="E221" s="49" t="s">
        <v>661</v>
      </c>
      <c r="F221" s="1"/>
      <c r="G221" s="1"/>
      <c r="H221" s="40"/>
      <c r="I221" s="1"/>
      <c r="J221" s="40"/>
      <c r="K221" s="1"/>
      <c r="L221" s="1"/>
      <c r="M221" s="12"/>
      <c r="N221" s="2"/>
      <c r="O221" s="2"/>
      <c r="P221" s="2"/>
      <c r="Q221" s="2"/>
    </row>
    <row r="222" thickBot="1">
      <c r="A222" s="9"/>
      <c r="B222" s="50" t="s">
        <v>54</v>
      </c>
      <c r="C222" s="51"/>
      <c r="D222" s="51"/>
      <c r="E222" s="52" t="s">
        <v>55</v>
      </c>
      <c r="F222" s="51"/>
      <c r="G222" s="51"/>
      <c r="H222" s="53"/>
      <c r="I222" s="51"/>
      <c r="J222" s="53"/>
      <c r="K222" s="51"/>
      <c r="L222" s="51"/>
      <c r="M222" s="12"/>
      <c r="N222" s="2"/>
      <c r="O222" s="2"/>
      <c r="P222" s="2"/>
      <c r="Q222" s="2"/>
    </row>
    <row r="223" thickTop="1">
      <c r="A223" s="9"/>
      <c r="B223" s="41">
        <v>29</v>
      </c>
      <c r="C223" s="42" t="s">
        <v>662</v>
      </c>
      <c r="D223" s="42" t="s">
        <v>3</v>
      </c>
      <c r="E223" s="42" t="s">
        <v>663</v>
      </c>
      <c r="F223" s="42" t="s">
        <v>3</v>
      </c>
      <c r="G223" s="43" t="s">
        <v>131</v>
      </c>
      <c r="H223" s="54">
        <v>17</v>
      </c>
      <c r="I223" s="55">
        <f>ROUND(0,2)</f>
        <v>0</v>
      </c>
      <c r="J223" s="56">
        <f>ROUND(I223*H223,2)</f>
        <v>0</v>
      </c>
      <c r="K223" s="57">
        <v>0.20999999999999999</v>
      </c>
      <c r="L223" s="58">
        <f>IF(ISNUMBER(K223),ROUND(J223*(K223+1),2),0)</f>
        <v>0</v>
      </c>
      <c r="M223" s="12"/>
      <c r="N223" s="2"/>
      <c r="O223" s="2"/>
      <c r="P223" s="2"/>
      <c r="Q223" s="33">
        <f>IF(ISNUMBER(K223),IF(H223&gt;0,IF(I223&gt;0,J223,0),0),0)</f>
        <v>0</v>
      </c>
      <c r="R223" s="27">
        <f>IF(ISNUMBER(K223)=FALSE,J223,0)</f>
        <v>0</v>
      </c>
    </row>
    <row r="224">
      <c r="A224" s="9"/>
      <c r="B224" s="48" t="s">
        <v>48</v>
      </c>
      <c r="C224" s="1"/>
      <c r="D224" s="1"/>
      <c r="E224" s="49" t="s">
        <v>3</v>
      </c>
      <c r="F224" s="1"/>
      <c r="G224" s="1"/>
      <c r="H224" s="40"/>
      <c r="I224" s="1"/>
      <c r="J224" s="40"/>
      <c r="K224" s="1"/>
      <c r="L224" s="1"/>
      <c r="M224" s="12"/>
      <c r="N224" s="2"/>
      <c r="O224" s="2"/>
      <c r="P224" s="2"/>
      <c r="Q224" s="2"/>
    </row>
    <row r="225">
      <c r="A225" s="9"/>
      <c r="B225" s="48" t="s">
        <v>50</v>
      </c>
      <c r="C225" s="1"/>
      <c r="D225" s="1"/>
      <c r="E225" s="49" t="s">
        <v>664</v>
      </c>
      <c r="F225" s="1"/>
      <c r="G225" s="1"/>
      <c r="H225" s="40"/>
      <c r="I225" s="1"/>
      <c r="J225" s="40"/>
      <c r="K225" s="1"/>
      <c r="L225" s="1"/>
      <c r="M225" s="12"/>
      <c r="N225" s="2"/>
      <c r="O225" s="2"/>
      <c r="P225" s="2"/>
      <c r="Q225" s="2"/>
    </row>
    <row r="226">
      <c r="A226" s="9"/>
      <c r="B226" s="48" t="s">
        <v>52</v>
      </c>
      <c r="C226" s="1"/>
      <c r="D226" s="1"/>
      <c r="E226" s="49" t="s">
        <v>661</v>
      </c>
      <c r="F226" s="1"/>
      <c r="G226" s="1"/>
      <c r="H226" s="40"/>
      <c r="I226" s="1"/>
      <c r="J226" s="40"/>
      <c r="K226" s="1"/>
      <c r="L226" s="1"/>
      <c r="M226" s="12"/>
      <c r="N226" s="2"/>
      <c r="O226" s="2"/>
      <c r="P226" s="2"/>
      <c r="Q226" s="2"/>
    </row>
    <row r="227" thickBot="1">
      <c r="A227" s="9"/>
      <c r="B227" s="50" t="s">
        <v>54</v>
      </c>
      <c r="C227" s="51"/>
      <c r="D227" s="51"/>
      <c r="E227" s="52" t="s">
        <v>55</v>
      </c>
      <c r="F227" s="51"/>
      <c r="G227" s="51"/>
      <c r="H227" s="53"/>
      <c r="I227" s="51"/>
      <c r="J227" s="53"/>
      <c r="K227" s="51"/>
      <c r="L227" s="51"/>
      <c r="M227" s="12"/>
      <c r="N227" s="2"/>
      <c r="O227" s="2"/>
      <c r="P227" s="2"/>
      <c r="Q227" s="2"/>
    </row>
    <row r="228" thickTop="1">
      <c r="A228" s="9"/>
      <c r="B228" s="41">
        <v>30</v>
      </c>
      <c r="C228" s="42" t="s">
        <v>665</v>
      </c>
      <c r="D228" s="42" t="s">
        <v>3</v>
      </c>
      <c r="E228" s="42" t="s">
        <v>666</v>
      </c>
      <c r="F228" s="42" t="s">
        <v>3</v>
      </c>
      <c r="G228" s="43" t="s">
        <v>112</v>
      </c>
      <c r="H228" s="54">
        <v>5</v>
      </c>
      <c r="I228" s="55">
        <f>ROUND(0,2)</f>
        <v>0</v>
      </c>
      <c r="J228" s="56">
        <f>ROUND(I228*H228,2)</f>
        <v>0</v>
      </c>
      <c r="K228" s="57">
        <v>0.20999999999999999</v>
      </c>
      <c r="L228" s="58">
        <f>IF(ISNUMBER(K228),ROUND(J228*(K228+1),2),0)</f>
        <v>0</v>
      </c>
      <c r="M228" s="12"/>
      <c r="N228" s="2"/>
      <c r="O228" s="2"/>
      <c r="P228" s="2"/>
      <c r="Q228" s="33">
        <f>IF(ISNUMBER(K228),IF(H228&gt;0,IF(I228&gt;0,J228,0),0),0)</f>
        <v>0</v>
      </c>
      <c r="R228" s="27">
        <f>IF(ISNUMBER(K228)=FALSE,J228,0)</f>
        <v>0</v>
      </c>
    </row>
    <row r="229">
      <c r="A229" s="9"/>
      <c r="B229" s="48" t="s">
        <v>48</v>
      </c>
      <c r="C229" s="1"/>
      <c r="D229" s="1"/>
      <c r="E229" s="49" t="s">
        <v>3</v>
      </c>
      <c r="F229" s="1"/>
      <c r="G229" s="1"/>
      <c r="H229" s="40"/>
      <c r="I229" s="1"/>
      <c r="J229" s="40"/>
      <c r="K229" s="1"/>
      <c r="L229" s="1"/>
      <c r="M229" s="12"/>
      <c r="N229" s="2"/>
      <c r="O229" s="2"/>
      <c r="P229" s="2"/>
      <c r="Q229" s="2"/>
    </row>
    <row r="230">
      <c r="A230" s="9"/>
      <c r="B230" s="48" t="s">
        <v>50</v>
      </c>
      <c r="C230" s="1"/>
      <c r="D230" s="1"/>
      <c r="E230" s="49" t="s">
        <v>667</v>
      </c>
      <c r="F230" s="1"/>
      <c r="G230" s="1"/>
      <c r="H230" s="40"/>
      <c r="I230" s="1"/>
      <c r="J230" s="40"/>
      <c r="K230" s="1"/>
      <c r="L230" s="1"/>
      <c r="M230" s="12"/>
      <c r="N230" s="2"/>
      <c r="O230" s="2"/>
      <c r="P230" s="2"/>
      <c r="Q230" s="2"/>
    </row>
    <row r="231">
      <c r="A231" s="9"/>
      <c r="B231" s="48" t="s">
        <v>52</v>
      </c>
      <c r="C231" s="1"/>
      <c r="D231" s="1"/>
      <c r="E231" s="49" t="s">
        <v>668</v>
      </c>
      <c r="F231" s="1"/>
      <c r="G231" s="1"/>
      <c r="H231" s="40"/>
      <c r="I231" s="1"/>
      <c r="J231" s="40"/>
      <c r="K231" s="1"/>
      <c r="L231" s="1"/>
      <c r="M231" s="12"/>
      <c r="N231" s="2"/>
      <c r="O231" s="2"/>
      <c r="P231" s="2"/>
      <c r="Q231" s="2"/>
    </row>
    <row r="232" thickBot="1">
      <c r="A232" s="9"/>
      <c r="B232" s="50" t="s">
        <v>54</v>
      </c>
      <c r="C232" s="51"/>
      <c r="D232" s="51"/>
      <c r="E232" s="52" t="s">
        <v>55</v>
      </c>
      <c r="F232" s="51"/>
      <c r="G232" s="51"/>
      <c r="H232" s="53"/>
      <c r="I232" s="51"/>
      <c r="J232" s="53"/>
      <c r="K232" s="51"/>
      <c r="L232" s="51"/>
      <c r="M232" s="12"/>
      <c r="N232" s="2"/>
      <c r="O232" s="2"/>
      <c r="P232" s="2"/>
      <c r="Q232" s="2"/>
    </row>
    <row r="233" thickTop="1">
      <c r="A233" s="9"/>
      <c r="B233" s="41">
        <v>31</v>
      </c>
      <c r="C233" s="42" t="s">
        <v>669</v>
      </c>
      <c r="D233" s="42" t="s">
        <v>3</v>
      </c>
      <c r="E233" s="42" t="s">
        <v>670</v>
      </c>
      <c r="F233" s="42" t="s">
        <v>3</v>
      </c>
      <c r="G233" s="43" t="s">
        <v>131</v>
      </c>
      <c r="H233" s="54">
        <v>26</v>
      </c>
      <c r="I233" s="55">
        <f>ROUND(0,2)</f>
        <v>0</v>
      </c>
      <c r="J233" s="56">
        <f>ROUND(I233*H233,2)</f>
        <v>0</v>
      </c>
      <c r="K233" s="57">
        <v>0.20999999999999999</v>
      </c>
      <c r="L233" s="58">
        <f>IF(ISNUMBER(K233),ROUND(J233*(K233+1),2),0)</f>
        <v>0</v>
      </c>
      <c r="M233" s="12"/>
      <c r="N233" s="2"/>
      <c r="O233" s="2"/>
      <c r="P233" s="2"/>
      <c r="Q233" s="33">
        <f>IF(ISNUMBER(K233),IF(H233&gt;0,IF(I233&gt;0,J233,0),0),0)</f>
        <v>0</v>
      </c>
      <c r="R233" s="27">
        <f>IF(ISNUMBER(K233)=FALSE,J233,0)</f>
        <v>0</v>
      </c>
    </row>
    <row r="234">
      <c r="A234" s="9"/>
      <c r="B234" s="48" t="s">
        <v>48</v>
      </c>
      <c r="C234" s="1"/>
      <c r="D234" s="1"/>
      <c r="E234" s="49" t="s">
        <v>671</v>
      </c>
      <c r="F234" s="1"/>
      <c r="G234" s="1"/>
      <c r="H234" s="40"/>
      <c r="I234" s="1"/>
      <c r="J234" s="40"/>
      <c r="K234" s="1"/>
      <c r="L234" s="1"/>
      <c r="M234" s="12"/>
      <c r="N234" s="2"/>
      <c r="O234" s="2"/>
      <c r="P234" s="2"/>
      <c r="Q234" s="2"/>
    </row>
    <row r="235">
      <c r="A235" s="9"/>
      <c r="B235" s="48" t="s">
        <v>50</v>
      </c>
      <c r="C235" s="1"/>
      <c r="D235" s="1"/>
      <c r="E235" s="49" t="s">
        <v>672</v>
      </c>
      <c r="F235" s="1"/>
      <c r="G235" s="1"/>
      <c r="H235" s="40"/>
      <c r="I235" s="1"/>
      <c r="J235" s="40"/>
      <c r="K235" s="1"/>
      <c r="L235" s="1"/>
      <c r="M235" s="12"/>
      <c r="N235" s="2"/>
      <c r="O235" s="2"/>
      <c r="P235" s="2"/>
      <c r="Q235" s="2"/>
    </row>
    <row r="236">
      <c r="A236" s="9"/>
      <c r="B236" s="48" t="s">
        <v>52</v>
      </c>
      <c r="C236" s="1"/>
      <c r="D236" s="1"/>
      <c r="E236" s="49" t="s">
        <v>376</v>
      </c>
      <c r="F236" s="1"/>
      <c r="G236" s="1"/>
      <c r="H236" s="40"/>
      <c r="I236" s="1"/>
      <c r="J236" s="40"/>
      <c r="K236" s="1"/>
      <c r="L236" s="1"/>
      <c r="M236" s="12"/>
      <c r="N236" s="2"/>
      <c r="O236" s="2"/>
      <c r="P236" s="2"/>
      <c r="Q236" s="2"/>
    </row>
    <row r="237" thickBot="1">
      <c r="A237" s="9"/>
      <c r="B237" s="50" t="s">
        <v>54</v>
      </c>
      <c r="C237" s="51"/>
      <c r="D237" s="51"/>
      <c r="E237" s="52" t="s">
        <v>55</v>
      </c>
      <c r="F237" s="51"/>
      <c r="G237" s="51"/>
      <c r="H237" s="53"/>
      <c r="I237" s="51"/>
      <c r="J237" s="53"/>
      <c r="K237" s="51"/>
      <c r="L237" s="51"/>
      <c r="M237" s="12"/>
      <c r="N237" s="2"/>
      <c r="O237" s="2"/>
      <c r="P237" s="2"/>
      <c r="Q237" s="2"/>
    </row>
    <row r="238" thickTop="1">
      <c r="A238" s="9"/>
      <c r="B238" s="41">
        <v>32</v>
      </c>
      <c r="C238" s="42" t="s">
        <v>673</v>
      </c>
      <c r="D238" s="42" t="s">
        <v>3</v>
      </c>
      <c r="E238" s="42" t="s">
        <v>674</v>
      </c>
      <c r="F238" s="42" t="s">
        <v>3</v>
      </c>
      <c r="G238" s="43" t="s">
        <v>131</v>
      </c>
      <c r="H238" s="54">
        <v>0</v>
      </c>
      <c r="I238" s="55">
        <f>ROUND(0,2)</f>
        <v>0</v>
      </c>
      <c r="J238" s="56">
        <f>ROUND(I238*H238,2)</f>
        <v>0</v>
      </c>
      <c r="K238" s="57">
        <v>0.20999999999999999</v>
      </c>
      <c r="L238" s="58">
        <f>IF(ISNUMBER(K238),ROUND(J238*(K238+1),2),0)</f>
        <v>0</v>
      </c>
      <c r="M238" s="12"/>
      <c r="N238" s="2"/>
      <c r="O238" s="2"/>
      <c r="P238" s="2"/>
      <c r="Q238" s="33">
        <f>IF(ISNUMBER(K238),IF(H238&gt;0,IF(I238&gt;0,J238,0),0),0)</f>
        <v>0</v>
      </c>
      <c r="R238" s="27">
        <f>IF(ISNUMBER(K238)=FALSE,J238,0)</f>
        <v>0</v>
      </c>
    </row>
    <row r="239">
      <c r="A239" s="9"/>
      <c r="B239" s="48" t="s">
        <v>48</v>
      </c>
      <c r="C239" s="1"/>
      <c r="D239" s="1"/>
      <c r="E239" s="49" t="s">
        <v>3</v>
      </c>
      <c r="F239" s="1"/>
      <c r="G239" s="1"/>
      <c r="H239" s="40"/>
      <c r="I239" s="1"/>
      <c r="J239" s="40"/>
      <c r="K239" s="1"/>
      <c r="L239" s="1"/>
      <c r="M239" s="12"/>
      <c r="N239" s="2"/>
      <c r="O239" s="2"/>
      <c r="P239" s="2"/>
      <c r="Q239" s="2"/>
    </row>
    <row r="240">
      <c r="A240" s="9"/>
      <c r="B240" s="48" t="s">
        <v>50</v>
      </c>
      <c r="C240" s="1"/>
      <c r="D240" s="1"/>
      <c r="E240" s="49" t="s">
        <v>3</v>
      </c>
      <c r="F240" s="1"/>
      <c r="G240" s="1"/>
      <c r="H240" s="40"/>
      <c r="I240" s="1"/>
      <c r="J240" s="40"/>
      <c r="K240" s="1"/>
      <c r="L240" s="1"/>
      <c r="M240" s="12"/>
      <c r="N240" s="2"/>
      <c r="O240" s="2"/>
      <c r="P240" s="2"/>
      <c r="Q240" s="2"/>
    </row>
    <row r="241">
      <c r="A241" s="9"/>
      <c r="B241" s="48" t="s">
        <v>52</v>
      </c>
      <c r="C241" s="1"/>
      <c r="D241" s="1"/>
      <c r="E241" s="49" t="s">
        <v>376</v>
      </c>
      <c r="F241" s="1"/>
      <c r="G241" s="1"/>
      <c r="H241" s="40"/>
      <c r="I241" s="1"/>
      <c r="J241" s="40"/>
      <c r="K241" s="1"/>
      <c r="L241" s="1"/>
      <c r="M241" s="12"/>
      <c r="N241" s="2"/>
      <c r="O241" s="2"/>
      <c r="P241" s="2"/>
      <c r="Q241" s="2"/>
    </row>
    <row r="242" thickBot="1">
      <c r="A242" s="9"/>
      <c r="B242" s="50" t="s">
        <v>54</v>
      </c>
      <c r="C242" s="51"/>
      <c r="D242" s="51"/>
      <c r="E242" s="52" t="s">
        <v>55</v>
      </c>
      <c r="F242" s="51"/>
      <c r="G242" s="51"/>
      <c r="H242" s="53"/>
      <c r="I242" s="51"/>
      <c r="J242" s="53"/>
      <c r="K242" s="51"/>
      <c r="L242" s="51"/>
      <c r="M242" s="12"/>
      <c r="N242" s="2"/>
      <c r="O242" s="2"/>
      <c r="P242" s="2"/>
      <c r="Q242" s="2"/>
    </row>
    <row r="243" thickTop="1" thickBot="1" ht="25" customHeight="1">
      <c r="A243" s="9"/>
      <c r="B243" s="1"/>
      <c r="C243" s="59">
        <v>9</v>
      </c>
      <c r="D243" s="1"/>
      <c r="E243" s="59" t="s">
        <v>101</v>
      </c>
      <c r="F243" s="1"/>
      <c r="G243" s="60" t="s">
        <v>93</v>
      </c>
      <c r="H243" s="61">
        <f>J193+J198+J203+J208+J213+J218+J223+J228+J233+J238</f>
        <v>0</v>
      </c>
      <c r="I243" s="60" t="s">
        <v>94</v>
      </c>
      <c r="J243" s="62">
        <f>(L243-H243)</f>
        <v>0</v>
      </c>
      <c r="K243" s="60" t="s">
        <v>95</v>
      </c>
      <c r="L243" s="63">
        <f>L193+L198+L203+L208+L213+L218+L223+L228+L233+L238</f>
        <v>0</v>
      </c>
      <c r="M243" s="12"/>
      <c r="N243" s="2"/>
      <c r="O243" s="2"/>
      <c r="P243" s="2"/>
      <c r="Q243" s="33">
        <f>0+Q193+Q198+Q203+Q208+Q213+Q218+Q223+Q228+Q233+Q238</f>
        <v>0</v>
      </c>
      <c r="R243" s="27">
        <f>0+R193+R198+R203+R208+R213+R218+R223+R228+R233+R238</f>
        <v>0</v>
      </c>
      <c r="S243" s="64">
        <f>Q243*(1+J243)+R243</f>
        <v>0</v>
      </c>
    </row>
    <row r="244" thickTop="1" thickBot="1" ht="25" customHeight="1">
      <c r="A244" s="9"/>
      <c r="B244" s="65"/>
      <c r="C244" s="65"/>
      <c r="D244" s="65"/>
      <c r="E244" s="65"/>
      <c r="F244" s="65"/>
      <c r="G244" s="66" t="s">
        <v>96</v>
      </c>
      <c r="H244" s="67">
        <f>J193+J198+J203+J208+J213+J218+J223+J228+J233+J238</f>
        <v>0</v>
      </c>
      <c r="I244" s="66" t="s">
        <v>97</v>
      </c>
      <c r="J244" s="68">
        <f>0+J243</f>
        <v>0</v>
      </c>
      <c r="K244" s="66" t="s">
        <v>98</v>
      </c>
      <c r="L244" s="69">
        <f>L193+L198+L203+L208+L213+L218+L223+L228+L233+L238</f>
        <v>0</v>
      </c>
      <c r="M244" s="12"/>
      <c r="N244" s="2"/>
      <c r="O244" s="2"/>
      <c r="P244" s="2"/>
      <c r="Q244" s="2"/>
    </row>
    <row r="245">
      <c r="A245" s="13"/>
      <c r="B245" s="4"/>
      <c r="C245" s="4"/>
      <c r="D245" s="4"/>
      <c r="E245" s="4"/>
      <c r="F245" s="4"/>
      <c r="G245" s="4"/>
      <c r="H245" s="70"/>
      <c r="I245" s="4"/>
      <c r="J245" s="70"/>
      <c r="K245" s="4"/>
      <c r="L245" s="4"/>
      <c r="M245" s="14"/>
      <c r="N245" s="2"/>
      <c r="O245" s="2"/>
      <c r="P245" s="2"/>
      <c r="Q245" s="2"/>
    </row>
    <row r="246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2"/>
      <c r="O246" s="2"/>
      <c r="P246" s="2"/>
      <c r="Q246" s="2"/>
    </row>
  </sheetData>
  <mergeCells count="179"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0:D20"/>
    <mergeCell ref="B21:D21"/>
    <mergeCell ref="B30:C31"/>
    <mergeCell ref="B33:L33"/>
    <mergeCell ref="B35:D35"/>
    <mergeCell ref="B36:D36"/>
    <mergeCell ref="B37:D37"/>
    <mergeCell ref="B38:D38"/>
    <mergeCell ref="B41:L41"/>
    <mergeCell ref="B22:D22"/>
    <mergeCell ref="B23:D23"/>
    <mergeCell ref="B24:D24"/>
    <mergeCell ref="B25:D25"/>
    <mergeCell ref="B26:D26"/>
    <mergeCell ref="B27:D27"/>
    <mergeCell ref="B28:D28"/>
    <mergeCell ref="B71:D71"/>
    <mergeCell ref="B72:D72"/>
    <mergeCell ref="B73:D73"/>
    <mergeCell ref="B74:D74"/>
    <mergeCell ref="B76:D76"/>
    <mergeCell ref="B77:D77"/>
    <mergeCell ref="B78:D78"/>
    <mergeCell ref="B79:D79"/>
    <mergeCell ref="B81:D81"/>
    <mergeCell ref="B82:D82"/>
    <mergeCell ref="B83:D83"/>
    <mergeCell ref="B84:D84"/>
    <mergeCell ref="B86:D86"/>
    <mergeCell ref="B87:D87"/>
    <mergeCell ref="B88:D88"/>
    <mergeCell ref="B89:D89"/>
    <mergeCell ref="B91:D91"/>
    <mergeCell ref="B92:D92"/>
    <mergeCell ref="B93:D93"/>
    <mergeCell ref="B94:D94"/>
    <mergeCell ref="B43:D43"/>
    <mergeCell ref="B44:D44"/>
    <mergeCell ref="B45:D45"/>
    <mergeCell ref="B46:D46"/>
    <mergeCell ref="B48:D48"/>
    <mergeCell ref="B49:D49"/>
    <mergeCell ref="B50:D50"/>
    <mergeCell ref="B51:D51"/>
    <mergeCell ref="B53:D53"/>
    <mergeCell ref="B54:D54"/>
    <mergeCell ref="B55:D55"/>
    <mergeCell ref="B56:D56"/>
    <mergeCell ref="B61:D61"/>
    <mergeCell ref="B62:D62"/>
    <mergeCell ref="B63:D63"/>
    <mergeCell ref="B64:D64"/>
    <mergeCell ref="B66:D66"/>
    <mergeCell ref="B67:D67"/>
    <mergeCell ref="B68:D68"/>
    <mergeCell ref="B69:D69"/>
    <mergeCell ref="B59:L59"/>
    <mergeCell ref="B96:D96"/>
    <mergeCell ref="B97:D97"/>
    <mergeCell ref="B98:D98"/>
    <mergeCell ref="B99:D99"/>
    <mergeCell ref="B101:D101"/>
    <mergeCell ref="B102:D102"/>
    <mergeCell ref="B103:D103"/>
    <mergeCell ref="B104:D104"/>
    <mergeCell ref="B106:D106"/>
    <mergeCell ref="B107:D107"/>
    <mergeCell ref="B108:D108"/>
    <mergeCell ref="B109:D109"/>
    <mergeCell ref="B112:L112"/>
    <mergeCell ref="B114:D114"/>
    <mergeCell ref="B115:D115"/>
    <mergeCell ref="B116:D116"/>
    <mergeCell ref="B117:D117"/>
    <mergeCell ref="B119:D119"/>
    <mergeCell ref="B120:D120"/>
    <mergeCell ref="B121:D121"/>
    <mergeCell ref="B122:D122"/>
    <mergeCell ref="B124:D124"/>
    <mergeCell ref="B125:D125"/>
    <mergeCell ref="B126:D126"/>
    <mergeCell ref="B127:D127"/>
    <mergeCell ref="B129:D129"/>
    <mergeCell ref="B130:D130"/>
    <mergeCell ref="B131:D131"/>
    <mergeCell ref="B132:D132"/>
    <mergeCell ref="B134:D134"/>
    <mergeCell ref="B135:D135"/>
    <mergeCell ref="B136:D136"/>
    <mergeCell ref="B137:D137"/>
    <mergeCell ref="B140:L140"/>
    <mergeCell ref="B142:D142"/>
    <mergeCell ref="B143:D143"/>
    <mergeCell ref="B144:D144"/>
    <mergeCell ref="B145:D145"/>
    <mergeCell ref="B148:L148"/>
    <mergeCell ref="B150:D150"/>
    <mergeCell ref="B151:D151"/>
    <mergeCell ref="B152:D152"/>
    <mergeCell ref="B153:D153"/>
    <mergeCell ref="B156:L156"/>
    <mergeCell ref="B158:D158"/>
    <mergeCell ref="B159:D159"/>
    <mergeCell ref="B160:D160"/>
    <mergeCell ref="B161:D161"/>
    <mergeCell ref="B163:D163"/>
    <mergeCell ref="B164:D164"/>
    <mergeCell ref="B165:D165"/>
    <mergeCell ref="B166:D166"/>
    <mergeCell ref="B168:D168"/>
    <mergeCell ref="B169:D169"/>
    <mergeCell ref="B170:D170"/>
    <mergeCell ref="B171:D171"/>
    <mergeCell ref="B173:D173"/>
    <mergeCell ref="B174:D174"/>
    <mergeCell ref="B175:D175"/>
    <mergeCell ref="B176:D176"/>
    <mergeCell ref="B178:D178"/>
    <mergeCell ref="B179:D179"/>
    <mergeCell ref="B180:D180"/>
    <mergeCell ref="B181:D181"/>
    <mergeCell ref="B184:L184"/>
    <mergeCell ref="B186:D186"/>
    <mergeCell ref="B187:D187"/>
    <mergeCell ref="B188:D188"/>
    <mergeCell ref="B189:D189"/>
    <mergeCell ref="B194:D194"/>
    <mergeCell ref="B195:D195"/>
    <mergeCell ref="B196:D196"/>
    <mergeCell ref="B197:D197"/>
    <mergeCell ref="B199:D199"/>
    <mergeCell ref="B200:D200"/>
    <mergeCell ref="B201:D201"/>
    <mergeCell ref="B202:D202"/>
    <mergeCell ref="B204:D204"/>
    <mergeCell ref="B205:D205"/>
    <mergeCell ref="B206:D206"/>
    <mergeCell ref="B207:D207"/>
    <mergeCell ref="B209:D209"/>
    <mergeCell ref="B210:D210"/>
    <mergeCell ref="B211:D211"/>
    <mergeCell ref="B212:D212"/>
    <mergeCell ref="B214:D214"/>
    <mergeCell ref="B215:D215"/>
    <mergeCell ref="B216:D216"/>
    <mergeCell ref="B217:D217"/>
    <mergeCell ref="B219:D219"/>
    <mergeCell ref="B220:D220"/>
    <mergeCell ref="B221:D221"/>
    <mergeCell ref="B222:D222"/>
    <mergeCell ref="B224:D224"/>
    <mergeCell ref="B225:D225"/>
    <mergeCell ref="B226:D226"/>
    <mergeCell ref="B227:D227"/>
    <mergeCell ref="B229:D229"/>
    <mergeCell ref="B230:D230"/>
    <mergeCell ref="B231:D231"/>
    <mergeCell ref="B232:D232"/>
    <mergeCell ref="B234:D234"/>
    <mergeCell ref="B235:D235"/>
    <mergeCell ref="B236:D236"/>
    <mergeCell ref="B237:D237"/>
    <mergeCell ref="B239:D239"/>
    <mergeCell ref="B240:D240"/>
    <mergeCell ref="B241:D241"/>
    <mergeCell ref="B242:D242"/>
    <mergeCell ref="B192:L192"/>
  </mergeCells>
  <pageMargins left="0.39375" right="0.39375" top="0.5902778" bottom="0.39375" header="0.1965278" footer="0.1576389"/>
  <pageSetup paperSize="9" orientation="portrait" fitToHeight="0"/>
  <headerFooter>
    <oddFooter>&amp;LOTSKP 2023&amp;R&amp;P/&amp;N</oddFooter>
  </headerFooter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 codeName="________cm">
    <pageSetUpPr fitToPage="1"/>
  </sheetPr>
  <sheetViews>
    <sheetView workbookViewId="0">
      <selection activeCell="A1" sqref="A1:A2"/>
    </sheetView>
  </sheetViews>
  <sheetFormatPr defaultRowHeight="12.75"/>
  <cols>
    <col min="1" max="1" width="4.710938"/>
    <col min="2" max="2" width="5.710938"/>
    <col min="3" max="3" width="11.71094"/>
    <col min="4" max="4" width="5.710938"/>
    <col min="5" max="5" width="80.71094"/>
    <col min="6" max="6" width="9.140625" hidden="1"/>
    <col min="7" max="7" width="20.71094"/>
    <col min="8" max="12" width="22.71094"/>
    <col min="13" max="13" width="4.710938"/>
    <col min="17" max="19" width="9.140625" hidden="1"/>
  </cols>
  <sheetData>
    <row r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27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28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</row>
    <row r="6" ht="34" customHeight="1">
      <c r="A6" s="9"/>
      <c r="B6" s="29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2"/>
      <c r="N6" s="2"/>
      <c r="O6" s="2"/>
      <c r="P6" s="2"/>
      <c r="Q6" s="2"/>
    </row>
    <row r="7">
      <c r="A7" s="13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4"/>
      <c r="N7" s="2"/>
      <c r="O7" s="2"/>
      <c r="P7" s="2"/>
      <c r="Q7" s="2"/>
    </row>
    <row r="8" ht="14" customHeight="1">
      <c r="A8" s="4"/>
      <c r="B8" s="30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>
      <c r="A10" s="15" t="s">
        <v>28</v>
      </c>
      <c r="B10" s="1"/>
      <c r="C10" s="16"/>
      <c r="D10" s="1"/>
      <c r="E10" s="1"/>
      <c r="F10" s="1"/>
      <c r="G10" s="17"/>
      <c r="H10" s="1"/>
      <c r="I10" s="31" t="s">
        <v>29</v>
      </c>
      <c r="J10" s="32">
        <f>H36+H69+H77+H90+H138</f>
        <v>0</v>
      </c>
      <c r="K10" s="1"/>
      <c r="L10" s="1"/>
      <c r="M10" s="12"/>
      <c r="N10" s="2"/>
      <c r="O10" s="2"/>
      <c r="P10" s="2"/>
      <c r="Q10" s="2"/>
    </row>
    <row r="11" ht="16" customHeight="1">
      <c r="A11" s="18" t="s">
        <v>675</v>
      </c>
      <c r="B11" s="1"/>
      <c r="C11" s="1"/>
      <c r="D11" s="1"/>
      <c r="E11" s="1"/>
      <c r="F11" s="1"/>
      <c r="G11" s="31"/>
      <c r="H11" s="1"/>
      <c r="I11" s="31" t="s">
        <v>31</v>
      </c>
      <c r="J11" s="32">
        <f>L36+L69+L77+L90+L138</f>
        <v>0</v>
      </c>
      <c r="K11" s="1"/>
      <c r="L11" s="1"/>
      <c r="M11" s="12"/>
      <c r="N11" s="2"/>
      <c r="O11" s="2"/>
      <c r="P11" s="2"/>
      <c r="Q11" s="33">
        <f>IF(SUM(K20:K24)&gt;0,ROUND(SUM(S20:S24)/SUM(K20:K24)-1,8),0)</f>
        <v>0</v>
      </c>
      <c r="R11" s="27">
        <f>AVERAGE(J35,J68,J76,J89,J137)</f>
        <v>0</v>
      </c>
      <c r="S11" s="27">
        <f>J10*(1+Q11)</f>
        <v>0</v>
      </c>
    </row>
    <row r="12">
      <c r="A12" s="15" t="s">
        <v>7</v>
      </c>
      <c r="B12" s="1"/>
      <c r="C12" s="16"/>
      <c r="D12" s="1"/>
      <c r="E12" s="1"/>
      <c r="F12" s="1"/>
      <c r="G12" s="17"/>
      <c r="H12" s="1"/>
      <c r="I12" s="1"/>
      <c r="J12" s="1"/>
      <c r="K12" s="1"/>
      <c r="L12" s="1"/>
      <c r="M12" s="12"/>
      <c r="N12" s="2"/>
      <c r="O12" s="2"/>
      <c r="P12" s="2"/>
      <c r="Q12" s="2"/>
    </row>
    <row r="13" ht="16" customHeight="1">
      <c r="A13" s="18" t="str">
        <f>Souhrn!A13</f>
        <v/>
      </c>
      <c r="B13" s="1"/>
      <c r="C13" s="1"/>
      <c r="D13" s="1"/>
      <c r="E13" s="1"/>
      <c r="F13" s="1"/>
      <c r="G13" s="31"/>
      <c r="H13" s="1"/>
      <c r="I13" s="31" t="s">
        <v>9</v>
      </c>
      <c r="J13" s="16"/>
      <c r="K13" s="1"/>
      <c r="L13" s="1"/>
      <c r="M13" s="12"/>
      <c r="N13" s="2"/>
      <c r="O13" s="2"/>
      <c r="P13" s="2"/>
      <c r="Q13" s="2"/>
    </row>
    <row r="14">
      <c r="A14" s="9"/>
      <c r="B14" s="1"/>
      <c r="C14" s="1"/>
      <c r="D14" s="1"/>
      <c r="E14" s="1"/>
      <c r="F14" s="1"/>
      <c r="G14" s="1"/>
      <c r="H14" s="1"/>
      <c r="I14" s="31" t="s">
        <v>11</v>
      </c>
      <c r="J14" s="16"/>
      <c r="K14" s="1"/>
      <c r="L14" s="1"/>
      <c r="M14" s="12"/>
      <c r="N14" s="2"/>
      <c r="O14" s="2"/>
      <c r="P14" s="2"/>
      <c r="Q14" s="2"/>
    </row>
    <row r="15" hidden="1">
      <c r="A15" s="9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2"/>
      <c r="N15" s="2"/>
      <c r="O15" s="2"/>
      <c r="P15" s="2"/>
      <c r="Q15" s="2"/>
    </row>
    <row r="16" ht="10" customHeight="1">
      <c r="A16" s="13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4"/>
      <c r="N16" s="2"/>
      <c r="O16" s="2"/>
      <c r="P16" s="2"/>
      <c r="Q16" s="2"/>
    </row>
    <row r="17" ht="14" customHeight="1">
      <c r="A17" s="4"/>
      <c r="B17" s="28" t="s">
        <v>32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9"/>
      <c r="B19" s="34" t="s">
        <v>33</v>
      </c>
      <c r="C19" s="34"/>
      <c r="D19" s="34"/>
      <c r="E19" s="34" t="s">
        <v>34</v>
      </c>
      <c r="F19" s="34"/>
      <c r="G19" s="35"/>
      <c r="H19" s="22"/>
      <c r="I19" s="22"/>
      <c r="J19" s="22"/>
      <c r="K19" s="22" t="s">
        <v>16</v>
      </c>
      <c r="L19" s="22" t="s">
        <v>17</v>
      </c>
      <c r="M19" s="12"/>
      <c r="N19" s="2"/>
      <c r="O19" s="2"/>
      <c r="P19" s="2"/>
      <c r="Q19" s="2"/>
    </row>
    <row r="20">
      <c r="A20" s="9"/>
      <c r="B20" s="36">
        <v>0</v>
      </c>
      <c r="C20" s="1"/>
      <c r="D20" s="1"/>
      <c r="E20" s="37" t="s">
        <v>35</v>
      </c>
      <c r="F20" s="1"/>
      <c r="G20" s="1"/>
      <c r="H20" s="1"/>
      <c r="I20" s="1"/>
      <c r="J20" s="1"/>
      <c r="K20" s="38">
        <f>H36</f>
        <v>0</v>
      </c>
      <c r="L20" s="38">
        <f>L36</f>
        <v>0</v>
      </c>
      <c r="M20" s="12"/>
      <c r="N20" s="2"/>
      <c r="O20" s="2"/>
      <c r="P20" s="2"/>
      <c r="Q20" s="2"/>
      <c r="S20" s="27">
        <f>S35</f>
        <v>0</v>
      </c>
    </row>
    <row r="21">
      <c r="A21" s="9"/>
      <c r="B21" s="36">
        <v>1</v>
      </c>
      <c r="C21" s="1"/>
      <c r="D21" s="1"/>
      <c r="E21" s="37" t="s">
        <v>100</v>
      </c>
      <c r="F21" s="1"/>
      <c r="G21" s="1"/>
      <c r="H21" s="1"/>
      <c r="I21" s="1"/>
      <c r="J21" s="1"/>
      <c r="K21" s="38">
        <f>H69</f>
        <v>0</v>
      </c>
      <c r="L21" s="38">
        <f>L69</f>
        <v>0</v>
      </c>
      <c r="M21" s="12"/>
      <c r="N21" s="2"/>
      <c r="O21" s="2"/>
      <c r="P21" s="2"/>
      <c r="Q21" s="2"/>
      <c r="S21" s="27">
        <f>S68</f>
        <v>0</v>
      </c>
    </row>
    <row r="22">
      <c r="A22" s="9"/>
      <c r="B22" s="36">
        <v>3</v>
      </c>
      <c r="C22" s="1"/>
      <c r="D22" s="1"/>
      <c r="E22" s="37" t="s">
        <v>456</v>
      </c>
      <c r="F22" s="1"/>
      <c r="G22" s="1"/>
      <c r="H22" s="1"/>
      <c r="I22" s="1"/>
      <c r="J22" s="1"/>
      <c r="K22" s="38">
        <f>H77</f>
        <v>0</v>
      </c>
      <c r="L22" s="38">
        <f>L77</f>
        <v>0</v>
      </c>
      <c r="M22" s="12"/>
      <c r="N22" s="2"/>
      <c r="O22" s="2"/>
      <c r="P22" s="2"/>
      <c r="Q22" s="2"/>
      <c r="S22" s="27">
        <f>S76</f>
        <v>0</v>
      </c>
    </row>
    <row r="23">
      <c r="A23" s="9"/>
      <c r="B23" s="36">
        <v>4</v>
      </c>
      <c r="C23" s="1"/>
      <c r="D23" s="1"/>
      <c r="E23" s="37" t="s">
        <v>156</v>
      </c>
      <c r="F23" s="1"/>
      <c r="G23" s="1"/>
      <c r="H23" s="1"/>
      <c r="I23" s="1"/>
      <c r="J23" s="1"/>
      <c r="K23" s="38">
        <f>H90</f>
        <v>0</v>
      </c>
      <c r="L23" s="38">
        <f>L90</f>
        <v>0</v>
      </c>
      <c r="M23" s="12"/>
      <c r="N23" s="2"/>
      <c r="O23" s="2"/>
      <c r="P23" s="2"/>
      <c r="Q23" s="2"/>
      <c r="S23" s="27">
        <f>S89</f>
        <v>0</v>
      </c>
    </row>
    <row r="24">
      <c r="A24" s="9"/>
      <c r="B24" s="36">
        <v>8</v>
      </c>
      <c r="C24" s="1"/>
      <c r="D24" s="1"/>
      <c r="E24" s="37" t="s">
        <v>158</v>
      </c>
      <c r="F24" s="1"/>
      <c r="G24" s="1"/>
      <c r="H24" s="1"/>
      <c r="I24" s="1"/>
      <c r="J24" s="1"/>
      <c r="K24" s="38">
        <f>H138</f>
        <v>0</v>
      </c>
      <c r="L24" s="38">
        <f>L138</f>
        <v>0</v>
      </c>
      <c r="M24" s="12"/>
      <c r="N24" s="2"/>
      <c r="O24" s="2"/>
      <c r="P24" s="2"/>
      <c r="Q24" s="2"/>
      <c r="S24" s="27">
        <f>S137</f>
        <v>0</v>
      </c>
    </row>
    <row r="25">
      <c r="A25" s="13"/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74"/>
      <c r="N25" s="2"/>
      <c r="O25" s="2"/>
      <c r="P25" s="2"/>
      <c r="Q25" s="2"/>
    </row>
    <row r="26" ht="14" customHeight="1">
      <c r="A26" s="4"/>
      <c r="B26" s="28" t="s">
        <v>36</v>
      </c>
      <c r="C26" s="4"/>
      <c r="D26" s="4"/>
      <c r="E26" s="4"/>
      <c r="F26" s="4"/>
      <c r="G26" s="4"/>
      <c r="H26" s="4"/>
      <c r="I26" s="4"/>
      <c r="J26" s="4"/>
      <c r="K26" s="4"/>
      <c r="L26" s="4"/>
      <c r="M26" s="2"/>
      <c r="N26" s="2"/>
      <c r="O26" s="2"/>
      <c r="P26" s="2"/>
      <c r="Q26" s="2"/>
    </row>
    <row r="27" ht="18" customHeight="1">
      <c r="A27" s="6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1"/>
      <c r="N27" s="2"/>
      <c r="O27" s="2"/>
      <c r="P27" s="2"/>
      <c r="Q27" s="2"/>
    </row>
    <row r="28" ht="18" customHeight="1">
      <c r="A28" s="9"/>
      <c r="B28" s="34" t="s">
        <v>37</v>
      </c>
      <c r="C28" s="34" t="s">
        <v>33</v>
      </c>
      <c r="D28" s="34" t="s">
        <v>38</v>
      </c>
      <c r="E28" s="34" t="s">
        <v>34</v>
      </c>
      <c r="F28" s="34" t="s">
        <v>39</v>
      </c>
      <c r="G28" s="35" t="s">
        <v>40</v>
      </c>
      <c r="H28" s="22" t="s">
        <v>41</v>
      </c>
      <c r="I28" s="22" t="s">
        <v>42</v>
      </c>
      <c r="J28" s="22" t="s">
        <v>16</v>
      </c>
      <c r="K28" s="35" t="s">
        <v>43</v>
      </c>
      <c r="L28" s="22" t="s">
        <v>17</v>
      </c>
      <c r="M28" s="72"/>
      <c r="N28" s="2"/>
      <c r="O28" s="2"/>
      <c r="P28" s="2"/>
      <c r="Q28" s="2"/>
    </row>
    <row r="29" ht="40" customHeight="1">
      <c r="A29" s="9"/>
      <c r="B29" s="39" t="s">
        <v>44</v>
      </c>
      <c r="C29" s="1"/>
      <c r="D29" s="1"/>
      <c r="E29" s="1"/>
      <c r="F29" s="1"/>
      <c r="G29" s="1"/>
      <c r="H29" s="40"/>
      <c r="I29" s="1"/>
      <c r="J29" s="40"/>
      <c r="K29" s="1"/>
      <c r="L29" s="1"/>
      <c r="M29" s="12"/>
      <c r="N29" s="2"/>
      <c r="O29" s="2"/>
      <c r="P29" s="2"/>
      <c r="Q29" s="2"/>
    </row>
    <row r="30">
      <c r="A30" s="9"/>
      <c r="B30" s="41">
        <v>1</v>
      </c>
      <c r="C30" s="42" t="s">
        <v>159</v>
      </c>
      <c r="D30" s="42" t="s">
        <v>3</v>
      </c>
      <c r="E30" s="42" t="s">
        <v>104</v>
      </c>
      <c r="F30" s="42" t="s">
        <v>3</v>
      </c>
      <c r="G30" s="43" t="s">
        <v>150</v>
      </c>
      <c r="H30" s="44">
        <v>126</v>
      </c>
      <c r="I30" s="25">
        <f>ROUND(0,2)</f>
        <v>0</v>
      </c>
      <c r="J30" s="45">
        <f>ROUND(I30*H30,2)</f>
        <v>0</v>
      </c>
      <c r="K30" s="46">
        <v>0.20999999999999999</v>
      </c>
      <c r="L30" s="47">
        <f>IF(ISNUMBER(K30),ROUND(J30*(K30+1),2),0)</f>
        <v>0</v>
      </c>
      <c r="M30" s="12"/>
      <c r="N30" s="2"/>
      <c r="O30" s="2"/>
      <c r="P30" s="2"/>
      <c r="Q30" s="33">
        <f>IF(ISNUMBER(K30),IF(H30&gt;0,IF(I30&gt;0,J30,0),0),0)</f>
        <v>0</v>
      </c>
      <c r="R30" s="27">
        <f>IF(ISNUMBER(K30)=FALSE,J30,0)</f>
        <v>0</v>
      </c>
    </row>
    <row r="31">
      <c r="A31" s="9"/>
      <c r="B31" s="48" t="s">
        <v>48</v>
      </c>
      <c r="C31" s="1"/>
      <c r="D31" s="1"/>
      <c r="E31" s="49" t="s">
        <v>676</v>
      </c>
      <c r="F31" s="1"/>
      <c r="G31" s="1"/>
      <c r="H31" s="40"/>
      <c r="I31" s="1"/>
      <c r="J31" s="40"/>
      <c r="K31" s="1"/>
      <c r="L31" s="1"/>
      <c r="M31" s="12"/>
      <c r="N31" s="2"/>
      <c r="O31" s="2"/>
      <c r="P31" s="2"/>
      <c r="Q31" s="2"/>
    </row>
    <row r="32">
      <c r="A32" s="9"/>
      <c r="B32" s="48" t="s">
        <v>50</v>
      </c>
      <c r="C32" s="1"/>
      <c r="D32" s="1"/>
      <c r="E32" s="49" t="s">
        <v>677</v>
      </c>
      <c r="F32" s="1"/>
      <c r="G32" s="1"/>
      <c r="H32" s="40"/>
      <c r="I32" s="1"/>
      <c r="J32" s="40"/>
      <c r="K32" s="1"/>
      <c r="L32" s="1"/>
      <c r="M32" s="12"/>
      <c r="N32" s="2"/>
      <c r="O32" s="2"/>
      <c r="P32" s="2"/>
      <c r="Q32" s="2"/>
    </row>
    <row r="33">
      <c r="A33" s="9"/>
      <c r="B33" s="48" t="s">
        <v>52</v>
      </c>
      <c r="C33" s="1"/>
      <c r="D33" s="1"/>
      <c r="E33" s="49" t="s">
        <v>108</v>
      </c>
      <c r="F33" s="1"/>
      <c r="G33" s="1"/>
      <c r="H33" s="40"/>
      <c r="I33" s="1"/>
      <c r="J33" s="40"/>
      <c r="K33" s="1"/>
      <c r="L33" s="1"/>
      <c r="M33" s="12"/>
      <c r="N33" s="2"/>
      <c r="O33" s="2"/>
      <c r="P33" s="2"/>
      <c r="Q33" s="2"/>
    </row>
    <row r="34" thickBot="1">
      <c r="A34" s="9"/>
      <c r="B34" s="50" t="s">
        <v>54</v>
      </c>
      <c r="C34" s="51"/>
      <c r="D34" s="51"/>
      <c r="E34" s="52" t="s">
        <v>55</v>
      </c>
      <c r="F34" s="51"/>
      <c r="G34" s="51"/>
      <c r="H34" s="53"/>
      <c r="I34" s="51"/>
      <c r="J34" s="53"/>
      <c r="K34" s="51"/>
      <c r="L34" s="51"/>
      <c r="M34" s="12"/>
      <c r="N34" s="2"/>
      <c r="O34" s="2"/>
      <c r="P34" s="2"/>
      <c r="Q34" s="2"/>
    </row>
    <row r="35" thickTop="1" thickBot="1" ht="25" customHeight="1">
      <c r="A35" s="9"/>
      <c r="B35" s="1"/>
      <c r="C35" s="59">
        <v>0</v>
      </c>
      <c r="D35" s="1"/>
      <c r="E35" s="59" t="s">
        <v>35</v>
      </c>
      <c r="F35" s="1"/>
      <c r="G35" s="60" t="s">
        <v>93</v>
      </c>
      <c r="H35" s="61">
        <f>0+J30</f>
        <v>0</v>
      </c>
      <c r="I35" s="60" t="s">
        <v>94</v>
      </c>
      <c r="J35" s="62">
        <f>(L35-H35)</f>
        <v>0</v>
      </c>
      <c r="K35" s="60" t="s">
        <v>95</v>
      </c>
      <c r="L35" s="63">
        <f>0+L30</f>
        <v>0</v>
      </c>
      <c r="M35" s="12"/>
      <c r="N35" s="2"/>
      <c r="O35" s="2"/>
      <c r="P35" s="2"/>
      <c r="Q35" s="33">
        <f>0+Q30</f>
        <v>0</v>
      </c>
      <c r="R35" s="27">
        <f>0+R30</f>
        <v>0</v>
      </c>
      <c r="S35" s="64">
        <f>Q35*(1+J35)+R35</f>
        <v>0</v>
      </c>
    </row>
    <row r="36" thickTop="1" thickBot="1" ht="25" customHeight="1">
      <c r="A36" s="9"/>
      <c r="B36" s="65"/>
      <c r="C36" s="65"/>
      <c r="D36" s="65"/>
      <c r="E36" s="65"/>
      <c r="F36" s="65"/>
      <c r="G36" s="66" t="s">
        <v>96</v>
      </c>
      <c r="H36" s="67">
        <f>0+J30</f>
        <v>0</v>
      </c>
      <c r="I36" s="66" t="s">
        <v>97</v>
      </c>
      <c r="J36" s="68">
        <f>0+J35</f>
        <v>0</v>
      </c>
      <c r="K36" s="66" t="s">
        <v>98</v>
      </c>
      <c r="L36" s="69">
        <f>0+L30</f>
        <v>0</v>
      </c>
      <c r="M36" s="12"/>
      <c r="N36" s="2"/>
      <c r="O36" s="2"/>
      <c r="P36" s="2"/>
      <c r="Q36" s="2"/>
    </row>
    <row r="37" ht="40" customHeight="1">
      <c r="A37" s="9"/>
      <c r="B37" s="73" t="s">
        <v>109</v>
      </c>
      <c r="C37" s="1"/>
      <c r="D37" s="1"/>
      <c r="E37" s="1"/>
      <c r="F37" s="1"/>
      <c r="G37" s="1"/>
      <c r="H37" s="40"/>
      <c r="I37" s="1"/>
      <c r="J37" s="40"/>
      <c r="K37" s="1"/>
      <c r="L37" s="1"/>
      <c r="M37" s="12"/>
      <c r="N37" s="2"/>
      <c r="O37" s="2"/>
      <c r="P37" s="2"/>
      <c r="Q37" s="2"/>
    </row>
    <row r="38">
      <c r="A38" s="9"/>
      <c r="B38" s="41">
        <v>2</v>
      </c>
      <c r="C38" s="42" t="s">
        <v>678</v>
      </c>
      <c r="D38" s="42" t="s">
        <v>3</v>
      </c>
      <c r="E38" s="42" t="s">
        <v>679</v>
      </c>
      <c r="F38" s="42" t="s">
        <v>3</v>
      </c>
      <c r="G38" s="43" t="s">
        <v>680</v>
      </c>
      <c r="H38" s="44">
        <v>50</v>
      </c>
      <c r="I38" s="25">
        <f>ROUND(0,2)</f>
        <v>0</v>
      </c>
      <c r="J38" s="45">
        <f>ROUND(I38*H38,2)</f>
        <v>0</v>
      </c>
      <c r="K38" s="46">
        <v>0.20999999999999999</v>
      </c>
      <c r="L38" s="47">
        <f>IF(ISNUMBER(K38),ROUND(J38*(K38+1),2),0)</f>
        <v>0</v>
      </c>
      <c r="M38" s="12"/>
      <c r="N38" s="2"/>
      <c r="O38" s="2"/>
      <c r="P38" s="2"/>
      <c r="Q38" s="33">
        <f>IF(ISNUMBER(K38),IF(H38&gt;0,IF(I38&gt;0,J38,0),0),0)</f>
        <v>0</v>
      </c>
      <c r="R38" s="27">
        <f>IF(ISNUMBER(K38)=FALSE,J38,0)</f>
        <v>0</v>
      </c>
    </row>
    <row r="39">
      <c r="A39" s="9"/>
      <c r="B39" s="48" t="s">
        <v>48</v>
      </c>
      <c r="C39" s="1"/>
      <c r="D39" s="1"/>
      <c r="E39" s="49" t="s">
        <v>3</v>
      </c>
      <c r="F39" s="1"/>
      <c r="G39" s="1"/>
      <c r="H39" s="40"/>
      <c r="I39" s="1"/>
      <c r="J39" s="40"/>
      <c r="K39" s="1"/>
      <c r="L39" s="1"/>
      <c r="M39" s="12"/>
      <c r="N39" s="2"/>
      <c r="O39" s="2"/>
      <c r="P39" s="2"/>
      <c r="Q39" s="2"/>
    </row>
    <row r="40">
      <c r="A40" s="9"/>
      <c r="B40" s="48" t="s">
        <v>50</v>
      </c>
      <c r="C40" s="1"/>
      <c r="D40" s="1"/>
      <c r="E40" s="49" t="s">
        <v>681</v>
      </c>
      <c r="F40" s="1"/>
      <c r="G40" s="1"/>
      <c r="H40" s="40"/>
      <c r="I40" s="1"/>
      <c r="J40" s="40"/>
      <c r="K40" s="1"/>
      <c r="L40" s="1"/>
      <c r="M40" s="12"/>
      <c r="N40" s="2"/>
      <c r="O40" s="2"/>
      <c r="P40" s="2"/>
      <c r="Q40" s="2"/>
    </row>
    <row r="41">
      <c r="A41" s="9"/>
      <c r="B41" s="48" t="s">
        <v>52</v>
      </c>
      <c r="C41" s="1"/>
      <c r="D41" s="1"/>
      <c r="E41" s="49" t="s">
        <v>682</v>
      </c>
      <c r="F41" s="1"/>
      <c r="G41" s="1"/>
      <c r="H41" s="40"/>
      <c r="I41" s="1"/>
      <c r="J41" s="40"/>
      <c r="K41" s="1"/>
      <c r="L41" s="1"/>
      <c r="M41" s="12"/>
      <c r="N41" s="2"/>
      <c r="O41" s="2"/>
      <c r="P41" s="2"/>
      <c r="Q41" s="2"/>
    </row>
    <row r="42" thickBot="1">
      <c r="A42" s="9"/>
      <c r="B42" s="50" t="s">
        <v>54</v>
      </c>
      <c r="C42" s="51"/>
      <c r="D42" s="51"/>
      <c r="E42" s="52" t="s">
        <v>55</v>
      </c>
      <c r="F42" s="51"/>
      <c r="G42" s="51"/>
      <c r="H42" s="53"/>
      <c r="I42" s="51"/>
      <c r="J42" s="53"/>
      <c r="K42" s="51"/>
      <c r="L42" s="51"/>
      <c r="M42" s="12"/>
      <c r="N42" s="2"/>
      <c r="O42" s="2"/>
      <c r="P42" s="2"/>
      <c r="Q42" s="2"/>
    </row>
    <row r="43" thickTop="1">
      <c r="A43" s="9"/>
      <c r="B43" s="41">
        <v>3</v>
      </c>
      <c r="C43" s="42" t="s">
        <v>202</v>
      </c>
      <c r="D43" s="42" t="s">
        <v>3</v>
      </c>
      <c r="E43" s="42" t="s">
        <v>203</v>
      </c>
      <c r="F43" s="42" t="s">
        <v>3</v>
      </c>
      <c r="G43" s="43" t="s">
        <v>150</v>
      </c>
      <c r="H43" s="54">
        <v>25</v>
      </c>
      <c r="I43" s="55">
        <f>ROUND(0,2)</f>
        <v>0</v>
      </c>
      <c r="J43" s="56">
        <f>ROUND(I43*H43,2)</f>
        <v>0</v>
      </c>
      <c r="K43" s="57">
        <v>0.20999999999999999</v>
      </c>
      <c r="L43" s="58">
        <f>IF(ISNUMBER(K43),ROUND(J43*(K43+1),2),0)</f>
        <v>0</v>
      </c>
      <c r="M43" s="12"/>
      <c r="N43" s="2"/>
      <c r="O43" s="2"/>
      <c r="P43" s="2"/>
      <c r="Q43" s="33">
        <f>IF(ISNUMBER(K43),IF(H43&gt;0,IF(I43&gt;0,J43,0),0),0)</f>
        <v>0</v>
      </c>
      <c r="R43" s="27">
        <f>IF(ISNUMBER(K43)=FALSE,J43,0)</f>
        <v>0</v>
      </c>
    </row>
    <row r="44">
      <c r="A44" s="9"/>
      <c r="B44" s="48" t="s">
        <v>48</v>
      </c>
      <c r="C44" s="1"/>
      <c r="D44" s="1"/>
      <c r="E44" s="49" t="s">
        <v>683</v>
      </c>
      <c r="F44" s="1"/>
      <c r="G44" s="1"/>
      <c r="H44" s="40"/>
      <c r="I44" s="1"/>
      <c r="J44" s="40"/>
      <c r="K44" s="1"/>
      <c r="L44" s="1"/>
      <c r="M44" s="12"/>
      <c r="N44" s="2"/>
      <c r="O44" s="2"/>
      <c r="P44" s="2"/>
      <c r="Q44" s="2"/>
    </row>
    <row r="45">
      <c r="A45" s="9"/>
      <c r="B45" s="48" t="s">
        <v>50</v>
      </c>
      <c r="C45" s="1"/>
      <c r="D45" s="1"/>
      <c r="E45" s="49" t="s">
        <v>684</v>
      </c>
      <c r="F45" s="1"/>
      <c r="G45" s="1"/>
      <c r="H45" s="40"/>
      <c r="I45" s="1"/>
      <c r="J45" s="40"/>
      <c r="K45" s="1"/>
      <c r="L45" s="1"/>
      <c r="M45" s="12"/>
      <c r="N45" s="2"/>
      <c r="O45" s="2"/>
      <c r="P45" s="2"/>
      <c r="Q45" s="2"/>
    </row>
    <row r="46">
      <c r="A46" s="9"/>
      <c r="B46" s="48" t="s">
        <v>52</v>
      </c>
      <c r="C46" s="1"/>
      <c r="D46" s="1"/>
      <c r="E46" s="49" t="s">
        <v>206</v>
      </c>
      <c r="F46" s="1"/>
      <c r="G46" s="1"/>
      <c r="H46" s="40"/>
      <c r="I46" s="1"/>
      <c r="J46" s="40"/>
      <c r="K46" s="1"/>
      <c r="L46" s="1"/>
      <c r="M46" s="12"/>
      <c r="N46" s="2"/>
      <c r="O46" s="2"/>
      <c r="P46" s="2"/>
      <c r="Q46" s="2"/>
    </row>
    <row r="47" thickBot="1">
      <c r="A47" s="9"/>
      <c r="B47" s="50" t="s">
        <v>54</v>
      </c>
      <c r="C47" s="51"/>
      <c r="D47" s="51"/>
      <c r="E47" s="52" t="s">
        <v>55</v>
      </c>
      <c r="F47" s="51"/>
      <c r="G47" s="51"/>
      <c r="H47" s="53"/>
      <c r="I47" s="51"/>
      <c r="J47" s="53"/>
      <c r="K47" s="51"/>
      <c r="L47" s="51"/>
      <c r="M47" s="12"/>
      <c r="N47" s="2"/>
      <c r="O47" s="2"/>
      <c r="P47" s="2"/>
      <c r="Q47" s="2"/>
    </row>
    <row r="48" thickTop="1">
      <c r="A48" s="9"/>
      <c r="B48" s="41">
        <v>4</v>
      </c>
      <c r="C48" s="42" t="s">
        <v>217</v>
      </c>
      <c r="D48" s="42" t="s">
        <v>3</v>
      </c>
      <c r="E48" s="42" t="s">
        <v>218</v>
      </c>
      <c r="F48" s="42" t="s">
        <v>3</v>
      </c>
      <c r="G48" s="43" t="s">
        <v>150</v>
      </c>
      <c r="H48" s="54">
        <v>895</v>
      </c>
      <c r="I48" s="55">
        <f>ROUND(0,2)</f>
        <v>0</v>
      </c>
      <c r="J48" s="56">
        <f>ROUND(I48*H48,2)</f>
        <v>0</v>
      </c>
      <c r="K48" s="57">
        <v>0.20999999999999999</v>
      </c>
      <c r="L48" s="58">
        <f>IF(ISNUMBER(K48),ROUND(J48*(K48+1),2),0)</f>
        <v>0</v>
      </c>
      <c r="M48" s="12"/>
      <c r="N48" s="2"/>
      <c r="O48" s="2"/>
      <c r="P48" s="2"/>
      <c r="Q48" s="33">
        <f>IF(ISNUMBER(K48),IF(H48&gt;0,IF(I48&gt;0,J48,0),0),0)</f>
        <v>0</v>
      </c>
      <c r="R48" s="27">
        <f>IF(ISNUMBER(K48)=FALSE,J48,0)</f>
        <v>0</v>
      </c>
    </row>
    <row r="49">
      <c r="A49" s="9"/>
      <c r="B49" s="48" t="s">
        <v>48</v>
      </c>
      <c r="C49" s="1"/>
      <c r="D49" s="1"/>
      <c r="E49" s="49" t="s">
        <v>685</v>
      </c>
      <c r="F49" s="1"/>
      <c r="G49" s="1"/>
      <c r="H49" s="40"/>
      <c r="I49" s="1"/>
      <c r="J49" s="40"/>
      <c r="K49" s="1"/>
      <c r="L49" s="1"/>
      <c r="M49" s="12"/>
      <c r="N49" s="2"/>
      <c r="O49" s="2"/>
      <c r="P49" s="2"/>
      <c r="Q49" s="2"/>
    </row>
    <row r="50">
      <c r="A50" s="9"/>
      <c r="B50" s="48" t="s">
        <v>50</v>
      </c>
      <c r="C50" s="1"/>
      <c r="D50" s="1"/>
      <c r="E50" s="49" t="s">
        <v>686</v>
      </c>
      <c r="F50" s="1"/>
      <c r="G50" s="1"/>
      <c r="H50" s="40"/>
      <c r="I50" s="1"/>
      <c r="J50" s="40"/>
      <c r="K50" s="1"/>
      <c r="L50" s="1"/>
      <c r="M50" s="12"/>
      <c r="N50" s="2"/>
      <c r="O50" s="2"/>
      <c r="P50" s="2"/>
      <c r="Q50" s="2"/>
    </row>
    <row r="51">
      <c r="A51" s="9"/>
      <c r="B51" s="48" t="s">
        <v>52</v>
      </c>
      <c r="C51" s="1"/>
      <c r="D51" s="1"/>
      <c r="E51" s="49" t="s">
        <v>221</v>
      </c>
      <c r="F51" s="1"/>
      <c r="G51" s="1"/>
      <c r="H51" s="40"/>
      <c r="I51" s="1"/>
      <c r="J51" s="40"/>
      <c r="K51" s="1"/>
      <c r="L51" s="1"/>
      <c r="M51" s="12"/>
      <c r="N51" s="2"/>
      <c r="O51" s="2"/>
      <c r="P51" s="2"/>
      <c r="Q51" s="2"/>
    </row>
    <row r="52" thickBot="1">
      <c r="A52" s="9"/>
      <c r="B52" s="50" t="s">
        <v>54</v>
      </c>
      <c r="C52" s="51"/>
      <c r="D52" s="51"/>
      <c r="E52" s="52" t="s">
        <v>55</v>
      </c>
      <c r="F52" s="51"/>
      <c r="G52" s="51"/>
      <c r="H52" s="53"/>
      <c r="I52" s="51"/>
      <c r="J52" s="53"/>
      <c r="K52" s="51"/>
      <c r="L52" s="51"/>
      <c r="M52" s="12"/>
      <c r="N52" s="2"/>
      <c r="O52" s="2"/>
      <c r="P52" s="2"/>
      <c r="Q52" s="2"/>
    </row>
    <row r="53" thickTop="1">
      <c r="A53" s="9"/>
      <c r="B53" s="41">
        <v>5</v>
      </c>
      <c r="C53" s="42" t="s">
        <v>687</v>
      </c>
      <c r="D53" s="42" t="s">
        <v>3</v>
      </c>
      <c r="E53" s="42" t="s">
        <v>688</v>
      </c>
      <c r="F53" s="42" t="s">
        <v>3</v>
      </c>
      <c r="G53" s="43" t="s">
        <v>150</v>
      </c>
      <c r="H53" s="54">
        <v>793</v>
      </c>
      <c r="I53" s="55">
        <f>ROUND(0,2)</f>
        <v>0</v>
      </c>
      <c r="J53" s="56">
        <f>ROUND(I53*H53,2)</f>
        <v>0</v>
      </c>
      <c r="K53" s="57">
        <v>0.20999999999999999</v>
      </c>
      <c r="L53" s="58">
        <f>IF(ISNUMBER(K53),ROUND(J53*(K53+1),2),0)</f>
        <v>0</v>
      </c>
      <c r="M53" s="12"/>
      <c r="N53" s="2"/>
      <c r="O53" s="2"/>
      <c r="P53" s="2"/>
      <c r="Q53" s="33">
        <f>IF(ISNUMBER(K53),IF(H53&gt;0,IF(I53&gt;0,J53,0),0),0)</f>
        <v>0</v>
      </c>
      <c r="R53" s="27">
        <f>IF(ISNUMBER(K53)=FALSE,J53,0)</f>
        <v>0</v>
      </c>
    </row>
    <row r="54">
      <c r="A54" s="9"/>
      <c r="B54" s="48" t="s">
        <v>48</v>
      </c>
      <c r="C54" s="1"/>
      <c r="D54" s="1"/>
      <c r="E54" s="49" t="s">
        <v>689</v>
      </c>
      <c r="F54" s="1"/>
      <c r="G54" s="1"/>
      <c r="H54" s="40"/>
      <c r="I54" s="1"/>
      <c r="J54" s="40"/>
      <c r="K54" s="1"/>
      <c r="L54" s="1"/>
      <c r="M54" s="12"/>
      <c r="N54" s="2"/>
      <c r="O54" s="2"/>
      <c r="P54" s="2"/>
      <c r="Q54" s="2"/>
    </row>
    <row r="55">
      <c r="A55" s="9"/>
      <c r="B55" s="48" t="s">
        <v>50</v>
      </c>
      <c r="C55" s="1"/>
      <c r="D55" s="1"/>
      <c r="E55" s="49" t="s">
        <v>690</v>
      </c>
      <c r="F55" s="1"/>
      <c r="G55" s="1"/>
      <c r="H55" s="40"/>
      <c r="I55" s="1"/>
      <c r="J55" s="40"/>
      <c r="K55" s="1"/>
      <c r="L55" s="1"/>
      <c r="M55" s="12"/>
      <c r="N55" s="2"/>
      <c r="O55" s="2"/>
      <c r="P55" s="2"/>
      <c r="Q55" s="2"/>
    </row>
    <row r="56">
      <c r="A56" s="9"/>
      <c r="B56" s="48" t="s">
        <v>52</v>
      </c>
      <c r="C56" s="1"/>
      <c r="D56" s="1"/>
      <c r="E56" s="49" t="s">
        <v>691</v>
      </c>
      <c r="F56" s="1"/>
      <c r="G56" s="1"/>
      <c r="H56" s="40"/>
      <c r="I56" s="1"/>
      <c r="J56" s="40"/>
      <c r="K56" s="1"/>
      <c r="L56" s="1"/>
      <c r="M56" s="12"/>
      <c r="N56" s="2"/>
      <c r="O56" s="2"/>
      <c r="P56" s="2"/>
      <c r="Q56" s="2"/>
    </row>
    <row r="57" thickBot="1">
      <c r="A57" s="9"/>
      <c r="B57" s="50" t="s">
        <v>54</v>
      </c>
      <c r="C57" s="51"/>
      <c r="D57" s="51"/>
      <c r="E57" s="52" t="s">
        <v>55</v>
      </c>
      <c r="F57" s="51"/>
      <c r="G57" s="51"/>
      <c r="H57" s="53"/>
      <c r="I57" s="51"/>
      <c r="J57" s="53"/>
      <c r="K57" s="51"/>
      <c r="L57" s="51"/>
      <c r="M57" s="12"/>
      <c r="N57" s="2"/>
      <c r="O57" s="2"/>
      <c r="P57" s="2"/>
      <c r="Q57" s="2"/>
    </row>
    <row r="58" thickTop="1">
      <c r="A58" s="9"/>
      <c r="B58" s="41">
        <v>6</v>
      </c>
      <c r="C58" s="42" t="s">
        <v>692</v>
      </c>
      <c r="D58" s="42" t="s">
        <v>3</v>
      </c>
      <c r="E58" s="42" t="s">
        <v>693</v>
      </c>
      <c r="F58" s="42" t="s">
        <v>3</v>
      </c>
      <c r="G58" s="43" t="s">
        <v>150</v>
      </c>
      <c r="H58" s="54">
        <v>177</v>
      </c>
      <c r="I58" s="55">
        <f>ROUND(0,2)</f>
        <v>0</v>
      </c>
      <c r="J58" s="56">
        <f>ROUND(I58*H58,2)</f>
        <v>0</v>
      </c>
      <c r="K58" s="57">
        <v>0.20999999999999999</v>
      </c>
      <c r="L58" s="58">
        <f>IF(ISNUMBER(K58),ROUND(J58*(K58+1),2),0)</f>
        <v>0</v>
      </c>
      <c r="M58" s="12"/>
      <c r="N58" s="2"/>
      <c r="O58" s="2"/>
      <c r="P58" s="2"/>
      <c r="Q58" s="33">
        <f>IF(ISNUMBER(K58),IF(H58&gt;0,IF(I58&gt;0,J58,0),0),0)</f>
        <v>0</v>
      </c>
      <c r="R58" s="27">
        <f>IF(ISNUMBER(K58)=FALSE,J58,0)</f>
        <v>0</v>
      </c>
    </row>
    <row r="59">
      <c r="A59" s="9"/>
      <c r="B59" s="48" t="s">
        <v>48</v>
      </c>
      <c r="C59" s="1"/>
      <c r="D59" s="1"/>
      <c r="E59" s="49" t="s">
        <v>694</v>
      </c>
      <c r="F59" s="1"/>
      <c r="G59" s="1"/>
      <c r="H59" s="40"/>
      <c r="I59" s="1"/>
      <c r="J59" s="40"/>
      <c r="K59" s="1"/>
      <c r="L59" s="1"/>
      <c r="M59" s="12"/>
      <c r="N59" s="2"/>
      <c r="O59" s="2"/>
      <c r="P59" s="2"/>
      <c r="Q59" s="2"/>
    </row>
    <row r="60">
      <c r="A60" s="9"/>
      <c r="B60" s="48" t="s">
        <v>50</v>
      </c>
      <c r="C60" s="1"/>
      <c r="D60" s="1"/>
      <c r="E60" s="49" t="s">
        <v>695</v>
      </c>
      <c r="F60" s="1"/>
      <c r="G60" s="1"/>
      <c r="H60" s="40"/>
      <c r="I60" s="1"/>
      <c r="J60" s="40"/>
      <c r="K60" s="1"/>
      <c r="L60" s="1"/>
      <c r="M60" s="12"/>
      <c r="N60" s="2"/>
      <c r="O60" s="2"/>
      <c r="P60" s="2"/>
      <c r="Q60" s="2"/>
    </row>
    <row r="61">
      <c r="A61" s="9"/>
      <c r="B61" s="48" t="s">
        <v>52</v>
      </c>
      <c r="C61" s="1"/>
      <c r="D61" s="1"/>
      <c r="E61" s="49" t="s">
        <v>696</v>
      </c>
      <c r="F61" s="1"/>
      <c r="G61" s="1"/>
      <c r="H61" s="40"/>
      <c r="I61" s="1"/>
      <c r="J61" s="40"/>
      <c r="K61" s="1"/>
      <c r="L61" s="1"/>
      <c r="M61" s="12"/>
      <c r="N61" s="2"/>
      <c r="O61" s="2"/>
      <c r="P61" s="2"/>
      <c r="Q61" s="2"/>
    </row>
    <row r="62" thickBot="1">
      <c r="A62" s="9"/>
      <c r="B62" s="50" t="s">
        <v>54</v>
      </c>
      <c r="C62" s="51"/>
      <c r="D62" s="51"/>
      <c r="E62" s="52" t="s">
        <v>55</v>
      </c>
      <c r="F62" s="51"/>
      <c r="G62" s="51"/>
      <c r="H62" s="53"/>
      <c r="I62" s="51"/>
      <c r="J62" s="53"/>
      <c r="K62" s="51"/>
      <c r="L62" s="51"/>
      <c r="M62" s="12"/>
      <c r="N62" s="2"/>
      <c r="O62" s="2"/>
      <c r="P62" s="2"/>
      <c r="Q62" s="2"/>
    </row>
    <row r="63" thickTop="1">
      <c r="A63" s="9"/>
      <c r="B63" s="41">
        <v>7</v>
      </c>
      <c r="C63" s="42" t="s">
        <v>697</v>
      </c>
      <c r="D63" s="42" t="s">
        <v>3</v>
      </c>
      <c r="E63" s="42" t="s">
        <v>698</v>
      </c>
      <c r="F63" s="42" t="s">
        <v>3</v>
      </c>
      <c r="G63" s="43" t="s">
        <v>150</v>
      </c>
      <c r="H63" s="54">
        <v>25</v>
      </c>
      <c r="I63" s="55">
        <f>ROUND(0,2)</f>
        <v>0</v>
      </c>
      <c r="J63" s="56">
        <f>ROUND(I63*H63,2)</f>
        <v>0</v>
      </c>
      <c r="K63" s="57">
        <v>0.20999999999999999</v>
      </c>
      <c r="L63" s="58">
        <f>IF(ISNUMBER(K63),ROUND(J63*(K63+1),2),0)</f>
        <v>0</v>
      </c>
      <c r="M63" s="12"/>
      <c r="N63" s="2"/>
      <c r="O63" s="2"/>
      <c r="P63" s="2"/>
      <c r="Q63" s="33">
        <f>IF(ISNUMBER(K63),IF(H63&gt;0,IF(I63&gt;0,J63,0),0),0)</f>
        <v>0</v>
      </c>
      <c r="R63" s="27">
        <f>IF(ISNUMBER(K63)=FALSE,J63,0)</f>
        <v>0</v>
      </c>
    </row>
    <row r="64">
      <c r="A64" s="9"/>
      <c r="B64" s="48" t="s">
        <v>48</v>
      </c>
      <c r="C64" s="1"/>
      <c r="D64" s="1"/>
      <c r="E64" s="49" t="s">
        <v>3</v>
      </c>
      <c r="F64" s="1"/>
      <c r="G64" s="1"/>
      <c r="H64" s="40"/>
      <c r="I64" s="1"/>
      <c r="J64" s="40"/>
      <c r="K64" s="1"/>
      <c r="L64" s="1"/>
      <c r="M64" s="12"/>
      <c r="N64" s="2"/>
      <c r="O64" s="2"/>
      <c r="P64" s="2"/>
      <c r="Q64" s="2"/>
    </row>
    <row r="65">
      <c r="A65" s="9"/>
      <c r="B65" s="48" t="s">
        <v>50</v>
      </c>
      <c r="C65" s="1"/>
      <c r="D65" s="1"/>
      <c r="E65" s="49" t="s">
        <v>684</v>
      </c>
      <c r="F65" s="1"/>
      <c r="G65" s="1"/>
      <c r="H65" s="40"/>
      <c r="I65" s="1"/>
      <c r="J65" s="40"/>
      <c r="K65" s="1"/>
      <c r="L65" s="1"/>
      <c r="M65" s="12"/>
      <c r="N65" s="2"/>
      <c r="O65" s="2"/>
      <c r="P65" s="2"/>
      <c r="Q65" s="2"/>
    </row>
    <row r="66">
      <c r="A66" s="9"/>
      <c r="B66" s="48" t="s">
        <v>52</v>
      </c>
      <c r="C66" s="1"/>
      <c r="D66" s="1"/>
      <c r="E66" s="49" t="s">
        <v>225</v>
      </c>
      <c r="F66" s="1"/>
      <c r="G66" s="1"/>
      <c r="H66" s="40"/>
      <c r="I66" s="1"/>
      <c r="J66" s="40"/>
      <c r="K66" s="1"/>
      <c r="L66" s="1"/>
      <c r="M66" s="12"/>
      <c r="N66" s="2"/>
      <c r="O66" s="2"/>
      <c r="P66" s="2"/>
      <c r="Q66" s="2"/>
    </row>
    <row r="67" thickBot="1">
      <c r="A67" s="9"/>
      <c r="B67" s="50" t="s">
        <v>54</v>
      </c>
      <c r="C67" s="51"/>
      <c r="D67" s="51"/>
      <c r="E67" s="52" t="s">
        <v>55</v>
      </c>
      <c r="F67" s="51"/>
      <c r="G67" s="51"/>
      <c r="H67" s="53"/>
      <c r="I67" s="51"/>
      <c r="J67" s="53"/>
      <c r="K67" s="51"/>
      <c r="L67" s="51"/>
      <c r="M67" s="12"/>
      <c r="N67" s="2"/>
      <c r="O67" s="2"/>
      <c r="P67" s="2"/>
      <c r="Q67" s="2"/>
    </row>
    <row r="68" thickTop="1" thickBot="1" ht="25" customHeight="1">
      <c r="A68" s="9"/>
      <c r="B68" s="1"/>
      <c r="C68" s="59">
        <v>1</v>
      </c>
      <c r="D68" s="1"/>
      <c r="E68" s="59" t="s">
        <v>100</v>
      </c>
      <c r="F68" s="1"/>
      <c r="G68" s="60" t="s">
        <v>93</v>
      </c>
      <c r="H68" s="61">
        <f>J38+J43+J48+J53+J58+J63</f>
        <v>0</v>
      </c>
      <c r="I68" s="60" t="s">
        <v>94</v>
      </c>
      <c r="J68" s="62">
        <f>(L68-H68)</f>
        <v>0</v>
      </c>
      <c r="K68" s="60" t="s">
        <v>95</v>
      </c>
      <c r="L68" s="63">
        <f>L38+L43+L48+L53+L58+L63</f>
        <v>0</v>
      </c>
      <c r="M68" s="12"/>
      <c r="N68" s="2"/>
      <c r="O68" s="2"/>
      <c r="P68" s="2"/>
      <c r="Q68" s="33">
        <f>0+Q38+Q43+Q48+Q53+Q58+Q63</f>
        <v>0</v>
      </c>
      <c r="R68" s="27">
        <f>0+R38+R43+R48+R53+R58+R63</f>
        <v>0</v>
      </c>
      <c r="S68" s="64">
        <f>Q68*(1+J68)+R68</f>
        <v>0</v>
      </c>
    </row>
    <row r="69" thickTop="1" thickBot="1" ht="25" customHeight="1">
      <c r="A69" s="9"/>
      <c r="B69" s="65"/>
      <c r="C69" s="65"/>
      <c r="D69" s="65"/>
      <c r="E69" s="65"/>
      <c r="F69" s="65"/>
      <c r="G69" s="66" t="s">
        <v>96</v>
      </c>
      <c r="H69" s="67">
        <f>J38+J43+J48+J53+J58+J63</f>
        <v>0</v>
      </c>
      <c r="I69" s="66" t="s">
        <v>97</v>
      </c>
      <c r="J69" s="68">
        <f>0+J68</f>
        <v>0</v>
      </c>
      <c r="K69" s="66" t="s">
        <v>98</v>
      </c>
      <c r="L69" s="69">
        <f>L38+L43+L48+L53+L58+L63</f>
        <v>0</v>
      </c>
      <c r="M69" s="12"/>
      <c r="N69" s="2"/>
      <c r="O69" s="2"/>
      <c r="P69" s="2"/>
      <c r="Q69" s="2"/>
    </row>
    <row r="70" ht="40" customHeight="1">
      <c r="A70" s="9"/>
      <c r="B70" s="73" t="s">
        <v>479</v>
      </c>
      <c r="C70" s="1"/>
      <c r="D70" s="1"/>
      <c r="E70" s="1"/>
      <c r="F70" s="1"/>
      <c r="G70" s="1"/>
      <c r="H70" s="40"/>
      <c r="I70" s="1"/>
      <c r="J70" s="40"/>
      <c r="K70" s="1"/>
      <c r="L70" s="1"/>
      <c r="M70" s="12"/>
      <c r="N70" s="2"/>
      <c r="O70" s="2"/>
      <c r="P70" s="2"/>
      <c r="Q70" s="2"/>
    </row>
    <row r="71">
      <c r="A71" s="9"/>
      <c r="B71" s="41">
        <v>8</v>
      </c>
      <c r="C71" s="42" t="s">
        <v>699</v>
      </c>
      <c r="D71" s="42" t="s">
        <v>3</v>
      </c>
      <c r="E71" s="42" t="s">
        <v>700</v>
      </c>
      <c r="F71" s="42" t="s">
        <v>3</v>
      </c>
      <c r="G71" s="43" t="s">
        <v>150</v>
      </c>
      <c r="H71" s="44">
        <v>3.4700000000000002</v>
      </c>
      <c r="I71" s="25">
        <f>ROUND(0,2)</f>
        <v>0</v>
      </c>
      <c r="J71" s="45">
        <f>ROUND(I71*H71,2)</f>
        <v>0</v>
      </c>
      <c r="K71" s="46">
        <v>0.20999999999999999</v>
      </c>
      <c r="L71" s="47">
        <f>IF(ISNUMBER(K71),ROUND(J71*(K71+1),2),0)</f>
        <v>0</v>
      </c>
      <c r="M71" s="12"/>
      <c r="N71" s="2"/>
      <c r="O71" s="2"/>
      <c r="P71" s="2"/>
      <c r="Q71" s="33">
        <f>IF(ISNUMBER(K71),IF(H71&gt;0,IF(I71&gt;0,J71,0),0),0)</f>
        <v>0</v>
      </c>
      <c r="R71" s="27">
        <f>IF(ISNUMBER(K71)=FALSE,J71,0)</f>
        <v>0</v>
      </c>
    </row>
    <row r="72">
      <c r="A72" s="9"/>
      <c r="B72" s="48" t="s">
        <v>48</v>
      </c>
      <c r="C72" s="1"/>
      <c r="D72" s="1"/>
      <c r="E72" s="49" t="s">
        <v>701</v>
      </c>
      <c r="F72" s="1"/>
      <c r="G72" s="1"/>
      <c r="H72" s="40"/>
      <c r="I72" s="1"/>
      <c r="J72" s="40"/>
      <c r="K72" s="1"/>
      <c r="L72" s="1"/>
      <c r="M72" s="12"/>
      <c r="N72" s="2"/>
      <c r="O72" s="2"/>
      <c r="P72" s="2"/>
      <c r="Q72" s="2"/>
    </row>
    <row r="73">
      <c r="A73" s="9"/>
      <c r="B73" s="48" t="s">
        <v>50</v>
      </c>
      <c r="C73" s="1"/>
      <c r="D73" s="1"/>
      <c r="E73" s="49" t="s">
        <v>702</v>
      </c>
      <c r="F73" s="1"/>
      <c r="G73" s="1"/>
      <c r="H73" s="40"/>
      <c r="I73" s="1"/>
      <c r="J73" s="40"/>
      <c r="K73" s="1"/>
      <c r="L73" s="1"/>
      <c r="M73" s="12"/>
      <c r="N73" s="2"/>
      <c r="O73" s="2"/>
      <c r="P73" s="2"/>
      <c r="Q73" s="2"/>
    </row>
    <row r="74">
      <c r="A74" s="9"/>
      <c r="B74" s="48" t="s">
        <v>52</v>
      </c>
      <c r="C74" s="1"/>
      <c r="D74" s="1"/>
      <c r="E74" s="49" t="s">
        <v>703</v>
      </c>
      <c r="F74" s="1"/>
      <c r="G74" s="1"/>
      <c r="H74" s="40"/>
      <c r="I74" s="1"/>
      <c r="J74" s="40"/>
      <c r="K74" s="1"/>
      <c r="L74" s="1"/>
      <c r="M74" s="12"/>
      <c r="N74" s="2"/>
      <c r="O74" s="2"/>
      <c r="P74" s="2"/>
      <c r="Q74" s="2"/>
    </row>
    <row r="75" thickBot="1">
      <c r="A75" s="9"/>
      <c r="B75" s="50" t="s">
        <v>54</v>
      </c>
      <c r="C75" s="51"/>
      <c r="D75" s="51"/>
      <c r="E75" s="52" t="s">
        <v>55</v>
      </c>
      <c r="F75" s="51"/>
      <c r="G75" s="51"/>
      <c r="H75" s="53"/>
      <c r="I75" s="51"/>
      <c r="J75" s="53"/>
      <c r="K75" s="51"/>
      <c r="L75" s="51"/>
      <c r="M75" s="12"/>
      <c r="N75" s="2"/>
      <c r="O75" s="2"/>
      <c r="P75" s="2"/>
      <c r="Q75" s="2"/>
    </row>
    <row r="76" thickTop="1" thickBot="1" ht="25" customHeight="1">
      <c r="A76" s="9"/>
      <c r="B76" s="1"/>
      <c r="C76" s="59">
        <v>3</v>
      </c>
      <c r="D76" s="1"/>
      <c r="E76" s="59" t="s">
        <v>456</v>
      </c>
      <c r="F76" s="1"/>
      <c r="G76" s="60" t="s">
        <v>93</v>
      </c>
      <c r="H76" s="61">
        <f>0+J71</f>
        <v>0</v>
      </c>
      <c r="I76" s="60" t="s">
        <v>94</v>
      </c>
      <c r="J76" s="62">
        <f>(L76-H76)</f>
        <v>0</v>
      </c>
      <c r="K76" s="60" t="s">
        <v>95</v>
      </c>
      <c r="L76" s="63">
        <f>0+L71</f>
        <v>0</v>
      </c>
      <c r="M76" s="12"/>
      <c r="N76" s="2"/>
      <c r="O76" s="2"/>
      <c r="P76" s="2"/>
      <c r="Q76" s="33">
        <f>0+Q71</f>
        <v>0</v>
      </c>
      <c r="R76" s="27">
        <f>0+R71</f>
        <v>0</v>
      </c>
      <c r="S76" s="64">
        <f>Q76*(1+J76)+R76</f>
        <v>0</v>
      </c>
    </row>
    <row r="77" thickTop="1" thickBot="1" ht="25" customHeight="1">
      <c r="A77" s="9"/>
      <c r="B77" s="65"/>
      <c r="C77" s="65"/>
      <c r="D77" s="65"/>
      <c r="E77" s="65"/>
      <c r="F77" s="65"/>
      <c r="G77" s="66" t="s">
        <v>96</v>
      </c>
      <c r="H77" s="67">
        <f>0+J71</f>
        <v>0</v>
      </c>
      <c r="I77" s="66" t="s">
        <v>97</v>
      </c>
      <c r="J77" s="68">
        <f>0+J76</f>
        <v>0</v>
      </c>
      <c r="K77" s="66" t="s">
        <v>98</v>
      </c>
      <c r="L77" s="69">
        <f>0+L71</f>
        <v>0</v>
      </c>
      <c r="M77" s="12"/>
      <c r="N77" s="2"/>
      <c r="O77" s="2"/>
      <c r="P77" s="2"/>
      <c r="Q77" s="2"/>
    </row>
    <row r="78" ht="40" customHeight="1">
      <c r="A78" s="9"/>
      <c r="B78" s="73" t="s">
        <v>255</v>
      </c>
      <c r="C78" s="1"/>
      <c r="D78" s="1"/>
      <c r="E78" s="1"/>
      <c r="F78" s="1"/>
      <c r="G78" s="1"/>
      <c r="H78" s="40"/>
      <c r="I78" s="1"/>
      <c r="J78" s="40"/>
      <c r="K78" s="1"/>
      <c r="L78" s="1"/>
      <c r="M78" s="12"/>
      <c r="N78" s="2"/>
      <c r="O78" s="2"/>
      <c r="P78" s="2"/>
      <c r="Q78" s="2"/>
    </row>
    <row r="79">
      <c r="A79" s="9"/>
      <c r="B79" s="41">
        <v>9</v>
      </c>
      <c r="C79" s="42" t="s">
        <v>704</v>
      </c>
      <c r="D79" s="42" t="s">
        <v>3</v>
      </c>
      <c r="E79" s="42" t="s">
        <v>705</v>
      </c>
      <c r="F79" s="42" t="s">
        <v>3</v>
      </c>
      <c r="G79" s="43" t="s">
        <v>150</v>
      </c>
      <c r="H79" s="44">
        <v>1.53</v>
      </c>
      <c r="I79" s="25">
        <f>ROUND(0,2)</f>
        <v>0</v>
      </c>
      <c r="J79" s="45">
        <f>ROUND(I79*H79,2)</f>
        <v>0</v>
      </c>
      <c r="K79" s="46">
        <v>0.20999999999999999</v>
      </c>
      <c r="L79" s="47">
        <f>IF(ISNUMBER(K79),ROUND(J79*(K79+1),2),0)</f>
        <v>0</v>
      </c>
      <c r="M79" s="12"/>
      <c r="N79" s="2"/>
      <c r="O79" s="2"/>
      <c r="P79" s="2"/>
      <c r="Q79" s="33">
        <f>IF(ISNUMBER(K79),IF(H79&gt;0,IF(I79&gt;0,J79,0),0),0)</f>
        <v>0</v>
      </c>
      <c r="R79" s="27">
        <f>IF(ISNUMBER(K79)=FALSE,J79,0)</f>
        <v>0</v>
      </c>
    </row>
    <row r="80">
      <c r="A80" s="9"/>
      <c r="B80" s="48" t="s">
        <v>48</v>
      </c>
      <c r="C80" s="1"/>
      <c r="D80" s="1"/>
      <c r="E80" s="49" t="s">
        <v>706</v>
      </c>
      <c r="F80" s="1"/>
      <c r="G80" s="1"/>
      <c r="H80" s="40"/>
      <c r="I80" s="1"/>
      <c r="J80" s="40"/>
      <c r="K80" s="1"/>
      <c r="L80" s="1"/>
      <c r="M80" s="12"/>
      <c r="N80" s="2"/>
      <c r="O80" s="2"/>
      <c r="P80" s="2"/>
      <c r="Q80" s="2"/>
    </row>
    <row r="81">
      <c r="A81" s="9"/>
      <c r="B81" s="48" t="s">
        <v>50</v>
      </c>
      <c r="C81" s="1"/>
      <c r="D81" s="1"/>
      <c r="E81" s="49" t="s">
        <v>555</v>
      </c>
      <c r="F81" s="1"/>
      <c r="G81" s="1"/>
      <c r="H81" s="40"/>
      <c r="I81" s="1"/>
      <c r="J81" s="40"/>
      <c r="K81" s="1"/>
      <c r="L81" s="1"/>
      <c r="M81" s="12"/>
      <c r="N81" s="2"/>
      <c r="O81" s="2"/>
      <c r="P81" s="2"/>
      <c r="Q81" s="2"/>
    </row>
    <row r="82">
      <c r="A82" s="9"/>
      <c r="B82" s="48" t="s">
        <v>52</v>
      </c>
      <c r="C82" s="1"/>
      <c r="D82" s="1"/>
      <c r="E82" s="49" t="s">
        <v>707</v>
      </c>
      <c r="F82" s="1"/>
      <c r="G82" s="1"/>
      <c r="H82" s="40"/>
      <c r="I82" s="1"/>
      <c r="J82" s="40"/>
      <c r="K82" s="1"/>
      <c r="L82" s="1"/>
      <c r="M82" s="12"/>
      <c r="N82" s="2"/>
      <c r="O82" s="2"/>
      <c r="P82" s="2"/>
      <c r="Q82" s="2"/>
    </row>
    <row r="83" thickBot="1">
      <c r="A83" s="9"/>
      <c r="B83" s="50" t="s">
        <v>54</v>
      </c>
      <c r="C83" s="51"/>
      <c r="D83" s="51"/>
      <c r="E83" s="52" t="s">
        <v>55</v>
      </c>
      <c r="F83" s="51"/>
      <c r="G83" s="51"/>
      <c r="H83" s="53"/>
      <c r="I83" s="51"/>
      <c r="J83" s="53"/>
      <c r="K83" s="51"/>
      <c r="L83" s="51"/>
      <c r="M83" s="12"/>
      <c r="N83" s="2"/>
      <c r="O83" s="2"/>
      <c r="P83" s="2"/>
      <c r="Q83" s="2"/>
    </row>
    <row r="84" thickTop="1">
      <c r="A84" s="9"/>
      <c r="B84" s="41">
        <v>10</v>
      </c>
      <c r="C84" s="42" t="s">
        <v>261</v>
      </c>
      <c r="D84" s="42" t="s">
        <v>3</v>
      </c>
      <c r="E84" s="42" t="s">
        <v>262</v>
      </c>
      <c r="F84" s="42" t="s">
        <v>3</v>
      </c>
      <c r="G84" s="43" t="s">
        <v>150</v>
      </c>
      <c r="H84" s="54">
        <v>61</v>
      </c>
      <c r="I84" s="55">
        <f>ROUND(0,2)</f>
        <v>0</v>
      </c>
      <c r="J84" s="56">
        <f>ROUND(I84*H84,2)</f>
        <v>0</v>
      </c>
      <c r="K84" s="57">
        <v>0.20999999999999999</v>
      </c>
      <c r="L84" s="58">
        <f>IF(ISNUMBER(K84),ROUND(J84*(K84+1),2),0)</f>
        <v>0</v>
      </c>
      <c r="M84" s="12"/>
      <c r="N84" s="2"/>
      <c r="O84" s="2"/>
      <c r="P84" s="2"/>
      <c r="Q84" s="33">
        <f>IF(ISNUMBER(K84),IF(H84&gt;0,IF(I84&gt;0,J84,0),0),0)</f>
        <v>0</v>
      </c>
      <c r="R84" s="27">
        <f>IF(ISNUMBER(K84)=FALSE,J84,0)</f>
        <v>0</v>
      </c>
    </row>
    <row r="85">
      <c r="A85" s="9"/>
      <c r="B85" s="48" t="s">
        <v>48</v>
      </c>
      <c r="C85" s="1"/>
      <c r="D85" s="1"/>
      <c r="E85" s="49" t="s">
        <v>708</v>
      </c>
      <c r="F85" s="1"/>
      <c r="G85" s="1"/>
      <c r="H85" s="40"/>
      <c r="I85" s="1"/>
      <c r="J85" s="40"/>
      <c r="K85" s="1"/>
      <c r="L85" s="1"/>
      <c r="M85" s="12"/>
      <c r="N85" s="2"/>
      <c r="O85" s="2"/>
      <c r="P85" s="2"/>
      <c r="Q85" s="2"/>
    </row>
    <row r="86">
      <c r="A86" s="9"/>
      <c r="B86" s="48" t="s">
        <v>50</v>
      </c>
      <c r="C86" s="1"/>
      <c r="D86" s="1"/>
      <c r="E86" s="49" t="s">
        <v>709</v>
      </c>
      <c r="F86" s="1"/>
      <c r="G86" s="1"/>
      <c r="H86" s="40"/>
      <c r="I86" s="1"/>
      <c r="J86" s="40"/>
      <c r="K86" s="1"/>
      <c r="L86" s="1"/>
      <c r="M86" s="12"/>
      <c r="N86" s="2"/>
      <c r="O86" s="2"/>
      <c r="P86" s="2"/>
      <c r="Q86" s="2"/>
    </row>
    <row r="87">
      <c r="A87" s="9"/>
      <c r="B87" s="48" t="s">
        <v>52</v>
      </c>
      <c r="C87" s="1"/>
      <c r="D87" s="1"/>
      <c r="E87" s="49" t="s">
        <v>265</v>
      </c>
      <c r="F87" s="1"/>
      <c r="G87" s="1"/>
      <c r="H87" s="40"/>
      <c r="I87" s="1"/>
      <c r="J87" s="40"/>
      <c r="K87" s="1"/>
      <c r="L87" s="1"/>
      <c r="M87" s="12"/>
      <c r="N87" s="2"/>
      <c r="O87" s="2"/>
      <c r="P87" s="2"/>
      <c r="Q87" s="2"/>
    </row>
    <row r="88" thickBot="1">
      <c r="A88" s="9"/>
      <c r="B88" s="50" t="s">
        <v>54</v>
      </c>
      <c r="C88" s="51"/>
      <c r="D88" s="51"/>
      <c r="E88" s="52" t="s">
        <v>55</v>
      </c>
      <c r="F88" s="51"/>
      <c r="G88" s="51"/>
      <c r="H88" s="53"/>
      <c r="I88" s="51"/>
      <c r="J88" s="53"/>
      <c r="K88" s="51"/>
      <c r="L88" s="51"/>
      <c r="M88" s="12"/>
      <c r="N88" s="2"/>
      <c r="O88" s="2"/>
      <c r="P88" s="2"/>
      <c r="Q88" s="2"/>
    </row>
    <row r="89" thickTop="1" thickBot="1" ht="25" customHeight="1">
      <c r="A89" s="9"/>
      <c r="B89" s="1"/>
      <c r="C89" s="59">
        <v>4</v>
      </c>
      <c r="D89" s="1"/>
      <c r="E89" s="59" t="s">
        <v>156</v>
      </c>
      <c r="F89" s="1"/>
      <c r="G89" s="60" t="s">
        <v>93</v>
      </c>
      <c r="H89" s="61">
        <f>J79+J84</f>
        <v>0</v>
      </c>
      <c r="I89" s="60" t="s">
        <v>94</v>
      </c>
      <c r="J89" s="62">
        <f>(L89-H89)</f>
        <v>0</v>
      </c>
      <c r="K89" s="60" t="s">
        <v>95</v>
      </c>
      <c r="L89" s="63">
        <f>L79+L84</f>
        <v>0</v>
      </c>
      <c r="M89" s="12"/>
      <c r="N89" s="2"/>
      <c r="O89" s="2"/>
      <c r="P89" s="2"/>
      <c r="Q89" s="33">
        <f>0+Q79+Q84</f>
        <v>0</v>
      </c>
      <c r="R89" s="27">
        <f>0+R79+R84</f>
        <v>0</v>
      </c>
      <c r="S89" s="64">
        <f>Q89*(1+J89)+R89</f>
        <v>0</v>
      </c>
    </row>
    <row r="90" thickTop="1" thickBot="1" ht="25" customHeight="1">
      <c r="A90" s="9"/>
      <c r="B90" s="65"/>
      <c r="C90" s="65"/>
      <c r="D90" s="65"/>
      <c r="E90" s="65"/>
      <c r="F90" s="65"/>
      <c r="G90" s="66" t="s">
        <v>96</v>
      </c>
      <c r="H90" s="67">
        <f>J79+J84</f>
        <v>0</v>
      </c>
      <c r="I90" s="66" t="s">
        <v>97</v>
      </c>
      <c r="J90" s="68">
        <f>0+J89</f>
        <v>0</v>
      </c>
      <c r="K90" s="66" t="s">
        <v>98</v>
      </c>
      <c r="L90" s="69">
        <f>L79+L84</f>
        <v>0</v>
      </c>
      <c r="M90" s="12"/>
      <c r="N90" s="2"/>
      <c r="O90" s="2"/>
      <c r="P90" s="2"/>
      <c r="Q90" s="2"/>
    </row>
    <row r="91" ht="40" customHeight="1">
      <c r="A91" s="9"/>
      <c r="B91" s="73" t="s">
        <v>323</v>
      </c>
      <c r="C91" s="1"/>
      <c r="D91" s="1"/>
      <c r="E91" s="1"/>
      <c r="F91" s="1"/>
      <c r="G91" s="1"/>
      <c r="H91" s="40"/>
      <c r="I91" s="1"/>
      <c r="J91" s="40"/>
      <c r="K91" s="1"/>
      <c r="L91" s="1"/>
      <c r="M91" s="12"/>
      <c r="N91" s="2"/>
      <c r="O91" s="2"/>
      <c r="P91" s="2"/>
      <c r="Q91" s="2"/>
    </row>
    <row r="92">
      <c r="A92" s="9"/>
      <c r="B92" s="41">
        <v>11</v>
      </c>
      <c r="C92" s="42" t="s">
        <v>710</v>
      </c>
      <c r="D92" s="42" t="s">
        <v>3</v>
      </c>
      <c r="E92" s="42" t="s">
        <v>711</v>
      </c>
      <c r="F92" s="42" t="s">
        <v>3</v>
      </c>
      <c r="G92" s="43" t="s">
        <v>131</v>
      </c>
      <c r="H92" s="44">
        <v>55</v>
      </c>
      <c r="I92" s="25">
        <f>ROUND(0,2)</f>
        <v>0</v>
      </c>
      <c r="J92" s="45">
        <f>ROUND(I92*H92,2)</f>
        <v>0</v>
      </c>
      <c r="K92" s="46">
        <v>0.20999999999999999</v>
      </c>
      <c r="L92" s="47">
        <f>IF(ISNUMBER(K92),ROUND(J92*(K92+1),2),0)</f>
        <v>0</v>
      </c>
      <c r="M92" s="12"/>
      <c r="N92" s="2"/>
      <c r="O92" s="2"/>
      <c r="P92" s="2"/>
      <c r="Q92" s="33">
        <f>IF(ISNUMBER(K92),IF(H92&gt;0,IF(I92&gt;0,J92,0),0),0)</f>
        <v>0</v>
      </c>
      <c r="R92" s="27">
        <f>IF(ISNUMBER(K92)=FALSE,J92,0)</f>
        <v>0</v>
      </c>
    </row>
    <row r="93">
      <c r="A93" s="9"/>
      <c r="B93" s="48" t="s">
        <v>48</v>
      </c>
      <c r="C93" s="1"/>
      <c r="D93" s="1"/>
      <c r="E93" s="49" t="s">
        <v>712</v>
      </c>
      <c r="F93" s="1"/>
      <c r="G93" s="1"/>
      <c r="H93" s="40"/>
      <c r="I93" s="1"/>
      <c r="J93" s="40"/>
      <c r="K93" s="1"/>
      <c r="L93" s="1"/>
      <c r="M93" s="12"/>
      <c r="N93" s="2"/>
      <c r="O93" s="2"/>
      <c r="P93" s="2"/>
      <c r="Q93" s="2"/>
    </row>
    <row r="94">
      <c r="A94" s="9"/>
      <c r="B94" s="48" t="s">
        <v>50</v>
      </c>
      <c r="C94" s="1"/>
      <c r="D94" s="1"/>
      <c r="E94" s="49" t="s">
        <v>713</v>
      </c>
      <c r="F94" s="1"/>
      <c r="G94" s="1"/>
      <c r="H94" s="40"/>
      <c r="I94" s="1"/>
      <c r="J94" s="40"/>
      <c r="K94" s="1"/>
      <c r="L94" s="1"/>
      <c r="M94" s="12"/>
      <c r="N94" s="2"/>
      <c r="O94" s="2"/>
      <c r="P94" s="2"/>
      <c r="Q94" s="2"/>
    </row>
    <row r="95">
      <c r="A95" s="9"/>
      <c r="B95" s="48" t="s">
        <v>52</v>
      </c>
      <c r="C95" s="1"/>
      <c r="D95" s="1"/>
      <c r="E95" s="49" t="s">
        <v>714</v>
      </c>
      <c r="F95" s="1"/>
      <c r="G95" s="1"/>
      <c r="H95" s="40"/>
      <c r="I95" s="1"/>
      <c r="J95" s="40"/>
      <c r="K95" s="1"/>
      <c r="L95" s="1"/>
      <c r="M95" s="12"/>
      <c r="N95" s="2"/>
      <c r="O95" s="2"/>
      <c r="P95" s="2"/>
      <c r="Q95" s="2"/>
    </row>
    <row r="96" thickBot="1">
      <c r="A96" s="9"/>
      <c r="B96" s="50" t="s">
        <v>54</v>
      </c>
      <c r="C96" s="51"/>
      <c r="D96" s="51"/>
      <c r="E96" s="52" t="s">
        <v>55</v>
      </c>
      <c r="F96" s="51"/>
      <c r="G96" s="51"/>
      <c r="H96" s="53"/>
      <c r="I96" s="51"/>
      <c r="J96" s="53"/>
      <c r="K96" s="51"/>
      <c r="L96" s="51"/>
      <c r="M96" s="12"/>
      <c r="N96" s="2"/>
      <c r="O96" s="2"/>
      <c r="P96" s="2"/>
      <c r="Q96" s="2"/>
    </row>
    <row r="97" thickTop="1">
      <c r="A97" s="9"/>
      <c r="B97" s="41">
        <v>12</v>
      </c>
      <c r="C97" s="42" t="s">
        <v>715</v>
      </c>
      <c r="D97" s="42" t="s">
        <v>3</v>
      </c>
      <c r="E97" s="42" t="s">
        <v>716</v>
      </c>
      <c r="F97" s="42" t="s">
        <v>3</v>
      </c>
      <c r="G97" s="43" t="s">
        <v>131</v>
      </c>
      <c r="H97" s="54">
        <v>267</v>
      </c>
      <c r="I97" s="55">
        <f>ROUND(0,2)</f>
        <v>0</v>
      </c>
      <c r="J97" s="56">
        <f>ROUND(I97*H97,2)</f>
        <v>0</v>
      </c>
      <c r="K97" s="57">
        <v>0.20999999999999999</v>
      </c>
      <c r="L97" s="58">
        <f>IF(ISNUMBER(K97),ROUND(J97*(K97+1),2),0)</f>
        <v>0</v>
      </c>
      <c r="M97" s="12"/>
      <c r="N97" s="2"/>
      <c r="O97" s="2"/>
      <c r="P97" s="2"/>
      <c r="Q97" s="33">
        <f>IF(ISNUMBER(K97),IF(H97&gt;0,IF(I97&gt;0,J97,0),0),0)</f>
        <v>0</v>
      </c>
      <c r="R97" s="27">
        <f>IF(ISNUMBER(K97)=FALSE,J97,0)</f>
        <v>0</v>
      </c>
    </row>
    <row r="98">
      <c r="A98" s="9"/>
      <c r="B98" s="48" t="s">
        <v>48</v>
      </c>
      <c r="C98" s="1"/>
      <c r="D98" s="1"/>
      <c r="E98" s="49" t="s">
        <v>717</v>
      </c>
      <c r="F98" s="1"/>
      <c r="G98" s="1"/>
      <c r="H98" s="40"/>
      <c r="I98" s="1"/>
      <c r="J98" s="40"/>
      <c r="K98" s="1"/>
      <c r="L98" s="1"/>
      <c r="M98" s="12"/>
      <c r="N98" s="2"/>
      <c r="O98" s="2"/>
      <c r="P98" s="2"/>
      <c r="Q98" s="2"/>
    </row>
    <row r="99">
      <c r="A99" s="9"/>
      <c r="B99" s="48" t="s">
        <v>50</v>
      </c>
      <c r="C99" s="1"/>
      <c r="D99" s="1"/>
      <c r="E99" s="49" t="s">
        <v>718</v>
      </c>
      <c r="F99" s="1"/>
      <c r="G99" s="1"/>
      <c r="H99" s="40"/>
      <c r="I99" s="1"/>
      <c r="J99" s="40"/>
      <c r="K99" s="1"/>
      <c r="L99" s="1"/>
      <c r="M99" s="12"/>
      <c r="N99" s="2"/>
      <c r="O99" s="2"/>
      <c r="P99" s="2"/>
      <c r="Q99" s="2"/>
    </row>
    <row r="100">
      <c r="A100" s="9"/>
      <c r="B100" s="48" t="s">
        <v>52</v>
      </c>
      <c r="C100" s="1"/>
      <c r="D100" s="1"/>
      <c r="E100" s="49" t="s">
        <v>714</v>
      </c>
      <c r="F100" s="1"/>
      <c r="G100" s="1"/>
      <c r="H100" s="40"/>
      <c r="I100" s="1"/>
      <c r="J100" s="40"/>
      <c r="K100" s="1"/>
      <c r="L100" s="1"/>
      <c r="M100" s="12"/>
      <c r="N100" s="2"/>
      <c r="O100" s="2"/>
      <c r="P100" s="2"/>
      <c r="Q100" s="2"/>
    </row>
    <row r="101" thickBot="1">
      <c r="A101" s="9"/>
      <c r="B101" s="50" t="s">
        <v>54</v>
      </c>
      <c r="C101" s="51"/>
      <c r="D101" s="51"/>
      <c r="E101" s="52" t="s">
        <v>55</v>
      </c>
      <c r="F101" s="51"/>
      <c r="G101" s="51"/>
      <c r="H101" s="53"/>
      <c r="I101" s="51"/>
      <c r="J101" s="53"/>
      <c r="K101" s="51"/>
      <c r="L101" s="51"/>
      <c r="M101" s="12"/>
      <c r="N101" s="2"/>
      <c r="O101" s="2"/>
      <c r="P101" s="2"/>
      <c r="Q101" s="2"/>
    </row>
    <row r="102" thickTop="1">
      <c r="A102" s="9"/>
      <c r="B102" s="41">
        <v>13</v>
      </c>
      <c r="C102" s="42" t="s">
        <v>719</v>
      </c>
      <c r="D102" s="42" t="s">
        <v>3</v>
      </c>
      <c r="E102" s="42" t="s">
        <v>720</v>
      </c>
      <c r="F102" s="42" t="s">
        <v>3</v>
      </c>
      <c r="G102" s="43" t="s">
        <v>131</v>
      </c>
      <c r="H102" s="54">
        <v>267</v>
      </c>
      <c r="I102" s="55">
        <f>ROUND(0,2)</f>
        <v>0</v>
      </c>
      <c r="J102" s="56">
        <f>ROUND(I102*H102,2)</f>
        <v>0</v>
      </c>
      <c r="K102" s="57">
        <v>0.20999999999999999</v>
      </c>
      <c r="L102" s="58">
        <f>IF(ISNUMBER(K102),ROUND(J102*(K102+1),2),0)</f>
        <v>0</v>
      </c>
      <c r="M102" s="12"/>
      <c r="N102" s="2"/>
      <c r="O102" s="2"/>
      <c r="P102" s="2"/>
      <c r="Q102" s="33">
        <f>IF(ISNUMBER(K102),IF(H102&gt;0,IF(I102&gt;0,J102,0),0),0)</f>
        <v>0</v>
      </c>
      <c r="R102" s="27">
        <f>IF(ISNUMBER(K102)=FALSE,J102,0)</f>
        <v>0</v>
      </c>
    </row>
    <row r="103">
      <c r="A103" s="9"/>
      <c r="B103" s="48" t="s">
        <v>48</v>
      </c>
      <c r="C103" s="1"/>
      <c r="D103" s="1"/>
      <c r="E103" s="49" t="s">
        <v>721</v>
      </c>
      <c r="F103" s="1"/>
      <c r="G103" s="1"/>
      <c r="H103" s="40"/>
      <c r="I103" s="1"/>
      <c r="J103" s="40"/>
      <c r="K103" s="1"/>
      <c r="L103" s="1"/>
      <c r="M103" s="12"/>
      <c r="N103" s="2"/>
      <c r="O103" s="2"/>
      <c r="P103" s="2"/>
      <c r="Q103" s="2"/>
    </row>
    <row r="104">
      <c r="A104" s="9"/>
      <c r="B104" s="48" t="s">
        <v>50</v>
      </c>
      <c r="C104" s="1"/>
      <c r="D104" s="1"/>
      <c r="E104" s="49" t="s">
        <v>718</v>
      </c>
      <c r="F104" s="1"/>
      <c r="G104" s="1"/>
      <c r="H104" s="40"/>
      <c r="I104" s="1"/>
      <c r="J104" s="40"/>
      <c r="K104" s="1"/>
      <c r="L104" s="1"/>
      <c r="M104" s="12"/>
      <c r="N104" s="2"/>
      <c r="O104" s="2"/>
      <c r="P104" s="2"/>
      <c r="Q104" s="2"/>
    </row>
    <row r="105">
      <c r="A105" s="9"/>
      <c r="B105" s="48" t="s">
        <v>52</v>
      </c>
      <c r="C105" s="1"/>
      <c r="D105" s="1"/>
      <c r="E105" s="49" t="s">
        <v>445</v>
      </c>
      <c r="F105" s="1"/>
      <c r="G105" s="1"/>
      <c r="H105" s="40"/>
      <c r="I105" s="1"/>
      <c r="J105" s="40"/>
      <c r="K105" s="1"/>
      <c r="L105" s="1"/>
      <c r="M105" s="12"/>
      <c r="N105" s="2"/>
      <c r="O105" s="2"/>
      <c r="P105" s="2"/>
      <c r="Q105" s="2"/>
    </row>
    <row r="106" thickBot="1">
      <c r="A106" s="9"/>
      <c r="B106" s="50" t="s">
        <v>54</v>
      </c>
      <c r="C106" s="51"/>
      <c r="D106" s="51"/>
      <c r="E106" s="52" t="s">
        <v>55</v>
      </c>
      <c r="F106" s="51"/>
      <c r="G106" s="51"/>
      <c r="H106" s="53"/>
      <c r="I106" s="51"/>
      <c r="J106" s="53"/>
      <c r="K106" s="51"/>
      <c r="L106" s="51"/>
      <c r="M106" s="12"/>
      <c r="N106" s="2"/>
      <c r="O106" s="2"/>
      <c r="P106" s="2"/>
      <c r="Q106" s="2"/>
    </row>
    <row r="107" thickTop="1">
      <c r="A107" s="9"/>
      <c r="B107" s="41">
        <v>14</v>
      </c>
      <c r="C107" s="42" t="s">
        <v>722</v>
      </c>
      <c r="D107" s="42" t="s">
        <v>3</v>
      </c>
      <c r="E107" s="42" t="s">
        <v>723</v>
      </c>
      <c r="F107" s="42" t="s">
        <v>3</v>
      </c>
      <c r="G107" s="43" t="s">
        <v>86</v>
      </c>
      <c r="H107" s="54">
        <v>7</v>
      </c>
      <c r="I107" s="55">
        <f>ROUND(0,2)</f>
        <v>0</v>
      </c>
      <c r="J107" s="56">
        <f>ROUND(I107*H107,2)</f>
        <v>0</v>
      </c>
      <c r="K107" s="57">
        <v>0.20999999999999999</v>
      </c>
      <c r="L107" s="58">
        <f>IF(ISNUMBER(K107),ROUND(J107*(K107+1),2),0)</f>
        <v>0</v>
      </c>
      <c r="M107" s="12"/>
      <c r="N107" s="2"/>
      <c r="O107" s="2"/>
      <c r="P107" s="2"/>
      <c r="Q107" s="33">
        <f>IF(ISNUMBER(K107),IF(H107&gt;0,IF(I107&gt;0,J107,0),0),0)</f>
        <v>0</v>
      </c>
      <c r="R107" s="27">
        <f>IF(ISNUMBER(K107)=FALSE,J107,0)</f>
        <v>0</v>
      </c>
    </row>
    <row r="108">
      <c r="A108" s="9"/>
      <c r="B108" s="48" t="s">
        <v>48</v>
      </c>
      <c r="C108" s="1"/>
      <c r="D108" s="1"/>
      <c r="E108" s="49" t="s">
        <v>724</v>
      </c>
      <c r="F108" s="1"/>
      <c r="G108" s="1"/>
      <c r="H108" s="40"/>
      <c r="I108" s="1"/>
      <c r="J108" s="40"/>
      <c r="K108" s="1"/>
      <c r="L108" s="1"/>
      <c r="M108" s="12"/>
      <c r="N108" s="2"/>
      <c r="O108" s="2"/>
      <c r="P108" s="2"/>
      <c r="Q108" s="2"/>
    </row>
    <row r="109">
      <c r="A109" s="9"/>
      <c r="B109" s="48" t="s">
        <v>50</v>
      </c>
      <c r="C109" s="1"/>
      <c r="D109" s="1"/>
      <c r="E109" s="49" t="s">
        <v>179</v>
      </c>
      <c r="F109" s="1"/>
      <c r="G109" s="1"/>
      <c r="H109" s="40"/>
      <c r="I109" s="1"/>
      <c r="J109" s="40"/>
      <c r="K109" s="1"/>
      <c r="L109" s="1"/>
      <c r="M109" s="12"/>
      <c r="N109" s="2"/>
      <c r="O109" s="2"/>
      <c r="P109" s="2"/>
      <c r="Q109" s="2"/>
    </row>
    <row r="110">
      <c r="A110" s="9"/>
      <c r="B110" s="48" t="s">
        <v>52</v>
      </c>
      <c r="C110" s="1"/>
      <c r="D110" s="1"/>
      <c r="E110" s="49" t="s">
        <v>725</v>
      </c>
      <c r="F110" s="1"/>
      <c r="G110" s="1"/>
      <c r="H110" s="40"/>
      <c r="I110" s="1"/>
      <c r="J110" s="40"/>
      <c r="K110" s="1"/>
      <c r="L110" s="1"/>
      <c r="M110" s="12"/>
      <c r="N110" s="2"/>
      <c r="O110" s="2"/>
      <c r="P110" s="2"/>
      <c r="Q110" s="2"/>
    </row>
    <row r="111" thickBot="1">
      <c r="A111" s="9"/>
      <c r="B111" s="50" t="s">
        <v>54</v>
      </c>
      <c r="C111" s="51"/>
      <c r="D111" s="51"/>
      <c r="E111" s="52" t="s">
        <v>55</v>
      </c>
      <c r="F111" s="51"/>
      <c r="G111" s="51"/>
      <c r="H111" s="53"/>
      <c r="I111" s="51"/>
      <c r="J111" s="53"/>
      <c r="K111" s="51"/>
      <c r="L111" s="51"/>
      <c r="M111" s="12"/>
      <c r="N111" s="2"/>
      <c r="O111" s="2"/>
      <c r="P111" s="2"/>
      <c r="Q111" s="2"/>
    </row>
    <row r="112" thickTop="1">
      <c r="A112" s="9"/>
      <c r="B112" s="41">
        <v>15</v>
      </c>
      <c r="C112" s="42" t="s">
        <v>726</v>
      </c>
      <c r="D112" s="42" t="s">
        <v>3</v>
      </c>
      <c r="E112" s="42" t="s">
        <v>727</v>
      </c>
      <c r="F112" s="42" t="s">
        <v>3</v>
      </c>
      <c r="G112" s="43" t="s">
        <v>86</v>
      </c>
      <c r="H112" s="54">
        <v>1</v>
      </c>
      <c r="I112" s="55">
        <f>ROUND(0,2)</f>
        <v>0</v>
      </c>
      <c r="J112" s="56">
        <f>ROUND(I112*H112,2)</f>
        <v>0</v>
      </c>
      <c r="K112" s="57">
        <v>0.20999999999999999</v>
      </c>
      <c r="L112" s="58">
        <f>IF(ISNUMBER(K112),ROUND(J112*(K112+1),2),0)</f>
        <v>0</v>
      </c>
      <c r="M112" s="12"/>
      <c r="N112" s="2"/>
      <c r="O112" s="2"/>
      <c r="P112" s="2"/>
      <c r="Q112" s="33">
        <f>IF(ISNUMBER(K112),IF(H112&gt;0,IF(I112&gt;0,J112,0),0),0)</f>
        <v>0</v>
      </c>
      <c r="R112" s="27">
        <f>IF(ISNUMBER(K112)=FALSE,J112,0)</f>
        <v>0</v>
      </c>
    </row>
    <row r="113">
      <c r="A113" s="9"/>
      <c r="B113" s="48" t="s">
        <v>48</v>
      </c>
      <c r="C113" s="1"/>
      <c r="D113" s="1"/>
      <c r="E113" s="49" t="s">
        <v>3</v>
      </c>
      <c r="F113" s="1"/>
      <c r="G113" s="1"/>
      <c r="H113" s="40"/>
      <c r="I113" s="1"/>
      <c r="J113" s="40"/>
      <c r="K113" s="1"/>
      <c r="L113" s="1"/>
      <c r="M113" s="12"/>
      <c r="N113" s="2"/>
      <c r="O113" s="2"/>
      <c r="P113" s="2"/>
      <c r="Q113" s="2"/>
    </row>
    <row r="114">
      <c r="A114" s="9"/>
      <c r="B114" s="48" t="s">
        <v>50</v>
      </c>
      <c r="C114" s="1"/>
      <c r="D114" s="1"/>
      <c r="E114" s="49" t="s">
        <v>51</v>
      </c>
      <c r="F114" s="1"/>
      <c r="G114" s="1"/>
      <c r="H114" s="40"/>
      <c r="I114" s="1"/>
      <c r="J114" s="40"/>
      <c r="K114" s="1"/>
      <c r="L114" s="1"/>
      <c r="M114" s="12"/>
      <c r="N114" s="2"/>
      <c r="O114" s="2"/>
      <c r="P114" s="2"/>
      <c r="Q114" s="2"/>
    </row>
    <row r="115">
      <c r="A115" s="9"/>
      <c r="B115" s="48" t="s">
        <v>52</v>
      </c>
      <c r="C115" s="1"/>
      <c r="D115" s="1"/>
      <c r="E115" s="49" t="s">
        <v>728</v>
      </c>
      <c r="F115" s="1"/>
      <c r="G115" s="1"/>
      <c r="H115" s="40"/>
      <c r="I115" s="1"/>
      <c r="J115" s="40"/>
      <c r="K115" s="1"/>
      <c r="L115" s="1"/>
      <c r="M115" s="12"/>
      <c r="N115" s="2"/>
      <c r="O115" s="2"/>
      <c r="P115" s="2"/>
      <c r="Q115" s="2"/>
    </row>
    <row r="116" thickBot="1">
      <c r="A116" s="9"/>
      <c r="B116" s="50" t="s">
        <v>54</v>
      </c>
      <c r="C116" s="51"/>
      <c r="D116" s="51"/>
      <c r="E116" s="52" t="s">
        <v>55</v>
      </c>
      <c r="F116" s="51"/>
      <c r="G116" s="51"/>
      <c r="H116" s="53"/>
      <c r="I116" s="51"/>
      <c r="J116" s="53"/>
      <c r="K116" s="51"/>
      <c r="L116" s="51"/>
      <c r="M116" s="12"/>
      <c r="N116" s="2"/>
      <c r="O116" s="2"/>
      <c r="P116" s="2"/>
      <c r="Q116" s="2"/>
    </row>
    <row r="117" thickTop="1">
      <c r="A117" s="9"/>
      <c r="B117" s="41">
        <v>16</v>
      </c>
      <c r="C117" s="42" t="s">
        <v>729</v>
      </c>
      <c r="D117" s="42" t="s">
        <v>3</v>
      </c>
      <c r="E117" s="42" t="s">
        <v>730</v>
      </c>
      <c r="F117" s="42" t="s">
        <v>3</v>
      </c>
      <c r="G117" s="43" t="s">
        <v>131</v>
      </c>
      <c r="H117" s="54">
        <v>322</v>
      </c>
      <c r="I117" s="55">
        <f>ROUND(0,2)</f>
        <v>0</v>
      </c>
      <c r="J117" s="56">
        <f>ROUND(I117*H117,2)</f>
        <v>0</v>
      </c>
      <c r="K117" s="57">
        <v>0.20999999999999999</v>
      </c>
      <c r="L117" s="58">
        <f>IF(ISNUMBER(K117),ROUND(J117*(K117+1),2),0)</f>
        <v>0</v>
      </c>
      <c r="M117" s="12"/>
      <c r="N117" s="2"/>
      <c r="O117" s="2"/>
      <c r="P117" s="2"/>
      <c r="Q117" s="33">
        <f>IF(ISNUMBER(K117),IF(H117&gt;0,IF(I117&gt;0,J117,0),0),0)</f>
        <v>0</v>
      </c>
      <c r="R117" s="27">
        <f>IF(ISNUMBER(K117)=FALSE,J117,0)</f>
        <v>0</v>
      </c>
    </row>
    <row r="118">
      <c r="A118" s="9"/>
      <c r="B118" s="48" t="s">
        <v>48</v>
      </c>
      <c r="C118" s="1"/>
      <c r="D118" s="1"/>
      <c r="E118" s="49" t="s">
        <v>731</v>
      </c>
      <c r="F118" s="1"/>
      <c r="G118" s="1"/>
      <c r="H118" s="40"/>
      <c r="I118" s="1"/>
      <c r="J118" s="40"/>
      <c r="K118" s="1"/>
      <c r="L118" s="1"/>
      <c r="M118" s="12"/>
      <c r="N118" s="2"/>
      <c r="O118" s="2"/>
      <c r="P118" s="2"/>
      <c r="Q118" s="2"/>
    </row>
    <row r="119">
      <c r="A119" s="9"/>
      <c r="B119" s="48" t="s">
        <v>50</v>
      </c>
      <c r="C119" s="1"/>
      <c r="D119" s="1"/>
      <c r="E119" s="49" t="s">
        <v>732</v>
      </c>
      <c r="F119" s="1"/>
      <c r="G119" s="1"/>
      <c r="H119" s="40"/>
      <c r="I119" s="1"/>
      <c r="J119" s="40"/>
      <c r="K119" s="1"/>
      <c r="L119" s="1"/>
      <c r="M119" s="12"/>
      <c r="N119" s="2"/>
      <c r="O119" s="2"/>
      <c r="P119" s="2"/>
      <c r="Q119" s="2"/>
    </row>
    <row r="120">
      <c r="A120" s="9"/>
      <c r="B120" s="48" t="s">
        <v>52</v>
      </c>
      <c r="C120" s="1"/>
      <c r="D120" s="1"/>
      <c r="E120" s="49" t="s">
        <v>733</v>
      </c>
      <c r="F120" s="1"/>
      <c r="G120" s="1"/>
      <c r="H120" s="40"/>
      <c r="I120" s="1"/>
      <c r="J120" s="40"/>
      <c r="K120" s="1"/>
      <c r="L120" s="1"/>
      <c r="M120" s="12"/>
      <c r="N120" s="2"/>
      <c r="O120" s="2"/>
      <c r="P120" s="2"/>
      <c r="Q120" s="2"/>
    </row>
    <row r="121" thickBot="1">
      <c r="A121" s="9"/>
      <c r="B121" s="50" t="s">
        <v>54</v>
      </c>
      <c r="C121" s="51"/>
      <c r="D121" s="51"/>
      <c r="E121" s="52" t="s">
        <v>55</v>
      </c>
      <c r="F121" s="51"/>
      <c r="G121" s="51"/>
      <c r="H121" s="53"/>
      <c r="I121" s="51"/>
      <c r="J121" s="53"/>
      <c r="K121" s="51"/>
      <c r="L121" s="51"/>
      <c r="M121" s="12"/>
      <c r="N121" s="2"/>
      <c r="O121" s="2"/>
      <c r="P121" s="2"/>
      <c r="Q121" s="2"/>
    </row>
    <row r="122" thickTop="1">
      <c r="A122" s="9"/>
      <c r="B122" s="41">
        <v>17</v>
      </c>
      <c r="C122" s="42" t="s">
        <v>734</v>
      </c>
      <c r="D122" s="42" t="s">
        <v>3</v>
      </c>
      <c r="E122" s="42" t="s">
        <v>735</v>
      </c>
      <c r="F122" s="42" t="s">
        <v>3</v>
      </c>
      <c r="G122" s="43" t="s">
        <v>131</v>
      </c>
      <c r="H122" s="54">
        <v>55</v>
      </c>
      <c r="I122" s="55">
        <f>ROUND(0,2)</f>
        <v>0</v>
      </c>
      <c r="J122" s="56">
        <f>ROUND(I122*H122,2)</f>
        <v>0</v>
      </c>
      <c r="K122" s="57">
        <v>0.20999999999999999</v>
      </c>
      <c r="L122" s="58">
        <f>IF(ISNUMBER(K122),ROUND(J122*(K122+1),2),0)</f>
        <v>0</v>
      </c>
      <c r="M122" s="12"/>
      <c r="N122" s="2"/>
      <c r="O122" s="2"/>
      <c r="P122" s="2"/>
      <c r="Q122" s="33">
        <f>IF(ISNUMBER(K122),IF(H122&gt;0,IF(I122&gt;0,J122,0),0),0)</f>
        <v>0</v>
      </c>
      <c r="R122" s="27">
        <f>IF(ISNUMBER(K122)=FALSE,J122,0)</f>
        <v>0</v>
      </c>
    </row>
    <row r="123">
      <c r="A123" s="9"/>
      <c r="B123" s="48" t="s">
        <v>48</v>
      </c>
      <c r="C123" s="1"/>
      <c r="D123" s="1"/>
      <c r="E123" s="49" t="s">
        <v>736</v>
      </c>
      <c r="F123" s="1"/>
      <c r="G123" s="1"/>
      <c r="H123" s="40"/>
      <c r="I123" s="1"/>
      <c r="J123" s="40"/>
      <c r="K123" s="1"/>
      <c r="L123" s="1"/>
      <c r="M123" s="12"/>
      <c r="N123" s="2"/>
      <c r="O123" s="2"/>
      <c r="P123" s="2"/>
      <c r="Q123" s="2"/>
    </row>
    <row r="124">
      <c r="A124" s="9"/>
      <c r="B124" s="48" t="s">
        <v>50</v>
      </c>
      <c r="C124" s="1"/>
      <c r="D124" s="1"/>
      <c r="E124" s="49" t="s">
        <v>713</v>
      </c>
      <c r="F124" s="1"/>
      <c r="G124" s="1"/>
      <c r="H124" s="40"/>
      <c r="I124" s="1"/>
      <c r="J124" s="40"/>
      <c r="K124" s="1"/>
      <c r="L124" s="1"/>
      <c r="M124" s="12"/>
      <c r="N124" s="2"/>
      <c r="O124" s="2"/>
      <c r="P124" s="2"/>
      <c r="Q124" s="2"/>
    </row>
    <row r="125">
      <c r="A125" s="9"/>
      <c r="B125" s="48" t="s">
        <v>52</v>
      </c>
      <c r="C125" s="1"/>
      <c r="D125" s="1"/>
      <c r="E125" s="49" t="s">
        <v>737</v>
      </c>
      <c r="F125" s="1"/>
      <c r="G125" s="1"/>
      <c r="H125" s="40"/>
      <c r="I125" s="1"/>
      <c r="J125" s="40"/>
      <c r="K125" s="1"/>
      <c r="L125" s="1"/>
      <c r="M125" s="12"/>
      <c r="N125" s="2"/>
      <c r="O125" s="2"/>
      <c r="P125" s="2"/>
      <c r="Q125" s="2"/>
    </row>
    <row r="126" thickBot="1">
      <c r="A126" s="9"/>
      <c r="B126" s="50" t="s">
        <v>54</v>
      </c>
      <c r="C126" s="51"/>
      <c r="D126" s="51"/>
      <c r="E126" s="52" t="s">
        <v>55</v>
      </c>
      <c r="F126" s="51"/>
      <c r="G126" s="51"/>
      <c r="H126" s="53"/>
      <c r="I126" s="51"/>
      <c r="J126" s="53"/>
      <c r="K126" s="51"/>
      <c r="L126" s="51"/>
      <c r="M126" s="12"/>
      <c r="N126" s="2"/>
      <c r="O126" s="2"/>
      <c r="P126" s="2"/>
      <c r="Q126" s="2"/>
    </row>
    <row r="127" thickTop="1">
      <c r="A127" s="9"/>
      <c r="B127" s="41">
        <v>18</v>
      </c>
      <c r="C127" s="42" t="s">
        <v>738</v>
      </c>
      <c r="D127" s="42" t="s">
        <v>3</v>
      </c>
      <c r="E127" s="42" t="s">
        <v>739</v>
      </c>
      <c r="F127" s="42" t="s">
        <v>3</v>
      </c>
      <c r="G127" s="43" t="s">
        <v>131</v>
      </c>
      <c r="H127" s="54">
        <v>267</v>
      </c>
      <c r="I127" s="55">
        <f>ROUND(0,2)</f>
        <v>0</v>
      </c>
      <c r="J127" s="56">
        <f>ROUND(I127*H127,2)</f>
        <v>0</v>
      </c>
      <c r="K127" s="57">
        <v>0.20999999999999999</v>
      </c>
      <c r="L127" s="58">
        <f>IF(ISNUMBER(K127),ROUND(J127*(K127+1),2),0)</f>
        <v>0</v>
      </c>
      <c r="M127" s="12"/>
      <c r="N127" s="2"/>
      <c r="O127" s="2"/>
      <c r="P127" s="2"/>
      <c r="Q127" s="33">
        <f>IF(ISNUMBER(K127),IF(H127&gt;0,IF(I127&gt;0,J127,0),0),0)</f>
        <v>0</v>
      </c>
      <c r="R127" s="27">
        <f>IF(ISNUMBER(K127)=FALSE,J127,0)</f>
        <v>0</v>
      </c>
    </row>
    <row r="128">
      <c r="A128" s="9"/>
      <c r="B128" s="48" t="s">
        <v>48</v>
      </c>
      <c r="C128" s="1"/>
      <c r="D128" s="1"/>
      <c r="E128" s="49" t="s">
        <v>740</v>
      </c>
      <c r="F128" s="1"/>
      <c r="G128" s="1"/>
      <c r="H128" s="40"/>
      <c r="I128" s="1"/>
      <c r="J128" s="40"/>
      <c r="K128" s="1"/>
      <c r="L128" s="1"/>
      <c r="M128" s="12"/>
      <c r="N128" s="2"/>
      <c r="O128" s="2"/>
      <c r="P128" s="2"/>
      <c r="Q128" s="2"/>
    </row>
    <row r="129">
      <c r="A129" s="9"/>
      <c r="B129" s="48" t="s">
        <v>50</v>
      </c>
      <c r="C129" s="1"/>
      <c r="D129" s="1"/>
      <c r="E129" s="49" t="s">
        <v>718</v>
      </c>
      <c r="F129" s="1"/>
      <c r="G129" s="1"/>
      <c r="H129" s="40"/>
      <c r="I129" s="1"/>
      <c r="J129" s="40"/>
      <c r="K129" s="1"/>
      <c r="L129" s="1"/>
      <c r="M129" s="12"/>
      <c r="N129" s="2"/>
      <c r="O129" s="2"/>
      <c r="P129" s="2"/>
      <c r="Q129" s="2"/>
    </row>
    <row r="130">
      <c r="A130" s="9"/>
      <c r="B130" s="48" t="s">
        <v>52</v>
      </c>
      <c r="C130" s="1"/>
      <c r="D130" s="1"/>
      <c r="E130" s="49" t="s">
        <v>737</v>
      </c>
      <c r="F130" s="1"/>
      <c r="G130" s="1"/>
      <c r="H130" s="40"/>
      <c r="I130" s="1"/>
      <c r="J130" s="40"/>
      <c r="K130" s="1"/>
      <c r="L130" s="1"/>
      <c r="M130" s="12"/>
      <c r="N130" s="2"/>
      <c r="O130" s="2"/>
      <c r="P130" s="2"/>
      <c r="Q130" s="2"/>
    </row>
    <row r="131" thickBot="1">
      <c r="A131" s="9"/>
      <c r="B131" s="50" t="s">
        <v>54</v>
      </c>
      <c r="C131" s="51"/>
      <c r="D131" s="51"/>
      <c r="E131" s="52" t="s">
        <v>55</v>
      </c>
      <c r="F131" s="51"/>
      <c r="G131" s="51"/>
      <c r="H131" s="53"/>
      <c r="I131" s="51"/>
      <c r="J131" s="53"/>
      <c r="K131" s="51"/>
      <c r="L131" s="51"/>
      <c r="M131" s="12"/>
      <c r="N131" s="2"/>
      <c r="O131" s="2"/>
      <c r="P131" s="2"/>
      <c r="Q131" s="2"/>
    </row>
    <row r="132" thickTop="1">
      <c r="A132" s="9"/>
      <c r="B132" s="41">
        <v>19</v>
      </c>
      <c r="C132" s="42" t="s">
        <v>741</v>
      </c>
      <c r="D132" s="42" t="s">
        <v>3</v>
      </c>
      <c r="E132" s="42" t="s">
        <v>742</v>
      </c>
      <c r="F132" s="42" t="s">
        <v>3</v>
      </c>
      <c r="G132" s="43" t="s">
        <v>131</v>
      </c>
      <c r="H132" s="54">
        <v>322</v>
      </c>
      <c r="I132" s="55">
        <f>ROUND(0,2)</f>
        <v>0</v>
      </c>
      <c r="J132" s="56">
        <f>ROUND(I132*H132,2)</f>
        <v>0</v>
      </c>
      <c r="K132" s="57">
        <v>0.20999999999999999</v>
      </c>
      <c r="L132" s="58">
        <f>IF(ISNUMBER(K132),ROUND(J132*(K132+1),2),0)</f>
        <v>0</v>
      </c>
      <c r="M132" s="12"/>
      <c r="N132" s="2"/>
      <c r="O132" s="2"/>
      <c r="P132" s="2"/>
      <c r="Q132" s="33">
        <f>IF(ISNUMBER(K132),IF(H132&gt;0,IF(I132&gt;0,J132,0),0),0)</f>
        <v>0</v>
      </c>
      <c r="R132" s="27">
        <f>IF(ISNUMBER(K132)=FALSE,J132,0)</f>
        <v>0</v>
      </c>
    </row>
    <row r="133">
      <c r="A133" s="9"/>
      <c r="B133" s="48" t="s">
        <v>48</v>
      </c>
      <c r="C133" s="1"/>
      <c r="D133" s="1"/>
      <c r="E133" s="49" t="s">
        <v>743</v>
      </c>
      <c r="F133" s="1"/>
      <c r="G133" s="1"/>
      <c r="H133" s="40"/>
      <c r="I133" s="1"/>
      <c r="J133" s="40"/>
      <c r="K133" s="1"/>
      <c r="L133" s="1"/>
      <c r="M133" s="12"/>
      <c r="N133" s="2"/>
      <c r="O133" s="2"/>
      <c r="P133" s="2"/>
      <c r="Q133" s="2"/>
    </row>
    <row r="134">
      <c r="A134" s="9"/>
      <c r="B134" s="48" t="s">
        <v>50</v>
      </c>
      <c r="C134" s="1"/>
      <c r="D134" s="1"/>
      <c r="E134" s="49" t="s">
        <v>744</v>
      </c>
      <c r="F134" s="1"/>
      <c r="G134" s="1"/>
      <c r="H134" s="40"/>
      <c r="I134" s="1"/>
      <c r="J134" s="40"/>
      <c r="K134" s="1"/>
      <c r="L134" s="1"/>
      <c r="M134" s="12"/>
      <c r="N134" s="2"/>
      <c r="O134" s="2"/>
      <c r="P134" s="2"/>
      <c r="Q134" s="2"/>
    </row>
    <row r="135">
      <c r="A135" s="9"/>
      <c r="B135" s="48" t="s">
        <v>52</v>
      </c>
      <c r="C135" s="1"/>
      <c r="D135" s="1"/>
      <c r="E135" s="49" t="s">
        <v>745</v>
      </c>
      <c r="F135" s="1"/>
      <c r="G135" s="1"/>
      <c r="H135" s="40"/>
      <c r="I135" s="1"/>
      <c r="J135" s="40"/>
      <c r="K135" s="1"/>
      <c r="L135" s="1"/>
      <c r="M135" s="12"/>
      <c r="N135" s="2"/>
      <c r="O135" s="2"/>
      <c r="P135" s="2"/>
      <c r="Q135" s="2"/>
    </row>
    <row r="136" thickBot="1">
      <c r="A136" s="9"/>
      <c r="B136" s="50" t="s">
        <v>54</v>
      </c>
      <c r="C136" s="51"/>
      <c r="D136" s="51"/>
      <c r="E136" s="52" t="s">
        <v>55</v>
      </c>
      <c r="F136" s="51"/>
      <c r="G136" s="51"/>
      <c r="H136" s="53"/>
      <c r="I136" s="51"/>
      <c r="J136" s="53"/>
      <c r="K136" s="51"/>
      <c r="L136" s="51"/>
      <c r="M136" s="12"/>
      <c r="N136" s="2"/>
      <c r="O136" s="2"/>
      <c r="P136" s="2"/>
      <c r="Q136" s="2"/>
    </row>
    <row r="137" thickTop="1" thickBot="1" ht="25" customHeight="1">
      <c r="A137" s="9"/>
      <c r="B137" s="1"/>
      <c r="C137" s="59">
        <v>8</v>
      </c>
      <c r="D137" s="1"/>
      <c r="E137" s="59" t="s">
        <v>158</v>
      </c>
      <c r="F137" s="1"/>
      <c r="G137" s="60" t="s">
        <v>93</v>
      </c>
      <c r="H137" s="61">
        <f>J92+J97+J102+J107+J112+J117+J122+J127+J132</f>
        <v>0</v>
      </c>
      <c r="I137" s="60" t="s">
        <v>94</v>
      </c>
      <c r="J137" s="62">
        <f>(L137-H137)</f>
        <v>0</v>
      </c>
      <c r="K137" s="60" t="s">
        <v>95</v>
      </c>
      <c r="L137" s="63">
        <f>L92+L97+L102+L107+L112+L117+L122+L127+L132</f>
        <v>0</v>
      </c>
      <c r="M137" s="12"/>
      <c r="N137" s="2"/>
      <c r="O137" s="2"/>
      <c r="P137" s="2"/>
      <c r="Q137" s="33">
        <f>0+Q92+Q97+Q102+Q107+Q112+Q117+Q122+Q127+Q132</f>
        <v>0</v>
      </c>
      <c r="R137" s="27">
        <f>0+R92+R97+R102+R107+R112+R117+R122+R127+R132</f>
        <v>0</v>
      </c>
      <c r="S137" s="64">
        <f>Q137*(1+J137)+R137</f>
        <v>0</v>
      </c>
    </row>
    <row r="138" thickTop="1" thickBot="1" ht="25" customHeight="1">
      <c r="A138" s="9"/>
      <c r="B138" s="65"/>
      <c r="C138" s="65"/>
      <c r="D138" s="65"/>
      <c r="E138" s="65"/>
      <c r="F138" s="65"/>
      <c r="G138" s="66" t="s">
        <v>96</v>
      </c>
      <c r="H138" s="67">
        <f>J92+J97+J102+J107+J112+J117+J122+J127+J132</f>
        <v>0</v>
      </c>
      <c r="I138" s="66" t="s">
        <v>97</v>
      </c>
      <c r="J138" s="68">
        <f>0+J137</f>
        <v>0</v>
      </c>
      <c r="K138" s="66" t="s">
        <v>98</v>
      </c>
      <c r="L138" s="69">
        <f>L92+L97+L102+L107+L112+L117+L122+L127+L132</f>
        <v>0</v>
      </c>
      <c r="M138" s="12"/>
      <c r="N138" s="2"/>
      <c r="O138" s="2"/>
      <c r="P138" s="2"/>
      <c r="Q138" s="2"/>
    </row>
    <row r="139">
      <c r="A139" s="13"/>
      <c r="B139" s="4"/>
      <c r="C139" s="4"/>
      <c r="D139" s="4"/>
      <c r="E139" s="4"/>
      <c r="F139" s="4"/>
      <c r="G139" s="4"/>
      <c r="H139" s="70"/>
      <c r="I139" s="4"/>
      <c r="J139" s="70"/>
      <c r="K139" s="4"/>
      <c r="L139" s="4"/>
      <c r="M139" s="14"/>
      <c r="N139" s="2"/>
      <c r="O139" s="2"/>
      <c r="P139" s="2"/>
      <c r="Q139" s="2"/>
    </row>
    <row r="140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2"/>
      <c r="O140" s="2"/>
      <c r="P140" s="2"/>
      <c r="Q140" s="2"/>
    </row>
  </sheetData>
  <mergeCells count="99">
    <mergeCell ref="B37:L37"/>
    <mergeCell ref="B39:D39"/>
    <mergeCell ref="B40:D40"/>
    <mergeCell ref="B41:D41"/>
    <mergeCell ref="B42:D42"/>
    <mergeCell ref="B44:D44"/>
    <mergeCell ref="B45:D45"/>
    <mergeCell ref="B46:D46"/>
    <mergeCell ref="B47:D47"/>
    <mergeCell ref="B49:D49"/>
    <mergeCell ref="B50:D50"/>
    <mergeCell ref="B51:D51"/>
    <mergeCell ref="B52:D52"/>
    <mergeCell ref="B54:D54"/>
    <mergeCell ref="B55:D55"/>
    <mergeCell ref="B56:D56"/>
    <mergeCell ref="B57:D57"/>
    <mergeCell ref="B59:D59"/>
    <mergeCell ref="B60:D60"/>
    <mergeCell ref="B61:D61"/>
    <mergeCell ref="B62:D62"/>
    <mergeCell ref="B64:D64"/>
    <mergeCell ref="B65:D65"/>
    <mergeCell ref="B66:D66"/>
    <mergeCell ref="B67:D67"/>
    <mergeCell ref="B70:L70"/>
    <mergeCell ref="B72:D72"/>
    <mergeCell ref="B73:D73"/>
    <mergeCell ref="B74:D74"/>
    <mergeCell ref="B75:D75"/>
    <mergeCell ref="B78:L78"/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0:D20"/>
    <mergeCell ref="B21:D21"/>
    <mergeCell ref="B22:D22"/>
    <mergeCell ref="B26:C27"/>
    <mergeCell ref="B29:L29"/>
    <mergeCell ref="B31:D31"/>
    <mergeCell ref="B32:D32"/>
    <mergeCell ref="B33:D33"/>
    <mergeCell ref="B34:D34"/>
    <mergeCell ref="B23:D23"/>
    <mergeCell ref="B24:D24"/>
    <mergeCell ref="B80:D80"/>
    <mergeCell ref="B81:D81"/>
    <mergeCell ref="B82:D82"/>
    <mergeCell ref="B83:D83"/>
    <mergeCell ref="B85:D85"/>
    <mergeCell ref="B86:D86"/>
    <mergeCell ref="B87:D87"/>
    <mergeCell ref="B88:D88"/>
    <mergeCell ref="B93:D93"/>
    <mergeCell ref="B94:D94"/>
    <mergeCell ref="B95:D95"/>
    <mergeCell ref="B96:D96"/>
    <mergeCell ref="B98:D98"/>
    <mergeCell ref="B99:D99"/>
    <mergeCell ref="B100:D100"/>
    <mergeCell ref="B101:D101"/>
    <mergeCell ref="B103:D103"/>
    <mergeCell ref="B104:D104"/>
    <mergeCell ref="B105:D105"/>
    <mergeCell ref="B106:D106"/>
    <mergeCell ref="B108:D108"/>
    <mergeCell ref="B109:D109"/>
    <mergeCell ref="B110:D110"/>
    <mergeCell ref="B111:D111"/>
    <mergeCell ref="B113:D113"/>
    <mergeCell ref="B114:D114"/>
    <mergeCell ref="B115:D115"/>
    <mergeCell ref="B116:D116"/>
    <mergeCell ref="B118:D118"/>
    <mergeCell ref="B119:D119"/>
    <mergeCell ref="B120:D120"/>
    <mergeCell ref="B121:D121"/>
    <mergeCell ref="B123:D123"/>
    <mergeCell ref="B124:D124"/>
    <mergeCell ref="B125:D125"/>
    <mergeCell ref="B126:D126"/>
    <mergeCell ref="B128:D128"/>
    <mergeCell ref="B129:D129"/>
    <mergeCell ref="B130:D130"/>
    <mergeCell ref="B131:D131"/>
    <mergeCell ref="B133:D133"/>
    <mergeCell ref="B134:D134"/>
    <mergeCell ref="B135:D135"/>
    <mergeCell ref="B136:D136"/>
    <mergeCell ref="B91:L91"/>
  </mergeCells>
  <pageMargins left="0.39375" right="0.39375" top="0.5902778" bottom="0.39375" header="0.1965278" footer="0.1576389"/>
  <pageSetup paperSize="9" orientation="portrait" fitToHeight="0"/>
  <headerFooter>
    <oddFooter>&amp;LOTSKP 2023&amp;R&amp;P/&amp;N</oddFooter>
  </headerFooter>
  <drawing r:id="rId1"/>
</worksheet>
</file>

<file path=docProps/app.xml><?xml version="1.0" encoding="utf-8"?>
<Properties xmlns="http://schemas.openxmlformats.org/officeDocument/2006/extended-properties">
  <AppVersion>21.2</AppVersion>
</Properties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cp:lastModifiedBy>Tomášková Lenka</cp:lastModifiedBy>
  <dcterms:modified xsi:type="dcterms:W3CDTF">2023-10-30T06:13:40Z</dcterms:modified>
</cp:coreProperties>
</file>