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dravotně technické ..." sheetId="3" r:id="rId3"/>
    <sheet name="03 - Vytápění" sheetId="4" r:id="rId4"/>
    <sheet name="04 - Vzduchotechnika" sheetId="5" r:id="rId5"/>
    <sheet name="05 - Elektroinstalace" sheetId="6" r:id="rId6"/>
    <sheet name="06 - Vedlejší a ostatní n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'01 - Stavební část'!$C$92:$K$609</definedName>
    <definedName name="_xlnm.Print_Area" localSheetId="1">'01 - Stavební část'!$C$4:$J$39,'01 - Stavební část'!$C$45:$J$74,'01 - Stavební část'!$C$80:$K$609</definedName>
    <definedName name="_xlnm._FilterDatabase" localSheetId="2" hidden="1">'02 - Zdravotně technické ...'!$C$86:$K$361</definedName>
    <definedName name="_xlnm.Print_Area" localSheetId="2">'02 - Zdravotně technické ...'!$C$4:$J$39,'02 - Zdravotně technické ...'!$C$45:$J$68,'02 - Zdravotně technické ...'!$C$74:$K$361</definedName>
    <definedName name="_xlnm._FilterDatabase" localSheetId="3" hidden="1">'03 - Vytápění'!$C$85:$K$182</definedName>
    <definedName name="_xlnm.Print_Area" localSheetId="3">'03 - Vytápění'!$C$4:$J$39,'03 - Vytápění'!$C$45:$J$67,'03 - Vytápění'!$C$73:$K$182</definedName>
    <definedName name="_xlnm._FilterDatabase" localSheetId="4" hidden="1">'04 - Vzduchotechnika'!$C$80:$K$157</definedName>
    <definedName name="_xlnm.Print_Area" localSheetId="4">'04 - Vzduchotechnika'!$C$4:$J$39,'04 - Vzduchotechnika'!$C$45:$J$62,'04 - Vzduchotechnika'!$C$68:$K$157</definedName>
    <definedName name="_xlnm._FilterDatabase" localSheetId="5" hidden="1">'05 - Elektroinstalace'!$C$82:$K$213</definedName>
    <definedName name="_xlnm.Print_Area" localSheetId="5">'05 - Elektroinstalace'!$C$4:$J$39,'05 - Elektroinstalace'!$C$45:$J$64,'05 - Elektroinstalace'!$C$70:$K$213</definedName>
    <definedName name="_xlnm._FilterDatabase" localSheetId="6" hidden="1">'06 - Vedlejší a ostatní n...'!$C$84:$K$115</definedName>
    <definedName name="_xlnm.Print_Area" localSheetId="6">'06 - Vedlejší a ostatní n...'!$C$4:$J$39,'06 - Vedlejší a ostatní n...'!$C$45:$J$66,'06 - Vedlejší a ostatní n...'!$C$72:$K$115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část'!$92:$92</definedName>
    <definedName name="_xlnm.Print_Titles" localSheetId="2">'02 - Zdravotně technické ...'!$86:$86</definedName>
    <definedName name="_xlnm.Print_Titles" localSheetId="3">'03 - Vytápění'!$85:$85</definedName>
    <definedName name="_xlnm.Print_Titles" localSheetId="4">'04 - Vzduchotechnika'!$80:$80</definedName>
    <definedName name="_xlnm.Print_Titles" localSheetId="5">'05 - Elektroinstalace'!$82:$82</definedName>
    <definedName name="_xlnm.Print_Titles" localSheetId="6">'06 - Vedlejší a ostatní n...'!$84:$84</definedName>
  </definedNames>
  <calcPr fullCalcOnLoad="1"/>
</workbook>
</file>

<file path=xl/sharedStrings.xml><?xml version="1.0" encoding="utf-8"?>
<sst xmlns="http://schemas.openxmlformats.org/spreadsheetml/2006/main" count="10490" uniqueCount="2011">
  <si>
    <t>Export Komplet</t>
  </si>
  <si>
    <t>VZ</t>
  </si>
  <si>
    <t>2.0</t>
  </si>
  <si>
    <t>ZAMOK</t>
  </si>
  <si>
    <t>False</t>
  </si>
  <si>
    <t>{c7e37c1b-06af-44c1-b0e9-950107f7aaca}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</si>
  <si>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</si>
  <si>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</si>
  <si>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</si>
  <si>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</si>
  <si>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</si>
  <si>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</si>
  <si>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</si>
  <si>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</si>
  <si>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20230810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</si>
  <si>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</si>
  <si>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</si>
  <si>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DOZP Radošov – stavební úpravy záchodů a koupelny 1. domácnosti</t>
  </si>
  <si>
    <t>KSO:</t>
  </si>
  <si>
    <t/>
  </si>
  <si>
    <t>CC-CZ:</t>
  </si>
  <si>
    <t>Místo:</t>
  </si>
  <si>
    <t>Radošov č. p. 137</t>
  </si>
  <si>
    <t>Datum:</t>
  </si>
  <si>
    <t>10. 8. 2023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</si>
  <si>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</si>
  <si>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</si>
  <si>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</si>
  <si>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</si>
  <si>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</si>
  <si>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</si>
  <si>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</si>
  <si>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>Ing. arch. Břetislav Kubíček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</si>
  <si>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</si>
  <si>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</si>
  <si>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</si>
  <si>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</si>
  <si>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</si>
  <si>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</si>
  <si>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</si>
  <si>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</si>
  <si>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</si>
  <si>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</si>
  <si>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</si>
  <si>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</si>
  <si>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</si>
  <si>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</si>
  <si>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</si>
  <si>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</si>
  <si>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</si>
  <si>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</si>
  <si>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</si>
  <si>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</si>
  <si>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</si>
  <si>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</si>
  <si>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</si>
  <si>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</si>
  <si>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</si>
  <si>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</si>
  <si>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</si>
  <si>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</si>
  <si>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</si>
  <si>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</si>
  <si>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</si>
  <si>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</si>
  <si>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</si>
  <si>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</si>
  <si>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</si>
  <si>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</si>
  <si>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</si>
  <si>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</si>
  <si>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</si>
  <si>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</si>
  <si>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</si>
  <si>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</si>
  <si>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</si>
  <si>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</si>
  <si>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</si>
  <si>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</si>
  <si>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</si>
  <si>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</si>
  <si>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{a844b64b-5e68-41a6-9f72-bc06d1d082e4}</t>
  </si>
  <si>
    <t>02</t>
  </si>
  <si>
    <t>Zdravotně technické instalace</t>
  </si>
  <si>
    <t>{ef511b2a-a8aa-43f7-91bc-143a96a2e75a}</t>
  </si>
  <si>
    <t>03</t>
  </si>
  <si>
    <t>Vytápění</t>
  </si>
  <si>
    <t>{124e66e3-d45f-4089-8a41-05c010aa9298}</t>
  </si>
  <si>
    <t>04</t>
  </si>
  <si>
    <t>Vzduchotechnika</t>
  </si>
  <si>
    <t>{7b1d56d9-85b3-4922-972e-9f2b15eda345}</t>
  </si>
  <si>
    <t>05</t>
  </si>
  <si>
    <t>Elektroinstalace</t>
  </si>
  <si>
    <t>{5e4bc9e1-a247-4097-a94f-da18a4bae5b5}</t>
  </si>
  <si>
    <t>06</t>
  </si>
  <si>
    <t>Vedlejší a ostatní náklady</t>
  </si>
  <si>
    <t>{5b3dd5bf-1c6e-492f-b087-1523dfde3f9b}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</si>
  <si>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</si>
  <si>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</si>
  <si>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</si>
  <si>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</si>
  <si>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</si>
  <si>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</si>
  <si>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</si>
  <si>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</si>
  <si>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</si>
  <si>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</si>
  <si>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</si>
  <si>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</si>
  <si>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</si>
  <si>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</si>
  <si>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</si>
  <si>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</si>
  <si>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</si>
  <si>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</si>
  <si>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</si>
  <si>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</si>
  <si>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</si>
  <si>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</si>
  <si>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</si>
  <si>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</si>
  <si>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</si>
  <si>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</si>
  <si>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</si>
  <si>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</si>
  <si>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</si>
  <si>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</si>
  <si>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</si>
  <si>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</si>
  <si>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</si>
  <si>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</si>
  <si>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</si>
  <si>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</si>
  <si>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</si>
  <si>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</si>
  <si>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</si>
  <si>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</si>
  <si>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317168011</t>
  </si>
  <si>
    <t>Překlad keramický plochý š 115 mm dl 1000 mm</t>
  </si>
  <si>
    <t>kus</t>
  </si>
  <si>
    <t>CS ÚRS 2023 02</t>
  </si>
  <si>
    <t>4</t>
  </si>
  <si>
    <t>2</t>
  </si>
  <si>
    <t>327416327</t>
  </si>
  <si>
    <t>PP</t>
  </si>
  <si>
    <t>Překlady keramické ploché osazené do maltového lože, výšky překladu 71 mm šířky 115 mm, délky 1000 mm</t>
  </si>
  <si>
    <t>Online PSC</t>
  </si>
  <si>
    <t>https://podminky.urs.cz/item/CS_URS_2023_02/317168011</t>
  </si>
  <si>
    <t>317168023</t>
  </si>
  <si>
    <t>Překlad keramický plochý š 145 mm dl 1500 mm</t>
  </si>
  <si>
    <t>-1648933007</t>
  </si>
  <si>
    <t>Překlady keramické ploché osazené do maltového lože, výšky překladu 71 mm šířky 145 mm, délky 1500 mm</t>
  </si>
  <si>
    <t>https://podminky.urs.cz/item/CS_URS_2023_02/317168023</t>
  </si>
  <si>
    <t>342272225</t>
  </si>
  <si>
    <t>Příčka z pórobetonových hladkých tvárnic na tenkovrstvou maltu tl 100 mm</t>
  </si>
  <si>
    <t>m2</t>
  </si>
  <si>
    <t>-1774412767</t>
  </si>
  <si>
    <t>Příčky z pórobetonových tvárnic hladkých na tenké maltové lože objemová hmotnost do 500 kg/m3, tloušťka příčky 100 mm</t>
  </si>
  <si>
    <t>https://podminky.urs.cz/item/CS_URS_2023_02/342272225</t>
  </si>
  <si>
    <t>VV</t>
  </si>
  <si>
    <t>4*2,6</t>
  </si>
  <si>
    <t>4*1,25</t>
  </si>
  <si>
    <t>Součet</t>
  </si>
  <si>
    <t>342291111</t>
  </si>
  <si>
    <t>Ukotvení příček montážní polyuretanovou pěnou tl příčky do 100 mm</t>
  </si>
  <si>
    <t>m</t>
  </si>
  <si>
    <t>-1858394382</t>
  </si>
  <si>
    <t>Ukotvení příček polyuretanovou pěnou, tl. příčky do 100 mm</t>
  </si>
  <si>
    <t>https://podminky.urs.cz/item/CS_URS_2023_02/342291111</t>
  </si>
  <si>
    <t>2,6+1,25</t>
  </si>
  <si>
    <t>5</t>
  </si>
  <si>
    <t>342291121</t>
  </si>
  <si>
    <t>Ukotvení příček k cihelným konstrukcím plochými kotvami</t>
  </si>
  <si>
    <t>500068344</t>
  </si>
  <si>
    <t>Ukotvení příček plochými kotvami, do konstrukce cihelné</t>
  </si>
  <si>
    <t>https://podminky.urs.cz/item/CS_URS_2023_02/342291121</t>
  </si>
  <si>
    <t>4*3</t>
  </si>
  <si>
    <t>6</t>
  </si>
  <si>
    <t>346272236</t>
  </si>
  <si>
    <t>Přizdívka z pórobetonových tvárnic tl 100 mm</t>
  </si>
  <si>
    <t>-147810726</t>
  </si>
  <si>
    <t>Přizdívky z pórobetonových tvárnic objemová hmotnost do 500 kg/m3, na tenké maltové lože, tloušťka přizdívky 100 mm</t>
  </si>
  <si>
    <t>https://podminky.urs.cz/item/CS_URS_2023_02/346272236</t>
  </si>
  <si>
    <t>úprava dveřních otvorů</t>
  </si>
  <si>
    <t>4*2*2,25*0,1</t>
  </si>
  <si>
    <t>úprava okenních otvorů</t>
  </si>
  <si>
    <t>(4*2+2,1)*0,1</t>
  </si>
  <si>
    <t>7</t>
  </si>
  <si>
    <t>346272256</t>
  </si>
  <si>
    <t>Přizdívka z pórobetonových tvárnic tl 150 mm</t>
  </si>
  <si>
    <t>479277995</t>
  </si>
  <si>
    <t>Přizdívky z pórobetonových tvárnic objemová hmotnost do 500 kg/m3, na tenké maltové lože, tloušťka přizdívky 150 mm</t>
  </si>
  <si>
    <t>https://podminky.urs.cz/item/CS_URS_2023_02/346272256</t>
  </si>
  <si>
    <t>1,35*(1,9+1,8)</t>
  </si>
  <si>
    <t>8</t>
  </si>
  <si>
    <t>346272266</t>
  </si>
  <si>
    <t>Přizdívka z pórobetonových tvárnic tl 200 mm</t>
  </si>
  <si>
    <t>-557431210</t>
  </si>
  <si>
    <t>Přizdívky z pórobetonových tvárnic objemová hmotnost do 500 kg/m3, na tenké maltové lože, tloušťka přizdívky 200 mm</t>
  </si>
  <si>
    <t>https://podminky.urs.cz/item/CS_URS_2023_02/346272266</t>
  </si>
  <si>
    <t>1,45*2,23</t>
  </si>
  <si>
    <t>Úpravy povrchů, podlahy a osazování výplní</t>
  </si>
  <si>
    <t>9</t>
  </si>
  <si>
    <t>612131121</t>
  </si>
  <si>
    <t>Penetrační disperzní nátěr vnitřních stěn nanášený ručně</t>
  </si>
  <si>
    <t>1187792364</t>
  </si>
  <si>
    <t>Podkladní a spojovací vrstva vnitřních omítaných ploch penetrace disperzní nanášená ručně stěn</t>
  </si>
  <si>
    <t>https://podminky.urs.cz/item/CS_URS_2023_02/612131121</t>
  </si>
  <si>
    <t>pod nové obklady</t>
  </si>
  <si>
    <t>2,35*(2*2,83+2*3+2*2,6+2*2,83)</t>
  </si>
  <si>
    <t>-(2*1,25*2,25-2*0,8*2,25)</t>
  </si>
  <si>
    <t>nad novými obklady, nové příčky</t>
  </si>
  <si>
    <t>1,65*(4*2,83+2*3+2*2,6)</t>
  </si>
  <si>
    <t>4*(2*1,6+2*2+0,25)+0,15*2,65</t>
  </si>
  <si>
    <t>1,9*0,2+2,23*0,15+2*0,9*0,15</t>
  </si>
  <si>
    <t>10</t>
  </si>
  <si>
    <t>612142001</t>
  </si>
  <si>
    <t>Potažení vnitřních stěn sklovláknitým pletivem vtlačeným do tenkovrstvé hmoty</t>
  </si>
  <si>
    <t>-614429979</t>
  </si>
  <si>
    <t>Potažení vnitřních ploch pletivem v ploše nebo pruzích, na plném podkladu sklovláknitým vtlačením do tmelu stěn</t>
  </si>
  <si>
    <t>https://podminky.urs.cz/item/CS_URS_2023_02/612142001</t>
  </si>
  <si>
    <t>11</t>
  </si>
  <si>
    <t>612321111</t>
  </si>
  <si>
    <t>Vápenocementová omítka hrubá jednovrstvá zatřená vnitřních stěn nanášená ručně</t>
  </si>
  <si>
    <t>-562999633</t>
  </si>
  <si>
    <t>Omítka vápenocementová vnitřních ploch nanášená ručně jednovrstvá, tloušťky do 10 mm hrubá zatřená svislých konstrukcí stěn</t>
  </si>
  <si>
    <t>https://podminky.urs.cz/item/CS_URS_2023_02/612321111</t>
  </si>
  <si>
    <t>12</t>
  </si>
  <si>
    <t>612321191</t>
  </si>
  <si>
    <t>Příplatek k vápenocementové omítce vnitřních stěn za každých dalších 5 mm tloušťky ručně</t>
  </si>
  <si>
    <t>-661983069</t>
  </si>
  <si>
    <t>Omítka vápenocementová vnitřních ploch nanášená ručně Příplatek k cenám za každých dalších i započatých 5 mm tloušťky omítky přes 10 mm stěn</t>
  </si>
  <si>
    <t>https://podminky.urs.cz/item/CS_URS_2023_02/612321191</t>
  </si>
  <si>
    <t>50,897*4</t>
  </si>
  <si>
    <t>13</t>
  </si>
  <si>
    <t>619991001</t>
  </si>
  <si>
    <t>Zakrytí podlah fólií přilepenou lepící páskou</t>
  </si>
  <si>
    <t>692356067</t>
  </si>
  <si>
    <t>Zakrytí vnitřních ploch před znečištěním včetně pozdějšího odkrytí podlah fólií přilepenou lepící páskou</t>
  </si>
  <si>
    <t>https://podminky.urs.cz/item/CS_URS_2023_02/619991001</t>
  </si>
  <si>
    <t>14</t>
  </si>
  <si>
    <t>619991011</t>
  </si>
  <si>
    <t>Obalení konstrukcí a prvků fólií přilepenou lepící páskou</t>
  </si>
  <si>
    <t>-425877282</t>
  </si>
  <si>
    <t>Zakrytí vnitřních ploch před znečištěním včetně pozdějšího odkrytí konstrukcí a prvků obalením fólií a přelepením páskou</t>
  </si>
  <si>
    <t>https://podminky.urs.cz/item/CS_URS_2023_02/619991011</t>
  </si>
  <si>
    <t>619995001</t>
  </si>
  <si>
    <t>Začištění omítek kolem oken, dveří, podlah nebo obkladů</t>
  </si>
  <si>
    <t>962886078</t>
  </si>
  <si>
    <t>Začištění omítek (s dodáním hmot) kolem oken, dveří, podlah, obkladů apod.</t>
  </si>
  <si>
    <t>https://podminky.urs.cz/item/CS_URS_2023_02/619995001</t>
  </si>
  <si>
    <t>2*(2*2,25+0,8)</t>
  </si>
  <si>
    <t>4*(2*2,25+1,25)</t>
  </si>
  <si>
    <t>4*(2*2,25+1,2)</t>
  </si>
  <si>
    <t>16</t>
  </si>
  <si>
    <t>631311115</t>
  </si>
  <si>
    <t>Mazanina tl přes 50 do 80 mm z betonu prostého bez zvýšených nároků na prostředí tř. C 20/25</t>
  </si>
  <si>
    <t>m3</t>
  </si>
  <si>
    <t>-816609632</t>
  </si>
  <si>
    <t>Mazanina z betonu prostého bez zvýšených nároků na prostředí tl. přes 50 do 80 mm tř. C 20/25</t>
  </si>
  <si>
    <t>https://podminky.urs.cz/item/CS_URS_2023_02/631311115</t>
  </si>
  <si>
    <t>0,065*11,43</t>
  </si>
  <si>
    <t>0,055*9,9</t>
  </si>
  <si>
    <t>17</t>
  </si>
  <si>
    <t>631319011</t>
  </si>
  <si>
    <t>Příplatek k mazanině tl přes 50 do 80 mm za přehlazení povrchu</t>
  </si>
  <si>
    <t>-1939242063</t>
  </si>
  <si>
    <t>Příplatek k cenám mazanin za úpravu povrchu mazaniny přehlazením, mazanina tl. přes 50 do 80 mm</t>
  </si>
  <si>
    <t>https://podminky.urs.cz/item/CS_URS_2023_02/631319011</t>
  </si>
  <si>
    <t>18</t>
  </si>
  <si>
    <t>631319222</t>
  </si>
  <si>
    <t>Příplatek k mazaninám za přidání polymerových makrovláken pro objemové vyztužení 3 kg/m3</t>
  </si>
  <si>
    <t>185942756</t>
  </si>
  <si>
    <t>Příplatek k cenám betonových mazanin za vyztužení polymerovými makrovlákny objemové vyztužení 3 kg/m3</t>
  </si>
  <si>
    <t>https://podminky.urs.cz/item/CS_URS_2023_02/631319222</t>
  </si>
  <si>
    <t>19</t>
  </si>
  <si>
    <t>642944121</t>
  </si>
  <si>
    <t>Osazování ocelových zárubní dodatečné pl do 2,5 m2</t>
  </si>
  <si>
    <t>798822661</t>
  </si>
  <si>
    <t>Osazení ocelových dveřních zárubní lisovaných nebo z úhelníků dodatečně s vybetonováním prahu, plochy do 2,5 m2</t>
  </si>
  <si>
    <t>https://podminky.urs.cz/item/CS_URS_2023_02/642944121</t>
  </si>
  <si>
    <t>20</t>
  </si>
  <si>
    <t>M</t>
  </si>
  <si>
    <t>55331434</t>
  </si>
  <si>
    <t>zárubeň jednokřídlá ocelová pro dodatečnou montáž tl stěny 75-100mm rozměru 1100/1970, 2100mm</t>
  </si>
  <si>
    <t>-1189031487</t>
  </si>
  <si>
    <t>55331436</t>
  </si>
  <si>
    <t>zárubeň jednokřídlá ocelová pro dodatečnou montáž tl stěny 110-150mm rozměru 700/1970, 2100mm</t>
  </si>
  <si>
    <t>104908817</t>
  </si>
  <si>
    <t>22</t>
  </si>
  <si>
    <t>642945111</t>
  </si>
  <si>
    <t>Osazování protipožárních nebo protiplynových zárubní dveří jednokřídlových do 2,5 m2</t>
  </si>
  <si>
    <t>1648600641</t>
  </si>
  <si>
    <t>Osazování ocelových zárubní protipožárních nebo protiplynových dveří do vynechaného otvoru, s obetonováním, dveří jednokřídlových do 2,5 m2</t>
  </si>
  <si>
    <t>https://podminky.urs.cz/item/CS_URS_2023_02/642945111</t>
  </si>
  <si>
    <t>23</t>
  </si>
  <si>
    <t>55331559</t>
  </si>
  <si>
    <t>zárubeň jednokřídlá ocelová pro zdění s protipožární úpravou tl stěny 75-100mm rozměru 1100/1970, 2100mm</t>
  </si>
  <si>
    <t>167597550</t>
  </si>
  <si>
    <t>Ostatní konstrukce a práce, bourání</t>
  </si>
  <si>
    <t>24</t>
  </si>
  <si>
    <t>949101111</t>
  </si>
  <si>
    <t>Lešení pomocné pro objekty pozemních staveb s lešeňovou podlahou v do 1,9 m zatížení do 150 kg/m2</t>
  </si>
  <si>
    <t>761803595</t>
  </si>
  <si>
    <t>Lešení pomocné pracovní pro objekty pozemních staveb pro zatížení do 150 kg/m2, o výšce lešeňové podlahy do 1,9 m</t>
  </si>
  <si>
    <t>https://podminky.urs.cz/item/CS_URS_2023_02/949101111</t>
  </si>
  <si>
    <t>1.NP</t>
  </si>
  <si>
    <t>30</t>
  </si>
  <si>
    <t>2.NP</t>
  </si>
  <si>
    <t>100</t>
  </si>
  <si>
    <t>25</t>
  </si>
  <si>
    <t>952901111</t>
  </si>
  <si>
    <t>Vyčištění budov bytové a občanské výstavby při výšce podlaží do 4 m</t>
  </si>
  <si>
    <t>712236727</t>
  </si>
  <si>
    <t>Vyčištění budov nebo objektů před předáním do užívání budov bytové nebo občanské výstavby, světlé výšky podlaží do 4 m</t>
  </si>
  <si>
    <t>https://podminky.urs.cz/item/CS_URS_2023_02/952901111</t>
  </si>
  <si>
    <t>26</t>
  </si>
  <si>
    <t>962031132</t>
  </si>
  <si>
    <t>Bourání příček z cihel pálených na MVC tl do 100 mm</t>
  </si>
  <si>
    <t>-209749939</t>
  </si>
  <si>
    <t>Bourání příček z cihel, tvárnic nebo příčkovek z cihel pálených, plných nebo dutých na maltu vápennou nebo vápenocementovou, tl. do 100 mm</t>
  </si>
  <si>
    <t>https://podminky.urs.cz/item/CS_URS_2023_02/962031132</t>
  </si>
  <si>
    <t>2,3*(2*1,3+2,5+0,7)</t>
  </si>
  <si>
    <t>-3*0,6*2</t>
  </si>
  <si>
    <t>0,5*(1,8+0,7)</t>
  </si>
  <si>
    <t>27</t>
  </si>
  <si>
    <t>962031133</t>
  </si>
  <si>
    <t>Bourání příček z cihel pálených na MVC tl do 150 mm</t>
  </si>
  <si>
    <t>-1384354701</t>
  </si>
  <si>
    <t>Bourání příček z cihel, tvárnic nebo příčkovek z cihel pálených, plných nebo dutých na maltu vápennou nebo vápenocementovou, tl. do 150 mm</t>
  </si>
  <si>
    <t>https://podminky.urs.cz/item/CS_URS_2023_02/962031133</t>
  </si>
  <si>
    <t>2,3*1,44</t>
  </si>
  <si>
    <t>0,8*2,25</t>
  </si>
  <si>
    <t>2*0,45*2</t>
  </si>
  <si>
    <t>2*1,25*0,25</t>
  </si>
  <si>
    <t>2*0,4*2</t>
  </si>
  <si>
    <t>2*1,2*0,23</t>
  </si>
  <si>
    <t>1,2*2,5</t>
  </si>
  <si>
    <t>28</t>
  </si>
  <si>
    <t>965042241</t>
  </si>
  <si>
    <t>Bourání podkladů pod dlažby nebo mazanin betonových nebo z litého asfaltu tl přes 100 mm pl přes 4 m2</t>
  </si>
  <si>
    <t>1163581038</t>
  </si>
  <si>
    <t>Bourání mazanin betonových nebo z litého asfaltu tl. přes 100 mm, plochy přes 4 m2</t>
  </si>
  <si>
    <t>https://podminky.urs.cz/item/CS_URS_2023_02/965042241</t>
  </si>
  <si>
    <t>11,43*0,15</t>
  </si>
  <si>
    <t>9,9*0,2</t>
  </si>
  <si>
    <t>29</t>
  </si>
  <si>
    <t>968072455</t>
  </si>
  <si>
    <t>Vybourání kovových dveřních zárubní pl do 2 m2</t>
  </si>
  <si>
    <t>1719263450</t>
  </si>
  <si>
    <t>Vybourání kovových rámů oken s křídly, dveřních zárubní, vrat, stěn, ostění nebo obkladů dveřních zárubní, plochy do 2 m2</t>
  </si>
  <si>
    <t>https://podminky.urs.cz/item/CS_URS_2023_02/968072455</t>
  </si>
  <si>
    <t>3*0,6*2</t>
  </si>
  <si>
    <t>2*0,8*2</t>
  </si>
  <si>
    <t>2*0,9*2</t>
  </si>
  <si>
    <t>973031325</t>
  </si>
  <si>
    <t>Vysekání kapes ve zdivu cihelném na MV nebo MVC pl do 0,10 m2 hl do 300 mm</t>
  </si>
  <si>
    <t>908421255</t>
  </si>
  <si>
    <t>Vysekání výklenků nebo kapes ve zdivu z cihel na maltu vápennou nebo vápenocementovou kapes, plochy do 0,10 m2, hl. do 300 mm</t>
  </si>
  <si>
    <t>https://podminky.urs.cz/item/CS_URS_2023_02/973031325</t>
  </si>
  <si>
    <t>31</t>
  </si>
  <si>
    <t>977151125</t>
  </si>
  <si>
    <t>Jádrové vrty diamantovými korunkami do stavebních materiálů D přes 180 do 200 mm</t>
  </si>
  <si>
    <t>-1449636696</t>
  </si>
  <si>
    <t>Jádrové vrty diamantovými korunkami do stavebních materiálů (železobetonu, betonu, cihel, obkladů, dlažeb, kamene) průměru přes 180 do 200 mm</t>
  </si>
  <si>
    <t>https://podminky.urs.cz/item/CS_URS_2023_02/977151125</t>
  </si>
  <si>
    <t>prostup pro VZT obvodovou stěnou</t>
  </si>
  <si>
    <t>0,5</t>
  </si>
  <si>
    <t>32</t>
  </si>
  <si>
    <t>977211121</t>
  </si>
  <si>
    <t>Řezání stěnovou pilou kcí z cihel nebo tvárnic hl do 200 mm</t>
  </si>
  <si>
    <t>-1240722854</t>
  </si>
  <si>
    <t>Řezání konstrukcí stěnovou pilou z cihel nebo tvárnic hloubka řezu do 200 mm</t>
  </si>
  <si>
    <t>https://podminky.urs.cz/item/CS_URS_2023_02/977211121</t>
  </si>
  <si>
    <t>dveřní otvory</t>
  </si>
  <si>
    <t>2*2,25+0,8</t>
  </si>
  <si>
    <t>2*2,23+1,2</t>
  </si>
  <si>
    <t>2*2,25+1,25</t>
  </si>
  <si>
    <t>33</t>
  </si>
  <si>
    <t>978013191</t>
  </si>
  <si>
    <t>Otlučení (osekání) vnitřní vápenné nebo vápenocementové omítky stěn v rozsahu přes 50 do 100 %</t>
  </si>
  <si>
    <t>83433910</t>
  </si>
  <si>
    <t>Otlučení vápenných nebo vápenocementových omítek vnitřních ploch stěn s vyškrabáním spar, s očištěním zdiva, v rozsahu přes 50 do 100 %</t>
  </si>
  <si>
    <t>https://podminky.urs.cz/item/CS_URS_2023_02/978013191</t>
  </si>
  <si>
    <t>997</t>
  </si>
  <si>
    <t>Přesun sutě</t>
  </si>
  <si>
    <t>34</t>
  </si>
  <si>
    <t>997013213</t>
  </si>
  <si>
    <t>Vnitrostaveništní doprava suti a vybouraných hmot pro budovy v přes 9 do 12 m ručně</t>
  </si>
  <si>
    <t>t</t>
  </si>
  <si>
    <t>-1559719692</t>
  </si>
  <si>
    <t>Vnitrostaveništní doprava suti a vybouraných hmot vodorovně do 50 m svisle ručně pro budovy a haly výšky přes 9 do 12 m</t>
  </si>
  <si>
    <t>https://podminky.urs.cz/item/CS_URS_2023_02/997013213</t>
  </si>
  <si>
    <t>35</t>
  </si>
  <si>
    <t>997013501</t>
  </si>
  <si>
    <t>Odvoz suti a vybouraných hmot na skládku nebo meziskládku do 1 km se složením</t>
  </si>
  <si>
    <t>1784482756</t>
  </si>
  <si>
    <t>Odvoz suti a vybouraných hmot na skládku nebo meziskládku se složením, na vzdálenost do 1 km</t>
  </si>
  <si>
    <t>https://podminky.urs.cz/item/CS_URS_2023_02/997013501</t>
  </si>
  <si>
    <t>36</t>
  </si>
  <si>
    <t>997013509</t>
  </si>
  <si>
    <t>Příplatek k odvozu suti a vybouraných hmot na skládku ZKD 1 km přes 1 km</t>
  </si>
  <si>
    <t>-415977972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</si>
  <si>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</si>
  <si>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</si>
  <si>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22,782*29</t>
  </si>
  <si>
    <t>37</t>
  </si>
  <si>
    <t>997013631</t>
  </si>
  <si>
    <t>Poplatek za uložení na skládce (skládkovné) stavebního odpadu směsného kód odpadu 17 09 04</t>
  </si>
  <si>
    <t>-23609727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</si>
  <si>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</si>
  <si>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</si>
  <si>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38</t>
  </si>
  <si>
    <t>997221612</t>
  </si>
  <si>
    <t>Nakládání vybouraných hmot na dopravní prostředky pro vodorovnou dopravu</t>
  </si>
  <si>
    <t>1442160117</t>
  </si>
  <si>
    <t>Nakládání na dopravní prostředky pro vodorovnou dopravu vybouraných hmot</t>
  </si>
  <si>
    <t>https://podminky.urs.cz/item/CS_URS_2023_02/997221612</t>
  </si>
  <si>
    <t>998</t>
  </si>
  <si>
    <t>Přesun hmot</t>
  </si>
  <si>
    <t>39</t>
  </si>
  <si>
    <t>998018002</t>
  </si>
  <si>
    <t>Přesun hmot ruční pro budovy v přes 6 do 12 m</t>
  </si>
  <si>
    <t>-1726429127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</si>
  <si>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</si>
  <si>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https://podminky.urs.cz/item/CS_URS_2023_02/998018002</t>
  </si>
  <si>
    <t>PSV</t>
  </si>
  <si>
    <t>Práce a dodávky PSV</t>
  </si>
  <si>
    <t>713</t>
  </si>
  <si>
    <t>Izolace tepelné</t>
  </si>
  <si>
    <t>40</t>
  </si>
  <si>
    <t>713121111</t>
  </si>
  <si>
    <t>Montáž izolace tepelné podlah volně kladenými rohožemi, pásy, dílci, deskami 1 vrstva</t>
  </si>
  <si>
    <t>-1713243036</t>
  </si>
  <si>
    <t>Montáž tepelné izolace podlah rohožemi, pásy, deskami, dílci, bloky (izolační materiál ve specifikaci) kladenými volně jednovrstvá</t>
  </si>
  <si>
    <t>https://podminky.urs.cz/item/CS_URS_2023_02/713121111</t>
  </si>
  <si>
    <t>41</t>
  </si>
  <si>
    <t>28375907</t>
  </si>
  <si>
    <t>deska EPS 150 pro konstrukce s vysokým zatížením λ=0,035 tl 30mm</t>
  </si>
  <si>
    <t>-1226575764</t>
  </si>
  <si>
    <t>11,43</t>
  </si>
  <si>
    <t>11,43*1,1 'Přepočtené koeficientem množství</t>
  </si>
  <si>
    <t>42</t>
  </si>
  <si>
    <t>28375908</t>
  </si>
  <si>
    <t>deska EPS 150 pro konstrukce s vysokým zatížením λ=0,035 tl 40mm</t>
  </si>
  <si>
    <t>390674539</t>
  </si>
  <si>
    <t>9,9</t>
  </si>
  <si>
    <t>9,9*1,1 'Přepočtené koeficientem množství</t>
  </si>
  <si>
    <t>43</t>
  </si>
  <si>
    <t>998713101</t>
  </si>
  <si>
    <t>Přesun hmot tonážní pro izolace tepelné v objektech v do 6 m</t>
  </si>
  <si>
    <t>1659014167</t>
  </si>
  <si>
    <t>Přesun hmot pro izolace tepelné stanovený z hmotnosti přesunovaného materiálu vodorovná dopravní vzdálenost do 50 m v objektech výšky do 6 m</t>
  </si>
  <si>
    <t>https://podminky.urs.cz/item/CS_URS_2023_02/998713101</t>
  </si>
  <si>
    <t>44</t>
  </si>
  <si>
    <t>998713181</t>
  </si>
  <si>
    <t>Příplatek k přesunu hmot tonážní 713 prováděný bez použití mechanizace</t>
  </si>
  <si>
    <t>-2079406921</t>
  </si>
  <si>
    <t>Přesun hmot pro izolace tepelné stanovený z hmotnosti přesunovaného materiálu Příplatek k cenám za přesun prováděný bez použití mechanizace pro jakoukoliv výšku objektu</t>
  </si>
  <si>
    <t>https://podminky.urs.cz/item/CS_URS_2023_02/998713181</t>
  </si>
  <si>
    <t>763</t>
  </si>
  <si>
    <t>Konstrukce suché výstavby</t>
  </si>
  <si>
    <t>45</t>
  </si>
  <si>
    <t>763131451</t>
  </si>
  <si>
    <t>SDK podhled deska 1xH2 12,5 bez izolace dvouvrstvá spodní kce profil CD+UD</t>
  </si>
  <si>
    <t>285839939</t>
  </si>
  <si>
    <t>Podhled ze sádrokartonových desek dvouvrstvá zavěšená spodní konstrukce z ocelových profilů CD, UD jednoduše opláštěná deskou impregnovanou H2, tl. 12,5 mm, bez izolace</t>
  </si>
  <si>
    <t>https://podminky.urs.cz/item/CS_URS_2023_02/763131451</t>
  </si>
  <si>
    <t>11,43+9,9</t>
  </si>
  <si>
    <t>46</t>
  </si>
  <si>
    <t>763131621</t>
  </si>
  <si>
    <t>Montáž desek tl. 12,5 mm SDK podhled</t>
  </si>
  <si>
    <t>-1993347530</t>
  </si>
  <si>
    <t>Podhled ze sádrokartonových desek montáž desek, tl. 12,5 mm</t>
  </si>
  <si>
    <t>https://podminky.urs.cz/item/CS_URS_2023_02/763131621</t>
  </si>
  <si>
    <t>0,6*6,83</t>
  </si>
  <si>
    <t>0,6*0,6</t>
  </si>
  <si>
    <t>47</t>
  </si>
  <si>
    <t>59030021</t>
  </si>
  <si>
    <t>deska SDK A tl 12,5mm</t>
  </si>
  <si>
    <t>1654703303</t>
  </si>
  <si>
    <t>4,458</t>
  </si>
  <si>
    <t>4,458*1,15 'Přepočtené koeficientem množství</t>
  </si>
  <si>
    <t>48</t>
  </si>
  <si>
    <t>763131714</t>
  </si>
  <si>
    <t>SDK podhled základní penetrační nátěr</t>
  </si>
  <si>
    <t>-1541544050</t>
  </si>
  <si>
    <t>Podhled ze sádrokartonových desek ostatní práce a konstrukce na podhledech ze sádrokartonových desek základní penetrační nátěr</t>
  </si>
  <si>
    <t>https://podminky.urs.cz/item/CS_URS_2023_02/763131714</t>
  </si>
  <si>
    <t>4,458+21,33</t>
  </si>
  <si>
    <t>49</t>
  </si>
  <si>
    <t>763131821</t>
  </si>
  <si>
    <t>Demontáž SDK podhledu s dvouvrstvou nosnou kcí z ocelových profilů opláštění jednoduché</t>
  </si>
  <si>
    <t>260452777</t>
  </si>
  <si>
    <t>Demontáž podhledu nebo samostatného požárního předělu ze sádrokartonových desek s nosnou konstrukcí dvouvrstvou z ocelových profilů, opláštění jednoduché</t>
  </si>
  <si>
    <t>https://podminky.urs.cz/item/CS_URS_2023_02/763131821</t>
  </si>
  <si>
    <t>50</t>
  </si>
  <si>
    <t>763411111</t>
  </si>
  <si>
    <t>Sanitární příčky do mokrého prostředí, desky s HPL - laminátem tl 19,6 mm</t>
  </si>
  <si>
    <t>1685772284</t>
  </si>
  <si>
    <t>Sanitární příčky vhodné do mokrého prostředí dělící z dřevotřískových desek s HPL-laminátem tl. 19,6 mm</t>
  </si>
  <si>
    <t>https://podminky.urs.cz/item/CS_URS_2023_02/763411111</t>
  </si>
  <si>
    <t>2,1*(1,6+1,83)</t>
  </si>
  <si>
    <t>-(0,9*2+0,7*2)</t>
  </si>
  <si>
    <t>51</t>
  </si>
  <si>
    <t>763411121</t>
  </si>
  <si>
    <t>Dveře sanitárních příček, desky s HPL - laminátem tl 19,6 mm, š do 800 mm, v do 2000 mm</t>
  </si>
  <si>
    <t>-1276196128</t>
  </si>
  <si>
    <t>Sanitární příčky vhodné do mokrého prostředí dveře vnitřní do sanitárních příček šířky do 800 mm, výšky do 2 000 mm z dřevotřískových desek s HPL-laminátem včetně nerezového kování tl. 19,6 mm</t>
  </si>
  <si>
    <t>https://podminky.urs.cz/item/CS_URS_2023_02/763411121</t>
  </si>
  <si>
    <t>52</t>
  </si>
  <si>
    <t>76341112R</t>
  </si>
  <si>
    <t>Dveře sanitárních příček, desky s HPL - laminátem tl 19,6 mm, š do 900 mm, v do 2000 mm</t>
  </si>
  <si>
    <t>R-položka</t>
  </si>
  <si>
    <t>918548313</t>
  </si>
  <si>
    <t>Sanitární příčky vhodné do mokrého prostředí dveře vnitřní do sanitárních příček šířky do 900 mm, výšky do 2 000 mm z dřevotřískových desek s HPL-laminátem včetně nerezového kování tl. 19,6 mm</t>
  </si>
  <si>
    <t>53</t>
  </si>
  <si>
    <t>998763302</t>
  </si>
  <si>
    <t>Přesun hmot tonážní pro sádrokartonové konstrukce v objektech v přes 6 do 12 m</t>
  </si>
  <si>
    <t>1906794065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</si>
  <si>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</si>
  <si>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https://podminky.urs.cz/item/CS_URS_2023_02/998763302</t>
  </si>
  <si>
    <t>54</t>
  </si>
  <si>
    <t>998763381</t>
  </si>
  <si>
    <t>Příplatek k přesunu hmot tonážní 763 SDK prováděný bez použití mechanizace</t>
  </si>
  <si>
    <t>-415665961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</si>
  <si>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</si>
  <si>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https://podminky.urs.cz/item/CS_URS_2023_02/998763381</t>
  </si>
  <si>
    <t>766</t>
  </si>
  <si>
    <t>Konstrukce truhlářské</t>
  </si>
  <si>
    <t>55</t>
  </si>
  <si>
    <t>766660001</t>
  </si>
  <si>
    <t>Montáž dveřních křídel otvíravých jednokřídlových š do 0,8 m do ocelové zárubně</t>
  </si>
  <si>
    <t>-20530214</t>
  </si>
  <si>
    <t>Montáž dveřních křídel dřevěných nebo plastových otevíravých do ocelové zárubně povrchově upravených jednokřídlových, šířky do 800 mm</t>
  </si>
  <si>
    <t>https://podminky.urs.cz/item/CS_URS_2023_02/766660001</t>
  </si>
  <si>
    <t>56</t>
  </si>
  <si>
    <t>61162085</t>
  </si>
  <si>
    <t>dveře jednokřídlé dřevotřískové povrch laminátový plné 700x1970-2100mm</t>
  </si>
  <si>
    <t>1348508033</t>
  </si>
  <si>
    <t>57</t>
  </si>
  <si>
    <t>766660002</t>
  </si>
  <si>
    <t>Montáž dveřních křídel otvíravých jednokřídlových š přes 0,8 m do ocelové zárubně</t>
  </si>
  <si>
    <t>-1171220027</t>
  </si>
  <si>
    <t>Montáž dveřních křídel dřevěných nebo plastových otevíravých do ocelové zárubně povrchově upravených jednokřídlových, šířky přes 800 mm</t>
  </si>
  <si>
    <t>https://podminky.urs.cz/item/CS_URS_2023_02/766660002</t>
  </si>
  <si>
    <t>58</t>
  </si>
  <si>
    <t>61162089</t>
  </si>
  <si>
    <t>dveře jednokřídlé dřevotřískové povrch laminátový plné 1100x1970-2100mm</t>
  </si>
  <si>
    <t>-1314316077</t>
  </si>
  <si>
    <t>59</t>
  </si>
  <si>
    <t>766660022</t>
  </si>
  <si>
    <t>Montáž dveřních křídel otvíravých jednokřídlových š přes 0,8 m požárních do ocelové zárubně</t>
  </si>
  <si>
    <t>273023360</t>
  </si>
  <si>
    <t>Montáž dveřních křídel dřevěných nebo plastových otevíravých do ocelové zárubně protipožárních jednokřídlových, šířky přes 800 mm</t>
  </si>
  <si>
    <t>https://podminky.urs.cz/item/CS_URS_2023_02/766660022</t>
  </si>
  <si>
    <t>60</t>
  </si>
  <si>
    <t>61162101</t>
  </si>
  <si>
    <t>dveře jednokřídlé dřevotřískové protipožární EI (EW) 30 D3 povrch laminátový plné 1100x1970-2100mm</t>
  </si>
  <si>
    <t>-306617852</t>
  </si>
  <si>
    <t>61</t>
  </si>
  <si>
    <t>766660720</t>
  </si>
  <si>
    <t>Osazení větrací mřížky s vyříznutím otvoru</t>
  </si>
  <si>
    <t>1305218053</t>
  </si>
  <si>
    <t>Montáž dveřních doplňků větrací mřížky s vyříznutím otvoru</t>
  </si>
  <si>
    <t>https://podminky.urs.cz/item/CS_URS_2023_02/766660720</t>
  </si>
  <si>
    <t>62</t>
  </si>
  <si>
    <t>55341413R</t>
  </si>
  <si>
    <t>větrací mřížka</t>
  </si>
  <si>
    <t>-526396047</t>
  </si>
  <si>
    <t>63</t>
  </si>
  <si>
    <t>766660728</t>
  </si>
  <si>
    <t>Montáž dveřního interiérového kování - zámku</t>
  </si>
  <si>
    <t>-198990659</t>
  </si>
  <si>
    <t>Montáž dveřních doplňků dveřního kování interiérového zámku</t>
  </si>
  <si>
    <t>https://podminky.urs.cz/item/CS_URS_2023_02/766660728</t>
  </si>
  <si>
    <t>64</t>
  </si>
  <si>
    <t>54924004</t>
  </si>
  <si>
    <t>zámek zadlabací mezipokojový levý pro cylindrickou vložku rozteč 72x55mm</t>
  </si>
  <si>
    <t>223410744</t>
  </si>
  <si>
    <t>65</t>
  </si>
  <si>
    <t>766660729</t>
  </si>
  <si>
    <t>Montáž dveřního interiérového kování - štítku s klikou</t>
  </si>
  <si>
    <t>922483405</t>
  </si>
  <si>
    <t>Montáž dveřních doplňků dveřního kování interiérového štítku s klikou</t>
  </si>
  <si>
    <t>https://podminky.urs.cz/item/CS_URS_2023_02/766660729</t>
  </si>
  <si>
    <t>66</t>
  </si>
  <si>
    <t>54914123</t>
  </si>
  <si>
    <t>kování rozetové klika/klika</t>
  </si>
  <si>
    <t>927753332</t>
  </si>
  <si>
    <t>67</t>
  </si>
  <si>
    <t>766660730</t>
  </si>
  <si>
    <t>Montáž dveřního interiérového kování - WC kliky se zámkem</t>
  </si>
  <si>
    <t>-242242680</t>
  </si>
  <si>
    <t>Montáž dveřních doplňků dveřního kování interiérového WC kliky se zámkem</t>
  </si>
  <si>
    <t>https://podminky.urs.cz/item/CS_URS_2023_02/766660730</t>
  </si>
  <si>
    <t>68</t>
  </si>
  <si>
    <t>54914128</t>
  </si>
  <si>
    <t>kování rozetové spodní pro WC</t>
  </si>
  <si>
    <t>22501289</t>
  </si>
  <si>
    <t>69</t>
  </si>
  <si>
    <t>54924005</t>
  </si>
  <si>
    <t>zámek zadlabací mezipokojový levý pro WC kování rozteč 72x55mm</t>
  </si>
  <si>
    <t>315273221</t>
  </si>
  <si>
    <t>70</t>
  </si>
  <si>
    <t>54924003</t>
  </si>
  <si>
    <t>zámek zadlabací mezipokojový pravý pro WC kování 72x55mm</t>
  </si>
  <si>
    <t>-1432449210</t>
  </si>
  <si>
    <t>71</t>
  </si>
  <si>
    <t>766691914</t>
  </si>
  <si>
    <t>Vyvěšení nebo zavěšení dřevěných křídel dveří pl do 2 m2</t>
  </si>
  <si>
    <t>-2029984177</t>
  </si>
  <si>
    <t>Ostatní práce vyvěšení nebo zavěšení křídel dřevěných dveřních, plochy do 2 m2</t>
  </si>
  <si>
    <t>https://podminky.urs.cz/item/CS_URS_2023_02/766691914</t>
  </si>
  <si>
    <t>72</t>
  </si>
  <si>
    <t>998766102</t>
  </si>
  <si>
    <t>Přesun hmot tonážní pro kce truhlářské v objektech v přes 6 do 12 m</t>
  </si>
  <si>
    <t>-2100880313</t>
  </si>
  <si>
    <t>Přesun hmot pro konstrukce truhlářské stanovený z hmotnosti přesunovaného materiálu vodorovná dopravní vzdálenost do 50 m v objektech výšky přes 6 do 12 m</t>
  </si>
  <si>
    <t>https://podminky.urs.cz/item/CS_URS_2023_02/998766102</t>
  </si>
  <si>
    <t>73</t>
  </si>
  <si>
    <t>998766181</t>
  </si>
  <si>
    <t>Příplatek k přesunu hmot tonážní 766 prováděný bez použití mechanizace</t>
  </si>
  <si>
    <t>1917308854</t>
  </si>
  <si>
    <t>Přesun hmot pro konstrukce truhlářské stanovený z hmotnosti přesunovaného materiálu Příplatek k ceně za přesun prováděný bez použití mechanizace pro jakoukoliv výšku objektu</t>
  </si>
  <si>
    <t>https://podminky.urs.cz/item/CS_URS_2023_02/998766181</t>
  </si>
  <si>
    <t>771</t>
  </si>
  <si>
    <t>Podlahy z dlaždic</t>
  </si>
  <si>
    <t>74</t>
  </si>
  <si>
    <t>771111011</t>
  </si>
  <si>
    <t>Vysátí podkladu před pokládkou dlažby</t>
  </si>
  <si>
    <t>-1419019862</t>
  </si>
  <si>
    <t>Příprava podkladu před provedením dlažby vysátí podlah</t>
  </si>
  <si>
    <t>https://podminky.urs.cz/item/CS_URS_2023_02/771111011</t>
  </si>
  <si>
    <t>75</t>
  </si>
  <si>
    <t>771121011</t>
  </si>
  <si>
    <t>Nátěr penetrační na podlahu</t>
  </si>
  <si>
    <t>-1226342379</t>
  </si>
  <si>
    <t>Příprava podkladu před provedením dlažby nátěr penetrační na podlahu</t>
  </si>
  <si>
    <t>https://podminky.urs.cz/item/CS_URS_2023_02/771121011</t>
  </si>
  <si>
    <t>76</t>
  </si>
  <si>
    <t>771571810</t>
  </si>
  <si>
    <t>Demontáž podlah z dlaždic keramických kladených do malty</t>
  </si>
  <si>
    <t>1687320784</t>
  </si>
  <si>
    <t>https://podminky.urs.cz/item/CS_URS_2023_02/771571810</t>
  </si>
  <si>
    <t>77</t>
  </si>
  <si>
    <t>771574473</t>
  </si>
  <si>
    <t>Montáž podlah keramických pro mechanické zatížení lepených cementovým flexibilním lepidlem přes 2 do 4 ks/m2</t>
  </si>
  <si>
    <t>2067762512</t>
  </si>
  <si>
    <t>Montáž podlah z dlaždic keramických lepených cementovým flexibilním lepidlem pro vysoké mechanické zatížení, tloušťky přes 10 mm přes 2 do 4 ks/m2</t>
  </si>
  <si>
    <t>https://podminky.urs.cz/item/CS_URS_2023_02/771574473</t>
  </si>
  <si>
    <t>78</t>
  </si>
  <si>
    <t>59761144</t>
  </si>
  <si>
    <t>dlažba keramická slinutá mrazuvzdorná do interiéru i exteriéru R11/B povrch reliéfní/matný tl přes 15 do 20mm přes 2 do 4ks/m2</t>
  </si>
  <si>
    <t>-1865730673</t>
  </si>
  <si>
    <t>21,33</t>
  </si>
  <si>
    <t>21,33*1,15 'Přepočtené koeficientem množství</t>
  </si>
  <si>
    <t>79</t>
  </si>
  <si>
    <t>771591112</t>
  </si>
  <si>
    <t>Izolace pod dlažbu nátěrem nebo stěrkou ve dvou vrstvách</t>
  </si>
  <si>
    <t>1372482961</t>
  </si>
  <si>
    <t>Izolace podlahy pod dlažbu nátěrem nebo stěrkou ve dvou vrstvách</t>
  </si>
  <si>
    <t>https://podminky.urs.cz/item/CS_URS_2023_02/771591112</t>
  </si>
  <si>
    <t>21,33+0,3*29,97</t>
  </si>
  <si>
    <t>80</t>
  </si>
  <si>
    <t>771591115</t>
  </si>
  <si>
    <t>Podlahy spárování silikonem</t>
  </si>
  <si>
    <t>750789137</t>
  </si>
  <si>
    <t>Podlahy - dokončovací práce spárování silikonem</t>
  </si>
  <si>
    <t>https://podminky.urs.cz/item/CS_URS_2023_02/771591115</t>
  </si>
  <si>
    <t>2*3+2*2,83</t>
  </si>
  <si>
    <t>2*2,6+2*2,83</t>
  </si>
  <si>
    <t>2*1,6+2*1</t>
  </si>
  <si>
    <t>2*1+0,25</t>
  </si>
  <si>
    <t>81</t>
  </si>
  <si>
    <t>771591241</t>
  </si>
  <si>
    <t>Izolace těsnícími pásy vnitřní kout</t>
  </si>
  <si>
    <t>2054161626</t>
  </si>
  <si>
    <t>Izolace podlahy pod dlažbu těsnícími izolačními pásy vnitřní kout</t>
  </si>
  <si>
    <t>https://podminky.urs.cz/item/CS_URS_2023_02/771591241</t>
  </si>
  <si>
    <t>82</t>
  </si>
  <si>
    <t>771591242</t>
  </si>
  <si>
    <t>Izolace těsnícími pásy vnější roh</t>
  </si>
  <si>
    <t>-506090364</t>
  </si>
  <si>
    <t>Izolace podlahy pod dlažbu těsnícími izolačními pásy vnější roh</t>
  </si>
  <si>
    <t>https://podminky.urs.cz/item/CS_URS_2023_02/771591242</t>
  </si>
  <si>
    <t>83</t>
  </si>
  <si>
    <t>771591264</t>
  </si>
  <si>
    <t>Izolace těsnícími pásy mezi podlahou a stěnou</t>
  </si>
  <si>
    <t>25664094</t>
  </si>
  <si>
    <t>Izolace podlahy pod dlažbu těsnícími izolačními pásy mezi podlahou a stěnu</t>
  </si>
  <si>
    <t>https://podminky.urs.cz/item/CS_URS_2023_02/771591264</t>
  </si>
  <si>
    <t>84</t>
  </si>
  <si>
    <t>771592011</t>
  </si>
  <si>
    <t>Čištění vnitřních ploch podlah nebo schodišť po položení dlažby chemickými prostředky</t>
  </si>
  <si>
    <t>124188012</t>
  </si>
  <si>
    <t>Čištění vnitřních ploch po položení dlažby podlah nebo schodišť chemickými prostředky</t>
  </si>
  <si>
    <t>https://podminky.urs.cz/item/CS_URS_2023_02/771592011</t>
  </si>
  <si>
    <t>85</t>
  </si>
  <si>
    <t>998771102</t>
  </si>
  <si>
    <t>Přesun hmot tonážní pro podlahy z dlaždic v objektech v přes 6 do 12 m</t>
  </si>
  <si>
    <t>1573909307</t>
  </si>
  <si>
    <t>Přesun hmot pro podlahy z dlaždic stanovený z hmotnosti přesunovaného materiálu vodorovná dopravní vzdálenost do 50 m v objektech výšky přes 6 do 12 m</t>
  </si>
  <si>
    <t>https://podminky.urs.cz/item/CS_URS_2023_02/998771102</t>
  </si>
  <si>
    <t>86</t>
  </si>
  <si>
    <t>998771181</t>
  </si>
  <si>
    <t>Příplatek k přesunu hmot tonážní 771 prováděný bez použití mechanizace</t>
  </si>
  <si>
    <t>2139853479</t>
  </si>
  <si>
    <t>Přesun hmot pro podlahy z dlaždic stanovený z hmotnosti přesunovaného materiálu Příplatek k ceně za přesun prováděný bez použití mechanizace pro jakoukoliv výšku objektu</t>
  </si>
  <si>
    <t>https://podminky.urs.cz/item/CS_URS_2023_02/998771181</t>
  </si>
  <si>
    <t>781</t>
  </si>
  <si>
    <t>Dokončovací práce - obklady</t>
  </si>
  <si>
    <t>87</t>
  </si>
  <si>
    <t>781121011</t>
  </si>
  <si>
    <t>Nátěr penetrační na stěnu</t>
  </si>
  <si>
    <t>1290904964</t>
  </si>
  <si>
    <t>Příprava podkladu před provedením obkladu nátěr penetrační na stěnu</t>
  </si>
  <si>
    <t>https://podminky.urs.cz/item/CS_URS_2023_02/781121011</t>
  </si>
  <si>
    <t>2,35*(2*3+2*2,83)</t>
  </si>
  <si>
    <t>2,35*(2*2,6+2*2,83)</t>
  </si>
  <si>
    <t>2,35*(2*1,6+2*1)</t>
  </si>
  <si>
    <t>2,35*(2*1+0,25)</t>
  </si>
  <si>
    <t>-(2*1,1*2,1+0,7*2,1)</t>
  </si>
  <si>
    <t>88</t>
  </si>
  <si>
    <t>781131112</t>
  </si>
  <si>
    <t>Izolace pod obklad nátěrem nebo stěrkou ve dvou vrstvách</t>
  </si>
  <si>
    <t>-1599250892</t>
  </si>
  <si>
    <t>Izolace stěny pod obklad izolace nátěrem nebo stěrkou ve dvou vrstvách</t>
  </si>
  <si>
    <t>https://podminky.urs.cz/item/CS_URS_2023_02/781131112</t>
  </si>
  <si>
    <t>2,35*2</t>
  </si>
  <si>
    <t>89</t>
  </si>
  <si>
    <t>781131232</t>
  </si>
  <si>
    <t>Izolace pod obklad těsnícími pásy pro styčné nebo dilatační spáry</t>
  </si>
  <si>
    <t>902531764</t>
  </si>
  <si>
    <t>Izolace stěny pod obklad izolace těsnícími izolačními pásy pro styčné nebo dilatační spáry</t>
  </si>
  <si>
    <t>https://podminky.urs.cz/item/CS_URS_2023_02/781131232</t>
  </si>
  <si>
    <t>90</t>
  </si>
  <si>
    <t>781151031</t>
  </si>
  <si>
    <t>Celoplošné vyrovnání podkladu stěrkou tl 3 mm</t>
  </si>
  <si>
    <t>-1907407690</t>
  </si>
  <si>
    <t>Příprava podkladu před provedením obkladu celoplošné vyrovnání podkladu stěrkou, tloušťky 3 mm</t>
  </si>
  <si>
    <t>https://podminky.urs.cz/item/CS_URS_2023_02/781151031</t>
  </si>
  <si>
    <t>91</t>
  </si>
  <si>
    <t>781471810</t>
  </si>
  <si>
    <t>Demontáž obkladů z obkladaček keramických kladených do malty</t>
  </si>
  <si>
    <t>1002792990</t>
  </si>
  <si>
    <t>Demontáž obkladů z dlaždic keramických kladených do malty</t>
  </si>
  <si>
    <t>https://podminky.urs.cz/item/CS_URS_2023_02/781471810</t>
  </si>
  <si>
    <t>92</t>
  </si>
  <si>
    <t>781474154</t>
  </si>
  <si>
    <t>Montáž obkladů vnitřních keramických velkoformátových hladkých přes 4 do 6 ks/m2 lepených flexibilním lepidlem</t>
  </si>
  <si>
    <t>1407032464</t>
  </si>
  <si>
    <t>Montáž obkladů vnitřních stěn z dlaždic keramických lepených flexibilním lepidlem velkoformátových hladkých přes 4 do 6 ks/m2</t>
  </si>
  <si>
    <t>https://podminky.urs.cz/item/CS_URS_2023_02/781474154</t>
  </si>
  <si>
    <t>93</t>
  </si>
  <si>
    <t>59761001</t>
  </si>
  <si>
    <t>obklad velkoformátový keramický hladký přes 4 do 6ks/m2</t>
  </si>
  <si>
    <t>-811128530</t>
  </si>
  <si>
    <t>65,325</t>
  </si>
  <si>
    <t>65,325*1,15 'Přepočtené koeficientem množství</t>
  </si>
  <si>
    <t>94</t>
  </si>
  <si>
    <t>781491021</t>
  </si>
  <si>
    <t>Montáž zrcadel plochy do 1 m2 lepených silikonovým tmelem na keramický obklad</t>
  </si>
  <si>
    <t>-28170844</t>
  </si>
  <si>
    <t>Montáž zrcadel lepených silikonovým tmelem na keramický obklad, plochy do 1 m2</t>
  </si>
  <si>
    <t>https://podminky.urs.cz/item/CS_URS_2023_02/781491021</t>
  </si>
  <si>
    <t>3*0,6*0,8</t>
  </si>
  <si>
    <t>95</t>
  </si>
  <si>
    <t>63465126R</t>
  </si>
  <si>
    <t>nerezové zrcadlo super lesk k nalepení 600x800mm</t>
  </si>
  <si>
    <t>-581415294</t>
  </si>
  <si>
    <t>2,72727272727273*1,1 'Přepočtené koeficientem množství</t>
  </si>
  <si>
    <t>96</t>
  </si>
  <si>
    <t>781492251</t>
  </si>
  <si>
    <t>Montáž profilů ukončovacích lepených flexibilním cementovým lepidlem</t>
  </si>
  <si>
    <t>460878390</t>
  </si>
  <si>
    <t>Obklad - dokončující práce montáž profilu lepeného flexibilním cementovým lepidlem ukončovacího</t>
  </si>
  <si>
    <t>https://podminky.urs.cz/item/CS_URS_2023_02/781492251</t>
  </si>
  <si>
    <t>2,35*8</t>
  </si>
  <si>
    <t>1,9+2,23+1,8+2,1</t>
  </si>
  <si>
    <t>97</t>
  </si>
  <si>
    <t>19416012</t>
  </si>
  <si>
    <t>lišta ukončovací nerezová 10mm</t>
  </si>
  <si>
    <t>1541168306</t>
  </si>
  <si>
    <t>26,83</t>
  </si>
  <si>
    <t>26,83*1,1 'Přepočtené koeficientem množství</t>
  </si>
  <si>
    <t>98</t>
  </si>
  <si>
    <t>781495115</t>
  </si>
  <si>
    <t>Spárování vnitřních obkladů silikonem</t>
  </si>
  <si>
    <t>-331656322</t>
  </si>
  <si>
    <t>Obklad - dokončující práce ostatní práce spárování silikonem</t>
  </si>
  <si>
    <t>https://podminky.urs.cz/item/CS_URS_2023_02/781495115</t>
  </si>
  <si>
    <t>2,35*17</t>
  </si>
  <si>
    <t>1,9+2,23+1,8</t>
  </si>
  <si>
    <t>99</t>
  </si>
  <si>
    <t>781495141</t>
  </si>
  <si>
    <t>Průnik obkladem kruhový do DN 30</t>
  </si>
  <si>
    <t>1237707646</t>
  </si>
  <si>
    <t>Obklad - dokončující práce průnik obkladem kruhový, bez izolace do DN 30</t>
  </si>
  <si>
    <t>https://podminky.urs.cz/item/CS_URS_2023_02/781495141</t>
  </si>
  <si>
    <t>781495142</t>
  </si>
  <si>
    <t>Průnik obkladem kruhový přes DN 30 do DN 90</t>
  </si>
  <si>
    <t>-1867286767</t>
  </si>
  <si>
    <t>Obklad - dokončující práce průnik obkladem kruhový, bez izolace přes DN 30 do DN 90</t>
  </si>
  <si>
    <t>https://podminky.urs.cz/item/CS_URS_2023_02/781495142</t>
  </si>
  <si>
    <t>101</t>
  </si>
  <si>
    <t>781495143</t>
  </si>
  <si>
    <t>Průnik obkladem kruhový přes DN 90</t>
  </si>
  <si>
    <t>1234700256</t>
  </si>
  <si>
    <t>Obklad - dokončující práce průnik obkladem kruhový, bez izolace přes DN 90</t>
  </si>
  <si>
    <t>https://podminky.urs.cz/item/CS_URS_2023_02/781495143</t>
  </si>
  <si>
    <t>102</t>
  </si>
  <si>
    <t>781495211</t>
  </si>
  <si>
    <t>Čištění vnitřních ploch stěn po provedení obkladu chemickými prostředky</t>
  </si>
  <si>
    <t>-676953895</t>
  </si>
  <si>
    <t>Čištění vnitřních ploch po provedení obkladu stěn chemickými prostředky</t>
  </si>
  <si>
    <t>https://podminky.urs.cz/item/CS_URS_2023_02/781495211</t>
  </si>
  <si>
    <t>103</t>
  </si>
  <si>
    <t>998781102</t>
  </si>
  <si>
    <t>Přesun hmot tonážní pro obklady keramické v objektech v přes 6 do 12 m</t>
  </si>
  <si>
    <t>368458742</t>
  </si>
  <si>
    <t>Přesun hmot pro obklady keramické stanovený z hmotnosti přesunovaného materiálu vodorovná dopravní vzdálenost do 50 m v objektech výšky přes 6 do 12 m</t>
  </si>
  <si>
    <t>https://podminky.urs.cz/item/CS_URS_2023_02/998781102</t>
  </si>
  <si>
    <t>104</t>
  </si>
  <si>
    <t>998781181</t>
  </si>
  <si>
    <t>Příplatek k přesunu hmot tonážní 781 prováděný bez použití mechanizace</t>
  </si>
  <si>
    <t>1357198892</t>
  </si>
  <si>
    <t>Přesun hmot pro obklady keramické stanovený z hmotnosti přesunovaného materiálu Příplatek k cenám za přesun prováděný bez použití mechanizace pro jakoukoliv výšku objektu</t>
  </si>
  <si>
    <t>https://podminky.urs.cz/item/CS_URS_2023_02/998781181</t>
  </si>
  <si>
    <t>783</t>
  </si>
  <si>
    <t>Dokončovací práce - nátěry</t>
  </si>
  <si>
    <t>105</t>
  </si>
  <si>
    <t>783301313</t>
  </si>
  <si>
    <t>Odmaštění zámečnických konstrukcí ředidlovým odmašťovačem</t>
  </si>
  <si>
    <t>106763941</t>
  </si>
  <si>
    <t>Příprava podkladu zámečnických konstrukcí před provedením nátěru odmaštění odmašťovačem ředidlovým</t>
  </si>
  <si>
    <t>https://podminky.urs.cz/item/CS_URS_2023_02/783301313</t>
  </si>
  <si>
    <t>ocelové dveřní zárubně</t>
  </si>
  <si>
    <t>0,35*(2*2,1+0,7)</t>
  </si>
  <si>
    <t>4*0,25*(2*2,1+1,1)</t>
  </si>
  <si>
    <t>106</t>
  </si>
  <si>
    <t>783314101</t>
  </si>
  <si>
    <t>Základní jednonásobný syntetický nátěr zámečnických konstrukcí</t>
  </si>
  <si>
    <t>1106956599</t>
  </si>
  <si>
    <t>Základní nátěr zámečnických konstrukcí jednonásobný syntetický</t>
  </si>
  <si>
    <t>https://podminky.urs.cz/item/CS_URS_2023_02/783314101</t>
  </si>
  <si>
    <t>107</t>
  </si>
  <si>
    <t>783315101</t>
  </si>
  <si>
    <t>Mezinátěr jednonásobný syntetický standardní zámečnických konstrukcí</t>
  </si>
  <si>
    <t>1790765170</t>
  </si>
  <si>
    <t>Mezinátěr zámečnických konstrukcí jednonásobný syntetický standardní</t>
  </si>
  <si>
    <t>https://podminky.urs.cz/item/CS_URS_2023_02/783315101</t>
  </si>
  <si>
    <t>108</t>
  </si>
  <si>
    <t>783317101</t>
  </si>
  <si>
    <t>Krycí jednonásobný syntetický standardní nátěr zámečnických konstrukcí</t>
  </si>
  <si>
    <t>-1499606832</t>
  </si>
  <si>
    <t>Krycí nátěr (email) zámečnických konstrukcí jednonásobný syntetický standardní</t>
  </si>
  <si>
    <t>https://podminky.urs.cz/item/CS_URS_2023_02/783317101</t>
  </si>
  <si>
    <t>784</t>
  </si>
  <si>
    <t>Dokončovací práce - malby a tapety</t>
  </si>
  <si>
    <t>109</t>
  </si>
  <si>
    <t>784121003</t>
  </si>
  <si>
    <t>Oškrabání malby v místnostech v přes 3,80 do 5,00 m</t>
  </si>
  <si>
    <t>-1535596614</t>
  </si>
  <si>
    <t>Oškrabání malby v místnostech výšky přes 3,80 do 5,00 m</t>
  </si>
  <si>
    <t>https://podminky.urs.cz/item/CS_URS_2023_02/784121003</t>
  </si>
  <si>
    <t>koupelna, WC</t>
  </si>
  <si>
    <t>1,65*(4*2,83+2*3+2*6)</t>
  </si>
  <si>
    <t>110</t>
  </si>
  <si>
    <t>784171101</t>
  </si>
  <si>
    <t>Zakrytí vnitřních podlah včetně pozdějšího odkrytí</t>
  </si>
  <si>
    <t>1452056926</t>
  </si>
  <si>
    <t>Zakrytí nemalovaných ploch (materiál ve specifikaci) včetně pozdějšího odkrytí podlah</t>
  </si>
  <si>
    <t>https://podminky.urs.cz/item/CS_URS_2023_02/784171101</t>
  </si>
  <si>
    <t>111</t>
  </si>
  <si>
    <t>58124844</t>
  </si>
  <si>
    <t>fólie pro malířské potřeby zakrývací tl 25µ 4x5m</t>
  </si>
  <si>
    <t>2082955104</t>
  </si>
  <si>
    <t>150</t>
  </si>
  <si>
    <t>150*1,05 'Přepočtené koeficientem množství</t>
  </si>
  <si>
    <t>112</t>
  </si>
  <si>
    <t>784171111</t>
  </si>
  <si>
    <t>Zakrytí vnitřních ploch stěn v místnostech v do 3,80 m</t>
  </si>
  <si>
    <t>-508323442</t>
  </si>
  <si>
    <t>Zakrytí nemalovaných ploch (materiál ve specifikaci) včetně pozdějšího odkrytí svislých ploch např. stěn, oken, dveří v místnostech výšky do 3,80</t>
  </si>
  <si>
    <t>https://podminky.urs.cz/item/CS_URS_2023_02/784171111</t>
  </si>
  <si>
    <t>113</t>
  </si>
  <si>
    <t>1374513185</t>
  </si>
  <si>
    <t>50*1,05 'Přepočtené koeficientem množství</t>
  </si>
  <si>
    <t>114</t>
  </si>
  <si>
    <t>784181101</t>
  </si>
  <si>
    <t>Základní akrylátová jednonásobná bezbarvá penetrace podkladu v místnostech v do 3,80 m</t>
  </si>
  <si>
    <t>-924202062</t>
  </si>
  <si>
    <t>Penetrace podkladu jednonásobná základní akrylátová bezbarvá v místnostech výšky do 3,80 m</t>
  </si>
  <si>
    <t>https://podminky.urs.cz/item/CS_URS_2023_02/784181101</t>
  </si>
  <si>
    <t>3*3,83-0,6*6,83</t>
  </si>
  <si>
    <t>2,6*3,83-0,6*0,6</t>
  </si>
  <si>
    <t>Mezisoučet</t>
  </si>
  <si>
    <t>0,55*(2*3+2*2,83)</t>
  </si>
  <si>
    <t>0,55*(2*2,6+2*2,83)</t>
  </si>
  <si>
    <t>0,55*2*(2*1,6+2*1)</t>
  </si>
  <si>
    <t>0,55*2*(2*1+0,25)</t>
  </si>
  <si>
    <t>19,43+4*28+4*5</t>
  </si>
  <si>
    <t>-(4*1,1*2,1+3*0,9*2+2*0,8*2)</t>
  </si>
  <si>
    <t>115</t>
  </si>
  <si>
    <t>784211101</t>
  </si>
  <si>
    <t>Dvojnásobné bílé malby ze směsí za mokra výborně oděruvzdorných v místnostech v do 3,80 m</t>
  </si>
  <si>
    <t>-1300260201</t>
  </si>
  <si>
    <t>Malby z malířských směsí oděruvzdorných za mokra dvojnásobné, bílé za mokra oděruvzdorné výborně v místnostech výšky do 3,80 m</t>
  </si>
  <si>
    <t>https://podminky.urs.cz/item/CS_URS_2023_02/784211101</t>
  </si>
  <si>
    <t>3*3,83</t>
  </si>
  <si>
    <t>2,6*3,83</t>
  </si>
  <si>
    <t>02 -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</si>
  <si>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</si>
  <si>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</si>
  <si>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</si>
  <si>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</si>
  <si>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</si>
  <si>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-1179714805</t>
  </si>
  <si>
    <t>1129888607</t>
  </si>
  <si>
    <t>1082075992</t>
  </si>
  <si>
    <t>774024821</t>
  </si>
  <si>
    <t>668498582</t>
  </si>
  <si>
    <t>721</t>
  </si>
  <si>
    <t>Zdravotechnika - vnitřní kanalizace</t>
  </si>
  <si>
    <t>721171905</t>
  </si>
  <si>
    <t>Potrubí z PP vsazení odbočky do hrdla DN 110</t>
  </si>
  <si>
    <t>2012984755</t>
  </si>
  <si>
    <t>Opravy odpadního potrubí plastového vsazení odbočky do potrubí DN 110</t>
  </si>
  <si>
    <t>https://podminky.urs.cz/item/CS_URS_2023_02/721171905</t>
  </si>
  <si>
    <t>721174025</t>
  </si>
  <si>
    <t>Potrubí kanalizační z PP odpadní DN 110</t>
  </si>
  <si>
    <t>1231521558</t>
  </si>
  <si>
    <t>Potrubí z trub polypropylenových odpadní (svislé) DN 110</t>
  </si>
  <si>
    <t>https://podminky.urs.cz/item/CS_URS_2023_02/721174025</t>
  </si>
  <si>
    <t>721174042</t>
  </si>
  <si>
    <t>Potrubí kanalizační z PP připojovací DN 40</t>
  </si>
  <si>
    <t>1847763810</t>
  </si>
  <si>
    <t>Potrubí z trub polypropylenových připojovací DN 40</t>
  </si>
  <si>
    <t>https://podminky.urs.cz/item/CS_URS_2023_02/721174042</t>
  </si>
  <si>
    <t>721174043</t>
  </si>
  <si>
    <t>Potrubí kanalizační z PP připojovací DN 50</t>
  </si>
  <si>
    <t>1677599571</t>
  </si>
  <si>
    <t>Potrubí z trub polypropylenových připojovací DN 50</t>
  </si>
  <si>
    <t>https://podminky.urs.cz/item/CS_URS_2023_02/721174043</t>
  </si>
  <si>
    <t>28615603R</t>
  </si>
  <si>
    <t>D+M čistící tvarovka odpadní pro vysoké teploty HTRE DN 110</t>
  </si>
  <si>
    <t>-332148195</t>
  </si>
  <si>
    <t>721194104</t>
  </si>
  <si>
    <t>Vyvedení a upevnění odpadních výpustek DN 40</t>
  </si>
  <si>
    <t>-12809571</t>
  </si>
  <si>
    <t>Vyměření přípojek na potrubí vyvedení a upevnění odpadních výpustek DN 40</t>
  </si>
  <si>
    <t>https://podminky.urs.cz/item/CS_URS_2023_02/721194104</t>
  </si>
  <si>
    <t>721194105</t>
  </si>
  <si>
    <t>Vyvedení a upevnění odpadních výpustek DN 50</t>
  </si>
  <si>
    <t>-1680516504</t>
  </si>
  <si>
    <t>Vyměření přípojek na potrubí vyvedení a upevnění odpadních výpustek DN 50</t>
  </si>
  <si>
    <t>https://podminky.urs.cz/item/CS_URS_2023_02/721194105</t>
  </si>
  <si>
    <t>721194107</t>
  </si>
  <si>
    <t>Vyvedení a upevnění odpadních výpustek DN 70</t>
  </si>
  <si>
    <t>1023258534</t>
  </si>
  <si>
    <t>Vyměření přípojek na potrubí vyvedení a upevnění odpadních výpustek DN 70</t>
  </si>
  <si>
    <t>https://podminky.urs.cz/item/CS_URS_2023_02/721194107</t>
  </si>
  <si>
    <t>721194109</t>
  </si>
  <si>
    <t>Vyvedení a upevnění odpadních výpustek DN 110</t>
  </si>
  <si>
    <t>-833772168</t>
  </si>
  <si>
    <t>Vyměření přípojek na potrubí vyvedení a upevnění odpadních výpustek DN 110</t>
  </si>
  <si>
    <t>https://podminky.urs.cz/item/CS_URS_2023_02/721194109</t>
  </si>
  <si>
    <t>721210813</t>
  </si>
  <si>
    <t>Demontáž vpustí podlahových z kyselinovzdorné kameniny DN 100</t>
  </si>
  <si>
    <t>-67596778</t>
  </si>
  <si>
    <t>Demontáž kanalizačního příslušenství vpustí podlahových z kyselinovzdorné kameniny DN 100</t>
  </si>
  <si>
    <t>https://podminky.urs.cz/item/CS_URS_2023_02/721210813</t>
  </si>
  <si>
    <t>721211913</t>
  </si>
  <si>
    <t>Montáž vpustí podlahových DN 110 ostatní typ</t>
  </si>
  <si>
    <t>-1947119811</t>
  </si>
  <si>
    <t>Podlahové vpusti montáž podlahových vpustí ostatních typů DN 110</t>
  </si>
  <si>
    <t>https://podminky.urs.cz/item/CS_URS_2023_02/721211913</t>
  </si>
  <si>
    <t>55161756</t>
  </si>
  <si>
    <t>uzávěrka zápachová podlahová svislý odtok DN 50/75/110 mřížka nerez 138x138mm</t>
  </si>
  <si>
    <t>-1165371646</t>
  </si>
  <si>
    <t>721229111</t>
  </si>
  <si>
    <t>Montáž zápachové uzávěrky pro pračku a myčku do DN 50 ostatní typ</t>
  </si>
  <si>
    <t>2026516316</t>
  </si>
  <si>
    <t>Zápachové uzávěrky montáž zápachových uzávěrek ostatních typů do DN 50</t>
  </si>
  <si>
    <t>https://podminky.urs.cz/item/CS_URS_2023_02/721229111</t>
  </si>
  <si>
    <t>55161834R</t>
  </si>
  <si>
    <t>uzávěrka zápachová pro pračku a myčku podomítková v kombinaci s výtokovým ventilem 1/2“</t>
  </si>
  <si>
    <t>1735350166</t>
  </si>
  <si>
    <t>721290111</t>
  </si>
  <si>
    <t>Zkouška těsnosti potrubí kanalizace vodou DN do 125</t>
  </si>
  <si>
    <t>1286754174</t>
  </si>
  <si>
    <t>Zkouška těsnosti kanalizace v objektech vodou do DN 125</t>
  </si>
  <si>
    <t>https://podminky.urs.cz/item/CS_URS_2023_02/721290111</t>
  </si>
  <si>
    <t>998721102</t>
  </si>
  <si>
    <t>Přesun hmot tonážní pro vnitřní kanalizace v objektech v přes 6 do 12 m</t>
  </si>
  <si>
    <t>1914323530</t>
  </si>
  <si>
    <t>Přesun hmot pro vnitřní kanalizace stanovený z hmotnosti přesunovaného materiálu vodorovná dopravní vzdálenost do 50 m v objektech výšky přes 6 do 12 m</t>
  </si>
  <si>
    <t>https://podminky.urs.cz/item/CS_URS_2023_02/998721102</t>
  </si>
  <si>
    <t>998721181</t>
  </si>
  <si>
    <t>Příplatek k přesunu hmot tonážní 721 prováděný bez použití mechanizace</t>
  </si>
  <si>
    <t>1712798902</t>
  </si>
  <si>
    <t>Přesun hmot pro vnitřní kanalizace stanovený z hmotnosti přesunovaného materiálu Příplatek k ceně za přesun prováděný bez použití mechanizace pro jakoukoliv výšku objektu</t>
  </si>
  <si>
    <t>https://podminky.urs.cz/item/CS_URS_2023_02/998721181</t>
  </si>
  <si>
    <t>722</t>
  </si>
  <si>
    <t>Zdravotechnika - vnitřní vodovod</t>
  </si>
  <si>
    <t>72217193R</t>
  </si>
  <si>
    <t>Potrubí plastové vsazení odbočky D přes 25 do 32 mm</t>
  </si>
  <si>
    <t>655550686</t>
  </si>
  <si>
    <t>Vsazení odbočky na rozvodech vody z plastů D přes 25 do 32 mm</t>
  </si>
  <si>
    <t>722174002</t>
  </si>
  <si>
    <t>Potrubí vodovodní plastové PPR svar polyfúze PN 16 D 20x2,8 mm</t>
  </si>
  <si>
    <t>-641792751</t>
  </si>
  <si>
    <t>Potrubí z plastových trubek z polypropylenu PPR svařovaných polyfúzně PN 16 (SDR 7,4) D 20 x 2,8</t>
  </si>
  <si>
    <t>https://podminky.urs.cz/item/CS_URS_2023_02/722174002</t>
  </si>
  <si>
    <t>722174003</t>
  </si>
  <si>
    <t>Potrubí vodovodní plastové PPR svar polyfúze PN 16 D 25x3,5 mm</t>
  </si>
  <si>
    <t>366365851</t>
  </si>
  <si>
    <t>Potrubí z plastových trubek z polypropylenu PPR svařovaných polyfúzně PN 16 (SDR 7,4) D 25 x 3,5</t>
  </si>
  <si>
    <t>https://podminky.urs.cz/item/CS_URS_2023_02/722174003</t>
  </si>
  <si>
    <t>722181231</t>
  </si>
  <si>
    <t>Ochrana vodovodního potrubí přilepenými termoizolačními trubicemi z PE tl přes 9 do 13 mm DN do 22 mm</t>
  </si>
  <si>
    <t>1353100695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</si>
  <si>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</si>
  <si>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https://podminky.urs.cz/item/CS_URS_2023_02/722181231</t>
  </si>
  <si>
    <t>722181232</t>
  </si>
  <si>
    <t>Ochrana vodovodního potrubí přilepenými termoizolačními trubicemi z PE tl přes 9 do 13 mm DN přes 22 do 45 mm</t>
  </si>
  <si>
    <t>-889395574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</si>
  <si>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</si>
  <si>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https://podminky.urs.cz/item/CS_URS_2023_02/722181232</t>
  </si>
  <si>
    <t>722190401</t>
  </si>
  <si>
    <t>Vyvedení a upevnění výpustku DN do 25</t>
  </si>
  <si>
    <t>330078186</t>
  </si>
  <si>
    <t>Zřízení přípojek na potrubí vyvedení a upevnění výpustek do DN 25</t>
  </si>
  <si>
    <t>https://podminky.urs.cz/item/CS_URS_2023_02/722190401</t>
  </si>
  <si>
    <t>722220111</t>
  </si>
  <si>
    <t>Nástěnka pro výtokový ventil G 1/2" s jedním závitem</t>
  </si>
  <si>
    <t>-823907327</t>
  </si>
  <si>
    <t>Armatury s jedním závitem nástěnky pro výtokový ventil G 1/2"</t>
  </si>
  <si>
    <t>https://podminky.urs.cz/item/CS_URS_2023_02/722220111</t>
  </si>
  <si>
    <t>722220121</t>
  </si>
  <si>
    <t>Nástěnka pro baterii G 1/2" s jedním závitem</t>
  </si>
  <si>
    <t>pár</t>
  </si>
  <si>
    <t>354315441</t>
  </si>
  <si>
    <t>Armatury s jedním závitem nástěnky pro baterii G 1/2"</t>
  </si>
  <si>
    <t>https://podminky.urs.cz/item/CS_URS_2023_02/722220121</t>
  </si>
  <si>
    <t>722232062</t>
  </si>
  <si>
    <t>Kohout kulový přímý G 3/4" PN 42 do 185°C vnitřní závit s vypouštěním</t>
  </si>
  <si>
    <t>-1225533137</t>
  </si>
  <si>
    <t>Armatury se dvěma závity kulové kohouty PN 42 do 185 °C přímé vnitřní závit s vypouštěním G 3/4"</t>
  </si>
  <si>
    <t>https://podminky.urs.cz/item/CS_URS_2023_02/722232062</t>
  </si>
  <si>
    <t>55128803R</t>
  </si>
  <si>
    <t>D+M ventil směšovací termostatický třícestný 3/4“ včetně nastavení</t>
  </si>
  <si>
    <t>1067728464</t>
  </si>
  <si>
    <t>722290234</t>
  </si>
  <si>
    <t>Proplach a dezinfekce vodovodního potrubí DN do 80</t>
  </si>
  <si>
    <t>1938522761</t>
  </si>
  <si>
    <t>Zkoušky, proplach a desinfekce vodovodního potrubí proplach a desinfekce vodovodního potrubí do DN 80</t>
  </si>
  <si>
    <t>https://podminky.urs.cz/item/CS_URS_2023_02/722290234</t>
  </si>
  <si>
    <t>722290246</t>
  </si>
  <si>
    <t>Zkouška těsnosti vodovodního potrubí plastového DN do 40</t>
  </si>
  <si>
    <t>-555348811</t>
  </si>
  <si>
    <t>Zkoušky, proplach a desinfekce vodovodního potrubí zkoušky těsnosti vodovodního potrubí plastového do DN 40</t>
  </si>
  <si>
    <t>https://podminky.urs.cz/item/CS_URS_2023_02/722290246</t>
  </si>
  <si>
    <t>998722102</t>
  </si>
  <si>
    <t>Přesun hmot tonážní pro vnitřní vodovod v objektech v přes 6 do 12 m</t>
  </si>
  <si>
    <t>-849961176</t>
  </si>
  <si>
    <t>Přesun hmot pro vnitřní vodovod stanovený z hmotnosti přesunovaného materiálu vodorovná dopravní vzdálenost do 50 m v objektech výšky přes 6 do 12 m</t>
  </si>
  <si>
    <t>https://podminky.urs.cz/item/CS_URS_2023_02/998722102</t>
  </si>
  <si>
    <t>998722181</t>
  </si>
  <si>
    <t>Příplatek k přesunu hmot tonážní 722 prováděný bez použití mechanizace</t>
  </si>
  <si>
    <t>-1565798875</t>
  </si>
  <si>
    <t>Přesun hmot pro vnitřní vodovod stanovený z hmotnosti přesunovaného materiálu Příplatek k ceně za přesun prováděný bez použití mechanizace pro jakoukoliv výšku objektu</t>
  </si>
  <si>
    <t>https://podminky.urs.cz/item/CS_URS_2023_02/998722181</t>
  </si>
  <si>
    <t>725</t>
  </si>
  <si>
    <t>Zdravotechnika - zařizovací předměty</t>
  </si>
  <si>
    <t>725110811</t>
  </si>
  <si>
    <t>Demontáž klozetů splachovací s nádrží</t>
  </si>
  <si>
    <t>soubor</t>
  </si>
  <si>
    <t>-398950908</t>
  </si>
  <si>
    <t>Demontáž klozetů splachovacích s nádrží nebo tlakovým splachovačem</t>
  </si>
  <si>
    <t>https://podminky.urs.cz/item/CS_URS_2023_02/725110811</t>
  </si>
  <si>
    <t>725119125</t>
  </si>
  <si>
    <t>Montáž klozetových mís závěsných na nosné stěny</t>
  </si>
  <si>
    <t>-931620936</t>
  </si>
  <si>
    <t>Zařízení záchodů montáž klozetových mís závěsných na nosné stěny</t>
  </si>
  <si>
    <t>https://podminky.urs.cz/item/CS_URS_2023_02/725119125</t>
  </si>
  <si>
    <t>64236051</t>
  </si>
  <si>
    <t>klozet keramický bílý závěsný hluboké splachování pro handicapované</t>
  </si>
  <si>
    <t>515585225</t>
  </si>
  <si>
    <t>64236031</t>
  </si>
  <si>
    <t>klozet keramický bílý závěsný hluboké splachování 530x360x350mm</t>
  </si>
  <si>
    <t>2028472509</t>
  </si>
  <si>
    <t>725119131</t>
  </si>
  <si>
    <t>Montáž klozetových sedátek standardních</t>
  </si>
  <si>
    <t>2073578768</t>
  </si>
  <si>
    <t>Zařízení záchodů montáž klozetových sedátek standardních</t>
  </si>
  <si>
    <t>https://podminky.urs.cz/item/CS_URS_2023_02/725119131</t>
  </si>
  <si>
    <t>55167381</t>
  </si>
  <si>
    <t>sedátko klozetové duroplastové bílé s poklopem</t>
  </si>
  <si>
    <t>-697290783</t>
  </si>
  <si>
    <t>725210821</t>
  </si>
  <si>
    <t>Demontáž umyvadel bez výtokových armatur</t>
  </si>
  <si>
    <t>1340777026</t>
  </si>
  <si>
    <t>Demontáž umyvadel bez výtokových armatur umyvadel</t>
  </si>
  <si>
    <t>https://podminky.urs.cz/item/CS_URS_2023_02/725210821</t>
  </si>
  <si>
    <t>725211621</t>
  </si>
  <si>
    <t>Umyvadlo keramické bílé šířky 500 mm se sloupem na sifon připevněné na stěnu šrouby</t>
  </si>
  <si>
    <t>436786365</t>
  </si>
  <si>
    <t>Umyvadla keramická bílá bez výtokových armatur připevněná na stěnu šrouby se sloupem, šířka umyvadla 500 mm</t>
  </si>
  <si>
    <t>https://podminky.urs.cz/item/CS_URS_2023_02/725211621</t>
  </si>
  <si>
    <t>725211623</t>
  </si>
  <si>
    <t>Umyvadlo keramické bílé šířky 600 mm se sloupem na sifon připevněné na stěnu šrouby</t>
  </si>
  <si>
    <t>1303695884</t>
  </si>
  <si>
    <t>Umyvadla keramická bílá bez výtokových armatur připevněná na stěnu šrouby se sloupem, šířka umyvadla 600 mm</t>
  </si>
  <si>
    <t>https://podminky.urs.cz/item/CS_URS_2023_02/725211623</t>
  </si>
  <si>
    <t>725211681</t>
  </si>
  <si>
    <t>Umyvadlo keramické bílé zdravotní šířky 640 mm připevněné na stěnu šrouby</t>
  </si>
  <si>
    <t>-341905609</t>
  </si>
  <si>
    <t>Umyvadla keramická bílá bez výtokových armatur připevněná na stěnu šrouby zdravotní, šířka umyvadla 640 mm</t>
  </si>
  <si>
    <t>https://podminky.urs.cz/item/CS_URS_2023_02/725211681</t>
  </si>
  <si>
    <t>725220851</t>
  </si>
  <si>
    <t>Demontáž van akrylátových</t>
  </si>
  <si>
    <t>-1176692582</t>
  </si>
  <si>
    <t>https://podminky.urs.cz/item/CS_URS_2023_02/725220851</t>
  </si>
  <si>
    <t>725291621</t>
  </si>
  <si>
    <t>Doplňky zařízení koupelen a záchodů nerezové zásobník toaletních papírů</t>
  </si>
  <si>
    <t>221499473</t>
  </si>
  <si>
    <t>Doplňky zařízení koupelen a záchodů nerezové zásobník toaletních papírů d=300 mm</t>
  </si>
  <si>
    <t>https://podminky.urs.cz/item/CS_URS_2023_02/725291621</t>
  </si>
  <si>
    <t>725291642</t>
  </si>
  <si>
    <t>Doplňky zařízení koupelen a záchodů nerezové sedačky do sprchy sklopná</t>
  </si>
  <si>
    <t>1466672839</t>
  </si>
  <si>
    <t>Doplňky zařízení koupelen a záchodů nerezové sedačky do sprchy sklopné</t>
  </si>
  <si>
    <t>https://podminky.urs.cz/item/CS_URS_2023_02/725291642</t>
  </si>
  <si>
    <t>72529162R</t>
  </si>
  <si>
    <t>Doplňky zařízení koupelen a záchodů nerezové madlo dl 500 mm</t>
  </si>
  <si>
    <t>785013346</t>
  </si>
  <si>
    <t>72529163R</t>
  </si>
  <si>
    <t>Doplňky zařízení koupelen a záchodů madlo nástěnné svislé nerezové s protikusem pro montáž na lehkou HPL příčku dl 500 mm</t>
  </si>
  <si>
    <t>319909923</t>
  </si>
  <si>
    <t>72529164R</t>
  </si>
  <si>
    <t>Doplňky zařízení koupelen a záchodů nástěnné madlo sprchové lomené pravé 890x550 mm</t>
  </si>
  <si>
    <t>1022012690</t>
  </si>
  <si>
    <t>72529165R</t>
  </si>
  <si>
    <t>Doplňky zařízení koupelen a záchodů nástěnné madlo sprchové lomené v úhlu 120° dl 500 mm</t>
  </si>
  <si>
    <t>-1004218155</t>
  </si>
  <si>
    <t>72529171R</t>
  </si>
  <si>
    <t>Doplňky zařízení koupelen a záchodů nerezové madlo krakorcové dl 834 mm</t>
  </si>
  <si>
    <t>242121636</t>
  </si>
  <si>
    <t>Doplňky zařízení koupelen a záchodů nerezová madla krakorcová, délky 834 mm</t>
  </si>
  <si>
    <t>72529172R</t>
  </si>
  <si>
    <t>Doplňky zařízení koupelen a záchodů nerezová madlo krakorcové sklopné dl 834 mm s držákem toaletního papíru</t>
  </si>
  <si>
    <t>-1079984655</t>
  </si>
  <si>
    <t>Doplňky zařízení koupelen a záchodů nerezová madla krakorcová sklopná, délky 834 mm s držákem toaletního papíru</t>
  </si>
  <si>
    <t>725319111</t>
  </si>
  <si>
    <t>Montáž dřezu ostatních typů</t>
  </si>
  <si>
    <t>1665189683</t>
  </si>
  <si>
    <t>Dřezy bez výtokových armatur montáž dřezů ostatních typů</t>
  </si>
  <si>
    <t>https://podminky.urs.cz/item/CS_URS_2023_02/725319111</t>
  </si>
  <si>
    <t>55231084</t>
  </si>
  <si>
    <t>dřez nerez vestavný matný 775x480mm</t>
  </si>
  <si>
    <t>-1910285061</t>
  </si>
  <si>
    <t>725330820</t>
  </si>
  <si>
    <t>Demontáž výlevka diturvitová</t>
  </si>
  <si>
    <t>1593199829</t>
  </si>
  <si>
    <t>Demontáž výlevek bez výtokových armatur a bez nádrže a splachovacího potrubí diturvitových</t>
  </si>
  <si>
    <t>https://podminky.urs.cz/item/CS_URS_2023_02/725330820</t>
  </si>
  <si>
    <t>725331111</t>
  </si>
  <si>
    <t>Výlevka bez výtokových armatur keramická se sklopnou plastovou mřížkou 500 mm</t>
  </si>
  <si>
    <t>-1264651061</t>
  </si>
  <si>
    <t>Výlevky bez výtokových armatur a splachovací nádrže keramické se sklopnou plastovou mřížkou 425 mm</t>
  </si>
  <si>
    <t>https://podminky.urs.cz/item/CS_URS_2023_02/725331111</t>
  </si>
  <si>
    <t>725339111</t>
  </si>
  <si>
    <t>Montáž výlevky</t>
  </si>
  <si>
    <t>-928428062</t>
  </si>
  <si>
    <t>Výlevky montáž výlevky</t>
  </si>
  <si>
    <t>https://podminky.urs.cz/item/CS_URS_2023_02/725339111</t>
  </si>
  <si>
    <t>64271101</t>
  </si>
  <si>
    <t>výlevka keramická bílá závěsná</t>
  </si>
  <si>
    <t>-846192317</t>
  </si>
  <si>
    <t>725819401</t>
  </si>
  <si>
    <t>Montáž ventilů rohových G 1/2" s připojovací trubičkou</t>
  </si>
  <si>
    <t>-834874721</t>
  </si>
  <si>
    <t>Ventily montáž ventilů ostatních typů rohových s připojovací trubičkou G 1/2"</t>
  </si>
  <si>
    <t>https://podminky.urs.cz/item/CS_URS_2023_02/725819401</t>
  </si>
  <si>
    <t>55141002</t>
  </si>
  <si>
    <t>ventil kulový rohový s filtrem 1/2"x3/8" s celokovovým kulatým designem</t>
  </si>
  <si>
    <t>668090028</t>
  </si>
  <si>
    <t>725819402</t>
  </si>
  <si>
    <t>Montáž ventilů rohových G 1/2" bez připojovací trubičky</t>
  </si>
  <si>
    <t>1728556932</t>
  </si>
  <si>
    <t>Ventily montáž ventilů ostatních typů rohových bez připojovací trubičky G 1/2"</t>
  </si>
  <si>
    <t>https://podminky.urs.cz/item/CS_URS_2023_02/725819402</t>
  </si>
  <si>
    <t>55141001</t>
  </si>
  <si>
    <t>kohout kulový rohový mosazný R 1/2"x3/8"</t>
  </si>
  <si>
    <t>-873374821</t>
  </si>
  <si>
    <t>725820801</t>
  </si>
  <si>
    <t>Demontáž baterie nástěnné do G 3 / 4</t>
  </si>
  <si>
    <t>-1177797005</t>
  </si>
  <si>
    <t>Demontáž baterií nástěnných do G 3/4</t>
  </si>
  <si>
    <t>https://podminky.urs.cz/item/CS_URS_2023_02/725820801</t>
  </si>
  <si>
    <t>725820802</t>
  </si>
  <si>
    <t>Demontáž baterie stojánkové do jednoho otvoru</t>
  </si>
  <si>
    <t>1388181734</t>
  </si>
  <si>
    <t>Demontáž baterií stojánkových do 1 otvoru</t>
  </si>
  <si>
    <t>https://podminky.urs.cz/item/CS_URS_2023_02/725820802</t>
  </si>
  <si>
    <t>725829101</t>
  </si>
  <si>
    <t>Montáž baterie nástěnné dřezové pákové a klasické</t>
  </si>
  <si>
    <t>982702422</t>
  </si>
  <si>
    <t>Baterie dřezové montáž ostatních typů nástěnných pákových nebo klasických</t>
  </si>
  <si>
    <t>https://podminky.urs.cz/item/CS_URS_2023_02/725829101</t>
  </si>
  <si>
    <t>55143976</t>
  </si>
  <si>
    <t>baterie dřezová páková nástěnná s kulatým ústím 300mm</t>
  </si>
  <si>
    <t>1617809042</t>
  </si>
  <si>
    <t>725829111</t>
  </si>
  <si>
    <t>Montáž baterie stojánkové dřezové G 1/2"</t>
  </si>
  <si>
    <t>322815705</t>
  </si>
  <si>
    <t>Baterie dřezové montáž ostatních typů stojánkových G 1/2"</t>
  </si>
  <si>
    <t>https://podminky.urs.cz/item/CS_URS_2023_02/725829111</t>
  </si>
  <si>
    <t>55143181</t>
  </si>
  <si>
    <t>baterie dřezová páková stojánková do 1 otvoru s otáčivým ústím dl ramínka 265mm</t>
  </si>
  <si>
    <t>-781538694</t>
  </si>
  <si>
    <t>725829131</t>
  </si>
  <si>
    <t>Montáž baterie umyvadlové stojánkové G 1/2" ostatní typ</t>
  </si>
  <si>
    <t>-1009400586</t>
  </si>
  <si>
    <t>Baterie umyvadlové montáž ostatních typů stojánkových G 1/2"</t>
  </si>
  <si>
    <t>https://podminky.urs.cz/item/CS_URS_2023_02/725829131</t>
  </si>
  <si>
    <t>55145686R</t>
  </si>
  <si>
    <t>baterie umyvadlová stojánková páková bez výpusti, lékařská páka, chrom</t>
  </si>
  <si>
    <t>1925237273</t>
  </si>
  <si>
    <t>725829132</t>
  </si>
  <si>
    <t>Montáž baterie umyvadlové stojánkové automatické senzorové ostatní typ</t>
  </si>
  <si>
    <t>-164111676</t>
  </si>
  <si>
    <t>Baterie umyvadlové montáž ostatních typů stojánkových automatických senzorových</t>
  </si>
  <si>
    <t>https://podminky.urs.cz/item/CS_URS_2023_02/725829132</t>
  </si>
  <si>
    <t>55144038</t>
  </si>
  <si>
    <t>baterie umyvadlová automatická stojánková 1 voda</t>
  </si>
  <si>
    <t>-376876029</t>
  </si>
  <si>
    <t>725840850</t>
  </si>
  <si>
    <t>Demontáž baterie sprch diferenciální do G 3/4x1</t>
  </si>
  <si>
    <t>-95375197</t>
  </si>
  <si>
    <t>Demontáž baterií sprchových diferenciálních do G 3/4 x 1</t>
  </si>
  <si>
    <t>https://podminky.urs.cz/item/CS_URS_2023_02/725840850</t>
  </si>
  <si>
    <t>725840860</t>
  </si>
  <si>
    <t>Demontáž ramen sprchových nebo sprch táhlových</t>
  </si>
  <si>
    <t>-175426014</t>
  </si>
  <si>
    <t>Demontáž baterií sprchových diferenciálních sprchových ramen nebo sprch táhlových</t>
  </si>
  <si>
    <t>https://podminky.urs.cz/item/CS_URS_2023_02/725840860</t>
  </si>
  <si>
    <t>72584941R</t>
  </si>
  <si>
    <t>Montáž baterie sprchové podomítkové</t>
  </si>
  <si>
    <t>2014671330</t>
  </si>
  <si>
    <t>Baterie sprchové montáž podomítkových baterií</t>
  </si>
  <si>
    <t>55145541R</t>
  </si>
  <si>
    <t>baterie sprchová podomítková páková včetně podomítkového tělesa</t>
  </si>
  <si>
    <t>103025341</t>
  </si>
  <si>
    <t>55145542R</t>
  </si>
  <si>
    <t>sprchový set s hadicí a ruční sprchou</t>
  </si>
  <si>
    <t>-93662471</t>
  </si>
  <si>
    <t>725850800</t>
  </si>
  <si>
    <t>Demontáž ventilů odpadních</t>
  </si>
  <si>
    <t>-581492321</t>
  </si>
  <si>
    <t>Demontáž odpadních ventilů všech připojovacích dimenzí</t>
  </si>
  <si>
    <t>https://podminky.urs.cz/item/CS_URS_2023_02/725850800</t>
  </si>
  <si>
    <t>725860811</t>
  </si>
  <si>
    <t>Demontáž uzávěrů zápachu jednoduchých</t>
  </si>
  <si>
    <t>-443984178</t>
  </si>
  <si>
    <t>Demontáž zápachových uzávěrek pro zařizovací předměty jednoduchých</t>
  </si>
  <si>
    <t>https://podminky.urs.cz/item/CS_URS_2023_02/725860811</t>
  </si>
  <si>
    <t>725869101</t>
  </si>
  <si>
    <t>Montáž zápachových uzávěrek umyvadlových do DN 40</t>
  </si>
  <si>
    <t>116252048</t>
  </si>
  <si>
    <t>Zápachové uzávěrky zařizovacích předmětů montáž zápachových uzávěrek umyvadlových do DN 40</t>
  </si>
  <si>
    <t>https://podminky.urs.cz/item/CS_URS_2023_02/725869101</t>
  </si>
  <si>
    <t>55161315</t>
  </si>
  <si>
    <t>uzávěrka zápachová umyvadlová podomítková DN 40/50</t>
  </si>
  <si>
    <t>1804661430</t>
  </si>
  <si>
    <t>55161322</t>
  </si>
  <si>
    <t>uzávěrka zápachová umyvadlová s krycí růžicí odtoku DN 40</t>
  </si>
  <si>
    <t>-1029357148</t>
  </si>
  <si>
    <t>725869204</t>
  </si>
  <si>
    <t>Montáž zápachových uzávěrek dřezových jednodílných DN 50</t>
  </si>
  <si>
    <t>599850386</t>
  </si>
  <si>
    <t>Zápachové uzávěrky zařizovacích předmětů montáž zápachových uzávěrek dřezových jednodílných DN 50</t>
  </si>
  <si>
    <t>https://podminky.urs.cz/item/CS_URS_2023_02/725869204</t>
  </si>
  <si>
    <t>55161116</t>
  </si>
  <si>
    <t>uzávěrka zápachová dřezová s kulovým kloubem DN 50</t>
  </si>
  <si>
    <t>-1432046101</t>
  </si>
  <si>
    <t>72598012R</t>
  </si>
  <si>
    <t>Dvířka 15/30</t>
  </si>
  <si>
    <t>-704825076</t>
  </si>
  <si>
    <t>998725102</t>
  </si>
  <si>
    <t>Přesun hmot tonážní pro zařizovací předměty v objektech v přes 6 do 12 m</t>
  </si>
  <si>
    <t>-1325544598</t>
  </si>
  <si>
    <t>Přesun hmot pro zařizovací předměty stanovený z hmotnosti přesunovaného materiálu vodorovná dopravní vzdálenost do 50 m v objektech výšky přes 6 do 12 m</t>
  </si>
  <si>
    <t>https://podminky.urs.cz/item/CS_URS_2023_02/998725102</t>
  </si>
  <si>
    <t>998725181</t>
  </si>
  <si>
    <t>Příplatek k přesunu hmot tonážní 725 prováděný bez použití mechanizace</t>
  </si>
  <si>
    <t>789200575</t>
  </si>
  <si>
    <t>Přesun hmot pro zařizovací předměty stanovený z hmotnosti přesunovaného materiálu Příplatek k cenám za přesun prováděný bez použití mechanizace pro jakoukoliv výšku objektu</t>
  </si>
  <si>
    <t>https://podminky.urs.cz/item/CS_URS_2023_02/998725181</t>
  </si>
  <si>
    <t>726</t>
  </si>
  <si>
    <t>Zdravotechnika - předstěnové instalace</t>
  </si>
  <si>
    <t>72613101R</t>
  </si>
  <si>
    <t>Instalační předstěna pro výlevky do lehkých stěn s kovovou kcí</t>
  </si>
  <si>
    <t>-1315222758</t>
  </si>
  <si>
    <t>Předstěnové instalační systémy do lehkých stěn s kovovou konstrukcí pro výlevky</t>
  </si>
  <si>
    <t>726131041</t>
  </si>
  <si>
    <t>Instalační předstěna pro klozet závěsný v 1120 mm s ovládáním zepředu do lehkých stěn s kovovou kcí</t>
  </si>
  <si>
    <t>1861061104</t>
  </si>
  <si>
    <t>Předstěnové instalační systémy do lehkých stěn s kovovou konstrukcí pro závěsné klozety ovládání zepředu, stavební výšky 1120 mm</t>
  </si>
  <si>
    <t>https://podminky.urs.cz/item/CS_URS_2023_02/726131041</t>
  </si>
  <si>
    <t>726131043</t>
  </si>
  <si>
    <t>Instalační předstěna pro klozet závěsný v 1120 mm s ovládáním zepředu pro postižené do stěn s kov kcí</t>
  </si>
  <si>
    <t>-633292468</t>
  </si>
  <si>
    <t>Předstěnové instalační systémy do lehkých stěn s kovovou konstrukcí pro závěsné klozety ovládání zepředu, stavební výšky 1120 mm pro tělesně postižené</t>
  </si>
  <si>
    <t>https://podminky.urs.cz/item/CS_URS_2023_02/726131043</t>
  </si>
  <si>
    <t>726191001</t>
  </si>
  <si>
    <t>Zvukoizolační souprava pro klozet a bidet</t>
  </si>
  <si>
    <t>-197517252</t>
  </si>
  <si>
    <t>Ostatní příslušenství instalačních systémů zvukoizolační souprava pro WC a bidet</t>
  </si>
  <si>
    <t>https://podminky.urs.cz/item/CS_URS_2023_02/726191001</t>
  </si>
  <si>
    <t>726191002</t>
  </si>
  <si>
    <t>Souprava pro předstěnovou montáž</t>
  </si>
  <si>
    <t>1575376444</t>
  </si>
  <si>
    <t>Ostatní příslušenství instalačních systémů souprava pro předstěnovou montáž</t>
  </si>
  <si>
    <t>https://podminky.urs.cz/item/CS_URS_2023_02/726191002</t>
  </si>
  <si>
    <t>998726112</t>
  </si>
  <si>
    <t>Přesun hmot tonážní pro instalační prefabrikáty v objektech v přes 6 do 12 m</t>
  </si>
  <si>
    <t>-1373950122</t>
  </si>
  <si>
    <t>Přesun hmot pro instalační prefabrikáty stanovený z hmotnosti přesunovaného materiálu vodorovná dopravní vzdálenost do 50 m v objektech výšky přes 6 m do 12 m</t>
  </si>
  <si>
    <t>https://podminky.urs.cz/item/CS_URS_2023_02/998726112</t>
  </si>
  <si>
    <t>998726181</t>
  </si>
  <si>
    <t>Příplatek k přesunu hmot tonážní 726 prováděný bez použití mechanizace</t>
  </si>
  <si>
    <t>-676112624</t>
  </si>
  <si>
    <t>Přesun hmot pro instalační prefabrikáty stanovený z hmotnosti přesunovaného materiálu Příplatek k cenám za přesun prováděný bez použití mechanizace pro jakoukoliv výšku objektu</t>
  </si>
  <si>
    <t>https://podminky.urs.cz/item/CS_URS_2023_02/998726181</t>
  </si>
  <si>
    <t>HZS</t>
  </si>
  <si>
    <t>Hodinové zúčtovací sazby</t>
  </si>
  <si>
    <t>HZS2491</t>
  </si>
  <si>
    <t>Hodinová zúčtovací sazba dělník zednických výpomocí</t>
  </si>
  <si>
    <t>hod</t>
  </si>
  <si>
    <t>512</t>
  </si>
  <si>
    <t>2334276</t>
  </si>
  <si>
    <t>Hodinové zúčtovací sazby profesí PSV zednické výpomoci a pomocné práce PSV dělník zednických výpomocí</t>
  </si>
  <si>
    <t>https://podminky.urs.cz/item/CS_URS_2023_02/HZS2491</t>
  </si>
  <si>
    <t>rýhy, prostupy, začištění atd.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</si>
  <si>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</si>
  <si>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</si>
  <si>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</si>
  <si>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</si>
  <si>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-1847449525</t>
  </si>
  <si>
    <t>2116904617</t>
  </si>
  <si>
    <t>-679640554</t>
  </si>
  <si>
    <t>0,071*29</t>
  </si>
  <si>
    <t>-2013719857</t>
  </si>
  <si>
    <t>1229186458</t>
  </si>
  <si>
    <t>733</t>
  </si>
  <si>
    <t>Ústřední vytápění - rozvodné potrubí</t>
  </si>
  <si>
    <t>733191925</t>
  </si>
  <si>
    <t>Navaření odbočky na potrubí ocelové závitové DN 25</t>
  </si>
  <si>
    <t>501565403</t>
  </si>
  <si>
    <t>Opravy rozvodů potrubí z trubek ocelových závitových normálních i zesílených navaření odbočky na stávající potrubí, odbočka DN 25</t>
  </si>
  <si>
    <t>https://podminky.urs.cz/item/CS_URS_2023_02/733191925</t>
  </si>
  <si>
    <t>31942575R</t>
  </si>
  <si>
    <t>přechod Cu vnější lisovací 22x1"</t>
  </si>
  <si>
    <t>443190129</t>
  </si>
  <si>
    <t>733223103</t>
  </si>
  <si>
    <t>Potrubí měděné tvrdé spojované měkkým pájením D 18x1 mm</t>
  </si>
  <si>
    <t>-1606179541</t>
  </si>
  <si>
    <t>Potrubí z trubek měděných tvrdých spojovaných měkkým pájením Ø 18/1</t>
  </si>
  <si>
    <t>https://podminky.urs.cz/item/CS_URS_2023_02/733223103</t>
  </si>
  <si>
    <t>733223104</t>
  </si>
  <si>
    <t>Potrubí měděné tvrdé spojované měkkým pájením D 22x1 mm</t>
  </si>
  <si>
    <t>-2023972738</t>
  </si>
  <si>
    <t>Potrubí z trubek měděných tvrdých spojovaných měkkým pájením Ø 22/1</t>
  </si>
  <si>
    <t>https://podminky.urs.cz/item/CS_URS_2023_02/733223104</t>
  </si>
  <si>
    <t>55128140R</t>
  </si>
  <si>
    <t>tvarovka T-kus Cu pro vnitřní pájení 22x18x22</t>
  </si>
  <si>
    <t>462090729</t>
  </si>
  <si>
    <t>733291101</t>
  </si>
  <si>
    <t>Zkouška těsnosti potrubí měděné D do 35x1,5</t>
  </si>
  <si>
    <t>-705344628</t>
  </si>
  <si>
    <t>Zkoušky těsnosti potrubí z trubek měděných Ø do 35/1,5</t>
  </si>
  <si>
    <t>https://podminky.urs.cz/item/CS_URS_2023_02/733291101</t>
  </si>
  <si>
    <t>733391101</t>
  </si>
  <si>
    <t>Zkouška těsnosti potrubí plastové D do 32x3,0</t>
  </si>
  <si>
    <t>-128607686</t>
  </si>
  <si>
    <t>Zkoušky těsnosti potrubí z trubek plastových Ø do 32/3,0</t>
  </si>
  <si>
    <t>https://podminky.urs.cz/item/CS_URS_2023_02/733391101</t>
  </si>
  <si>
    <t>podlahové vytápění</t>
  </si>
  <si>
    <t>733811231</t>
  </si>
  <si>
    <t>Ochrana potrubí ústředního vytápění termoizolačními trubicemi z PE tl přes 9 do 13 mm DN do 22 mm</t>
  </si>
  <si>
    <t>-1991700964</t>
  </si>
  <si>
    <t>Ochrana potrubí termoizolačními trubicemi z pěnového polyetylenu PE přilepenými v příčných a podélných spojích, tloušťky izolace přes 9 do 13 mm, vnitřního průměru izolace DN do 22 mm</t>
  </si>
  <si>
    <t>https://podminky.urs.cz/item/CS_URS_2023_02/733811231</t>
  </si>
  <si>
    <t>998733102</t>
  </si>
  <si>
    <t>Přesun hmot tonážní pro rozvody potrubí v objektech v přes 6 do 12 m</t>
  </si>
  <si>
    <t>1538766177</t>
  </si>
  <si>
    <t>Přesun hmot pro rozvody potrubí stanovený z hmotnosti přesunovaného materiálu vodorovná dopravní vzdálenost do 50 m v objektech výšky přes 6 do 12 m</t>
  </si>
  <si>
    <t>https://podminky.urs.cz/item/CS_URS_2023_02/998733102</t>
  </si>
  <si>
    <t>998733181</t>
  </si>
  <si>
    <t>Příplatek k přesunu hmot tonážní 733 prováděný bez použití mechanizace</t>
  </si>
  <si>
    <t>1782553249</t>
  </si>
  <si>
    <t>Přesun hmot pro rozvody potrubí stanovený z hmotnosti přesunovaného materiálu Příplatek k cenám za přesun prováděný bez použití mechanizace pro jakoukoliv výšku objektu</t>
  </si>
  <si>
    <t>https://podminky.urs.cz/item/CS_URS_2023_02/998733181</t>
  </si>
  <si>
    <t>734</t>
  </si>
  <si>
    <t>Ústřední vytápění - armatury</t>
  </si>
  <si>
    <t>734209114</t>
  </si>
  <si>
    <t>Montáž armatury závitové s dvěma závity G 3/4</t>
  </si>
  <si>
    <t>612513881</t>
  </si>
  <si>
    <t>Montáž závitových armatur se 2 závity G 3/4 (DN 20)</t>
  </si>
  <si>
    <t>https://podminky.urs.cz/item/CS_URS_2023_02/734209114</t>
  </si>
  <si>
    <t>19761101R</t>
  </si>
  <si>
    <t>kus přechodový mosazný pro rozvod vody a topení 18 x R3/4" vnitřní</t>
  </si>
  <si>
    <t>414525064</t>
  </si>
  <si>
    <t>998734102</t>
  </si>
  <si>
    <t>Přesun hmot tonážní pro armatury v objektech v přes 6 do 12 m</t>
  </si>
  <si>
    <t>-1101390620</t>
  </si>
  <si>
    <t>Přesun hmot pro armatury stanovený z hmotnosti přesunovaného materiálu vodorovná dopravní vzdálenost do 50 m v objektech výšky přes 6 do 12 m</t>
  </si>
  <si>
    <t>https://podminky.urs.cz/item/CS_URS_2023_02/998734102</t>
  </si>
  <si>
    <t>998734181</t>
  </si>
  <si>
    <t>Příplatek k přesunu hmot tonážní 734 prováděný bez použití mechanizace</t>
  </si>
  <si>
    <t>1520499548</t>
  </si>
  <si>
    <t>Přesun hmot pro armatury stanovený z hmotnosti přesunovaného materiálu Příplatek k cenám za přesun prováděný bez použití mechanizace pro jakoukoliv výšku objektu</t>
  </si>
  <si>
    <t>https://podminky.urs.cz/item/CS_URS_2023_02/998734181</t>
  </si>
  <si>
    <t>735</t>
  </si>
  <si>
    <t>Ústřední vytápění - otopná tělesa</t>
  </si>
  <si>
    <t>735111810</t>
  </si>
  <si>
    <t>Demontáž otopného tělesa litinového článkového</t>
  </si>
  <si>
    <t>354103290</t>
  </si>
  <si>
    <t>Demontáž otopných těles litinových článkových</t>
  </si>
  <si>
    <t>https://podminky.urs.cz/item/CS_URS_2023_02/735111810</t>
  </si>
  <si>
    <t>735511010</t>
  </si>
  <si>
    <t>Podlahové vytápění - rozvodné potrubí polyethylen PE-Xa 17x2,0 mm pro systémovou desku rozteč 150 mm</t>
  </si>
  <si>
    <t>1311793064</t>
  </si>
  <si>
    <t>Trubkové teplovodní podlahové vytápění rozvod v systémové desce potrubí polyethylen PE-Xa rozvodné potrubí 17x2 mm, rozteč 150 mm</t>
  </si>
  <si>
    <t>https://podminky.urs.cz/item/CS_URS_2023_02/735511010</t>
  </si>
  <si>
    <t>28616478</t>
  </si>
  <si>
    <t>oblouk fixační pro topení a pitnou vodu 90° 20mm</t>
  </si>
  <si>
    <t>535336468</t>
  </si>
  <si>
    <t>28655010</t>
  </si>
  <si>
    <t>šroubení svěrné připojovací se závitem EK 3/4" na potrubí 17x2mm</t>
  </si>
  <si>
    <t>-1397808418</t>
  </si>
  <si>
    <t>31452207R</t>
  </si>
  <si>
    <t>omezovač vratné vody podomítkový s termostatickým ventilem</t>
  </si>
  <si>
    <t>-61862760</t>
  </si>
  <si>
    <t>735511008</t>
  </si>
  <si>
    <t>Podlahové vytápění - systémová deska s kombinovanou tepelnou a kročejovou izolací celkové výšky 50 až 53 mm</t>
  </si>
  <si>
    <t>1570508615</t>
  </si>
  <si>
    <t>Trubkové teplovodní podlahové vytápění rozvod v systémové desce systémová deska s tepelnou izolací, výšky 50 až 53 mm</t>
  </si>
  <si>
    <t>https://podminky.urs.cz/item/CS_URS_2023_02/735511008</t>
  </si>
  <si>
    <t>735511062</t>
  </si>
  <si>
    <t>Podlahové vytápění - obvodový dilatační pás samolepící s folií</t>
  </si>
  <si>
    <t>-659485725</t>
  </si>
  <si>
    <t>Trubkové teplovodní podlahové vytápění doplňkové prvky okrajový izolační pruh</t>
  </si>
  <si>
    <t>https://podminky.urs.cz/item/CS_URS_2023_02/735511062</t>
  </si>
  <si>
    <t>735511063</t>
  </si>
  <si>
    <t>Podlahové vytápění - ochranná trubka potrubí podlahového topení</t>
  </si>
  <si>
    <t>689091501</t>
  </si>
  <si>
    <t>Trubkové teplovodní podlahové vytápění doplňkové prvky ochranná trubka</t>
  </si>
  <si>
    <t>https://podminky.urs.cz/item/CS_URS_2023_02/735511063</t>
  </si>
  <si>
    <t>998735102</t>
  </si>
  <si>
    <t>Přesun hmot tonážní pro otopná tělesa v objektech v přes 6 do 12 m</t>
  </si>
  <si>
    <t>1124627378</t>
  </si>
  <si>
    <t>Přesun hmot pro otopná tělesa stanovený z hmotnosti přesunovaného materiálu vodorovná dopravní vzdálenost do 50 m v objektech výšky přes 6 do 12 m</t>
  </si>
  <si>
    <t>https://podminky.urs.cz/item/CS_URS_2023_02/998735102</t>
  </si>
  <si>
    <t>998735181</t>
  </si>
  <si>
    <t>Příplatek k přesunu hmot tonážní 735 prováděný bez použití mechanizace</t>
  </si>
  <si>
    <t>752043291</t>
  </si>
  <si>
    <t>Přesun hmot pro otopná tělesa stanovený z hmotnosti přesunovaného materiálu Příplatek k cenám za přesun prováděný bez použití mechanizace pro jakoukoliv výšku objektu</t>
  </si>
  <si>
    <t>https://podminky.urs.cz/item/CS_URS_2023_02/998735181</t>
  </si>
  <si>
    <t>1102772586</t>
  </si>
  <si>
    <t>04 - Vzduchotechnika</t>
  </si>
  <si>
    <t xml:space="preserve">    751 - Vzduchotechnika</t>
  </si>
  <si>
    <t>751</t>
  </si>
  <si>
    <t>751122011</t>
  </si>
  <si>
    <t>Montáž ventilátoru radiálního nízkotlakého nástěnného základního D do 100 mm</t>
  </si>
  <si>
    <t>-1938150570</t>
  </si>
  <si>
    <t>Montáž ventilátoru radiálního nízkotlakého nástěnného základního, průměru do 100 mm</t>
  </si>
  <si>
    <t>https://podminky.urs.cz/item/CS_URS_2023_02/751122011</t>
  </si>
  <si>
    <t>54233103R</t>
  </si>
  <si>
    <t>ventilátor radiální nástěnný IP44 s filtrem, základní tříotáčkové provedení D 100mm</t>
  </si>
  <si>
    <t>-1878964284</t>
  </si>
  <si>
    <t>751122092</t>
  </si>
  <si>
    <t>Montáž ventilátoru radiálního nízkotlakého potrubního základního do kruhového potrubí D přes 100 do 200 mm</t>
  </si>
  <si>
    <t>326490511</t>
  </si>
  <si>
    <t>Montáž ventilátoru radiálního nízkotlakého potrubního základního do kruhového potrubí, průměru přes 100 do 200 mm</t>
  </si>
  <si>
    <t>https://podminky.urs.cz/item/CS_URS_2023_02/751122092</t>
  </si>
  <si>
    <t>42914516</t>
  </si>
  <si>
    <t>ventilátor radiální potrubní úsporný ocelový IP44 výkon 65-105W D 125mm</t>
  </si>
  <si>
    <t>-1541591625</t>
  </si>
  <si>
    <t>42917521</t>
  </si>
  <si>
    <t>spona rychloupínací D 125mm</t>
  </si>
  <si>
    <t>2025693527</t>
  </si>
  <si>
    <t>54233101R</t>
  </si>
  <si>
    <t>D+M univerzální spínač doběhový nastavitelný</t>
  </si>
  <si>
    <t>1766119307</t>
  </si>
  <si>
    <t>751322011</t>
  </si>
  <si>
    <t>Montáž talířového ventilu D do 100 mm</t>
  </si>
  <si>
    <t>-1542967491</t>
  </si>
  <si>
    <t>Montáž talířových ventilů, anemostatů, dýz talířového ventilu, průměru do 100 mm</t>
  </si>
  <si>
    <t>https://podminky.urs.cz/item/CS_URS_2023_02/751322011</t>
  </si>
  <si>
    <t>42972201</t>
  </si>
  <si>
    <t>ventil talířový pro přívod a odvod vzduchu plastový D 100mm</t>
  </si>
  <si>
    <t>1053466248</t>
  </si>
  <si>
    <t>751322012</t>
  </si>
  <si>
    <t>Montáž talířového ventilu D přes 100 do 200 mm</t>
  </si>
  <si>
    <t>1961020184</t>
  </si>
  <si>
    <t>Montáž talířových ventilů, anemostatů, dýz talířového ventilu, průměru přes 100 do 200 mm</t>
  </si>
  <si>
    <t>https://podminky.urs.cz/item/CS_URS_2023_02/751322012</t>
  </si>
  <si>
    <t>42972202</t>
  </si>
  <si>
    <t>ventil talířový pro přívod a odvod vzduchu plastový D 125mm</t>
  </si>
  <si>
    <t>-2082581576</t>
  </si>
  <si>
    <t>751344112</t>
  </si>
  <si>
    <t>Montáž tlumiče hluku pro kruhové potrubí D přes 100 do 200 mm</t>
  </si>
  <si>
    <t>567454721</t>
  </si>
  <si>
    <t>Montáž tlumičů hluku pro kruhové potrubí, průměru přes 100 do 200 mm</t>
  </si>
  <si>
    <t>https://podminky.urs.cz/item/CS_URS_2023_02/751344112</t>
  </si>
  <si>
    <t>42976105</t>
  </si>
  <si>
    <t>tlumič hluku ohebný s gumovým těsněním PP-Al izolace 25mm D 160mm, l=1000mm</t>
  </si>
  <si>
    <t>111888786</t>
  </si>
  <si>
    <t>751398041</t>
  </si>
  <si>
    <t>Montáž protidešťové žaluzie nebo žaluziové klapky na kruhové potrubí D do 300 mm</t>
  </si>
  <si>
    <t>-1198972988</t>
  </si>
  <si>
    <t>Montáž ostatních zařízení protidešťové žaluzie nebo žaluziové klapky na kruhové potrubí, průměru do 300 mm</t>
  </si>
  <si>
    <t>https://podminky.urs.cz/item/CS_URS_2023_02/751398041</t>
  </si>
  <si>
    <t>42972901R</t>
  </si>
  <si>
    <t>žaluziová plastová samotížná klapka pro potrubí D 160mm šedá</t>
  </si>
  <si>
    <t>1206185931</t>
  </si>
  <si>
    <t>751510041</t>
  </si>
  <si>
    <t>Vzduchotechnické potrubí z pozinkovaného plechu kruhové spirálně vinutá trouba bez příruby D do 100 mm</t>
  </si>
  <si>
    <t>976662372</t>
  </si>
  <si>
    <t>Vzduchotechnické potrubí z pozinkovaného plechu kruhové, trouba spirálně vinutá bez příruby, průměru do 100 mm</t>
  </si>
  <si>
    <t>https://podminky.urs.cz/item/CS_URS_2023_02/751510041</t>
  </si>
  <si>
    <t>751510042</t>
  </si>
  <si>
    <t>Vzduchotechnické potrubí z pozinkovaného plechu kruhové spirálně vinutá trouba bez příruby D přes 100 do 200 mm</t>
  </si>
  <si>
    <t>52613516</t>
  </si>
  <si>
    <t>Vzduchotechnické potrubí z pozinkovaného plechu kruhové, trouba spirálně vinutá bez příruby, průměru přes 100 do 200 mm</t>
  </si>
  <si>
    <t>https://podminky.urs.cz/item/CS_URS_2023_02/751510042</t>
  </si>
  <si>
    <t>"DN 125" 4</t>
  </si>
  <si>
    <t>"DN 160" 1</t>
  </si>
  <si>
    <t>751514679</t>
  </si>
  <si>
    <t>Montáž škrtící klapky nebo zpětné klapky do plechového potrubí kruhové bez příruby D přes 100 do 200 mm</t>
  </si>
  <si>
    <t>1273142512</t>
  </si>
  <si>
    <t>Montáž škrtící klapky nebo zpětné klapky do plechového potrubí kruhové bez příruby, průměru přes 100 do 200 mm</t>
  </si>
  <si>
    <t>https://podminky.urs.cz/item/CS_URS_2023_02/751514679</t>
  </si>
  <si>
    <t>42971022</t>
  </si>
  <si>
    <t>klapka kruhová zpětná Pz D 160mm</t>
  </si>
  <si>
    <t>-1109762437</t>
  </si>
  <si>
    <t>751537071</t>
  </si>
  <si>
    <t>Montáž potrubí kruhového ohebného neizolovaného z Al folie D do 100 mm</t>
  </si>
  <si>
    <t>-1943872911</t>
  </si>
  <si>
    <t>Montáž potrubí ohebného kruhového neizolovaného z Al folie, průměru do 100 mm</t>
  </si>
  <si>
    <t>https://podminky.urs.cz/item/CS_URS_2023_02/751537071</t>
  </si>
  <si>
    <t>42981795</t>
  </si>
  <si>
    <t>hadice ohebná neizolovaná z Al folie s vícenásobným zámkem D 100mm</t>
  </si>
  <si>
    <t>1809556121</t>
  </si>
  <si>
    <t>2*1,2 'Přepočtené koeficientem množství</t>
  </si>
  <si>
    <t>751537072</t>
  </si>
  <si>
    <t>Montáž potrubí kruhového ohebného neizolovaného z Al folie D přes 100 do 200 mm</t>
  </si>
  <si>
    <t>999602139</t>
  </si>
  <si>
    <t>Montáž potrubí ohebného kruhového neizolovaného z Al folie, průměru přes 100 do 200 mm</t>
  </si>
  <si>
    <t>https://podminky.urs.cz/item/CS_URS_2023_02/751537072</t>
  </si>
  <si>
    <t>42981796</t>
  </si>
  <si>
    <t>hadice ohebná neizolovaná z Al folie s vícenásobným zámkem D 125mm</t>
  </si>
  <si>
    <t>475382610</t>
  </si>
  <si>
    <t>1*1,2 'Přepočtené koeficientem množství</t>
  </si>
  <si>
    <t>75157203R</t>
  </si>
  <si>
    <t>Dodávka a montáž montážního, spojovacího a pomocného materiálu</t>
  </si>
  <si>
    <t>-1029975300</t>
  </si>
  <si>
    <t>Závěs kruhového potrubí na montovanou konstrukci z nosníku, kotvenou do betonu průměru potrubí přes 100 do 200 mm</t>
  </si>
  <si>
    <t>šrouby, matice, podložky, závěsy, závitové tyče, ocelové hmoždinky, pomocné konstrukce, samolepicí pásky, těsnící materiál</t>
  </si>
  <si>
    <t>75169111R</t>
  </si>
  <si>
    <t>Zaregulování a spuštění systému vzduchotechnického zařízení, provozní zkoušky</t>
  </si>
  <si>
    <t>278557542</t>
  </si>
  <si>
    <t>998751101</t>
  </si>
  <si>
    <t>Přesun hmot tonážní pro vzduchotechniku v objektech výšky do 12 m</t>
  </si>
  <si>
    <t>-522862334</t>
  </si>
  <si>
    <t>Přesun hmot pro vzduchotechniku stanovený z hmotnosti přesunovaného materiálu vodorovná dopravní vzdálenost do 100 m v objektech výšky do 12 m</t>
  </si>
  <si>
    <t>https://podminky.urs.cz/item/CS_URS_2023_02/998751101</t>
  </si>
  <si>
    <t>998751181</t>
  </si>
  <si>
    <t>Příplatek k přesunu hmot tonážní 751 prováděný bez použití mechanizace pro jakoukoliv výšku objektu</t>
  </si>
  <si>
    <t>-731035054</t>
  </si>
  <si>
    <t>Přesun hmot pro vzduchotechniku stanovený z hmotnosti přesunovaného materiálu Příplatek k cenám za přesun prováděný bez použití mechanizace pro jakoukoliv výšku objektu</t>
  </si>
  <si>
    <t>https://podminky.urs.cz/item/CS_URS_2023_02/998751181</t>
  </si>
  <si>
    <t>05 - Elektroinstalace</t>
  </si>
  <si>
    <t xml:space="preserve">    741 - Elektroinstalace - silnoproud</t>
  </si>
  <si>
    <t>M - Práce a dodávky M</t>
  </si>
  <si>
    <t xml:space="preserve">    46-M - Zemní práce při extr.mont.pracích</t>
  </si>
  <si>
    <t>741</t>
  </si>
  <si>
    <t>Elektroinstalace - silnoproud</t>
  </si>
  <si>
    <t>74111180R</t>
  </si>
  <si>
    <t>Demontáž stávající elektroinstalace v řešených prostorách</t>
  </si>
  <si>
    <t>-1688045537</t>
  </si>
  <si>
    <t>741112001</t>
  </si>
  <si>
    <t>Montáž krabice zapuštěná plastová kruhová</t>
  </si>
  <si>
    <t>931984982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</si>
  <si>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</si>
  <si>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https://podminky.urs.cz/item/CS_URS_2023_02/741112001</t>
  </si>
  <si>
    <t>34571457</t>
  </si>
  <si>
    <t>krabice pod omítku PVC odbočná kruhová D 70mm s víčkem</t>
  </si>
  <si>
    <t>-1778608210</t>
  </si>
  <si>
    <t>741112061</t>
  </si>
  <si>
    <t>Montáž krabice přístrojová zapuštěná plastová kruhová</t>
  </si>
  <si>
    <t>1232648395</t>
  </si>
  <si>
    <t>Montáž krabic elektroinstalačních bez napojení na trubky a lišty, demontáže a montáže víčka a přístroje přístrojových zapuštěných plastových kruhových</t>
  </si>
  <si>
    <t>https://podminky.urs.cz/item/CS_URS_2023_02/741112061</t>
  </si>
  <si>
    <t>34571450</t>
  </si>
  <si>
    <t>krabice pod omítku PVC přístrojová kruhová D 70mm</t>
  </si>
  <si>
    <t>1085934836</t>
  </si>
  <si>
    <t>74111220R</t>
  </si>
  <si>
    <t>Montáž krabice pancéřová protahovací plastová 95x95 mm</t>
  </si>
  <si>
    <t>-885587455</t>
  </si>
  <si>
    <t>Montáž krabic pancéřových bez napojení na trubky a lišty a demontáže a montáže víčka protahovacích nebo odbočných plastových čtyřhranných, vel. 95x95 mm</t>
  </si>
  <si>
    <t>34571483R</t>
  </si>
  <si>
    <t>krabice v uzavřeném provedení PVC s krytím IP 54 čtvercová 95x95x50mm</t>
  </si>
  <si>
    <t>16568268</t>
  </si>
  <si>
    <t>34562696</t>
  </si>
  <si>
    <t>svorkovnice krabicová bezšroubová jednopólová pro 5 vodičů 0,5-2,5mm2, 400V 24A</t>
  </si>
  <si>
    <t>77186153</t>
  </si>
  <si>
    <t>741120001</t>
  </si>
  <si>
    <t>Montáž vodič Cu izolovaný plný a laněný žíla 0,35-6 mm2 pod omítku (např. CY)</t>
  </si>
  <si>
    <t>1413792428</t>
  </si>
  <si>
    <t>Montáž vodičů izolovaných měděných bez ukončení uložených pod omítku plných a laněných (např. CY), průřezu žíly 0,35 až 6 mm2</t>
  </si>
  <si>
    <t>https://podminky.urs.cz/item/CS_URS_2023_02/741120001</t>
  </si>
  <si>
    <t>34140826</t>
  </si>
  <si>
    <t>vodič propojovací jádro Cu plné izolace PVC 450/750V (H07V-U) 1x6mm2</t>
  </si>
  <si>
    <t>-600706915</t>
  </si>
  <si>
    <t>20*1,15 'Přepočtené koeficientem množství</t>
  </si>
  <si>
    <t>741122011</t>
  </si>
  <si>
    <t>Montáž kabel Cu bez ukončení uložený pod omítku plný kulatý 2x1,5 až 2,5 mm2 (např. CYKY)</t>
  </si>
  <si>
    <t>1977947430</t>
  </si>
  <si>
    <t>Montáž kabelů měděných bez ukončení uložených pod omítku plných kulatých (např. CYKY), počtu a průřezu žil 2x1,5 až 2,5 mm2</t>
  </si>
  <si>
    <t>https://podminky.urs.cz/item/CS_URS_2023_02/741122011</t>
  </si>
  <si>
    <t>34111005</t>
  </si>
  <si>
    <t>kabel instalační jádro Cu plné izolace PVC plášť PVC 450/750V (CYKY) 2x1,5mm2</t>
  </si>
  <si>
    <t>1809229118</t>
  </si>
  <si>
    <t>40*1,15 'Přepočtené koeficientem množství</t>
  </si>
  <si>
    <t>741122015</t>
  </si>
  <si>
    <t>Montáž kabel Cu bez ukončení uložený pod omítku plný kulatý 3x1,5 mm2 (např. CYKY)</t>
  </si>
  <si>
    <t>485298060</t>
  </si>
  <si>
    <t>Montáž kabelů měděných bez ukončení uložených pod omítku plných kulatých (např. CYKY), počtu a průřezu žil 3x1,5 mm2</t>
  </si>
  <si>
    <t>https://podminky.urs.cz/item/CS_URS_2023_02/741122015</t>
  </si>
  <si>
    <t>"CYKY-J" 100</t>
  </si>
  <si>
    <t>"CYKY-O" 5</t>
  </si>
  <si>
    <t>34111030</t>
  </si>
  <si>
    <t>kabel instalační jádro Cu plné izolace PVC plášť PVC 450/750V (CYKY) 3x1,5mm2</t>
  </si>
  <si>
    <t>1858466984</t>
  </si>
  <si>
    <t>105*1,15 'Přepočtené koeficientem množství</t>
  </si>
  <si>
    <t>741122016</t>
  </si>
  <si>
    <t>Montáž kabel Cu bez ukončení uložený pod omítku plný kulatý 3x2,5 až 6 mm2 (např. CYKY)</t>
  </si>
  <si>
    <t>37168411</t>
  </si>
  <si>
    <t>Montáž kabelů měděných bez ukončení uložených pod omítku plných kulatých (např. CYKY), počtu a průřezu žil 3x2,5 až 6 mm2</t>
  </si>
  <si>
    <t>https://podminky.urs.cz/item/CS_URS_2023_02/741122016</t>
  </si>
  <si>
    <t>34111036</t>
  </si>
  <si>
    <t>kabel instalační jádro Cu plné izolace PVC plášť PVC 450/750V (CYKY) 3x2,5mm2</t>
  </si>
  <si>
    <t>1494313519</t>
  </si>
  <si>
    <t>30*1,15 'Přepočtené koeficientem množství</t>
  </si>
  <si>
    <t>741122621</t>
  </si>
  <si>
    <t>Montáž kabel Cu plný kulatý žíla 4x1,5 až 4 mm2 uložený pevně (např. CYKY)</t>
  </si>
  <si>
    <t>861956472</t>
  </si>
  <si>
    <t>Montáž kabelů měděných bez ukončení uložených pevně plných kulatých nebo bezhalogenových (např. CYKY) počtu a průřezu žil 4x1,5 až 4 mm2</t>
  </si>
  <si>
    <t>https://podminky.urs.cz/item/CS_URS_2023_02/741122621</t>
  </si>
  <si>
    <t>34111060</t>
  </si>
  <si>
    <t>kabel instalační jádro Cu plné izolace PVC plášť PVC 450/750V (CYKY) 4x1,5mm2</t>
  </si>
  <si>
    <t>-2095062290</t>
  </si>
  <si>
    <t>741310101</t>
  </si>
  <si>
    <t>Montáž spínač (polo)zapuštěný bezšroubové připojení 1-jednopólový se zapojením vodičů</t>
  </si>
  <si>
    <t>-1646894557</t>
  </si>
  <si>
    <t>Montáž spínačů jedno nebo dvoupólových polozapuštěných nebo zapuštěných se zapojením vodičů bezšroubové připojení spínačů, řazení 1-jednopólových</t>
  </si>
  <si>
    <t>https://podminky.urs.cz/item/CS_URS_2023_02/741310101</t>
  </si>
  <si>
    <t>34539010</t>
  </si>
  <si>
    <t>přístroj spínače jednopólového, řazení 1, 1So bezšroubové svorky</t>
  </si>
  <si>
    <t>-1470092115</t>
  </si>
  <si>
    <t>34539049</t>
  </si>
  <si>
    <t>kryt spínače jednoduchý</t>
  </si>
  <si>
    <t>666466653</t>
  </si>
  <si>
    <t>34539059</t>
  </si>
  <si>
    <t>rámeček jednonásobný</t>
  </si>
  <si>
    <t>430011919</t>
  </si>
  <si>
    <t>741313011</t>
  </si>
  <si>
    <t>Montáž zásuvka chráněná bezšroubové připojení v krabici 2P+PE prostředí základní, vlhké se zapojením vodičů</t>
  </si>
  <si>
    <t>1418040748</t>
  </si>
  <si>
    <t>Montáž zásuvek domovních se zapojením vodičů bezšroubové připojení chráněných v krabici 10/16 A, pro prostředí normální, provedení 2P + PE</t>
  </si>
  <si>
    <t>https://podminky.urs.cz/item/CS_URS_2023_02/741313011</t>
  </si>
  <si>
    <t>34555234</t>
  </si>
  <si>
    <t>zásuvka zápustná jednonásobná chráněná, s clonkami, s víčkem, IP44, bezšroubové svorky</t>
  </si>
  <si>
    <t>-454834575</t>
  </si>
  <si>
    <t>741321003</t>
  </si>
  <si>
    <t>Montáž proudových chráničů dvoupólových nn do 25 A ve skříni se zapojením vodičů</t>
  </si>
  <si>
    <t>-1160600404</t>
  </si>
  <si>
    <t>Montáž proudových chráničů se zapojením vodičů dvoupólových nn do 25 A ve skříni</t>
  </si>
  <si>
    <t>https://podminky.urs.cz/item/CS_URS_2023_02/741321003</t>
  </si>
  <si>
    <t>10001232R</t>
  </si>
  <si>
    <t>proudový chránič+jistič 2p/1+N 6kA 10A/30mA/B, typ AC</t>
  </si>
  <si>
    <t>-668305135</t>
  </si>
  <si>
    <t>10300324R</t>
  </si>
  <si>
    <t>proudový chránič+jistič 2p/1+N 6kA 16A/30mA/B, typ A</t>
  </si>
  <si>
    <t>603725951</t>
  </si>
  <si>
    <t>74133076R</t>
  </si>
  <si>
    <t>Montáž relé časové včetně zapojení do krabice</t>
  </si>
  <si>
    <t>-291517071</t>
  </si>
  <si>
    <t>Montáž relé časových včetně zapojení do krabice</t>
  </si>
  <si>
    <t>35826000R</t>
  </si>
  <si>
    <t>programovatelný doběhový spínač do krabice</t>
  </si>
  <si>
    <t>2137599170</t>
  </si>
  <si>
    <t>741372021</t>
  </si>
  <si>
    <t>Montáž svítidlo LED interiérové přisazené nástěnné hranaté nebo kruhové do 0,09 m2 se zapojením vodičů</t>
  </si>
  <si>
    <t>-622190741</t>
  </si>
  <si>
    <t>Montáž svítidel s integrovaným zdrojem LED se zapojením vodičů interiérových přisazených nástěnných hranatých nebo kruhových, plochy do 0,09 m2</t>
  </si>
  <si>
    <t>https://podminky.urs.cz/item/CS_URS_2023_02/741372021</t>
  </si>
  <si>
    <t>34835012R</t>
  </si>
  <si>
    <t>svítidlo LED nouzové přisazené baterie 1W/170lm/1hod, IP65 test.tlač. svítí při výpadku</t>
  </si>
  <si>
    <t>-404461374</t>
  </si>
  <si>
    <t>741372111</t>
  </si>
  <si>
    <t>Montáž svítidlo LED interiérové vestavné panelové hranaté nebo kruhové do 0,09 m2 se zapojením vodičů</t>
  </si>
  <si>
    <t>68428358</t>
  </si>
  <si>
    <t>Montáž svítidel s integrovaným zdrojem LED se zapojením vodičů interiérových vestavných stropních panelových hranatých nebo kruhových, plochy do 0,09 m2</t>
  </si>
  <si>
    <t>https://podminky.urs.cz/item/CS_URS_2023_02/741372111</t>
  </si>
  <si>
    <t>34825015R</t>
  </si>
  <si>
    <t>svítidlo vestavné stropní kruhové D 215mm 30W/3000lm/4000K, IP44</t>
  </si>
  <si>
    <t>-1469866122</t>
  </si>
  <si>
    <t>74176105R</t>
  </si>
  <si>
    <t>Montáž napájecího zdroje 1 fázového v krabici</t>
  </si>
  <si>
    <t>1789955749</t>
  </si>
  <si>
    <t>Montáž zdroj napájecí jednofázový v krabici</t>
  </si>
  <si>
    <t>35671226R</t>
  </si>
  <si>
    <t>zdroj pro senzor baterie 230V/24V DC, IP55 v krabici</t>
  </si>
  <si>
    <t>-1916169356</t>
  </si>
  <si>
    <t>741810001</t>
  </si>
  <si>
    <t>Celková prohlídka elektrického rozvodu a zařízení do 100 000,- Kč</t>
  </si>
  <si>
    <t>536525259</t>
  </si>
  <si>
    <t>Zkoušky a prohlídky elektrických rozvodů a zařízení celková prohlídka a vyhotovení revizní zprávy pro objem montážních prací do 100 tis. Kč</t>
  </si>
  <si>
    <t>https://podminky.urs.cz/item/CS_URS_2023_02/741810001</t>
  </si>
  <si>
    <t>Práce a dodávky M</t>
  </si>
  <si>
    <t>46-M</t>
  </si>
  <si>
    <t>Zemní práce při extr.mont.pracích</t>
  </si>
  <si>
    <t>468081311</t>
  </si>
  <si>
    <t>Vybourání otvorů pro elektroinstalace ve zdivu cihelném pl do 0,0225 m2 tl do 15 cm</t>
  </si>
  <si>
    <t>-1223660641</t>
  </si>
  <si>
    <t>Vybourání otvorů ve zdivu cihelném plochy do 0,0225 m2 a tloušťky do 15 cm</t>
  </si>
  <si>
    <t>https://podminky.urs.cz/item/CS_URS_2023_02/468081311</t>
  </si>
  <si>
    <t>468081312</t>
  </si>
  <si>
    <t>Vybourání otvorů pro elektroinstalace ve zdivu cihelném pl do 0,0225 m2 tl přes 15 do 30 cm</t>
  </si>
  <si>
    <t>-397742535</t>
  </si>
  <si>
    <t>Vybourání otvorů ve zdivu cihelném plochy do 0,0225 m2 a tloušťky přes 15 do 30 cm</t>
  </si>
  <si>
    <t>https://podminky.urs.cz/item/CS_URS_2023_02/468081312</t>
  </si>
  <si>
    <t>468101413</t>
  </si>
  <si>
    <t>Vysekání rýh pro montáž trubek a kabelů v cihelných zdech hl do 3 cm a š přes 5 do 7 cm</t>
  </si>
  <si>
    <t>1709648147</t>
  </si>
  <si>
    <t>Vysekání rýh pro montáž trubek a kabelů v cihelných zdech hloubky do 3 cm a šířky přes 5 do 7 cm</t>
  </si>
  <si>
    <t>https://podminky.urs.cz/item/CS_URS_2023_02/468101413</t>
  </si>
  <si>
    <t>469971111</t>
  </si>
  <si>
    <t>Svislá doprava suti a vybouraných hmot při elektromontážích za první podlaží</t>
  </si>
  <si>
    <t>-1634522618</t>
  </si>
  <si>
    <t>Odvoz suti a vybouraných hmot svislá doprava suti a vybouraných hmot za první podlaží</t>
  </si>
  <si>
    <t>https://podminky.urs.cz/item/CS_URS_2023_02/469971111</t>
  </si>
  <si>
    <t>469971121</t>
  </si>
  <si>
    <t>Příplatek ke svislé dopravě suti a vybouraných hmot při elektromontážích za každé další podlaží</t>
  </si>
  <si>
    <t>-2139889728</t>
  </si>
  <si>
    <t>Odvoz suti a vybouraných hmot svislá doprava suti a vybouraných hmot Příplatek k ceně za každé další podlaží</t>
  </si>
  <si>
    <t>https://podminky.urs.cz/item/CS_URS_2023_02/469971121</t>
  </si>
  <si>
    <t>0,224*2</t>
  </si>
  <si>
    <t>469972111</t>
  </si>
  <si>
    <t>Odvoz suti a vybouraných hmot při elektromontážích do 1 km</t>
  </si>
  <si>
    <t>969560505</t>
  </si>
  <si>
    <t>Odvoz suti a vybouraných hmot odvoz suti a vybouraných hmot do 1 km</t>
  </si>
  <si>
    <t>https://podminky.urs.cz/item/CS_URS_2023_02/469972111</t>
  </si>
  <si>
    <t>469972121</t>
  </si>
  <si>
    <t>Příplatek k odvozu suti a vybouraných hmot při elektromontážích za každý další 1 km</t>
  </si>
  <si>
    <t>-799249510</t>
  </si>
  <si>
    <t>Odvoz suti a vybouraných hmot odvoz suti a vybouraných hmot Příplatek k ceně za každý další i započatý 1 km</t>
  </si>
  <si>
    <t>https://podminky.urs.cz/item/CS_URS_2023_02/469972121</t>
  </si>
  <si>
    <t>0,224*19</t>
  </si>
  <si>
    <t>469973116</t>
  </si>
  <si>
    <t>-270826584</t>
  </si>
  <si>
    <t>Poplatek za uložení stavebního odpadu (skládkovné) na skládce směsného stavebního a demoličního zatříděného do Katalogu odpadů pod kódem 17 09 04</t>
  </si>
  <si>
    <t>https://podminky.urs.cz/item/CS_URS_2023_02/469973116</t>
  </si>
  <si>
    <t>06 -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</si>
  <si>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</si>
  <si>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</si>
  <si>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</si>
  <si>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</si>
  <si>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</si>
  <si>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</si>
  <si>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</si>
  <si>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</si>
  <si>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</si>
  <si>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</si>
  <si>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</si>
  <si>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</si>
  <si>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</si>
  <si>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-1532370778</t>
  </si>
  <si>
    <t>https://podminky.urs.cz/item/CS_URS_2023_02/030001000</t>
  </si>
  <si>
    <t>stavební buňka, mobilní WC</t>
  </si>
  <si>
    <t>VRN4</t>
  </si>
  <si>
    <t>Inženýrská činnost</t>
  </si>
  <si>
    <t>045203000</t>
  </si>
  <si>
    <t>Kompletační činnost</t>
  </si>
  <si>
    <t>-1783085858</t>
  </si>
  <si>
    <t>https://podminky.urs.cz/item/CS_URS_2023_02/045203000</t>
  </si>
  <si>
    <t>045303000</t>
  </si>
  <si>
    <t>Koordinační činnost</t>
  </si>
  <si>
    <t>677485951</t>
  </si>
  <si>
    <t>https://podminky.urs.cz/item/CS_URS_2023_02/045303000</t>
  </si>
  <si>
    <t>VRN6</t>
  </si>
  <si>
    <t>Územní vlivy</t>
  </si>
  <si>
    <t>065002000</t>
  </si>
  <si>
    <t>Mimostaveništní doprava materiálů</t>
  </si>
  <si>
    <t>850692697</t>
  </si>
  <si>
    <t>https://podminky.urs.cz/item/CS_URS_2023_02/065002000</t>
  </si>
  <si>
    <t>VRN7</t>
  </si>
  <si>
    <t>Provozní vlivy</t>
  </si>
  <si>
    <t>071103000</t>
  </si>
  <si>
    <t>Provoz investora</t>
  </si>
  <si>
    <t>429112806</t>
  </si>
  <si>
    <t>https://podminky.urs.cz/item/CS_URS_2023_02/071103000</t>
  </si>
  <si>
    <t>zřízení a následná demontáž provizorní stěny v chodbě proti prachu, hluku a pohybu osob</t>
  </si>
  <si>
    <t>montáž a demontáž lešení k oknu koupelny pro přesun materiálu</t>
  </si>
  <si>
    <t>montáž a demontáž ochrany okna</t>
  </si>
  <si>
    <t>VRN9</t>
  </si>
  <si>
    <t>Ostatní náklady</t>
  </si>
  <si>
    <t>094103000</t>
  </si>
  <si>
    <t>Náklady na plánované vyklizení objektu</t>
  </si>
  <si>
    <t>-272435981</t>
  </si>
  <si>
    <t>https://podminky.urs.cz/item/CS_URS_2023_02/094103000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</si>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</sst>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7168011" TargetMode="External" /><Relationship Id="rId2" Type="http://schemas.openxmlformats.org/officeDocument/2006/relationships/hyperlink" Target="https://podminky.urs.cz/item/CS_URS_2023_02/317168023" TargetMode="External" /><Relationship Id="rId3" Type="http://schemas.openxmlformats.org/officeDocument/2006/relationships/hyperlink" Target="https://podminky.urs.cz/item/CS_URS_2023_02/342272225" TargetMode="External" /><Relationship Id="rId4" Type="http://schemas.openxmlformats.org/officeDocument/2006/relationships/hyperlink" Target="https://podminky.urs.cz/item/CS_URS_2023_02/342291111" TargetMode="External" /><Relationship Id="rId5" Type="http://schemas.openxmlformats.org/officeDocument/2006/relationships/hyperlink" Target="https://podminky.urs.cz/item/CS_URS_2023_02/342291121" TargetMode="External" /><Relationship Id="rId6" Type="http://schemas.openxmlformats.org/officeDocument/2006/relationships/hyperlink" Target="https://podminky.urs.cz/item/CS_URS_2023_02/346272236" TargetMode="External" /><Relationship Id="rId7" Type="http://schemas.openxmlformats.org/officeDocument/2006/relationships/hyperlink" Target="https://podminky.urs.cz/item/CS_URS_2023_02/346272256" TargetMode="External" /><Relationship Id="rId8" Type="http://schemas.openxmlformats.org/officeDocument/2006/relationships/hyperlink" Target="https://podminky.urs.cz/item/CS_URS_2023_02/346272266" TargetMode="External" /><Relationship Id="rId9" Type="http://schemas.openxmlformats.org/officeDocument/2006/relationships/hyperlink" Target="https://podminky.urs.cz/item/CS_URS_2023_02/612131121" TargetMode="External" /><Relationship Id="rId10" Type="http://schemas.openxmlformats.org/officeDocument/2006/relationships/hyperlink" Target="https://podminky.urs.cz/item/CS_URS_2023_02/612142001" TargetMode="External" /><Relationship Id="rId11" Type="http://schemas.openxmlformats.org/officeDocument/2006/relationships/hyperlink" Target="https://podminky.urs.cz/item/CS_URS_2023_02/612321111" TargetMode="External" /><Relationship Id="rId12" Type="http://schemas.openxmlformats.org/officeDocument/2006/relationships/hyperlink" Target="https://podminky.urs.cz/item/CS_URS_2023_02/612321191" TargetMode="External" /><Relationship Id="rId13" Type="http://schemas.openxmlformats.org/officeDocument/2006/relationships/hyperlink" Target="https://podminky.urs.cz/item/CS_URS_2023_02/619991001" TargetMode="External" /><Relationship Id="rId14" Type="http://schemas.openxmlformats.org/officeDocument/2006/relationships/hyperlink" Target="https://podminky.urs.cz/item/CS_URS_2023_02/619991011" TargetMode="External" /><Relationship Id="rId15" Type="http://schemas.openxmlformats.org/officeDocument/2006/relationships/hyperlink" Target="https://podminky.urs.cz/item/CS_URS_2023_02/619995001" TargetMode="External" /><Relationship Id="rId16" Type="http://schemas.openxmlformats.org/officeDocument/2006/relationships/hyperlink" Target="https://podminky.urs.cz/item/CS_URS_2023_02/631311115" TargetMode="External" /><Relationship Id="rId17" Type="http://schemas.openxmlformats.org/officeDocument/2006/relationships/hyperlink" Target="https://podminky.urs.cz/item/CS_URS_2023_02/631319011" TargetMode="External" /><Relationship Id="rId18" Type="http://schemas.openxmlformats.org/officeDocument/2006/relationships/hyperlink" Target="https://podminky.urs.cz/item/CS_URS_2023_02/631319222" TargetMode="External" /><Relationship Id="rId19" Type="http://schemas.openxmlformats.org/officeDocument/2006/relationships/hyperlink" Target="https://podminky.urs.cz/item/CS_URS_2023_02/642944121" TargetMode="External" /><Relationship Id="rId20" Type="http://schemas.openxmlformats.org/officeDocument/2006/relationships/hyperlink" Target="https://podminky.urs.cz/item/CS_URS_2023_02/642945111" TargetMode="External" /><Relationship Id="rId21" Type="http://schemas.openxmlformats.org/officeDocument/2006/relationships/hyperlink" Target="https://podminky.urs.cz/item/CS_URS_2023_02/949101111" TargetMode="External" /><Relationship Id="rId22" Type="http://schemas.openxmlformats.org/officeDocument/2006/relationships/hyperlink" Target="https://podminky.urs.cz/item/CS_URS_2023_02/952901111" TargetMode="External" /><Relationship Id="rId23" Type="http://schemas.openxmlformats.org/officeDocument/2006/relationships/hyperlink" Target="https://podminky.urs.cz/item/CS_URS_2023_02/962031132" TargetMode="External" /><Relationship Id="rId24" Type="http://schemas.openxmlformats.org/officeDocument/2006/relationships/hyperlink" Target="https://podminky.urs.cz/item/CS_URS_2023_02/962031133" TargetMode="External" /><Relationship Id="rId25" Type="http://schemas.openxmlformats.org/officeDocument/2006/relationships/hyperlink" Target="https://podminky.urs.cz/item/CS_URS_2023_02/965042241" TargetMode="External" /><Relationship Id="rId26" Type="http://schemas.openxmlformats.org/officeDocument/2006/relationships/hyperlink" Target="https://podminky.urs.cz/item/CS_URS_2023_02/968072455" TargetMode="External" /><Relationship Id="rId27" Type="http://schemas.openxmlformats.org/officeDocument/2006/relationships/hyperlink" Target="https://podminky.urs.cz/item/CS_URS_2023_02/973031325" TargetMode="External" /><Relationship Id="rId28" Type="http://schemas.openxmlformats.org/officeDocument/2006/relationships/hyperlink" Target="https://podminky.urs.cz/item/CS_URS_2023_02/977151125" TargetMode="External" /><Relationship Id="rId29" Type="http://schemas.openxmlformats.org/officeDocument/2006/relationships/hyperlink" Target="https://podminky.urs.cz/item/CS_URS_2023_02/977211121" TargetMode="External" /><Relationship Id="rId30" Type="http://schemas.openxmlformats.org/officeDocument/2006/relationships/hyperlink" Target="https://podminky.urs.cz/item/CS_URS_2023_02/978013191" TargetMode="External" /><Relationship Id="rId31" Type="http://schemas.openxmlformats.org/officeDocument/2006/relationships/hyperlink" Target="https://podminky.urs.cz/item/CS_URS_2023_02/997013213" TargetMode="External" /><Relationship Id="rId32" Type="http://schemas.openxmlformats.org/officeDocument/2006/relationships/hyperlink" Target="https://podminky.urs.cz/item/CS_URS_2023_02/997013501" TargetMode="External" /><Relationship Id="rId33" Type="http://schemas.openxmlformats.org/officeDocument/2006/relationships/hyperlink" Target="https://podminky.urs.cz/item/CS_URS_2023_02/997013509" TargetMode="External" /><Relationship Id="rId34" Type="http://schemas.openxmlformats.org/officeDocument/2006/relationships/hyperlink" Target="https://podminky.urs.cz/item/CS_URS_2023_02/997013631" TargetMode="External" /><Relationship Id="rId35" Type="http://schemas.openxmlformats.org/officeDocument/2006/relationships/hyperlink" Target="https://podminky.urs.cz/item/CS_URS_2023_02/997221612" TargetMode="External" /><Relationship Id="rId36" Type="http://schemas.openxmlformats.org/officeDocument/2006/relationships/hyperlink" Target="https://podminky.urs.cz/item/CS_URS_2023_02/998018002" TargetMode="External" /><Relationship Id="rId37" Type="http://schemas.openxmlformats.org/officeDocument/2006/relationships/hyperlink" Target="https://podminky.urs.cz/item/CS_URS_2023_02/713121111" TargetMode="External" /><Relationship Id="rId38" Type="http://schemas.openxmlformats.org/officeDocument/2006/relationships/hyperlink" Target="https://podminky.urs.cz/item/CS_URS_2023_02/998713101" TargetMode="External" /><Relationship Id="rId39" Type="http://schemas.openxmlformats.org/officeDocument/2006/relationships/hyperlink" Target="https://podminky.urs.cz/item/CS_URS_2023_02/998713181" TargetMode="External" /><Relationship Id="rId40" Type="http://schemas.openxmlformats.org/officeDocument/2006/relationships/hyperlink" Target="https://podminky.urs.cz/item/CS_URS_2023_02/763131451" TargetMode="External" /><Relationship Id="rId41" Type="http://schemas.openxmlformats.org/officeDocument/2006/relationships/hyperlink" Target="https://podminky.urs.cz/item/CS_URS_2023_02/763131621" TargetMode="External" /><Relationship Id="rId42" Type="http://schemas.openxmlformats.org/officeDocument/2006/relationships/hyperlink" Target="https://podminky.urs.cz/item/CS_URS_2023_02/763131714" TargetMode="External" /><Relationship Id="rId43" Type="http://schemas.openxmlformats.org/officeDocument/2006/relationships/hyperlink" Target="https://podminky.urs.cz/item/CS_URS_2023_02/763131821" TargetMode="External" /><Relationship Id="rId44" Type="http://schemas.openxmlformats.org/officeDocument/2006/relationships/hyperlink" Target="https://podminky.urs.cz/item/CS_URS_2023_02/763411111" TargetMode="External" /><Relationship Id="rId45" Type="http://schemas.openxmlformats.org/officeDocument/2006/relationships/hyperlink" Target="https://podminky.urs.cz/item/CS_URS_2023_02/763411121" TargetMode="External" /><Relationship Id="rId46" Type="http://schemas.openxmlformats.org/officeDocument/2006/relationships/hyperlink" Target="https://podminky.urs.cz/item/CS_URS_2023_02/998763302" TargetMode="External" /><Relationship Id="rId47" Type="http://schemas.openxmlformats.org/officeDocument/2006/relationships/hyperlink" Target="https://podminky.urs.cz/item/CS_URS_2023_02/998763381" TargetMode="External" /><Relationship Id="rId48" Type="http://schemas.openxmlformats.org/officeDocument/2006/relationships/hyperlink" Target="https://podminky.urs.cz/item/CS_URS_2023_02/766660001" TargetMode="External" /><Relationship Id="rId49" Type="http://schemas.openxmlformats.org/officeDocument/2006/relationships/hyperlink" Target="https://podminky.urs.cz/item/CS_URS_2023_02/766660002" TargetMode="External" /><Relationship Id="rId50" Type="http://schemas.openxmlformats.org/officeDocument/2006/relationships/hyperlink" Target="https://podminky.urs.cz/item/CS_URS_2023_02/766660022" TargetMode="External" /><Relationship Id="rId51" Type="http://schemas.openxmlformats.org/officeDocument/2006/relationships/hyperlink" Target="https://podminky.urs.cz/item/CS_URS_2023_02/766660720" TargetMode="External" /><Relationship Id="rId52" Type="http://schemas.openxmlformats.org/officeDocument/2006/relationships/hyperlink" Target="https://podminky.urs.cz/item/CS_URS_2023_02/766660728" TargetMode="External" /><Relationship Id="rId53" Type="http://schemas.openxmlformats.org/officeDocument/2006/relationships/hyperlink" Target="https://podminky.urs.cz/item/CS_URS_2023_02/766660729" TargetMode="External" /><Relationship Id="rId54" Type="http://schemas.openxmlformats.org/officeDocument/2006/relationships/hyperlink" Target="https://podminky.urs.cz/item/CS_URS_2023_02/766660730" TargetMode="External" /><Relationship Id="rId55" Type="http://schemas.openxmlformats.org/officeDocument/2006/relationships/hyperlink" Target="https://podminky.urs.cz/item/CS_URS_2023_02/766691914" TargetMode="External" /><Relationship Id="rId56" Type="http://schemas.openxmlformats.org/officeDocument/2006/relationships/hyperlink" Target="https://podminky.urs.cz/item/CS_URS_2023_02/998766102" TargetMode="External" /><Relationship Id="rId57" Type="http://schemas.openxmlformats.org/officeDocument/2006/relationships/hyperlink" Target="https://podminky.urs.cz/item/CS_URS_2023_02/998766181" TargetMode="External" /><Relationship Id="rId58" Type="http://schemas.openxmlformats.org/officeDocument/2006/relationships/hyperlink" Target="https://podminky.urs.cz/item/CS_URS_2023_02/771111011" TargetMode="External" /><Relationship Id="rId59" Type="http://schemas.openxmlformats.org/officeDocument/2006/relationships/hyperlink" Target="https://podminky.urs.cz/item/CS_URS_2023_02/771121011" TargetMode="External" /><Relationship Id="rId60" Type="http://schemas.openxmlformats.org/officeDocument/2006/relationships/hyperlink" Target="https://podminky.urs.cz/item/CS_URS_2023_02/771571810" TargetMode="External" /><Relationship Id="rId61" Type="http://schemas.openxmlformats.org/officeDocument/2006/relationships/hyperlink" Target="https://podminky.urs.cz/item/CS_URS_2023_02/771574473" TargetMode="External" /><Relationship Id="rId62" Type="http://schemas.openxmlformats.org/officeDocument/2006/relationships/hyperlink" Target="https://podminky.urs.cz/item/CS_URS_2023_02/771591112" TargetMode="External" /><Relationship Id="rId63" Type="http://schemas.openxmlformats.org/officeDocument/2006/relationships/hyperlink" Target="https://podminky.urs.cz/item/CS_URS_2023_02/771591115" TargetMode="External" /><Relationship Id="rId64" Type="http://schemas.openxmlformats.org/officeDocument/2006/relationships/hyperlink" Target="https://podminky.urs.cz/item/CS_URS_2023_02/771591241" TargetMode="External" /><Relationship Id="rId65" Type="http://schemas.openxmlformats.org/officeDocument/2006/relationships/hyperlink" Target="https://podminky.urs.cz/item/CS_URS_2023_02/771591242" TargetMode="External" /><Relationship Id="rId66" Type="http://schemas.openxmlformats.org/officeDocument/2006/relationships/hyperlink" Target="https://podminky.urs.cz/item/CS_URS_2023_02/771591264" TargetMode="External" /><Relationship Id="rId67" Type="http://schemas.openxmlformats.org/officeDocument/2006/relationships/hyperlink" Target="https://podminky.urs.cz/item/CS_URS_2023_02/771592011" TargetMode="External" /><Relationship Id="rId68" Type="http://schemas.openxmlformats.org/officeDocument/2006/relationships/hyperlink" Target="https://podminky.urs.cz/item/CS_URS_2023_02/998771102" TargetMode="External" /><Relationship Id="rId69" Type="http://schemas.openxmlformats.org/officeDocument/2006/relationships/hyperlink" Target="https://podminky.urs.cz/item/CS_URS_2023_02/998771181" TargetMode="External" /><Relationship Id="rId70" Type="http://schemas.openxmlformats.org/officeDocument/2006/relationships/hyperlink" Target="https://podminky.urs.cz/item/CS_URS_2023_02/781121011" TargetMode="External" /><Relationship Id="rId71" Type="http://schemas.openxmlformats.org/officeDocument/2006/relationships/hyperlink" Target="https://podminky.urs.cz/item/CS_URS_2023_02/781131112" TargetMode="External" /><Relationship Id="rId72" Type="http://schemas.openxmlformats.org/officeDocument/2006/relationships/hyperlink" Target="https://podminky.urs.cz/item/CS_URS_2023_02/781131232" TargetMode="External" /><Relationship Id="rId73" Type="http://schemas.openxmlformats.org/officeDocument/2006/relationships/hyperlink" Target="https://podminky.urs.cz/item/CS_URS_2023_02/781151031" TargetMode="External" /><Relationship Id="rId74" Type="http://schemas.openxmlformats.org/officeDocument/2006/relationships/hyperlink" Target="https://podminky.urs.cz/item/CS_URS_2023_02/781471810" TargetMode="External" /><Relationship Id="rId75" Type="http://schemas.openxmlformats.org/officeDocument/2006/relationships/hyperlink" Target="https://podminky.urs.cz/item/CS_URS_2023_02/781474154" TargetMode="External" /><Relationship Id="rId76" Type="http://schemas.openxmlformats.org/officeDocument/2006/relationships/hyperlink" Target="https://podminky.urs.cz/item/CS_URS_2023_02/781491021" TargetMode="External" /><Relationship Id="rId77" Type="http://schemas.openxmlformats.org/officeDocument/2006/relationships/hyperlink" Target="https://podminky.urs.cz/item/CS_URS_2023_02/781492251" TargetMode="External" /><Relationship Id="rId78" Type="http://schemas.openxmlformats.org/officeDocument/2006/relationships/hyperlink" Target="https://podminky.urs.cz/item/CS_URS_2023_02/781495115" TargetMode="External" /><Relationship Id="rId79" Type="http://schemas.openxmlformats.org/officeDocument/2006/relationships/hyperlink" Target="https://podminky.urs.cz/item/CS_URS_2023_02/781495141" TargetMode="External" /><Relationship Id="rId80" Type="http://schemas.openxmlformats.org/officeDocument/2006/relationships/hyperlink" Target="https://podminky.urs.cz/item/CS_URS_2023_02/781495142" TargetMode="External" /><Relationship Id="rId81" Type="http://schemas.openxmlformats.org/officeDocument/2006/relationships/hyperlink" Target="https://podminky.urs.cz/item/CS_URS_2023_02/781495143" TargetMode="External" /><Relationship Id="rId82" Type="http://schemas.openxmlformats.org/officeDocument/2006/relationships/hyperlink" Target="https://podminky.urs.cz/item/CS_URS_2023_02/781495211" TargetMode="External" /><Relationship Id="rId83" Type="http://schemas.openxmlformats.org/officeDocument/2006/relationships/hyperlink" Target="https://podminky.urs.cz/item/CS_URS_2023_02/998781102" TargetMode="External" /><Relationship Id="rId84" Type="http://schemas.openxmlformats.org/officeDocument/2006/relationships/hyperlink" Target="https://podminky.urs.cz/item/CS_URS_2023_02/998781181" TargetMode="External" /><Relationship Id="rId85" Type="http://schemas.openxmlformats.org/officeDocument/2006/relationships/hyperlink" Target="https://podminky.urs.cz/item/CS_URS_2023_02/783301313" TargetMode="External" /><Relationship Id="rId86" Type="http://schemas.openxmlformats.org/officeDocument/2006/relationships/hyperlink" Target="https://podminky.urs.cz/item/CS_URS_2023_02/783314101" TargetMode="External" /><Relationship Id="rId87" Type="http://schemas.openxmlformats.org/officeDocument/2006/relationships/hyperlink" Target="https://podminky.urs.cz/item/CS_URS_2023_02/783315101" TargetMode="External" /><Relationship Id="rId88" Type="http://schemas.openxmlformats.org/officeDocument/2006/relationships/hyperlink" Target="https://podminky.urs.cz/item/CS_URS_2023_02/783317101" TargetMode="External" /><Relationship Id="rId89" Type="http://schemas.openxmlformats.org/officeDocument/2006/relationships/hyperlink" Target="https://podminky.urs.cz/item/CS_URS_2023_02/784121003" TargetMode="External" /><Relationship Id="rId90" Type="http://schemas.openxmlformats.org/officeDocument/2006/relationships/hyperlink" Target="https://podminky.urs.cz/item/CS_URS_2023_02/784171101" TargetMode="External" /><Relationship Id="rId91" Type="http://schemas.openxmlformats.org/officeDocument/2006/relationships/hyperlink" Target="https://podminky.urs.cz/item/CS_URS_2023_02/784171111" TargetMode="External" /><Relationship Id="rId92" Type="http://schemas.openxmlformats.org/officeDocument/2006/relationships/hyperlink" Target="https://podminky.urs.cz/item/CS_URS_2023_02/784181101" TargetMode="External" /><Relationship Id="rId93" Type="http://schemas.openxmlformats.org/officeDocument/2006/relationships/hyperlink" Target="https://podminky.urs.cz/item/CS_URS_2023_02/784211101" TargetMode="External" /><Relationship Id="rId9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213" TargetMode="External" /><Relationship Id="rId2" Type="http://schemas.openxmlformats.org/officeDocument/2006/relationships/hyperlink" Target="https://podminky.urs.cz/item/CS_URS_2023_02/997013501" TargetMode="External" /><Relationship Id="rId3" Type="http://schemas.openxmlformats.org/officeDocument/2006/relationships/hyperlink" Target="https://podminky.urs.cz/item/CS_URS_2023_02/997013509" TargetMode="External" /><Relationship Id="rId4" Type="http://schemas.openxmlformats.org/officeDocument/2006/relationships/hyperlink" Target="https://podminky.urs.cz/item/CS_URS_2023_02/997013631" TargetMode="External" /><Relationship Id="rId5" Type="http://schemas.openxmlformats.org/officeDocument/2006/relationships/hyperlink" Target="https://podminky.urs.cz/item/CS_URS_2023_02/997221612" TargetMode="External" /><Relationship Id="rId6" Type="http://schemas.openxmlformats.org/officeDocument/2006/relationships/hyperlink" Target="https://podminky.urs.cz/item/CS_URS_2023_02/721171905" TargetMode="External" /><Relationship Id="rId7" Type="http://schemas.openxmlformats.org/officeDocument/2006/relationships/hyperlink" Target="https://podminky.urs.cz/item/CS_URS_2023_02/721174025" TargetMode="External" /><Relationship Id="rId8" Type="http://schemas.openxmlformats.org/officeDocument/2006/relationships/hyperlink" Target="https://podminky.urs.cz/item/CS_URS_2023_02/721174042" TargetMode="External" /><Relationship Id="rId9" Type="http://schemas.openxmlformats.org/officeDocument/2006/relationships/hyperlink" Target="https://podminky.urs.cz/item/CS_URS_2023_02/721174043" TargetMode="External" /><Relationship Id="rId10" Type="http://schemas.openxmlformats.org/officeDocument/2006/relationships/hyperlink" Target="https://podminky.urs.cz/item/CS_URS_2023_02/721194104" TargetMode="External" /><Relationship Id="rId11" Type="http://schemas.openxmlformats.org/officeDocument/2006/relationships/hyperlink" Target="https://podminky.urs.cz/item/CS_URS_2023_02/721194105" TargetMode="External" /><Relationship Id="rId12" Type="http://schemas.openxmlformats.org/officeDocument/2006/relationships/hyperlink" Target="https://podminky.urs.cz/item/CS_URS_2023_02/721194107" TargetMode="External" /><Relationship Id="rId13" Type="http://schemas.openxmlformats.org/officeDocument/2006/relationships/hyperlink" Target="https://podminky.urs.cz/item/CS_URS_2023_02/721194109" TargetMode="External" /><Relationship Id="rId14" Type="http://schemas.openxmlformats.org/officeDocument/2006/relationships/hyperlink" Target="https://podminky.urs.cz/item/CS_URS_2023_02/721210813" TargetMode="External" /><Relationship Id="rId15" Type="http://schemas.openxmlformats.org/officeDocument/2006/relationships/hyperlink" Target="https://podminky.urs.cz/item/CS_URS_2023_02/721211913" TargetMode="External" /><Relationship Id="rId16" Type="http://schemas.openxmlformats.org/officeDocument/2006/relationships/hyperlink" Target="https://podminky.urs.cz/item/CS_URS_2023_02/721229111" TargetMode="External" /><Relationship Id="rId17" Type="http://schemas.openxmlformats.org/officeDocument/2006/relationships/hyperlink" Target="https://podminky.urs.cz/item/CS_URS_2023_02/721290111" TargetMode="External" /><Relationship Id="rId18" Type="http://schemas.openxmlformats.org/officeDocument/2006/relationships/hyperlink" Target="https://podminky.urs.cz/item/CS_URS_2023_02/998721102" TargetMode="External" /><Relationship Id="rId19" Type="http://schemas.openxmlformats.org/officeDocument/2006/relationships/hyperlink" Target="https://podminky.urs.cz/item/CS_URS_2023_02/998721181" TargetMode="External" /><Relationship Id="rId20" Type="http://schemas.openxmlformats.org/officeDocument/2006/relationships/hyperlink" Target="https://podminky.urs.cz/item/CS_URS_2023_02/722174002" TargetMode="External" /><Relationship Id="rId21" Type="http://schemas.openxmlformats.org/officeDocument/2006/relationships/hyperlink" Target="https://podminky.urs.cz/item/CS_URS_2023_02/722174003" TargetMode="External" /><Relationship Id="rId22" Type="http://schemas.openxmlformats.org/officeDocument/2006/relationships/hyperlink" Target="https://podminky.urs.cz/item/CS_URS_2023_02/722181231" TargetMode="External" /><Relationship Id="rId23" Type="http://schemas.openxmlformats.org/officeDocument/2006/relationships/hyperlink" Target="https://podminky.urs.cz/item/CS_URS_2023_02/722181232" TargetMode="External" /><Relationship Id="rId24" Type="http://schemas.openxmlformats.org/officeDocument/2006/relationships/hyperlink" Target="https://podminky.urs.cz/item/CS_URS_2023_02/722190401" TargetMode="External" /><Relationship Id="rId25" Type="http://schemas.openxmlformats.org/officeDocument/2006/relationships/hyperlink" Target="https://podminky.urs.cz/item/CS_URS_2023_02/722220111" TargetMode="External" /><Relationship Id="rId26" Type="http://schemas.openxmlformats.org/officeDocument/2006/relationships/hyperlink" Target="https://podminky.urs.cz/item/CS_URS_2023_02/722220121" TargetMode="External" /><Relationship Id="rId27" Type="http://schemas.openxmlformats.org/officeDocument/2006/relationships/hyperlink" Target="https://podminky.urs.cz/item/CS_URS_2023_02/722232062" TargetMode="External" /><Relationship Id="rId28" Type="http://schemas.openxmlformats.org/officeDocument/2006/relationships/hyperlink" Target="https://podminky.urs.cz/item/CS_URS_2023_02/722290234" TargetMode="External" /><Relationship Id="rId29" Type="http://schemas.openxmlformats.org/officeDocument/2006/relationships/hyperlink" Target="https://podminky.urs.cz/item/CS_URS_2023_02/722290246" TargetMode="External" /><Relationship Id="rId30" Type="http://schemas.openxmlformats.org/officeDocument/2006/relationships/hyperlink" Target="https://podminky.urs.cz/item/CS_URS_2023_02/998722102" TargetMode="External" /><Relationship Id="rId31" Type="http://schemas.openxmlformats.org/officeDocument/2006/relationships/hyperlink" Target="https://podminky.urs.cz/item/CS_URS_2023_02/998722181" TargetMode="External" /><Relationship Id="rId32" Type="http://schemas.openxmlformats.org/officeDocument/2006/relationships/hyperlink" Target="https://podminky.urs.cz/item/CS_URS_2023_02/725110811" TargetMode="External" /><Relationship Id="rId33" Type="http://schemas.openxmlformats.org/officeDocument/2006/relationships/hyperlink" Target="https://podminky.urs.cz/item/CS_URS_2023_02/725119125" TargetMode="External" /><Relationship Id="rId34" Type="http://schemas.openxmlformats.org/officeDocument/2006/relationships/hyperlink" Target="https://podminky.urs.cz/item/CS_URS_2023_02/725119131" TargetMode="External" /><Relationship Id="rId35" Type="http://schemas.openxmlformats.org/officeDocument/2006/relationships/hyperlink" Target="https://podminky.urs.cz/item/CS_URS_2023_02/725210821" TargetMode="External" /><Relationship Id="rId36" Type="http://schemas.openxmlformats.org/officeDocument/2006/relationships/hyperlink" Target="https://podminky.urs.cz/item/CS_URS_2023_02/725211621" TargetMode="External" /><Relationship Id="rId37" Type="http://schemas.openxmlformats.org/officeDocument/2006/relationships/hyperlink" Target="https://podminky.urs.cz/item/CS_URS_2023_02/725211623" TargetMode="External" /><Relationship Id="rId38" Type="http://schemas.openxmlformats.org/officeDocument/2006/relationships/hyperlink" Target="https://podminky.urs.cz/item/CS_URS_2023_02/725211681" TargetMode="External" /><Relationship Id="rId39" Type="http://schemas.openxmlformats.org/officeDocument/2006/relationships/hyperlink" Target="https://podminky.urs.cz/item/CS_URS_2023_02/725220851" TargetMode="External" /><Relationship Id="rId40" Type="http://schemas.openxmlformats.org/officeDocument/2006/relationships/hyperlink" Target="https://podminky.urs.cz/item/CS_URS_2023_02/725291621" TargetMode="External" /><Relationship Id="rId41" Type="http://schemas.openxmlformats.org/officeDocument/2006/relationships/hyperlink" Target="https://podminky.urs.cz/item/CS_URS_2023_02/725291642" TargetMode="External" /><Relationship Id="rId42" Type="http://schemas.openxmlformats.org/officeDocument/2006/relationships/hyperlink" Target="https://podminky.urs.cz/item/CS_URS_2023_02/725319111" TargetMode="External" /><Relationship Id="rId43" Type="http://schemas.openxmlformats.org/officeDocument/2006/relationships/hyperlink" Target="https://podminky.urs.cz/item/CS_URS_2023_02/725330820" TargetMode="External" /><Relationship Id="rId44" Type="http://schemas.openxmlformats.org/officeDocument/2006/relationships/hyperlink" Target="https://podminky.urs.cz/item/CS_URS_2023_02/725331111" TargetMode="External" /><Relationship Id="rId45" Type="http://schemas.openxmlformats.org/officeDocument/2006/relationships/hyperlink" Target="https://podminky.urs.cz/item/CS_URS_2023_02/725339111" TargetMode="External" /><Relationship Id="rId46" Type="http://schemas.openxmlformats.org/officeDocument/2006/relationships/hyperlink" Target="https://podminky.urs.cz/item/CS_URS_2023_02/725819401" TargetMode="External" /><Relationship Id="rId47" Type="http://schemas.openxmlformats.org/officeDocument/2006/relationships/hyperlink" Target="https://podminky.urs.cz/item/CS_URS_2023_02/725819402" TargetMode="External" /><Relationship Id="rId48" Type="http://schemas.openxmlformats.org/officeDocument/2006/relationships/hyperlink" Target="https://podminky.urs.cz/item/CS_URS_2023_02/725820801" TargetMode="External" /><Relationship Id="rId49" Type="http://schemas.openxmlformats.org/officeDocument/2006/relationships/hyperlink" Target="https://podminky.urs.cz/item/CS_URS_2023_02/725820802" TargetMode="External" /><Relationship Id="rId50" Type="http://schemas.openxmlformats.org/officeDocument/2006/relationships/hyperlink" Target="https://podminky.urs.cz/item/CS_URS_2023_02/725829101" TargetMode="External" /><Relationship Id="rId51" Type="http://schemas.openxmlformats.org/officeDocument/2006/relationships/hyperlink" Target="https://podminky.urs.cz/item/CS_URS_2023_02/725829111" TargetMode="External" /><Relationship Id="rId52" Type="http://schemas.openxmlformats.org/officeDocument/2006/relationships/hyperlink" Target="https://podminky.urs.cz/item/CS_URS_2023_02/725829131" TargetMode="External" /><Relationship Id="rId53" Type="http://schemas.openxmlformats.org/officeDocument/2006/relationships/hyperlink" Target="https://podminky.urs.cz/item/CS_URS_2023_02/725829132" TargetMode="External" /><Relationship Id="rId54" Type="http://schemas.openxmlformats.org/officeDocument/2006/relationships/hyperlink" Target="https://podminky.urs.cz/item/CS_URS_2023_02/725840850" TargetMode="External" /><Relationship Id="rId55" Type="http://schemas.openxmlformats.org/officeDocument/2006/relationships/hyperlink" Target="https://podminky.urs.cz/item/CS_URS_2023_02/725840860" TargetMode="External" /><Relationship Id="rId56" Type="http://schemas.openxmlformats.org/officeDocument/2006/relationships/hyperlink" Target="https://podminky.urs.cz/item/CS_URS_2023_02/725850800" TargetMode="External" /><Relationship Id="rId57" Type="http://schemas.openxmlformats.org/officeDocument/2006/relationships/hyperlink" Target="https://podminky.urs.cz/item/CS_URS_2023_02/725860811" TargetMode="External" /><Relationship Id="rId58" Type="http://schemas.openxmlformats.org/officeDocument/2006/relationships/hyperlink" Target="https://podminky.urs.cz/item/CS_URS_2023_02/725869101" TargetMode="External" /><Relationship Id="rId59" Type="http://schemas.openxmlformats.org/officeDocument/2006/relationships/hyperlink" Target="https://podminky.urs.cz/item/CS_URS_2023_02/725869204" TargetMode="External" /><Relationship Id="rId60" Type="http://schemas.openxmlformats.org/officeDocument/2006/relationships/hyperlink" Target="https://podminky.urs.cz/item/CS_URS_2023_02/998725102" TargetMode="External" /><Relationship Id="rId61" Type="http://schemas.openxmlformats.org/officeDocument/2006/relationships/hyperlink" Target="https://podminky.urs.cz/item/CS_URS_2023_02/998725181" TargetMode="External" /><Relationship Id="rId62" Type="http://schemas.openxmlformats.org/officeDocument/2006/relationships/hyperlink" Target="https://podminky.urs.cz/item/CS_URS_2023_02/726131041" TargetMode="External" /><Relationship Id="rId63" Type="http://schemas.openxmlformats.org/officeDocument/2006/relationships/hyperlink" Target="https://podminky.urs.cz/item/CS_URS_2023_02/726131043" TargetMode="External" /><Relationship Id="rId64" Type="http://schemas.openxmlformats.org/officeDocument/2006/relationships/hyperlink" Target="https://podminky.urs.cz/item/CS_URS_2023_02/726191001" TargetMode="External" /><Relationship Id="rId65" Type="http://schemas.openxmlformats.org/officeDocument/2006/relationships/hyperlink" Target="https://podminky.urs.cz/item/CS_URS_2023_02/726191002" TargetMode="External" /><Relationship Id="rId66" Type="http://schemas.openxmlformats.org/officeDocument/2006/relationships/hyperlink" Target="https://podminky.urs.cz/item/CS_URS_2023_02/998726112" TargetMode="External" /><Relationship Id="rId67" Type="http://schemas.openxmlformats.org/officeDocument/2006/relationships/hyperlink" Target="https://podminky.urs.cz/item/CS_URS_2023_02/998726181" TargetMode="External" /><Relationship Id="rId68" Type="http://schemas.openxmlformats.org/officeDocument/2006/relationships/hyperlink" Target="https://podminky.urs.cz/item/CS_URS_2023_02/HZS2491" TargetMode="External" /><Relationship Id="rId6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213" TargetMode="External" /><Relationship Id="rId2" Type="http://schemas.openxmlformats.org/officeDocument/2006/relationships/hyperlink" Target="https://podminky.urs.cz/item/CS_URS_2023_02/997013501" TargetMode="External" /><Relationship Id="rId3" Type="http://schemas.openxmlformats.org/officeDocument/2006/relationships/hyperlink" Target="https://podminky.urs.cz/item/CS_URS_2023_02/997013509" TargetMode="External" /><Relationship Id="rId4" Type="http://schemas.openxmlformats.org/officeDocument/2006/relationships/hyperlink" Target="https://podminky.urs.cz/item/CS_URS_2023_02/997013631" TargetMode="External" /><Relationship Id="rId5" Type="http://schemas.openxmlformats.org/officeDocument/2006/relationships/hyperlink" Target="https://podminky.urs.cz/item/CS_URS_2023_02/997221612" TargetMode="External" /><Relationship Id="rId6" Type="http://schemas.openxmlformats.org/officeDocument/2006/relationships/hyperlink" Target="https://podminky.urs.cz/item/CS_URS_2023_02/733191925" TargetMode="External" /><Relationship Id="rId7" Type="http://schemas.openxmlformats.org/officeDocument/2006/relationships/hyperlink" Target="https://podminky.urs.cz/item/CS_URS_2023_02/733223103" TargetMode="External" /><Relationship Id="rId8" Type="http://schemas.openxmlformats.org/officeDocument/2006/relationships/hyperlink" Target="https://podminky.urs.cz/item/CS_URS_2023_02/733223104" TargetMode="External" /><Relationship Id="rId9" Type="http://schemas.openxmlformats.org/officeDocument/2006/relationships/hyperlink" Target="https://podminky.urs.cz/item/CS_URS_2023_02/733291101" TargetMode="External" /><Relationship Id="rId10" Type="http://schemas.openxmlformats.org/officeDocument/2006/relationships/hyperlink" Target="https://podminky.urs.cz/item/CS_URS_2023_02/733391101" TargetMode="External" /><Relationship Id="rId11" Type="http://schemas.openxmlformats.org/officeDocument/2006/relationships/hyperlink" Target="https://podminky.urs.cz/item/CS_URS_2023_02/733811231" TargetMode="External" /><Relationship Id="rId12" Type="http://schemas.openxmlformats.org/officeDocument/2006/relationships/hyperlink" Target="https://podminky.urs.cz/item/CS_URS_2023_02/998733102" TargetMode="External" /><Relationship Id="rId13" Type="http://schemas.openxmlformats.org/officeDocument/2006/relationships/hyperlink" Target="https://podminky.urs.cz/item/CS_URS_2023_02/998733181" TargetMode="External" /><Relationship Id="rId14" Type="http://schemas.openxmlformats.org/officeDocument/2006/relationships/hyperlink" Target="https://podminky.urs.cz/item/CS_URS_2023_02/734209114" TargetMode="External" /><Relationship Id="rId15" Type="http://schemas.openxmlformats.org/officeDocument/2006/relationships/hyperlink" Target="https://podminky.urs.cz/item/CS_URS_2023_02/998734102" TargetMode="External" /><Relationship Id="rId16" Type="http://schemas.openxmlformats.org/officeDocument/2006/relationships/hyperlink" Target="https://podminky.urs.cz/item/CS_URS_2023_02/998734181" TargetMode="External" /><Relationship Id="rId17" Type="http://schemas.openxmlformats.org/officeDocument/2006/relationships/hyperlink" Target="https://podminky.urs.cz/item/CS_URS_2023_02/735111810" TargetMode="External" /><Relationship Id="rId18" Type="http://schemas.openxmlformats.org/officeDocument/2006/relationships/hyperlink" Target="https://podminky.urs.cz/item/CS_URS_2023_02/735511010" TargetMode="External" /><Relationship Id="rId19" Type="http://schemas.openxmlformats.org/officeDocument/2006/relationships/hyperlink" Target="https://podminky.urs.cz/item/CS_URS_2023_02/735511008" TargetMode="External" /><Relationship Id="rId20" Type="http://schemas.openxmlformats.org/officeDocument/2006/relationships/hyperlink" Target="https://podminky.urs.cz/item/CS_URS_2023_02/735511062" TargetMode="External" /><Relationship Id="rId21" Type="http://schemas.openxmlformats.org/officeDocument/2006/relationships/hyperlink" Target="https://podminky.urs.cz/item/CS_URS_2023_02/735511063" TargetMode="External" /><Relationship Id="rId22" Type="http://schemas.openxmlformats.org/officeDocument/2006/relationships/hyperlink" Target="https://podminky.urs.cz/item/CS_URS_2023_02/998735102" TargetMode="External" /><Relationship Id="rId23" Type="http://schemas.openxmlformats.org/officeDocument/2006/relationships/hyperlink" Target="https://podminky.urs.cz/item/CS_URS_2023_02/998735181" TargetMode="External" /><Relationship Id="rId24" Type="http://schemas.openxmlformats.org/officeDocument/2006/relationships/hyperlink" Target="https://podminky.urs.cz/item/CS_URS_2023_02/HZS2491" TargetMode="External" /><Relationship Id="rId2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11" TargetMode="External" /><Relationship Id="rId2" Type="http://schemas.openxmlformats.org/officeDocument/2006/relationships/hyperlink" Target="https://podminky.urs.cz/item/CS_URS_2023_02/751122092" TargetMode="External" /><Relationship Id="rId3" Type="http://schemas.openxmlformats.org/officeDocument/2006/relationships/hyperlink" Target="https://podminky.urs.cz/item/CS_URS_2023_02/751322011" TargetMode="External" /><Relationship Id="rId4" Type="http://schemas.openxmlformats.org/officeDocument/2006/relationships/hyperlink" Target="https://podminky.urs.cz/item/CS_URS_2023_02/751322012" TargetMode="External" /><Relationship Id="rId5" Type="http://schemas.openxmlformats.org/officeDocument/2006/relationships/hyperlink" Target="https://podminky.urs.cz/item/CS_URS_2023_02/751344112" TargetMode="External" /><Relationship Id="rId6" Type="http://schemas.openxmlformats.org/officeDocument/2006/relationships/hyperlink" Target="https://podminky.urs.cz/item/CS_URS_2023_02/751398041" TargetMode="External" /><Relationship Id="rId7" Type="http://schemas.openxmlformats.org/officeDocument/2006/relationships/hyperlink" Target="https://podminky.urs.cz/item/CS_URS_2023_02/751510041" TargetMode="External" /><Relationship Id="rId8" Type="http://schemas.openxmlformats.org/officeDocument/2006/relationships/hyperlink" Target="https://podminky.urs.cz/item/CS_URS_2023_02/751510042" TargetMode="External" /><Relationship Id="rId9" Type="http://schemas.openxmlformats.org/officeDocument/2006/relationships/hyperlink" Target="https://podminky.urs.cz/item/CS_URS_2023_02/751514679" TargetMode="External" /><Relationship Id="rId10" Type="http://schemas.openxmlformats.org/officeDocument/2006/relationships/hyperlink" Target="https://podminky.urs.cz/item/CS_URS_2023_02/751537071" TargetMode="External" /><Relationship Id="rId11" Type="http://schemas.openxmlformats.org/officeDocument/2006/relationships/hyperlink" Target="https://podminky.urs.cz/item/CS_URS_2023_02/751537072" TargetMode="External" /><Relationship Id="rId12" Type="http://schemas.openxmlformats.org/officeDocument/2006/relationships/hyperlink" Target="https://podminky.urs.cz/item/CS_URS_2023_02/998751101" TargetMode="External" /><Relationship Id="rId13" Type="http://schemas.openxmlformats.org/officeDocument/2006/relationships/hyperlink" Target="https://podminky.urs.cz/item/CS_URS_2023_02/998751181" TargetMode="External" /><Relationship Id="rId1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112001" TargetMode="External" /><Relationship Id="rId2" Type="http://schemas.openxmlformats.org/officeDocument/2006/relationships/hyperlink" Target="https://podminky.urs.cz/item/CS_URS_2023_02/741112061" TargetMode="External" /><Relationship Id="rId3" Type="http://schemas.openxmlformats.org/officeDocument/2006/relationships/hyperlink" Target="https://podminky.urs.cz/item/CS_URS_2023_02/741120001" TargetMode="External" /><Relationship Id="rId4" Type="http://schemas.openxmlformats.org/officeDocument/2006/relationships/hyperlink" Target="https://podminky.urs.cz/item/CS_URS_2023_02/741122011" TargetMode="External" /><Relationship Id="rId5" Type="http://schemas.openxmlformats.org/officeDocument/2006/relationships/hyperlink" Target="https://podminky.urs.cz/item/CS_URS_2023_02/741122015" TargetMode="External" /><Relationship Id="rId6" Type="http://schemas.openxmlformats.org/officeDocument/2006/relationships/hyperlink" Target="https://podminky.urs.cz/item/CS_URS_2023_02/741122016" TargetMode="External" /><Relationship Id="rId7" Type="http://schemas.openxmlformats.org/officeDocument/2006/relationships/hyperlink" Target="https://podminky.urs.cz/item/CS_URS_2023_02/741122621" TargetMode="External" /><Relationship Id="rId8" Type="http://schemas.openxmlformats.org/officeDocument/2006/relationships/hyperlink" Target="https://podminky.urs.cz/item/CS_URS_2023_02/741310101" TargetMode="External" /><Relationship Id="rId9" Type="http://schemas.openxmlformats.org/officeDocument/2006/relationships/hyperlink" Target="https://podminky.urs.cz/item/CS_URS_2023_02/741313011" TargetMode="External" /><Relationship Id="rId10" Type="http://schemas.openxmlformats.org/officeDocument/2006/relationships/hyperlink" Target="https://podminky.urs.cz/item/CS_URS_2023_02/741321003" TargetMode="External" /><Relationship Id="rId11" Type="http://schemas.openxmlformats.org/officeDocument/2006/relationships/hyperlink" Target="https://podminky.urs.cz/item/CS_URS_2023_02/741372021" TargetMode="External" /><Relationship Id="rId12" Type="http://schemas.openxmlformats.org/officeDocument/2006/relationships/hyperlink" Target="https://podminky.urs.cz/item/CS_URS_2023_02/741372111" TargetMode="External" /><Relationship Id="rId13" Type="http://schemas.openxmlformats.org/officeDocument/2006/relationships/hyperlink" Target="https://podminky.urs.cz/item/CS_URS_2023_02/741810001" TargetMode="External" /><Relationship Id="rId14" Type="http://schemas.openxmlformats.org/officeDocument/2006/relationships/hyperlink" Target="https://podminky.urs.cz/item/CS_URS_2023_02/468081311" TargetMode="External" /><Relationship Id="rId15" Type="http://schemas.openxmlformats.org/officeDocument/2006/relationships/hyperlink" Target="https://podminky.urs.cz/item/CS_URS_2023_02/468081312" TargetMode="External" /><Relationship Id="rId16" Type="http://schemas.openxmlformats.org/officeDocument/2006/relationships/hyperlink" Target="https://podminky.urs.cz/item/CS_URS_2023_02/468101413" TargetMode="External" /><Relationship Id="rId17" Type="http://schemas.openxmlformats.org/officeDocument/2006/relationships/hyperlink" Target="https://podminky.urs.cz/item/CS_URS_2023_02/469971111" TargetMode="External" /><Relationship Id="rId18" Type="http://schemas.openxmlformats.org/officeDocument/2006/relationships/hyperlink" Target="https://podminky.urs.cz/item/CS_URS_2023_02/469971121" TargetMode="External" /><Relationship Id="rId19" Type="http://schemas.openxmlformats.org/officeDocument/2006/relationships/hyperlink" Target="https://podminky.urs.cz/item/CS_URS_2023_02/469972111" TargetMode="External" /><Relationship Id="rId20" Type="http://schemas.openxmlformats.org/officeDocument/2006/relationships/hyperlink" Target="https://podminky.urs.cz/item/CS_URS_2023_02/469972121" TargetMode="External" /><Relationship Id="rId21" Type="http://schemas.openxmlformats.org/officeDocument/2006/relationships/hyperlink" Target="https://podminky.urs.cz/item/CS_URS_2023_02/469973116" TargetMode="External" /><Relationship Id="rId2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30001000" TargetMode="External" /><Relationship Id="rId2" Type="http://schemas.openxmlformats.org/officeDocument/2006/relationships/hyperlink" Target="https://podminky.urs.cz/item/CS_URS_2023_02/045203000" TargetMode="External" /><Relationship Id="rId3" Type="http://schemas.openxmlformats.org/officeDocument/2006/relationships/hyperlink" Target="https://podminky.urs.cz/item/CS_URS_2023_02/045303000" TargetMode="External" /><Relationship Id="rId4" Type="http://schemas.openxmlformats.org/officeDocument/2006/relationships/hyperlink" Target="https://podminky.urs.cz/item/CS_URS_2023_02/065002000" TargetMode="External" /><Relationship Id="rId5" Type="http://schemas.openxmlformats.org/officeDocument/2006/relationships/hyperlink" Target="https://podminky.urs.cz/item/CS_URS_2023_02/071103000" TargetMode="External" /><Relationship Id="rId6" Type="http://schemas.openxmlformats.org/officeDocument/2006/relationships/hyperlink" Target="https://podminky.urs.cz/item/CS_URS_2023_02/094103000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20230810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DOZP Radošov – stavební úpravy záchodů a koupelny 1. domácnosti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Radošov č. p. 137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10. 8. 2023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Karlovarský kraj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arch. Břetislav Kubíček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Bc. Martin Frous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ROUND(SUM(AS55:AS60),2)</f>
        <v>0</v>
      </c>
      <c r="AT54" s="108">
        <f>ROUND(SUM(AV54:AW54),2)</f>
        <v>0</v>
      </c>
      <c r="AU54" s="109">
        <f>ROUND(SUM(AU55:AU60),5)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ROUND(SUM(AZ55:AZ60),2)</f>
        <v>0</v>
      </c>
      <c r="BA54" s="108">
        <f>ROUND(SUM(BA55:BA60),2)</f>
        <v>0</v>
      </c>
      <c r="BB54" s="108">
        <f>ROUND(SUM(BB55:BB60),2)</f>
        <v>0</v>
      </c>
      <c r="BC54" s="108">
        <f>ROUND(SUM(BC55:BC60),2)</f>
        <v>0</v>
      </c>
      <c r="BD54" s="110">
        <f>ROUND(SUM(BD55:BD60),2)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Stavební část'!P93</f>
        <v>0</v>
      </c>
      <c r="AV55" s="122">
        <f>'01 - Stavební část'!J33</f>
        <v>0</v>
      </c>
      <c r="AW55" s="122">
        <f>'01 - Stavební část'!J34</f>
        <v>0</v>
      </c>
      <c r="AX55" s="122">
        <f>'01 - Stavební část'!J35</f>
        <v>0</v>
      </c>
      <c r="AY55" s="122">
        <f>'01 - Stavební část'!J36</f>
        <v>0</v>
      </c>
      <c r="AZ55" s="122">
        <f>'01 - Stavební část'!F33</f>
        <v>0</v>
      </c>
      <c r="BA55" s="122">
        <f>'01 - Stavební část'!F34</f>
        <v>0</v>
      </c>
      <c r="BB55" s="122">
        <f>'01 - Stavební část'!F35</f>
        <v>0</v>
      </c>
      <c r="BC55" s="122">
        <f>'01 - Stavební část'!F36</f>
        <v>0</v>
      </c>
      <c r="BD55" s="124">
        <f>'01 - Stavební část'!F37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Zdravotně technické 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Zdravotně technické ...'!P87</f>
        <v>0</v>
      </c>
      <c r="AV56" s="122">
        <f>'02 - Zdravotně technické ...'!J33</f>
        <v>0</v>
      </c>
      <c r="AW56" s="122">
        <f>'02 - Zdravotně technické ...'!J34</f>
        <v>0</v>
      </c>
      <c r="AX56" s="122">
        <f>'02 - Zdravotně technické ...'!J35</f>
        <v>0</v>
      </c>
      <c r="AY56" s="122">
        <f>'02 - Zdravotně technické ...'!J36</f>
        <v>0</v>
      </c>
      <c r="AZ56" s="122">
        <f>'02 - Zdravotně technické ...'!F33</f>
        <v>0</v>
      </c>
      <c r="BA56" s="122">
        <f>'02 - Zdravotně technické ...'!F34</f>
        <v>0</v>
      </c>
      <c r="BB56" s="122">
        <f>'02 - Zdravotně technické ...'!F35</f>
        <v>0</v>
      </c>
      <c r="BC56" s="122">
        <f>'02 - Zdravotně technické ...'!F36</f>
        <v>0</v>
      </c>
      <c r="BD56" s="124">
        <f>'02 - Zdravotně technické ...'!F37</f>
        <v>0</v>
      </c>
      <c r="BE56" s="7"/>
      <c r="BT56" s="125" t="s">
        <v>80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80</v>
      </c>
    </row>
    <row r="57" spans="1:91" s="7" customFormat="1" ht="16.5" customHeight="1">
      <c r="A57" s="113" t="s">
        <v>76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Vytápění'!J30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Vytápění'!P86</f>
        <v>0</v>
      </c>
      <c r="AV57" s="122">
        <f>'03 - Vytápění'!J33</f>
        <v>0</v>
      </c>
      <c r="AW57" s="122">
        <f>'03 - Vytápění'!J34</f>
        <v>0</v>
      </c>
      <c r="AX57" s="122">
        <f>'03 - Vytápění'!J35</f>
        <v>0</v>
      </c>
      <c r="AY57" s="122">
        <f>'03 - Vytápění'!J36</f>
        <v>0</v>
      </c>
      <c r="AZ57" s="122">
        <f>'03 - Vytápění'!F33</f>
        <v>0</v>
      </c>
      <c r="BA57" s="122">
        <f>'03 - Vytápění'!F34</f>
        <v>0</v>
      </c>
      <c r="BB57" s="122">
        <f>'03 - Vytápění'!F35</f>
        <v>0</v>
      </c>
      <c r="BC57" s="122">
        <f>'03 - Vytápění'!F36</f>
        <v>0</v>
      </c>
      <c r="BD57" s="124">
        <f>'03 - Vytápění'!F37</f>
        <v>0</v>
      </c>
      <c r="BE57" s="7"/>
      <c r="BT57" s="125" t="s">
        <v>80</v>
      </c>
      <c r="BV57" s="125" t="s">
        <v>74</v>
      </c>
      <c r="BW57" s="125" t="s">
        <v>87</v>
      </c>
      <c r="BX57" s="125" t="s">
        <v>5</v>
      </c>
      <c r="CL57" s="125" t="s">
        <v>19</v>
      </c>
      <c r="CM57" s="125" t="s">
        <v>80</v>
      </c>
    </row>
    <row r="58" spans="1:91" s="7" customFormat="1" ht="16.5" customHeight="1">
      <c r="A58" s="113" t="s">
        <v>76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Vzduchotechnika'!J30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Vzduchotechnika'!P81</f>
        <v>0</v>
      </c>
      <c r="AV58" s="122">
        <f>'04 - Vzduchotechnika'!J33</f>
        <v>0</v>
      </c>
      <c r="AW58" s="122">
        <f>'04 - Vzduchotechnika'!J34</f>
        <v>0</v>
      </c>
      <c r="AX58" s="122">
        <f>'04 - Vzduchotechnika'!J35</f>
        <v>0</v>
      </c>
      <c r="AY58" s="122">
        <f>'04 - Vzduchotechnika'!J36</f>
        <v>0</v>
      </c>
      <c r="AZ58" s="122">
        <f>'04 - Vzduchotechnika'!F33</f>
        <v>0</v>
      </c>
      <c r="BA58" s="122">
        <f>'04 - Vzduchotechnika'!F34</f>
        <v>0</v>
      </c>
      <c r="BB58" s="122">
        <f>'04 - Vzduchotechnika'!F35</f>
        <v>0</v>
      </c>
      <c r="BC58" s="122">
        <f>'04 - Vzduchotechnika'!F36</f>
        <v>0</v>
      </c>
      <c r="BD58" s="124">
        <f>'04 - Vzduchotechnika'!F37</f>
        <v>0</v>
      </c>
      <c r="BE58" s="7"/>
      <c r="BT58" s="125" t="s">
        <v>80</v>
      </c>
      <c r="BV58" s="125" t="s">
        <v>74</v>
      </c>
      <c r="BW58" s="125" t="s">
        <v>90</v>
      </c>
      <c r="BX58" s="125" t="s">
        <v>5</v>
      </c>
      <c r="CL58" s="125" t="s">
        <v>19</v>
      </c>
      <c r="CM58" s="125" t="s">
        <v>80</v>
      </c>
    </row>
    <row r="59" spans="1:91" s="7" customFormat="1" ht="16.5" customHeight="1">
      <c r="A59" s="113" t="s">
        <v>76</v>
      </c>
      <c r="B59" s="114"/>
      <c r="C59" s="115"/>
      <c r="D59" s="116" t="s">
        <v>91</v>
      </c>
      <c r="E59" s="116"/>
      <c r="F59" s="116"/>
      <c r="G59" s="116"/>
      <c r="H59" s="116"/>
      <c r="I59" s="117"/>
      <c r="J59" s="116" t="s">
        <v>92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Elektroinstalace'!J30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Elektroinstalace'!P83</f>
        <v>0</v>
      </c>
      <c r="AV59" s="122">
        <f>'05 - Elektroinstalace'!J33</f>
        <v>0</v>
      </c>
      <c r="AW59" s="122">
        <f>'05 - Elektroinstalace'!J34</f>
        <v>0</v>
      </c>
      <c r="AX59" s="122">
        <f>'05 - Elektroinstalace'!J35</f>
        <v>0</v>
      </c>
      <c r="AY59" s="122">
        <f>'05 - Elektroinstalace'!J36</f>
        <v>0</v>
      </c>
      <c r="AZ59" s="122">
        <f>'05 - Elektroinstalace'!F33</f>
        <v>0</v>
      </c>
      <c r="BA59" s="122">
        <f>'05 - Elektroinstalace'!F34</f>
        <v>0</v>
      </c>
      <c r="BB59" s="122">
        <f>'05 - Elektroinstalace'!F35</f>
        <v>0</v>
      </c>
      <c r="BC59" s="122">
        <f>'05 - Elektroinstalace'!F36</f>
        <v>0</v>
      </c>
      <c r="BD59" s="124">
        <f>'05 - Elektroinstalace'!F37</f>
        <v>0</v>
      </c>
      <c r="BE59" s="7"/>
      <c r="BT59" s="125" t="s">
        <v>80</v>
      </c>
      <c r="BV59" s="125" t="s">
        <v>74</v>
      </c>
      <c r="BW59" s="125" t="s">
        <v>93</v>
      </c>
      <c r="BX59" s="125" t="s">
        <v>5</v>
      </c>
      <c r="CL59" s="125" t="s">
        <v>19</v>
      </c>
      <c r="CM59" s="125" t="s">
        <v>80</v>
      </c>
    </row>
    <row r="60" spans="1:91" s="7" customFormat="1" ht="16.5" customHeight="1">
      <c r="A60" s="113" t="s">
        <v>76</v>
      </c>
      <c r="B60" s="114"/>
      <c r="C60" s="115"/>
      <c r="D60" s="116" t="s">
        <v>94</v>
      </c>
      <c r="E60" s="116"/>
      <c r="F60" s="116"/>
      <c r="G60" s="116"/>
      <c r="H60" s="116"/>
      <c r="I60" s="117"/>
      <c r="J60" s="116" t="s">
        <v>95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Vedlejší a ostatní n...'!J30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6">
        <v>0</v>
      </c>
      <c r="AT60" s="127">
        <f>ROUND(SUM(AV60:AW60),2)</f>
        <v>0</v>
      </c>
      <c r="AU60" s="128">
        <f>'06 - Vedlejší a ostatní n...'!P85</f>
        <v>0</v>
      </c>
      <c r="AV60" s="127">
        <f>'06 - Vedlejší a ostatní n...'!J33</f>
        <v>0</v>
      </c>
      <c r="AW60" s="127">
        <f>'06 - Vedlejší a ostatní n...'!J34</f>
        <v>0</v>
      </c>
      <c r="AX60" s="127">
        <f>'06 - Vedlejší a ostatní n...'!J35</f>
        <v>0</v>
      </c>
      <c r="AY60" s="127">
        <f>'06 - Vedlejší a ostatní n...'!J36</f>
        <v>0</v>
      </c>
      <c r="AZ60" s="127">
        <f>'06 - Vedlejší a ostatní n...'!F33</f>
        <v>0</v>
      </c>
      <c r="BA60" s="127">
        <f>'06 - Vedlejší a ostatní n...'!F34</f>
        <v>0</v>
      </c>
      <c r="BB60" s="127">
        <f>'06 - Vedlejší a ostatní n...'!F35</f>
        <v>0</v>
      </c>
      <c r="BC60" s="127">
        <f>'06 - Vedlejší a ostatní n...'!F36</f>
        <v>0</v>
      </c>
      <c r="BD60" s="129">
        <f>'06 - Vedlejší a ostatní n...'!F37</f>
        <v>0</v>
      </c>
      <c r="BE60" s="7"/>
      <c r="BT60" s="125" t="s">
        <v>80</v>
      </c>
      <c r="BV60" s="125" t="s">
        <v>74</v>
      </c>
      <c r="BW60" s="125" t="s">
        <v>96</v>
      </c>
      <c r="BX60" s="125" t="s">
        <v>5</v>
      </c>
      <c r="CL60" s="125" t="s">
        <v>19</v>
      </c>
      <c r="CM60" s="125" t="s">
        <v>80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Zdravotně technické ...'!C2" display="/"/>
    <hyperlink ref="A57" location="'03 - Vytápění'!C2" display="/"/>
    <hyperlink ref="A58" location="'04 - Vzduchotechnika'!C2" display="/"/>
    <hyperlink ref="A59" location="'05 - Elektroinstalace'!C2" display="/"/>
    <hyperlink ref="A60" location="'06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DOZP Radošov – stavební úpravy záchodů a koupelny 1. domácnosti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ROUND((SUM(BE93:BE609)),2)</f>
        <v>0</v>
      </c>
      <c r="G33" s="40"/>
      <c r="H33" s="40"/>
      <c r="I33" s="150">
        <v>0.21</v>
      </c>
      <c r="J33" s="149">
        <f>ROUND(((SUM(BE93:BE609))*I33),2)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ROUND((SUM(BF93:BF609)),2)</f>
        <v>0</v>
      </c>
      <c r="G34" s="40"/>
      <c r="H34" s="40"/>
      <c r="I34" s="150">
        <v>0.15</v>
      </c>
      <c r="J34" s="149">
        <f>ROUND(((SUM(BF93:BF609))*I34),2)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ROUND((SUM(BG93:BG609)),2)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ROUND((SUM(BH93:BH609)),2)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ROUND((SUM(BI93:BI609)),2)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DOZP Radošov – stavební úpravy záchodů a koupelny 1. domácnosti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Radošov č. p. 137</v>
      </c>
      <c r="G52" s="42"/>
      <c r="H52" s="42"/>
      <c r="I52" s="34" t="s">
        <v>23</v>
      </c>
      <c r="J52" s="74" t="str">
        <f>IF(J12="","",J12)</f>
        <v>10. 8. 2023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Karlovarský kraj</v>
      </c>
      <c r="G54" s="42"/>
      <c r="H54" s="42"/>
      <c r="I54" s="34" t="s">
        <v>31</v>
      </c>
      <c r="J54" s="38" t="str">
        <f>E21</f>
        <v>Ing. arch. Břetislav Kubíček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J136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107</v>
      </c>
      <c r="E63" s="176"/>
      <c r="F63" s="176"/>
      <c r="G63" s="176"/>
      <c r="H63" s="176"/>
      <c r="I63" s="176"/>
      <c r="J63" s="177">
        <f>J206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108</v>
      </c>
      <c r="E64" s="176"/>
      <c r="F64" s="176"/>
      <c r="G64" s="176"/>
      <c r="H64" s="176"/>
      <c r="I64" s="176"/>
      <c r="J64" s="177">
        <f>J276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J293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110</v>
      </c>
      <c r="E66" s="170"/>
      <c r="F66" s="170"/>
      <c r="G66" s="170"/>
      <c r="H66" s="170"/>
      <c r="I66" s="170"/>
      <c r="J66" s="171">
        <f>J297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111</v>
      </c>
      <c r="E67" s="176"/>
      <c r="F67" s="176"/>
      <c r="G67" s="176"/>
      <c r="H67" s="176"/>
      <c r="I67" s="176"/>
      <c r="J67" s="177">
        <f>J298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112</v>
      </c>
      <c r="E68" s="176"/>
      <c r="F68" s="176"/>
      <c r="G68" s="176"/>
      <c r="H68" s="176"/>
      <c r="I68" s="176"/>
      <c r="J68" s="177">
        <f>J316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113</v>
      </c>
      <c r="E69" s="176"/>
      <c r="F69" s="176"/>
      <c r="G69" s="176"/>
      <c r="H69" s="176"/>
      <c r="I69" s="176"/>
      <c r="J69" s="177">
        <f>J365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114</v>
      </c>
      <c r="E70" s="176"/>
      <c r="F70" s="176"/>
      <c r="G70" s="176"/>
      <c r="H70" s="176"/>
      <c r="I70" s="176"/>
      <c r="J70" s="177">
        <f>J414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115</v>
      </c>
      <c r="E71" s="176"/>
      <c r="F71" s="176"/>
      <c r="G71" s="176"/>
      <c r="H71" s="176"/>
      <c r="I71" s="176"/>
      <c r="J71" s="177">
        <f>J462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116</v>
      </c>
      <c r="E72" s="176"/>
      <c r="F72" s="176"/>
      <c r="G72" s="176"/>
      <c r="H72" s="176"/>
      <c r="I72" s="176"/>
      <c r="J72" s="177">
        <f>J536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117</v>
      </c>
      <c r="E73" s="176"/>
      <c r="F73" s="176"/>
      <c r="G73" s="176"/>
      <c r="H73" s="176"/>
      <c r="I73" s="176"/>
      <c r="J73" s="177">
        <f>J553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118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6.25" customHeight="1">
      <c r="A83" s="40"/>
      <c r="B83" s="41"/>
      <c r="C83" s="42"/>
      <c r="D83" s="42"/>
      <c r="E83" s="162" t="str">
        <f>E7</f>
        <v>DOZP Radošov – stavební úpravy záchodů a koupelny 1. domácnosti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98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01 - Stavební část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Radošov č. p. 137</v>
      </c>
      <c r="G87" s="42"/>
      <c r="H87" s="42"/>
      <c r="I87" s="34" t="s">
        <v>23</v>
      </c>
      <c r="J87" s="74" t="str">
        <f>IF(J12="","",J12)</f>
        <v>10. 8. 2023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25</v>
      </c>
      <c r="D89" s="42"/>
      <c r="E89" s="42"/>
      <c r="F89" s="29" t="str">
        <f>E15</f>
        <v>Karlovarský kraj</v>
      </c>
      <c r="G89" s="42"/>
      <c r="H89" s="42"/>
      <c r="I89" s="34" t="s">
        <v>31</v>
      </c>
      <c r="J89" s="38" t="str">
        <f>E21</f>
        <v>Ing. arch. Břetislav Kubíček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Bc. Martin Frous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119</v>
      </c>
      <c r="D92" s="182" t="s">
        <v>57</v>
      </c>
      <c r="E92" s="182" t="s">
        <v>53</v>
      </c>
      <c r="F92" s="182" t="s">
        <v>54</v>
      </c>
      <c r="G92" s="182" t="s">
        <v>120</v>
      </c>
      <c r="H92" s="182" t="s">
        <v>121</v>
      </c>
      <c r="I92" s="182" t="s">
        <v>122</v>
      </c>
      <c r="J92" s="182" t="s">
        <v>102</v>
      </c>
      <c r="K92" s="183" t="s">
        <v>123</v>
      </c>
      <c r="L92" s="184"/>
      <c r="M92" s="94" t="s">
        <v>19</v>
      </c>
      <c r="N92" s="95" t="s">
        <v>42</v>
      </c>
      <c r="O92" s="95" t="s">
        <v>124</v>
      </c>
      <c r="P92" s="95" t="s">
        <v>125</v>
      </c>
      <c r="Q92" s="95" t="s">
        <v>126</v>
      </c>
      <c r="R92" s="95" t="s">
        <v>127</v>
      </c>
      <c r="S92" s="95" t="s">
        <v>128</v>
      </c>
      <c r="T92" s="96" t="s">
        <v>129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130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P94+P297</f>
        <v>0</v>
      </c>
      <c r="Q93" s="98"/>
      <c r="R93" s="187">
        <f>R94+R297</f>
        <v>14.019526860000001</v>
      </c>
      <c r="S93" s="98"/>
      <c r="T93" s="188">
        <f>T94+T297</f>
        <v>22.78161126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103</v>
      </c>
      <c r="BK93" s="189">
        <f>BK94+BK297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131</v>
      </c>
      <c r="F94" s="193" t="s">
        <v>132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P95+P136+P206+P276+P293</f>
        <v>0</v>
      </c>
      <c r="Q94" s="198"/>
      <c r="R94" s="199">
        <f>R95+R136+R206+R276+R293</f>
        <v>9.544232180000002</v>
      </c>
      <c r="S94" s="198"/>
      <c r="T94" s="200">
        <f>T95+T136+T206+T276+T293</f>
        <v>16.232681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72</v>
      </c>
      <c r="AY94" s="201" t="s">
        <v>133</v>
      </c>
      <c r="BK94" s="203">
        <f>BK95+BK136+BK206+BK276+BK293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134</v>
      </c>
      <c r="F95" s="204" t="s">
        <v>135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SUM(P96:P135)</f>
        <v>0</v>
      </c>
      <c r="Q95" s="198"/>
      <c r="R95" s="199">
        <f>SUM(R96:R135)</f>
        <v>2.1532569100000005</v>
      </c>
      <c r="S95" s="198"/>
      <c r="T95" s="200">
        <f>SUM(T96:T135)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133</v>
      </c>
      <c r="BK95" s="203">
        <f>SUM(BK96:BK135)</f>
        <v>0</v>
      </c>
    </row>
    <row r="96" spans="1:65" s="2" customFormat="1" ht="21.75" customHeight="1">
      <c r="A96" s="40"/>
      <c r="B96" s="41"/>
      <c r="C96" s="206" t="s">
        <v>80</v>
      </c>
      <c r="D96" s="206" t="s">
        <v>136</v>
      </c>
      <c r="E96" s="207" t="s">
        <v>137</v>
      </c>
      <c r="F96" s="208" t="s">
        <v>138</v>
      </c>
      <c r="G96" s="209" t="s">
        <v>139</v>
      </c>
      <c r="H96" s="210">
        <v>1</v>
      </c>
      <c r="I96" s="211"/>
      <c r="J96" s="212">
        <f>ROUND(I96*H96,2)</f>
        <v>0</v>
      </c>
      <c r="K96" s="208" t="s">
        <v>140</v>
      </c>
      <c r="L96" s="46"/>
      <c r="M96" s="213" t="s">
        <v>19</v>
      </c>
      <c r="N96" s="214" t="s">
        <v>44</v>
      </c>
      <c r="O96" s="86"/>
      <c r="P96" s="215">
        <f>O96*H96</f>
        <v>0</v>
      </c>
      <c r="Q96" s="215">
        <v>0.01794</v>
      </c>
      <c r="R96" s="215">
        <f>Q96*H96</f>
        <v>0.01794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141</v>
      </c>
      <c r="AT96" s="217" t="s">
        <v>136</v>
      </c>
      <c r="AU96" s="217" t="s">
        <v>142</v>
      </c>
      <c r="AY96" s="19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142</v>
      </c>
      <c r="BK96" s="218">
        <f>ROUND(I96*H96,2)</f>
        <v>0</v>
      </c>
      <c r="BL96" s="19" t="s">
        <v>141</v>
      </c>
      <c r="BM96" s="217" t="s">
        <v>143</v>
      </c>
    </row>
    <row r="97" spans="1:47" s="2" customFormat="1" ht="12">
      <c r="A97" s="40"/>
      <c r="B97" s="41"/>
      <c r="C97" s="42"/>
      <c r="D97" s="219" t="s">
        <v>144</v>
      </c>
      <c r="E97" s="42"/>
      <c r="F97" s="220" t="s">
        <v>145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142</v>
      </c>
    </row>
    <row r="98" spans="1:47" s="2" customFormat="1" ht="12">
      <c r="A98" s="40"/>
      <c r="B98" s="41"/>
      <c r="C98" s="42"/>
      <c r="D98" s="224" t="s">
        <v>146</v>
      </c>
      <c r="E98" s="42"/>
      <c r="F98" s="225" t="s">
        <v>147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146</v>
      </c>
      <c r="AU98" s="19" t="s">
        <v>142</v>
      </c>
    </row>
    <row r="99" spans="1:65" s="2" customFormat="1" ht="21.75" customHeight="1">
      <c r="A99" s="40"/>
      <c r="B99" s="41"/>
      <c r="C99" s="206" t="s">
        <v>142</v>
      </c>
      <c r="D99" s="206" t="s">
        <v>136</v>
      </c>
      <c r="E99" s="207" t="s">
        <v>148</v>
      </c>
      <c r="F99" s="208" t="s">
        <v>149</v>
      </c>
      <c r="G99" s="209" t="s">
        <v>139</v>
      </c>
      <c r="H99" s="210">
        <v>2</v>
      </c>
      <c r="I99" s="211"/>
      <c r="J99" s="212">
        <f>ROUND(I99*H99,2)</f>
        <v>0</v>
      </c>
      <c r="K99" s="208" t="s">
        <v>140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0.03195</v>
      </c>
      <c r="R99" s="215">
        <f>Q99*H99</f>
        <v>0.0639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141</v>
      </c>
      <c r="AT99" s="217" t="s">
        <v>136</v>
      </c>
      <c r="AU99" s="217" t="s">
        <v>142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142</v>
      </c>
      <c r="BK99" s="218">
        <f>ROUND(I99*H99,2)</f>
        <v>0</v>
      </c>
      <c r="BL99" s="19" t="s">
        <v>141</v>
      </c>
      <c r="BM99" s="217" t="s">
        <v>150</v>
      </c>
    </row>
    <row r="100" spans="1:47" s="2" customFormat="1" ht="12">
      <c r="A100" s="40"/>
      <c r="B100" s="41"/>
      <c r="C100" s="42"/>
      <c r="D100" s="219" t="s">
        <v>144</v>
      </c>
      <c r="E100" s="42"/>
      <c r="F100" s="220" t="s">
        <v>151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144</v>
      </c>
      <c r="AU100" s="19" t="s">
        <v>142</v>
      </c>
    </row>
    <row r="101" spans="1:47" s="2" customFormat="1" ht="12">
      <c r="A101" s="40"/>
      <c r="B101" s="41"/>
      <c r="C101" s="42"/>
      <c r="D101" s="224" t="s">
        <v>146</v>
      </c>
      <c r="E101" s="42"/>
      <c r="F101" s="225" t="s">
        <v>152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146</v>
      </c>
      <c r="AU101" s="19" t="s">
        <v>142</v>
      </c>
    </row>
    <row r="102" spans="1:65" s="2" customFormat="1" ht="24.15" customHeight="1">
      <c r="A102" s="40"/>
      <c r="B102" s="41"/>
      <c r="C102" s="206" t="s">
        <v>134</v>
      </c>
      <c r="D102" s="206" t="s">
        <v>136</v>
      </c>
      <c r="E102" s="207" t="s">
        <v>153</v>
      </c>
      <c r="F102" s="208" t="s">
        <v>154</v>
      </c>
      <c r="G102" s="209" t="s">
        <v>155</v>
      </c>
      <c r="H102" s="210">
        <v>15.4</v>
      </c>
      <c r="I102" s="211"/>
      <c r="J102" s="212">
        <f>ROUND(I102*H102,2)</f>
        <v>0</v>
      </c>
      <c r="K102" s="208" t="s">
        <v>140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0.06172</v>
      </c>
      <c r="R102" s="215">
        <f>Q102*H102</f>
        <v>0.950488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141</v>
      </c>
      <c r="AT102" s="217" t="s">
        <v>136</v>
      </c>
      <c r="AU102" s="217" t="s">
        <v>142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142</v>
      </c>
      <c r="BK102" s="218">
        <f>ROUND(I102*H102,2)</f>
        <v>0</v>
      </c>
      <c r="BL102" s="19" t="s">
        <v>141</v>
      </c>
      <c r="BM102" s="217" t="s">
        <v>156</v>
      </c>
    </row>
    <row r="103" spans="1:47" s="2" customFormat="1" ht="12">
      <c r="A103" s="40"/>
      <c r="B103" s="41"/>
      <c r="C103" s="42"/>
      <c r="D103" s="219" t="s">
        <v>144</v>
      </c>
      <c r="E103" s="42"/>
      <c r="F103" s="220" t="s">
        <v>157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144</v>
      </c>
      <c r="AU103" s="19" t="s">
        <v>142</v>
      </c>
    </row>
    <row r="104" spans="1:47" s="2" customFormat="1" ht="12">
      <c r="A104" s="40"/>
      <c r="B104" s="41"/>
      <c r="C104" s="42"/>
      <c r="D104" s="224" t="s">
        <v>146</v>
      </c>
      <c r="E104" s="42"/>
      <c r="F104" s="225" t="s">
        <v>158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146</v>
      </c>
      <c r="AU104" s="19" t="s">
        <v>142</v>
      </c>
    </row>
    <row r="105" spans="1:51" s="13" customFormat="1" ht="12">
      <c r="A105" s="13"/>
      <c r="B105" s="226"/>
      <c r="C105" s="227"/>
      <c r="D105" s="219" t="s">
        <v>159</v>
      </c>
      <c r="E105" s="228" t="s">
        <v>19</v>
      </c>
      <c r="F105" s="229" t="s">
        <v>160</v>
      </c>
      <c r="G105" s="227"/>
      <c r="H105" s="230">
        <v>10.4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159</v>
      </c>
      <c r="AU105" s="236" t="s">
        <v>142</v>
      </c>
      <c r="AV105" s="13" t="s">
        <v>142</v>
      </c>
      <c r="AW105" s="13" t="s">
        <v>33</v>
      </c>
      <c r="AX105" s="13" t="s">
        <v>72</v>
      </c>
      <c r="AY105" s="236" t="s">
        <v>133</v>
      </c>
    </row>
    <row r="106" spans="1:51" s="13" customFormat="1" ht="12">
      <c r="A106" s="13"/>
      <c r="B106" s="226"/>
      <c r="C106" s="227"/>
      <c r="D106" s="219" t="s">
        <v>159</v>
      </c>
      <c r="E106" s="228" t="s">
        <v>19</v>
      </c>
      <c r="F106" s="229" t="s">
        <v>161</v>
      </c>
      <c r="G106" s="227"/>
      <c r="H106" s="230">
        <v>5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159</v>
      </c>
      <c r="AU106" s="236" t="s">
        <v>142</v>
      </c>
      <c r="AV106" s="13" t="s">
        <v>142</v>
      </c>
      <c r="AW106" s="13" t="s">
        <v>33</v>
      </c>
      <c r="AX106" s="13" t="s">
        <v>72</v>
      </c>
      <c r="AY106" s="236" t="s">
        <v>133</v>
      </c>
    </row>
    <row r="107" spans="1:51" s="14" customFormat="1" ht="12">
      <c r="A107" s="14"/>
      <c r="B107" s="237"/>
      <c r="C107" s="238"/>
      <c r="D107" s="219" t="s">
        <v>159</v>
      </c>
      <c r="E107" s="239" t="s">
        <v>19</v>
      </c>
      <c r="F107" s="240" t="s">
        <v>162</v>
      </c>
      <c r="G107" s="238"/>
      <c r="H107" s="241">
        <v>15.4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159</v>
      </c>
      <c r="AU107" s="247" t="s">
        <v>142</v>
      </c>
      <c r="AV107" s="14" t="s">
        <v>141</v>
      </c>
      <c r="AW107" s="14" t="s">
        <v>33</v>
      </c>
      <c r="AX107" s="14" t="s">
        <v>80</v>
      </c>
      <c r="AY107" s="247" t="s">
        <v>133</v>
      </c>
    </row>
    <row r="108" spans="1:65" s="2" customFormat="1" ht="24.15" customHeight="1">
      <c r="A108" s="40"/>
      <c r="B108" s="41"/>
      <c r="C108" s="206" t="s">
        <v>141</v>
      </c>
      <c r="D108" s="206" t="s">
        <v>136</v>
      </c>
      <c r="E108" s="207" t="s">
        <v>163</v>
      </c>
      <c r="F108" s="208" t="s">
        <v>164</v>
      </c>
      <c r="G108" s="209" t="s">
        <v>165</v>
      </c>
      <c r="H108" s="210">
        <v>3.85</v>
      </c>
      <c r="I108" s="211"/>
      <c r="J108" s="212">
        <f>ROUND(I108*H108,2)</f>
        <v>0</v>
      </c>
      <c r="K108" s="208" t="s">
        <v>140</v>
      </c>
      <c r="L108" s="46"/>
      <c r="M108" s="213" t="s">
        <v>19</v>
      </c>
      <c r="N108" s="214" t="s">
        <v>44</v>
      </c>
      <c r="O108" s="86"/>
      <c r="P108" s="215">
        <f>O108*H108</f>
        <v>0</v>
      </c>
      <c r="Q108" s="215">
        <v>8E-05</v>
      </c>
      <c r="R108" s="215">
        <f>Q108*H108</f>
        <v>0.000308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141</v>
      </c>
      <c r="AT108" s="217" t="s">
        <v>136</v>
      </c>
      <c r="AU108" s="217" t="s">
        <v>142</v>
      </c>
      <c r="AY108" s="19" t="s">
        <v>133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142</v>
      </c>
      <c r="BK108" s="218">
        <f>ROUND(I108*H108,2)</f>
        <v>0</v>
      </c>
      <c r="BL108" s="19" t="s">
        <v>141</v>
      </c>
      <c r="BM108" s="217" t="s">
        <v>166</v>
      </c>
    </row>
    <row r="109" spans="1:47" s="2" customFormat="1" ht="12">
      <c r="A109" s="40"/>
      <c r="B109" s="41"/>
      <c r="C109" s="42"/>
      <c r="D109" s="219" t="s">
        <v>144</v>
      </c>
      <c r="E109" s="42"/>
      <c r="F109" s="220" t="s">
        <v>167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144</v>
      </c>
      <c r="AU109" s="19" t="s">
        <v>142</v>
      </c>
    </row>
    <row r="110" spans="1:47" s="2" customFormat="1" ht="12">
      <c r="A110" s="40"/>
      <c r="B110" s="41"/>
      <c r="C110" s="42"/>
      <c r="D110" s="224" t="s">
        <v>146</v>
      </c>
      <c r="E110" s="42"/>
      <c r="F110" s="225" t="s">
        <v>168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146</v>
      </c>
      <c r="AU110" s="19" t="s">
        <v>142</v>
      </c>
    </row>
    <row r="111" spans="1:51" s="13" customFormat="1" ht="12">
      <c r="A111" s="13"/>
      <c r="B111" s="226"/>
      <c r="C111" s="227"/>
      <c r="D111" s="219" t="s">
        <v>159</v>
      </c>
      <c r="E111" s="228" t="s">
        <v>19</v>
      </c>
      <c r="F111" s="229" t="s">
        <v>169</v>
      </c>
      <c r="G111" s="227"/>
      <c r="H111" s="230">
        <v>3.85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159</v>
      </c>
      <c r="AU111" s="236" t="s">
        <v>142</v>
      </c>
      <c r="AV111" s="13" t="s">
        <v>142</v>
      </c>
      <c r="AW111" s="13" t="s">
        <v>33</v>
      </c>
      <c r="AX111" s="13" t="s">
        <v>72</v>
      </c>
      <c r="AY111" s="236" t="s">
        <v>133</v>
      </c>
    </row>
    <row r="112" spans="1:51" s="14" customFormat="1" ht="12">
      <c r="A112" s="14"/>
      <c r="B112" s="237"/>
      <c r="C112" s="238"/>
      <c r="D112" s="219" t="s">
        <v>159</v>
      </c>
      <c r="E112" s="239" t="s">
        <v>19</v>
      </c>
      <c r="F112" s="240" t="s">
        <v>162</v>
      </c>
      <c r="G112" s="238"/>
      <c r="H112" s="241">
        <v>3.85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159</v>
      </c>
      <c r="AU112" s="247" t="s">
        <v>142</v>
      </c>
      <c r="AV112" s="14" t="s">
        <v>141</v>
      </c>
      <c r="AW112" s="14" t="s">
        <v>33</v>
      </c>
      <c r="AX112" s="14" t="s">
        <v>80</v>
      </c>
      <c r="AY112" s="247" t="s">
        <v>133</v>
      </c>
    </row>
    <row r="113" spans="1:65" s="2" customFormat="1" ht="24.15" customHeight="1">
      <c r="A113" s="40"/>
      <c r="B113" s="41"/>
      <c r="C113" s="206" t="s">
        <v>170</v>
      </c>
      <c r="D113" s="206" t="s">
        <v>136</v>
      </c>
      <c r="E113" s="207" t="s">
        <v>171</v>
      </c>
      <c r="F113" s="208" t="s">
        <v>172</v>
      </c>
      <c r="G113" s="209" t="s">
        <v>165</v>
      </c>
      <c r="H113" s="210">
        <v>12</v>
      </c>
      <c r="I113" s="211"/>
      <c r="J113" s="212">
        <f>ROUND(I113*H113,2)</f>
        <v>0</v>
      </c>
      <c r="K113" s="208" t="s">
        <v>140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0.00013</v>
      </c>
      <c r="R113" s="215">
        <f>Q113*H113</f>
        <v>0.0015599999999999998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141</v>
      </c>
      <c r="AT113" s="217" t="s">
        <v>136</v>
      </c>
      <c r="AU113" s="217" t="s">
        <v>142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142</v>
      </c>
      <c r="BK113" s="218">
        <f>ROUND(I113*H113,2)</f>
        <v>0</v>
      </c>
      <c r="BL113" s="19" t="s">
        <v>141</v>
      </c>
      <c r="BM113" s="217" t="s">
        <v>173</v>
      </c>
    </row>
    <row r="114" spans="1:47" s="2" customFormat="1" ht="12">
      <c r="A114" s="40"/>
      <c r="B114" s="41"/>
      <c r="C114" s="42"/>
      <c r="D114" s="219" t="s">
        <v>144</v>
      </c>
      <c r="E114" s="42"/>
      <c r="F114" s="220" t="s">
        <v>174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144</v>
      </c>
      <c r="AU114" s="19" t="s">
        <v>142</v>
      </c>
    </row>
    <row r="115" spans="1:47" s="2" customFormat="1" ht="12">
      <c r="A115" s="40"/>
      <c r="B115" s="41"/>
      <c r="C115" s="42"/>
      <c r="D115" s="224" t="s">
        <v>146</v>
      </c>
      <c r="E115" s="42"/>
      <c r="F115" s="225" t="s">
        <v>175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146</v>
      </c>
      <c r="AU115" s="19" t="s">
        <v>142</v>
      </c>
    </row>
    <row r="116" spans="1:51" s="13" customFormat="1" ht="12">
      <c r="A116" s="13"/>
      <c r="B116" s="226"/>
      <c r="C116" s="227"/>
      <c r="D116" s="219" t="s">
        <v>159</v>
      </c>
      <c r="E116" s="228" t="s">
        <v>19</v>
      </c>
      <c r="F116" s="229" t="s">
        <v>176</v>
      </c>
      <c r="G116" s="227"/>
      <c r="H116" s="230">
        <v>12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159</v>
      </c>
      <c r="AU116" s="236" t="s">
        <v>142</v>
      </c>
      <c r="AV116" s="13" t="s">
        <v>142</v>
      </c>
      <c r="AW116" s="13" t="s">
        <v>33</v>
      </c>
      <c r="AX116" s="13" t="s">
        <v>72</v>
      </c>
      <c r="AY116" s="236" t="s">
        <v>133</v>
      </c>
    </row>
    <row r="117" spans="1:51" s="14" customFormat="1" ht="12">
      <c r="A117" s="14"/>
      <c r="B117" s="237"/>
      <c r="C117" s="238"/>
      <c r="D117" s="219" t="s">
        <v>159</v>
      </c>
      <c r="E117" s="239" t="s">
        <v>19</v>
      </c>
      <c r="F117" s="240" t="s">
        <v>162</v>
      </c>
      <c r="G117" s="238"/>
      <c r="H117" s="241">
        <v>12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159</v>
      </c>
      <c r="AU117" s="247" t="s">
        <v>142</v>
      </c>
      <c r="AV117" s="14" t="s">
        <v>141</v>
      </c>
      <c r="AW117" s="14" t="s">
        <v>33</v>
      </c>
      <c r="AX117" s="14" t="s">
        <v>80</v>
      </c>
      <c r="AY117" s="247" t="s">
        <v>133</v>
      </c>
    </row>
    <row r="118" spans="1:65" s="2" customFormat="1" ht="16.5" customHeight="1">
      <c r="A118" s="40"/>
      <c r="B118" s="41"/>
      <c r="C118" s="206" t="s">
        <v>177</v>
      </c>
      <c r="D118" s="206" t="s">
        <v>136</v>
      </c>
      <c r="E118" s="207" t="s">
        <v>178</v>
      </c>
      <c r="F118" s="208" t="s">
        <v>179</v>
      </c>
      <c r="G118" s="209" t="s">
        <v>155</v>
      </c>
      <c r="H118" s="210">
        <v>2.81</v>
      </c>
      <c r="I118" s="211"/>
      <c r="J118" s="212">
        <f>ROUND(I118*H118,2)</f>
        <v>0</v>
      </c>
      <c r="K118" s="208" t="s">
        <v>140</v>
      </c>
      <c r="L118" s="46"/>
      <c r="M118" s="213" t="s">
        <v>19</v>
      </c>
      <c r="N118" s="214" t="s">
        <v>44</v>
      </c>
      <c r="O118" s="86"/>
      <c r="P118" s="215">
        <f>O118*H118</f>
        <v>0</v>
      </c>
      <c r="Q118" s="215">
        <v>0.06452</v>
      </c>
      <c r="R118" s="215">
        <f>Q118*H118</f>
        <v>0.1813012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141</v>
      </c>
      <c r="AT118" s="217" t="s">
        <v>136</v>
      </c>
      <c r="AU118" s="217" t="s">
        <v>142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142</v>
      </c>
      <c r="BK118" s="218">
        <f>ROUND(I118*H118,2)</f>
        <v>0</v>
      </c>
      <c r="BL118" s="19" t="s">
        <v>141</v>
      </c>
      <c r="BM118" s="217" t="s">
        <v>180</v>
      </c>
    </row>
    <row r="119" spans="1:47" s="2" customFormat="1" ht="12">
      <c r="A119" s="40"/>
      <c r="B119" s="41"/>
      <c r="C119" s="42"/>
      <c r="D119" s="219" t="s">
        <v>144</v>
      </c>
      <c r="E119" s="42"/>
      <c r="F119" s="220" t="s">
        <v>181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144</v>
      </c>
      <c r="AU119" s="19" t="s">
        <v>142</v>
      </c>
    </row>
    <row r="120" spans="1:47" s="2" customFormat="1" ht="12">
      <c r="A120" s="40"/>
      <c r="B120" s="41"/>
      <c r="C120" s="42"/>
      <c r="D120" s="224" t="s">
        <v>146</v>
      </c>
      <c r="E120" s="42"/>
      <c r="F120" s="225" t="s">
        <v>182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146</v>
      </c>
      <c r="AU120" s="19" t="s">
        <v>142</v>
      </c>
    </row>
    <row r="121" spans="1:51" s="15" customFormat="1" ht="12">
      <c r="A121" s="15"/>
      <c r="B121" s="248"/>
      <c r="C121" s="249"/>
      <c r="D121" s="219" t="s">
        <v>159</v>
      </c>
      <c r="E121" s="250" t="s">
        <v>19</v>
      </c>
      <c r="F121" s="251" t="s">
        <v>183</v>
      </c>
      <c r="G121" s="249"/>
      <c r="H121" s="250" t="s">
        <v>19</v>
      </c>
      <c r="I121" s="252"/>
      <c r="J121" s="249"/>
      <c r="K121" s="249"/>
      <c r="L121" s="253"/>
      <c r="M121" s="254"/>
      <c r="N121" s="255"/>
      <c r="O121" s="255"/>
      <c r="P121" s="255"/>
      <c r="Q121" s="255"/>
      <c r="R121" s="255"/>
      <c r="S121" s="255"/>
      <c r="T121" s="25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7" t="s">
        <v>159</v>
      </c>
      <c r="AU121" s="257" t="s">
        <v>142</v>
      </c>
      <c r="AV121" s="15" t="s">
        <v>80</v>
      </c>
      <c r="AW121" s="15" t="s">
        <v>33</v>
      </c>
      <c r="AX121" s="15" t="s">
        <v>72</v>
      </c>
      <c r="AY121" s="257" t="s">
        <v>133</v>
      </c>
    </row>
    <row r="122" spans="1:51" s="13" customFormat="1" ht="12">
      <c r="A122" s="13"/>
      <c r="B122" s="226"/>
      <c r="C122" s="227"/>
      <c r="D122" s="219" t="s">
        <v>159</v>
      </c>
      <c r="E122" s="228" t="s">
        <v>19</v>
      </c>
      <c r="F122" s="229" t="s">
        <v>184</v>
      </c>
      <c r="G122" s="227"/>
      <c r="H122" s="230">
        <v>1.8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159</v>
      </c>
      <c r="AU122" s="236" t="s">
        <v>142</v>
      </c>
      <c r="AV122" s="13" t="s">
        <v>142</v>
      </c>
      <c r="AW122" s="13" t="s">
        <v>33</v>
      </c>
      <c r="AX122" s="13" t="s">
        <v>72</v>
      </c>
      <c r="AY122" s="236" t="s">
        <v>133</v>
      </c>
    </row>
    <row r="123" spans="1:51" s="15" customFormat="1" ht="12">
      <c r="A123" s="15"/>
      <c r="B123" s="248"/>
      <c r="C123" s="249"/>
      <c r="D123" s="219" t="s">
        <v>159</v>
      </c>
      <c r="E123" s="250" t="s">
        <v>19</v>
      </c>
      <c r="F123" s="251" t="s">
        <v>185</v>
      </c>
      <c r="G123" s="249"/>
      <c r="H123" s="250" t="s">
        <v>19</v>
      </c>
      <c r="I123" s="252"/>
      <c r="J123" s="249"/>
      <c r="K123" s="249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159</v>
      </c>
      <c r="AU123" s="257" t="s">
        <v>142</v>
      </c>
      <c r="AV123" s="15" t="s">
        <v>80</v>
      </c>
      <c r="AW123" s="15" t="s">
        <v>33</v>
      </c>
      <c r="AX123" s="15" t="s">
        <v>72</v>
      </c>
      <c r="AY123" s="257" t="s">
        <v>133</v>
      </c>
    </row>
    <row r="124" spans="1:51" s="13" customFormat="1" ht="12">
      <c r="A124" s="13"/>
      <c r="B124" s="226"/>
      <c r="C124" s="227"/>
      <c r="D124" s="219" t="s">
        <v>159</v>
      </c>
      <c r="E124" s="228" t="s">
        <v>19</v>
      </c>
      <c r="F124" s="229" t="s">
        <v>186</v>
      </c>
      <c r="G124" s="227"/>
      <c r="H124" s="230">
        <v>1.01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159</v>
      </c>
      <c r="AU124" s="236" t="s">
        <v>142</v>
      </c>
      <c r="AV124" s="13" t="s">
        <v>142</v>
      </c>
      <c r="AW124" s="13" t="s">
        <v>33</v>
      </c>
      <c r="AX124" s="13" t="s">
        <v>72</v>
      </c>
      <c r="AY124" s="236" t="s">
        <v>133</v>
      </c>
    </row>
    <row r="125" spans="1:51" s="14" customFormat="1" ht="12">
      <c r="A125" s="14"/>
      <c r="B125" s="237"/>
      <c r="C125" s="238"/>
      <c r="D125" s="219" t="s">
        <v>159</v>
      </c>
      <c r="E125" s="239" t="s">
        <v>19</v>
      </c>
      <c r="F125" s="240" t="s">
        <v>162</v>
      </c>
      <c r="G125" s="238"/>
      <c r="H125" s="241">
        <v>2.81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159</v>
      </c>
      <c r="AU125" s="247" t="s">
        <v>142</v>
      </c>
      <c r="AV125" s="14" t="s">
        <v>141</v>
      </c>
      <c r="AW125" s="14" t="s">
        <v>33</v>
      </c>
      <c r="AX125" s="14" t="s">
        <v>80</v>
      </c>
      <c r="AY125" s="247" t="s">
        <v>133</v>
      </c>
    </row>
    <row r="126" spans="1:65" s="2" customFormat="1" ht="16.5" customHeight="1">
      <c r="A126" s="40"/>
      <c r="B126" s="41"/>
      <c r="C126" s="206" t="s">
        <v>187</v>
      </c>
      <c r="D126" s="206" t="s">
        <v>136</v>
      </c>
      <c r="E126" s="207" t="s">
        <v>188</v>
      </c>
      <c r="F126" s="208" t="s">
        <v>189</v>
      </c>
      <c r="G126" s="209" t="s">
        <v>155</v>
      </c>
      <c r="H126" s="210">
        <v>4.995</v>
      </c>
      <c r="I126" s="211"/>
      <c r="J126" s="212">
        <f>ROUND(I126*H126,2)</f>
        <v>0</v>
      </c>
      <c r="K126" s="208" t="s">
        <v>140</v>
      </c>
      <c r="L126" s="46"/>
      <c r="M126" s="213" t="s">
        <v>19</v>
      </c>
      <c r="N126" s="214" t="s">
        <v>44</v>
      </c>
      <c r="O126" s="86"/>
      <c r="P126" s="215">
        <f>O126*H126</f>
        <v>0</v>
      </c>
      <c r="Q126" s="215">
        <v>0.08341</v>
      </c>
      <c r="R126" s="215">
        <f>Q126*H126</f>
        <v>0.41663295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141</v>
      </c>
      <c r="AT126" s="217" t="s">
        <v>136</v>
      </c>
      <c r="AU126" s="217" t="s">
        <v>142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142</v>
      </c>
      <c r="BK126" s="218">
        <f>ROUND(I126*H126,2)</f>
        <v>0</v>
      </c>
      <c r="BL126" s="19" t="s">
        <v>141</v>
      </c>
      <c r="BM126" s="217" t="s">
        <v>190</v>
      </c>
    </row>
    <row r="127" spans="1:47" s="2" customFormat="1" ht="12">
      <c r="A127" s="40"/>
      <c r="B127" s="41"/>
      <c r="C127" s="42"/>
      <c r="D127" s="219" t="s">
        <v>144</v>
      </c>
      <c r="E127" s="42"/>
      <c r="F127" s="220" t="s">
        <v>191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144</v>
      </c>
      <c r="AU127" s="19" t="s">
        <v>142</v>
      </c>
    </row>
    <row r="128" spans="1:47" s="2" customFormat="1" ht="12">
      <c r="A128" s="40"/>
      <c r="B128" s="41"/>
      <c r="C128" s="42"/>
      <c r="D128" s="224" t="s">
        <v>146</v>
      </c>
      <c r="E128" s="42"/>
      <c r="F128" s="225" t="s">
        <v>192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146</v>
      </c>
      <c r="AU128" s="19" t="s">
        <v>142</v>
      </c>
    </row>
    <row r="129" spans="1:51" s="13" customFormat="1" ht="12">
      <c r="A129" s="13"/>
      <c r="B129" s="226"/>
      <c r="C129" s="227"/>
      <c r="D129" s="219" t="s">
        <v>159</v>
      </c>
      <c r="E129" s="228" t="s">
        <v>19</v>
      </c>
      <c r="F129" s="229" t="s">
        <v>193</v>
      </c>
      <c r="G129" s="227"/>
      <c r="H129" s="230">
        <v>4.995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159</v>
      </c>
      <c r="AU129" s="236" t="s">
        <v>142</v>
      </c>
      <c r="AV129" s="13" t="s">
        <v>142</v>
      </c>
      <c r="AW129" s="13" t="s">
        <v>33</v>
      </c>
      <c r="AX129" s="13" t="s">
        <v>72</v>
      </c>
      <c r="AY129" s="236" t="s">
        <v>133</v>
      </c>
    </row>
    <row r="130" spans="1:51" s="14" customFormat="1" ht="12">
      <c r="A130" s="14"/>
      <c r="B130" s="237"/>
      <c r="C130" s="238"/>
      <c r="D130" s="219" t="s">
        <v>159</v>
      </c>
      <c r="E130" s="239" t="s">
        <v>19</v>
      </c>
      <c r="F130" s="240" t="s">
        <v>162</v>
      </c>
      <c r="G130" s="238"/>
      <c r="H130" s="241">
        <v>4.995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159</v>
      </c>
      <c r="AU130" s="247" t="s">
        <v>142</v>
      </c>
      <c r="AV130" s="14" t="s">
        <v>141</v>
      </c>
      <c r="AW130" s="14" t="s">
        <v>33</v>
      </c>
      <c r="AX130" s="14" t="s">
        <v>80</v>
      </c>
      <c r="AY130" s="247" t="s">
        <v>133</v>
      </c>
    </row>
    <row r="131" spans="1:65" s="2" customFormat="1" ht="16.5" customHeight="1">
      <c r="A131" s="40"/>
      <c r="B131" s="41"/>
      <c r="C131" s="206" t="s">
        <v>194</v>
      </c>
      <c r="D131" s="206" t="s">
        <v>136</v>
      </c>
      <c r="E131" s="207" t="s">
        <v>195</v>
      </c>
      <c r="F131" s="208" t="s">
        <v>196</v>
      </c>
      <c r="G131" s="209" t="s">
        <v>155</v>
      </c>
      <c r="H131" s="210">
        <v>3.234</v>
      </c>
      <c r="I131" s="211"/>
      <c r="J131" s="212">
        <f>ROUND(I131*H131,2)</f>
        <v>0</v>
      </c>
      <c r="K131" s="208" t="s">
        <v>140</v>
      </c>
      <c r="L131" s="46"/>
      <c r="M131" s="213" t="s">
        <v>19</v>
      </c>
      <c r="N131" s="214" t="s">
        <v>44</v>
      </c>
      <c r="O131" s="86"/>
      <c r="P131" s="215">
        <f>O131*H131</f>
        <v>0</v>
      </c>
      <c r="Q131" s="215">
        <v>0.16114</v>
      </c>
      <c r="R131" s="215">
        <f>Q131*H131</f>
        <v>0.52112676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141</v>
      </c>
      <c r="AT131" s="217" t="s">
        <v>136</v>
      </c>
      <c r="AU131" s="217" t="s">
        <v>142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142</v>
      </c>
      <c r="BK131" s="218">
        <f>ROUND(I131*H131,2)</f>
        <v>0</v>
      </c>
      <c r="BL131" s="19" t="s">
        <v>141</v>
      </c>
      <c r="BM131" s="217" t="s">
        <v>197</v>
      </c>
    </row>
    <row r="132" spans="1:47" s="2" customFormat="1" ht="12">
      <c r="A132" s="40"/>
      <c r="B132" s="41"/>
      <c r="C132" s="42"/>
      <c r="D132" s="219" t="s">
        <v>144</v>
      </c>
      <c r="E132" s="42"/>
      <c r="F132" s="220" t="s">
        <v>198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144</v>
      </c>
      <c r="AU132" s="19" t="s">
        <v>142</v>
      </c>
    </row>
    <row r="133" spans="1:47" s="2" customFormat="1" ht="12">
      <c r="A133" s="40"/>
      <c r="B133" s="41"/>
      <c r="C133" s="42"/>
      <c r="D133" s="224" t="s">
        <v>146</v>
      </c>
      <c r="E133" s="42"/>
      <c r="F133" s="225" t="s">
        <v>199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146</v>
      </c>
      <c r="AU133" s="19" t="s">
        <v>142</v>
      </c>
    </row>
    <row r="134" spans="1:51" s="13" customFormat="1" ht="12">
      <c r="A134" s="13"/>
      <c r="B134" s="226"/>
      <c r="C134" s="227"/>
      <c r="D134" s="219" t="s">
        <v>159</v>
      </c>
      <c r="E134" s="228" t="s">
        <v>19</v>
      </c>
      <c r="F134" s="229" t="s">
        <v>200</v>
      </c>
      <c r="G134" s="227"/>
      <c r="H134" s="230">
        <v>3.234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159</v>
      </c>
      <c r="AU134" s="236" t="s">
        <v>142</v>
      </c>
      <c r="AV134" s="13" t="s">
        <v>142</v>
      </c>
      <c r="AW134" s="13" t="s">
        <v>33</v>
      </c>
      <c r="AX134" s="13" t="s">
        <v>72</v>
      </c>
      <c r="AY134" s="236" t="s">
        <v>133</v>
      </c>
    </row>
    <row r="135" spans="1:51" s="14" customFormat="1" ht="12">
      <c r="A135" s="14"/>
      <c r="B135" s="237"/>
      <c r="C135" s="238"/>
      <c r="D135" s="219" t="s">
        <v>159</v>
      </c>
      <c r="E135" s="239" t="s">
        <v>19</v>
      </c>
      <c r="F135" s="240" t="s">
        <v>162</v>
      </c>
      <c r="G135" s="238"/>
      <c r="H135" s="241">
        <v>3.234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159</v>
      </c>
      <c r="AU135" s="247" t="s">
        <v>142</v>
      </c>
      <c r="AV135" s="14" t="s">
        <v>141</v>
      </c>
      <c r="AW135" s="14" t="s">
        <v>33</v>
      </c>
      <c r="AX135" s="14" t="s">
        <v>80</v>
      </c>
      <c r="AY135" s="247" t="s">
        <v>133</v>
      </c>
    </row>
    <row r="136" spans="1:63" s="12" customFormat="1" ht="22.8" customHeight="1">
      <c r="A136" s="12"/>
      <c r="B136" s="190"/>
      <c r="C136" s="191"/>
      <c r="D136" s="192" t="s">
        <v>71</v>
      </c>
      <c r="E136" s="204" t="s">
        <v>177</v>
      </c>
      <c r="F136" s="204" t="s">
        <v>201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SUM(P137:P205)</f>
        <v>0</v>
      </c>
      <c r="Q136" s="198"/>
      <c r="R136" s="199">
        <f>SUM(R137:R205)</f>
        <v>7.365958470000001</v>
      </c>
      <c r="S136" s="198"/>
      <c r="T136" s="200">
        <f>SUM(T137:T205)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80</v>
      </c>
      <c r="AT136" s="202" t="s">
        <v>71</v>
      </c>
      <c r="AU136" s="202" t="s">
        <v>80</v>
      </c>
      <c r="AY136" s="201" t="s">
        <v>133</v>
      </c>
      <c r="BK136" s="203">
        <f>SUM(BK137:BK205)</f>
        <v>0</v>
      </c>
    </row>
    <row r="137" spans="1:65" s="2" customFormat="1" ht="24.15" customHeight="1">
      <c r="A137" s="40"/>
      <c r="B137" s="41"/>
      <c r="C137" s="206" t="s">
        <v>202</v>
      </c>
      <c r="D137" s="206" t="s">
        <v>136</v>
      </c>
      <c r="E137" s="207" t="s">
        <v>203</v>
      </c>
      <c r="F137" s="208" t="s">
        <v>204</v>
      </c>
      <c r="G137" s="209" t="s">
        <v>155</v>
      </c>
      <c r="H137" s="210">
        <v>119.238</v>
      </c>
      <c r="I137" s="211"/>
      <c r="J137" s="212">
        <f>ROUND(I137*H137,2)</f>
        <v>0</v>
      </c>
      <c r="K137" s="208" t="s">
        <v>140</v>
      </c>
      <c r="L137" s="46"/>
      <c r="M137" s="213" t="s">
        <v>19</v>
      </c>
      <c r="N137" s="214" t="s">
        <v>44</v>
      </c>
      <c r="O137" s="86"/>
      <c r="P137" s="215">
        <f>O137*H137</f>
        <v>0</v>
      </c>
      <c r="Q137" s="215">
        <v>0.00026</v>
      </c>
      <c r="R137" s="215">
        <f>Q137*H137</f>
        <v>0.031001879999999996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141</v>
      </c>
      <c r="AT137" s="217" t="s">
        <v>136</v>
      </c>
      <c r="AU137" s="217" t="s">
        <v>142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142</v>
      </c>
      <c r="BK137" s="218">
        <f>ROUND(I137*H137,2)</f>
        <v>0</v>
      </c>
      <c r="BL137" s="19" t="s">
        <v>141</v>
      </c>
      <c r="BM137" s="217" t="s">
        <v>205</v>
      </c>
    </row>
    <row r="138" spans="1:47" s="2" customFormat="1" ht="12">
      <c r="A138" s="40"/>
      <c r="B138" s="41"/>
      <c r="C138" s="42"/>
      <c r="D138" s="219" t="s">
        <v>144</v>
      </c>
      <c r="E138" s="42"/>
      <c r="F138" s="220" t="s">
        <v>206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144</v>
      </c>
      <c r="AU138" s="19" t="s">
        <v>142</v>
      </c>
    </row>
    <row r="139" spans="1:47" s="2" customFormat="1" ht="12">
      <c r="A139" s="40"/>
      <c r="B139" s="41"/>
      <c r="C139" s="42"/>
      <c r="D139" s="224" t="s">
        <v>146</v>
      </c>
      <c r="E139" s="42"/>
      <c r="F139" s="225" t="s">
        <v>207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146</v>
      </c>
      <c r="AU139" s="19" t="s">
        <v>142</v>
      </c>
    </row>
    <row r="140" spans="1:51" s="15" customFormat="1" ht="12">
      <c r="A140" s="15"/>
      <c r="B140" s="248"/>
      <c r="C140" s="249"/>
      <c r="D140" s="219" t="s">
        <v>159</v>
      </c>
      <c r="E140" s="250" t="s">
        <v>19</v>
      </c>
      <c r="F140" s="251" t="s">
        <v>208</v>
      </c>
      <c r="G140" s="249"/>
      <c r="H140" s="250" t="s">
        <v>19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7" t="s">
        <v>159</v>
      </c>
      <c r="AU140" s="257" t="s">
        <v>142</v>
      </c>
      <c r="AV140" s="15" t="s">
        <v>80</v>
      </c>
      <c r="AW140" s="15" t="s">
        <v>33</v>
      </c>
      <c r="AX140" s="15" t="s">
        <v>72</v>
      </c>
      <c r="AY140" s="257" t="s">
        <v>133</v>
      </c>
    </row>
    <row r="141" spans="1:51" s="13" customFormat="1" ht="12">
      <c r="A141" s="13"/>
      <c r="B141" s="226"/>
      <c r="C141" s="227"/>
      <c r="D141" s="219" t="s">
        <v>159</v>
      </c>
      <c r="E141" s="228" t="s">
        <v>19</v>
      </c>
      <c r="F141" s="229" t="s">
        <v>209</v>
      </c>
      <c r="G141" s="227"/>
      <c r="H141" s="230">
        <v>52.922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159</v>
      </c>
      <c r="AU141" s="236" t="s">
        <v>142</v>
      </c>
      <c r="AV141" s="13" t="s">
        <v>142</v>
      </c>
      <c r="AW141" s="13" t="s">
        <v>33</v>
      </c>
      <c r="AX141" s="13" t="s">
        <v>72</v>
      </c>
      <c r="AY141" s="236" t="s">
        <v>133</v>
      </c>
    </row>
    <row r="142" spans="1:51" s="13" customFormat="1" ht="12">
      <c r="A142" s="13"/>
      <c r="B142" s="226"/>
      <c r="C142" s="227"/>
      <c r="D142" s="219" t="s">
        <v>159</v>
      </c>
      <c r="E142" s="228" t="s">
        <v>19</v>
      </c>
      <c r="F142" s="229" t="s">
        <v>210</v>
      </c>
      <c r="G142" s="227"/>
      <c r="H142" s="230">
        <v>-2.025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159</v>
      </c>
      <c r="AU142" s="236" t="s">
        <v>142</v>
      </c>
      <c r="AV142" s="13" t="s">
        <v>142</v>
      </c>
      <c r="AW142" s="13" t="s">
        <v>33</v>
      </c>
      <c r="AX142" s="13" t="s">
        <v>72</v>
      </c>
      <c r="AY142" s="236" t="s">
        <v>133</v>
      </c>
    </row>
    <row r="143" spans="1:51" s="15" customFormat="1" ht="12">
      <c r="A143" s="15"/>
      <c r="B143" s="248"/>
      <c r="C143" s="249"/>
      <c r="D143" s="219" t="s">
        <v>159</v>
      </c>
      <c r="E143" s="250" t="s">
        <v>19</v>
      </c>
      <c r="F143" s="251" t="s">
        <v>211</v>
      </c>
      <c r="G143" s="249"/>
      <c r="H143" s="250" t="s">
        <v>19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159</v>
      </c>
      <c r="AU143" s="257" t="s">
        <v>142</v>
      </c>
      <c r="AV143" s="15" t="s">
        <v>80</v>
      </c>
      <c r="AW143" s="15" t="s">
        <v>33</v>
      </c>
      <c r="AX143" s="15" t="s">
        <v>72</v>
      </c>
      <c r="AY143" s="257" t="s">
        <v>133</v>
      </c>
    </row>
    <row r="144" spans="1:51" s="13" customFormat="1" ht="12">
      <c r="A144" s="13"/>
      <c r="B144" s="226"/>
      <c r="C144" s="227"/>
      <c r="D144" s="219" t="s">
        <v>159</v>
      </c>
      <c r="E144" s="228" t="s">
        <v>19</v>
      </c>
      <c r="F144" s="229" t="s">
        <v>212</v>
      </c>
      <c r="G144" s="227"/>
      <c r="H144" s="230">
        <v>37.158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159</v>
      </c>
      <c r="AU144" s="236" t="s">
        <v>142</v>
      </c>
      <c r="AV144" s="13" t="s">
        <v>142</v>
      </c>
      <c r="AW144" s="13" t="s">
        <v>33</v>
      </c>
      <c r="AX144" s="13" t="s">
        <v>72</v>
      </c>
      <c r="AY144" s="236" t="s">
        <v>133</v>
      </c>
    </row>
    <row r="145" spans="1:51" s="13" customFormat="1" ht="12">
      <c r="A145" s="13"/>
      <c r="B145" s="226"/>
      <c r="C145" s="227"/>
      <c r="D145" s="219" t="s">
        <v>159</v>
      </c>
      <c r="E145" s="228" t="s">
        <v>19</v>
      </c>
      <c r="F145" s="229" t="s">
        <v>213</v>
      </c>
      <c r="G145" s="227"/>
      <c r="H145" s="230">
        <v>30.198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159</v>
      </c>
      <c r="AU145" s="236" t="s">
        <v>142</v>
      </c>
      <c r="AV145" s="13" t="s">
        <v>142</v>
      </c>
      <c r="AW145" s="13" t="s">
        <v>33</v>
      </c>
      <c r="AX145" s="13" t="s">
        <v>72</v>
      </c>
      <c r="AY145" s="236" t="s">
        <v>133</v>
      </c>
    </row>
    <row r="146" spans="1:51" s="13" customFormat="1" ht="12">
      <c r="A146" s="13"/>
      <c r="B146" s="226"/>
      <c r="C146" s="227"/>
      <c r="D146" s="219" t="s">
        <v>159</v>
      </c>
      <c r="E146" s="228" t="s">
        <v>19</v>
      </c>
      <c r="F146" s="229" t="s">
        <v>214</v>
      </c>
      <c r="G146" s="227"/>
      <c r="H146" s="230">
        <v>0.985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159</v>
      </c>
      <c r="AU146" s="236" t="s">
        <v>142</v>
      </c>
      <c r="AV146" s="13" t="s">
        <v>142</v>
      </c>
      <c r="AW146" s="13" t="s">
        <v>33</v>
      </c>
      <c r="AX146" s="13" t="s">
        <v>72</v>
      </c>
      <c r="AY146" s="236" t="s">
        <v>133</v>
      </c>
    </row>
    <row r="147" spans="1:51" s="14" customFormat="1" ht="12">
      <c r="A147" s="14"/>
      <c r="B147" s="237"/>
      <c r="C147" s="238"/>
      <c r="D147" s="219" t="s">
        <v>159</v>
      </c>
      <c r="E147" s="239" t="s">
        <v>19</v>
      </c>
      <c r="F147" s="240" t="s">
        <v>162</v>
      </c>
      <c r="G147" s="238"/>
      <c r="H147" s="241">
        <v>119.23800000000001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159</v>
      </c>
      <c r="AU147" s="247" t="s">
        <v>142</v>
      </c>
      <c r="AV147" s="14" t="s">
        <v>141</v>
      </c>
      <c r="AW147" s="14" t="s">
        <v>33</v>
      </c>
      <c r="AX147" s="14" t="s">
        <v>80</v>
      </c>
      <c r="AY147" s="247" t="s">
        <v>133</v>
      </c>
    </row>
    <row r="148" spans="1:65" s="2" customFormat="1" ht="24.15" customHeight="1">
      <c r="A148" s="40"/>
      <c r="B148" s="41"/>
      <c r="C148" s="206" t="s">
        <v>215</v>
      </c>
      <c r="D148" s="206" t="s">
        <v>136</v>
      </c>
      <c r="E148" s="207" t="s">
        <v>216</v>
      </c>
      <c r="F148" s="208" t="s">
        <v>217</v>
      </c>
      <c r="G148" s="209" t="s">
        <v>155</v>
      </c>
      <c r="H148" s="210">
        <v>119.238</v>
      </c>
      <c r="I148" s="211"/>
      <c r="J148" s="212">
        <f>ROUND(I148*H148,2)</f>
        <v>0</v>
      </c>
      <c r="K148" s="208" t="s">
        <v>140</v>
      </c>
      <c r="L148" s="46"/>
      <c r="M148" s="213" t="s">
        <v>19</v>
      </c>
      <c r="N148" s="214" t="s">
        <v>44</v>
      </c>
      <c r="O148" s="86"/>
      <c r="P148" s="215">
        <f>O148*H148</f>
        <v>0</v>
      </c>
      <c r="Q148" s="215">
        <v>0.00438</v>
      </c>
      <c r="R148" s="215">
        <f>Q148*H148</f>
        <v>0.52226244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141</v>
      </c>
      <c r="AT148" s="217" t="s">
        <v>136</v>
      </c>
      <c r="AU148" s="217" t="s">
        <v>142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142</v>
      </c>
      <c r="BK148" s="218">
        <f>ROUND(I148*H148,2)</f>
        <v>0</v>
      </c>
      <c r="BL148" s="19" t="s">
        <v>141</v>
      </c>
      <c r="BM148" s="217" t="s">
        <v>218</v>
      </c>
    </row>
    <row r="149" spans="1:47" s="2" customFormat="1" ht="12">
      <c r="A149" s="40"/>
      <c r="B149" s="41"/>
      <c r="C149" s="42"/>
      <c r="D149" s="219" t="s">
        <v>144</v>
      </c>
      <c r="E149" s="42"/>
      <c r="F149" s="220" t="s">
        <v>219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144</v>
      </c>
      <c r="AU149" s="19" t="s">
        <v>142</v>
      </c>
    </row>
    <row r="150" spans="1:47" s="2" customFormat="1" ht="12">
      <c r="A150" s="40"/>
      <c r="B150" s="41"/>
      <c r="C150" s="42"/>
      <c r="D150" s="224" t="s">
        <v>146</v>
      </c>
      <c r="E150" s="42"/>
      <c r="F150" s="225" t="s">
        <v>220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146</v>
      </c>
      <c r="AU150" s="19" t="s">
        <v>142</v>
      </c>
    </row>
    <row r="151" spans="1:51" s="15" customFormat="1" ht="12">
      <c r="A151" s="15"/>
      <c r="B151" s="248"/>
      <c r="C151" s="249"/>
      <c r="D151" s="219" t="s">
        <v>159</v>
      </c>
      <c r="E151" s="250" t="s">
        <v>19</v>
      </c>
      <c r="F151" s="251" t="s">
        <v>208</v>
      </c>
      <c r="G151" s="249"/>
      <c r="H151" s="250" t="s">
        <v>19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7" t="s">
        <v>159</v>
      </c>
      <c r="AU151" s="257" t="s">
        <v>142</v>
      </c>
      <c r="AV151" s="15" t="s">
        <v>80</v>
      </c>
      <c r="AW151" s="15" t="s">
        <v>33</v>
      </c>
      <c r="AX151" s="15" t="s">
        <v>72</v>
      </c>
      <c r="AY151" s="257" t="s">
        <v>133</v>
      </c>
    </row>
    <row r="152" spans="1:51" s="13" customFormat="1" ht="12">
      <c r="A152" s="13"/>
      <c r="B152" s="226"/>
      <c r="C152" s="227"/>
      <c r="D152" s="219" t="s">
        <v>159</v>
      </c>
      <c r="E152" s="228" t="s">
        <v>19</v>
      </c>
      <c r="F152" s="229" t="s">
        <v>209</v>
      </c>
      <c r="G152" s="227"/>
      <c r="H152" s="230">
        <v>52.922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159</v>
      </c>
      <c r="AU152" s="236" t="s">
        <v>142</v>
      </c>
      <c r="AV152" s="13" t="s">
        <v>142</v>
      </c>
      <c r="AW152" s="13" t="s">
        <v>33</v>
      </c>
      <c r="AX152" s="13" t="s">
        <v>72</v>
      </c>
      <c r="AY152" s="236" t="s">
        <v>133</v>
      </c>
    </row>
    <row r="153" spans="1:51" s="13" customFormat="1" ht="12">
      <c r="A153" s="13"/>
      <c r="B153" s="226"/>
      <c r="C153" s="227"/>
      <c r="D153" s="219" t="s">
        <v>159</v>
      </c>
      <c r="E153" s="228" t="s">
        <v>19</v>
      </c>
      <c r="F153" s="229" t="s">
        <v>210</v>
      </c>
      <c r="G153" s="227"/>
      <c r="H153" s="230">
        <v>-2.025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159</v>
      </c>
      <c r="AU153" s="236" t="s">
        <v>142</v>
      </c>
      <c r="AV153" s="13" t="s">
        <v>142</v>
      </c>
      <c r="AW153" s="13" t="s">
        <v>33</v>
      </c>
      <c r="AX153" s="13" t="s">
        <v>72</v>
      </c>
      <c r="AY153" s="236" t="s">
        <v>133</v>
      </c>
    </row>
    <row r="154" spans="1:51" s="15" customFormat="1" ht="12">
      <c r="A154" s="15"/>
      <c r="B154" s="248"/>
      <c r="C154" s="249"/>
      <c r="D154" s="219" t="s">
        <v>159</v>
      </c>
      <c r="E154" s="250" t="s">
        <v>19</v>
      </c>
      <c r="F154" s="251" t="s">
        <v>211</v>
      </c>
      <c r="G154" s="249"/>
      <c r="H154" s="250" t="s">
        <v>19</v>
      </c>
      <c r="I154" s="252"/>
      <c r="J154" s="249"/>
      <c r="K154" s="249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159</v>
      </c>
      <c r="AU154" s="257" t="s">
        <v>142</v>
      </c>
      <c r="AV154" s="15" t="s">
        <v>80</v>
      </c>
      <c r="AW154" s="15" t="s">
        <v>33</v>
      </c>
      <c r="AX154" s="15" t="s">
        <v>72</v>
      </c>
      <c r="AY154" s="257" t="s">
        <v>133</v>
      </c>
    </row>
    <row r="155" spans="1:51" s="13" customFormat="1" ht="12">
      <c r="A155" s="13"/>
      <c r="B155" s="226"/>
      <c r="C155" s="227"/>
      <c r="D155" s="219" t="s">
        <v>159</v>
      </c>
      <c r="E155" s="228" t="s">
        <v>19</v>
      </c>
      <c r="F155" s="229" t="s">
        <v>212</v>
      </c>
      <c r="G155" s="227"/>
      <c r="H155" s="230">
        <v>37.158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159</v>
      </c>
      <c r="AU155" s="236" t="s">
        <v>142</v>
      </c>
      <c r="AV155" s="13" t="s">
        <v>142</v>
      </c>
      <c r="AW155" s="13" t="s">
        <v>33</v>
      </c>
      <c r="AX155" s="13" t="s">
        <v>72</v>
      </c>
      <c r="AY155" s="236" t="s">
        <v>133</v>
      </c>
    </row>
    <row r="156" spans="1:51" s="13" customFormat="1" ht="12">
      <c r="A156" s="13"/>
      <c r="B156" s="226"/>
      <c r="C156" s="227"/>
      <c r="D156" s="219" t="s">
        <v>159</v>
      </c>
      <c r="E156" s="228" t="s">
        <v>19</v>
      </c>
      <c r="F156" s="229" t="s">
        <v>213</v>
      </c>
      <c r="G156" s="227"/>
      <c r="H156" s="230">
        <v>30.198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159</v>
      </c>
      <c r="AU156" s="236" t="s">
        <v>142</v>
      </c>
      <c r="AV156" s="13" t="s">
        <v>142</v>
      </c>
      <c r="AW156" s="13" t="s">
        <v>33</v>
      </c>
      <c r="AX156" s="13" t="s">
        <v>72</v>
      </c>
      <c r="AY156" s="236" t="s">
        <v>133</v>
      </c>
    </row>
    <row r="157" spans="1:51" s="13" customFormat="1" ht="12">
      <c r="A157" s="13"/>
      <c r="B157" s="226"/>
      <c r="C157" s="227"/>
      <c r="D157" s="219" t="s">
        <v>159</v>
      </c>
      <c r="E157" s="228" t="s">
        <v>19</v>
      </c>
      <c r="F157" s="229" t="s">
        <v>214</v>
      </c>
      <c r="G157" s="227"/>
      <c r="H157" s="230">
        <v>0.985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159</v>
      </c>
      <c r="AU157" s="236" t="s">
        <v>142</v>
      </c>
      <c r="AV157" s="13" t="s">
        <v>142</v>
      </c>
      <c r="AW157" s="13" t="s">
        <v>33</v>
      </c>
      <c r="AX157" s="13" t="s">
        <v>72</v>
      </c>
      <c r="AY157" s="236" t="s">
        <v>133</v>
      </c>
    </row>
    <row r="158" spans="1:51" s="14" customFormat="1" ht="12">
      <c r="A158" s="14"/>
      <c r="B158" s="237"/>
      <c r="C158" s="238"/>
      <c r="D158" s="219" t="s">
        <v>159</v>
      </c>
      <c r="E158" s="239" t="s">
        <v>19</v>
      </c>
      <c r="F158" s="240" t="s">
        <v>162</v>
      </c>
      <c r="G158" s="238"/>
      <c r="H158" s="241">
        <v>119.23800000000001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159</v>
      </c>
      <c r="AU158" s="247" t="s">
        <v>142</v>
      </c>
      <c r="AV158" s="14" t="s">
        <v>141</v>
      </c>
      <c r="AW158" s="14" t="s">
        <v>33</v>
      </c>
      <c r="AX158" s="14" t="s">
        <v>80</v>
      </c>
      <c r="AY158" s="247" t="s">
        <v>133</v>
      </c>
    </row>
    <row r="159" spans="1:65" s="2" customFormat="1" ht="24.15" customHeight="1">
      <c r="A159" s="40"/>
      <c r="B159" s="41"/>
      <c r="C159" s="206" t="s">
        <v>221</v>
      </c>
      <c r="D159" s="206" t="s">
        <v>136</v>
      </c>
      <c r="E159" s="207" t="s">
        <v>222</v>
      </c>
      <c r="F159" s="208" t="s">
        <v>223</v>
      </c>
      <c r="G159" s="209" t="s">
        <v>155</v>
      </c>
      <c r="H159" s="210">
        <v>50.897</v>
      </c>
      <c r="I159" s="211"/>
      <c r="J159" s="212">
        <f>ROUND(I159*H159,2)</f>
        <v>0</v>
      </c>
      <c r="K159" s="208" t="s">
        <v>140</v>
      </c>
      <c r="L159" s="46"/>
      <c r="M159" s="213" t="s">
        <v>19</v>
      </c>
      <c r="N159" s="214" t="s">
        <v>44</v>
      </c>
      <c r="O159" s="86"/>
      <c r="P159" s="215">
        <f>O159*H159</f>
        <v>0</v>
      </c>
      <c r="Q159" s="215">
        <v>0.01575</v>
      </c>
      <c r="R159" s="215">
        <f>Q159*H159</f>
        <v>0.80162775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141</v>
      </c>
      <c r="AT159" s="217" t="s">
        <v>136</v>
      </c>
      <c r="AU159" s="217" t="s">
        <v>142</v>
      </c>
      <c r="AY159" s="19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142</v>
      </c>
      <c r="BK159" s="218">
        <f>ROUND(I159*H159,2)</f>
        <v>0</v>
      </c>
      <c r="BL159" s="19" t="s">
        <v>141</v>
      </c>
      <c r="BM159" s="217" t="s">
        <v>224</v>
      </c>
    </row>
    <row r="160" spans="1:47" s="2" customFormat="1" ht="12">
      <c r="A160" s="40"/>
      <c r="B160" s="41"/>
      <c r="C160" s="42"/>
      <c r="D160" s="219" t="s">
        <v>144</v>
      </c>
      <c r="E160" s="42"/>
      <c r="F160" s="220" t="s">
        <v>225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144</v>
      </c>
      <c r="AU160" s="19" t="s">
        <v>142</v>
      </c>
    </row>
    <row r="161" spans="1:47" s="2" customFormat="1" ht="12">
      <c r="A161" s="40"/>
      <c r="B161" s="41"/>
      <c r="C161" s="42"/>
      <c r="D161" s="224" t="s">
        <v>146</v>
      </c>
      <c r="E161" s="42"/>
      <c r="F161" s="225" t="s">
        <v>226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146</v>
      </c>
      <c r="AU161" s="19" t="s">
        <v>142</v>
      </c>
    </row>
    <row r="162" spans="1:51" s="13" customFormat="1" ht="12">
      <c r="A162" s="13"/>
      <c r="B162" s="226"/>
      <c r="C162" s="227"/>
      <c r="D162" s="219" t="s">
        <v>159</v>
      </c>
      <c r="E162" s="228" t="s">
        <v>19</v>
      </c>
      <c r="F162" s="229" t="s">
        <v>209</v>
      </c>
      <c r="G162" s="227"/>
      <c r="H162" s="230">
        <v>52.922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159</v>
      </c>
      <c r="AU162" s="236" t="s">
        <v>142</v>
      </c>
      <c r="AV162" s="13" t="s">
        <v>142</v>
      </c>
      <c r="AW162" s="13" t="s">
        <v>33</v>
      </c>
      <c r="AX162" s="13" t="s">
        <v>72</v>
      </c>
      <c r="AY162" s="236" t="s">
        <v>133</v>
      </c>
    </row>
    <row r="163" spans="1:51" s="13" customFormat="1" ht="12">
      <c r="A163" s="13"/>
      <c r="B163" s="226"/>
      <c r="C163" s="227"/>
      <c r="D163" s="219" t="s">
        <v>159</v>
      </c>
      <c r="E163" s="228" t="s">
        <v>19</v>
      </c>
      <c r="F163" s="229" t="s">
        <v>210</v>
      </c>
      <c r="G163" s="227"/>
      <c r="H163" s="230">
        <v>-2.025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159</v>
      </c>
      <c r="AU163" s="236" t="s">
        <v>142</v>
      </c>
      <c r="AV163" s="13" t="s">
        <v>142</v>
      </c>
      <c r="AW163" s="13" t="s">
        <v>33</v>
      </c>
      <c r="AX163" s="13" t="s">
        <v>72</v>
      </c>
      <c r="AY163" s="236" t="s">
        <v>133</v>
      </c>
    </row>
    <row r="164" spans="1:51" s="14" customFormat="1" ht="12">
      <c r="A164" s="14"/>
      <c r="B164" s="237"/>
      <c r="C164" s="238"/>
      <c r="D164" s="219" t="s">
        <v>159</v>
      </c>
      <c r="E164" s="239" t="s">
        <v>19</v>
      </c>
      <c r="F164" s="240" t="s">
        <v>162</v>
      </c>
      <c r="G164" s="238"/>
      <c r="H164" s="241">
        <v>50.897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159</v>
      </c>
      <c r="AU164" s="247" t="s">
        <v>142</v>
      </c>
      <c r="AV164" s="14" t="s">
        <v>141</v>
      </c>
      <c r="AW164" s="14" t="s">
        <v>33</v>
      </c>
      <c r="AX164" s="14" t="s">
        <v>80</v>
      </c>
      <c r="AY164" s="247" t="s">
        <v>133</v>
      </c>
    </row>
    <row r="165" spans="1:65" s="2" customFormat="1" ht="24.15" customHeight="1">
      <c r="A165" s="40"/>
      <c r="B165" s="41"/>
      <c r="C165" s="206" t="s">
        <v>227</v>
      </c>
      <c r="D165" s="206" t="s">
        <v>136</v>
      </c>
      <c r="E165" s="207" t="s">
        <v>228</v>
      </c>
      <c r="F165" s="208" t="s">
        <v>229</v>
      </c>
      <c r="G165" s="209" t="s">
        <v>155</v>
      </c>
      <c r="H165" s="210">
        <v>203.588</v>
      </c>
      <c r="I165" s="211"/>
      <c r="J165" s="212">
        <f>ROUND(I165*H165,2)</f>
        <v>0</v>
      </c>
      <c r="K165" s="208" t="s">
        <v>140</v>
      </c>
      <c r="L165" s="46"/>
      <c r="M165" s="213" t="s">
        <v>19</v>
      </c>
      <c r="N165" s="214" t="s">
        <v>44</v>
      </c>
      <c r="O165" s="86"/>
      <c r="P165" s="215">
        <f>O165*H165</f>
        <v>0</v>
      </c>
      <c r="Q165" s="215">
        <v>0.0079</v>
      </c>
      <c r="R165" s="215">
        <f>Q165*H165</f>
        <v>1.6083452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141</v>
      </c>
      <c r="AT165" s="217" t="s">
        <v>136</v>
      </c>
      <c r="AU165" s="217" t="s">
        <v>142</v>
      </c>
      <c r="AY165" s="19" t="s">
        <v>133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142</v>
      </c>
      <c r="BK165" s="218">
        <f>ROUND(I165*H165,2)</f>
        <v>0</v>
      </c>
      <c r="BL165" s="19" t="s">
        <v>141</v>
      </c>
      <c r="BM165" s="217" t="s">
        <v>230</v>
      </c>
    </row>
    <row r="166" spans="1:47" s="2" customFormat="1" ht="12">
      <c r="A166" s="40"/>
      <c r="B166" s="41"/>
      <c r="C166" s="42"/>
      <c r="D166" s="219" t="s">
        <v>144</v>
      </c>
      <c r="E166" s="42"/>
      <c r="F166" s="220" t="s">
        <v>231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144</v>
      </c>
      <c r="AU166" s="19" t="s">
        <v>142</v>
      </c>
    </row>
    <row r="167" spans="1:47" s="2" customFormat="1" ht="12">
      <c r="A167" s="40"/>
      <c r="B167" s="41"/>
      <c r="C167" s="42"/>
      <c r="D167" s="224" t="s">
        <v>146</v>
      </c>
      <c r="E167" s="42"/>
      <c r="F167" s="225" t="s">
        <v>232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146</v>
      </c>
      <c r="AU167" s="19" t="s">
        <v>142</v>
      </c>
    </row>
    <row r="168" spans="1:51" s="13" customFormat="1" ht="12">
      <c r="A168" s="13"/>
      <c r="B168" s="226"/>
      <c r="C168" s="227"/>
      <c r="D168" s="219" t="s">
        <v>159</v>
      </c>
      <c r="E168" s="228" t="s">
        <v>19</v>
      </c>
      <c r="F168" s="229" t="s">
        <v>233</v>
      </c>
      <c r="G168" s="227"/>
      <c r="H168" s="230">
        <v>203.588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159</v>
      </c>
      <c r="AU168" s="236" t="s">
        <v>142</v>
      </c>
      <c r="AV168" s="13" t="s">
        <v>142</v>
      </c>
      <c r="AW168" s="13" t="s">
        <v>33</v>
      </c>
      <c r="AX168" s="13" t="s">
        <v>80</v>
      </c>
      <c r="AY168" s="236" t="s">
        <v>133</v>
      </c>
    </row>
    <row r="169" spans="1:65" s="2" customFormat="1" ht="16.5" customHeight="1">
      <c r="A169" s="40"/>
      <c r="B169" s="41"/>
      <c r="C169" s="206" t="s">
        <v>234</v>
      </c>
      <c r="D169" s="206" t="s">
        <v>136</v>
      </c>
      <c r="E169" s="207" t="s">
        <v>235</v>
      </c>
      <c r="F169" s="208" t="s">
        <v>236</v>
      </c>
      <c r="G169" s="209" t="s">
        <v>155</v>
      </c>
      <c r="H169" s="210">
        <v>150</v>
      </c>
      <c r="I169" s="211"/>
      <c r="J169" s="212">
        <f>ROUND(I169*H169,2)</f>
        <v>0</v>
      </c>
      <c r="K169" s="208" t="s">
        <v>140</v>
      </c>
      <c r="L169" s="46"/>
      <c r="M169" s="213" t="s">
        <v>19</v>
      </c>
      <c r="N169" s="214" t="s">
        <v>44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141</v>
      </c>
      <c r="AT169" s="217" t="s">
        <v>136</v>
      </c>
      <c r="AU169" s="217" t="s">
        <v>142</v>
      </c>
      <c r="AY169" s="19" t="s">
        <v>133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142</v>
      </c>
      <c r="BK169" s="218">
        <f>ROUND(I169*H169,2)</f>
        <v>0</v>
      </c>
      <c r="BL169" s="19" t="s">
        <v>141</v>
      </c>
      <c r="BM169" s="217" t="s">
        <v>237</v>
      </c>
    </row>
    <row r="170" spans="1:47" s="2" customFormat="1" ht="12">
      <c r="A170" s="40"/>
      <c r="B170" s="41"/>
      <c r="C170" s="42"/>
      <c r="D170" s="219" t="s">
        <v>144</v>
      </c>
      <c r="E170" s="42"/>
      <c r="F170" s="220" t="s">
        <v>238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144</v>
      </c>
      <c r="AU170" s="19" t="s">
        <v>142</v>
      </c>
    </row>
    <row r="171" spans="1:47" s="2" customFormat="1" ht="12">
      <c r="A171" s="40"/>
      <c r="B171" s="41"/>
      <c r="C171" s="42"/>
      <c r="D171" s="224" t="s">
        <v>146</v>
      </c>
      <c r="E171" s="42"/>
      <c r="F171" s="225" t="s">
        <v>239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146</v>
      </c>
      <c r="AU171" s="19" t="s">
        <v>142</v>
      </c>
    </row>
    <row r="172" spans="1:65" s="2" customFormat="1" ht="24.15" customHeight="1">
      <c r="A172" s="40"/>
      <c r="B172" s="41"/>
      <c r="C172" s="206" t="s">
        <v>240</v>
      </c>
      <c r="D172" s="206" t="s">
        <v>136</v>
      </c>
      <c r="E172" s="207" t="s">
        <v>241</v>
      </c>
      <c r="F172" s="208" t="s">
        <v>242</v>
      </c>
      <c r="G172" s="209" t="s">
        <v>155</v>
      </c>
      <c r="H172" s="210">
        <v>50</v>
      </c>
      <c r="I172" s="211"/>
      <c r="J172" s="212">
        <f>ROUND(I172*H172,2)</f>
        <v>0</v>
      </c>
      <c r="K172" s="208" t="s">
        <v>140</v>
      </c>
      <c r="L172" s="46"/>
      <c r="M172" s="213" t="s">
        <v>19</v>
      </c>
      <c r="N172" s="214" t="s">
        <v>44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141</v>
      </c>
      <c r="AT172" s="217" t="s">
        <v>136</v>
      </c>
      <c r="AU172" s="217" t="s">
        <v>142</v>
      </c>
      <c r="AY172" s="19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142</v>
      </c>
      <c r="BK172" s="218">
        <f>ROUND(I172*H172,2)</f>
        <v>0</v>
      </c>
      <c r="BL172" s="19" t="s">
        <v>141</v>
      </c>
      <c r="BM172" s="217" t="s">
        <v>243</v>
      </c>
    </row>
    <row r="173" spans="1:47" s="2" customFormat="1" ht="12">
      <c r="A173" s="40"/>
      <c r="B173" s="41"/>
      <c r="C173" s="42"/>
      <c r="D173" s="219" t="s">
        <v>144</v>
      </c>
      <c r="E173" s="42"/>
      <c r="F173" s="220" t="s">
        <v>244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144</v>
      </c>
      <c r="AU173" s="19" t="s">
        <v>142</v>
      </c>
    </row>
    <row r="174" spans="1:47" s="2" customFormat="1" ht="12">
      <c r="A174" s="40"/>
      <c r="B174" s="41"/>
      <c r="C174" s="42"/>
      <c r="D174" s="224" t="s">
        <v>146</v>
      </c>
      <c r="E174" s="42"/>
      <c r="F174" s="225" t="s">
        <v>245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146</v>
      </c>
      <c r="AU174" s="19" t="s">
        <v>142</v>
      </c>
    </row>
    <row r="175" spans="1:65" s="2" customFormat="1" ht="24.15" customHeight="1">
      <c r="A175" s="40"/>
      <c r="B175" s="41"/>
      <c r="C175" s="206" t="s">
        <v>8</v>
      </c>
      <c r="D175" s="206" t="s">
        <v>136</v>
      </c>
      <c r="E175" s="207" t="s">
        <v>246</v>
      </c>
      <c r="F175" s="208" t="s">
        <v>247</v>
      </c>
      <c r="G175" s="209" t="s">
        <v>165</v>
      </c>
      <c r="H175" s="210">
        <v>56.4</v>
      </c>
      <c r="I175" s="211"/>
      <c r="J175" s="212">
        <f>ROUND(I175*H175,2)</f>
        <v>0</v>
      </c>
      <c r="K175" s="208" t="s">
        <v>140</v>
      </c>
      <c r="L175" s="46"/>
      <c r="M175" s="213" t="s">
        <v>19</v>
      </c>
      <c r="N175" s="214" t="s">
        <v>44</v>
      </c>
      <c r="O175" s="86"/>
      <c r="P175" s="215">
        <f>O175*H175</f>
        <v>0</v>
      </c>
      <c r="Q175" s="215">
        <v>0.0015</v>
      </c>
      <c r="R175" s="215">
        <f>Q175*H175</f>
        <v>0.0846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141</v>
      </c>
      <c r="AT175" s="217" t="s">
        <v>136</v>
      </c>
      <c r="AU175" s="217" t="s">
        <v>142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142</v>
      </c>
      <c r="BK175" s="218">
        <f>ROUND(I175*H175,2)</f>
        <v>0</v>
      </c>
      <c r="BL175" s="19" t="s">
        <v>141</v>
      </c>
      <c r="BM175" s="217" t="s">
        <v>248</v>
      </c>
    </row>
    <row r="176" spans="1:47" s="2" customFormat="1" ht="12">
      <c r="A176" s="40"/>
      <c r="B176" s="41"/>
      <c r="C176" s="42"/>
      <c r="D176" s="219" t="s">
        <v>144</v>
      </c>
      <c r="E176" s="42"/>
      <c r="F176" s="220" t="s">
        <v>249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144</v>
      </c>
      <c r="AU176" s="19" t="s">
        <v>142</v>
      </c>
    </row>
    <row r="177" spans="1:47" s="2" customFormat="1" ht="12">
      <c r="A177" s="40"/>
      <c r="B177" s="41"/>
      <c r="C177" s="42"/>
      <c r="D177" s="224" t="s">
        <v>146</v>
      </c>
      <c r="E177" s="42"/>
      <c r="F177" s="225" t="s">
        <v>250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146</v>
      </c>
      <c r="AU177" s="19" t="s">
        <v>142</v>
      </c>
    </row>
    <row r="178" spans="1:51" s="13" customFormat="1" ht="12">
      <c r="A178" s="13"/>
      <c r="B178" s="226"/>
      <c r="C178" s="227"/>
      <c r="D178" s="219" t="s">
        <v>159</v>
      </c>
      <c r="E178" s="228" t="s">
        <v>19</v>
      </c>
      <c r="F178" s="229" t="s">
        <v>251</v>
      </c>
      <c r="G178" s="227"/>
      <c r="H178" s="230">
        <v>10.6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159</v>
      </c>
      <c r="AU178" s="236" t="s">
        <v>142</v>
      </c>
      <c r="AV178" s="13" t="s">
        <v>142</v>
      </c>
      <c r="AW178" s="13" t="s">
        <v>33</v>
      </c>
      <c r="AX178" s="13" t="s">
        <v>72</v>
      </c>
      <c r="AY178" s="236" t="s">
        <v>133</v>
      </c>
    </row>
    <row r="179" spans="1:51" s="13" customFormat="1" ht="12">
      <c r="A179" s="13"/>
      <c r="B179" s="226"/>
      <c r="C179" s="227"/>
      <c r="D179" s="219" t="s">
        <v>159</v>
      </c>
      <c r="E179" s="228" t="s">
        <v>19</v>
      </c>
      <c r="F179" s="229" t="s">
        <v>252</v>
      </c>
      <c r="G179" s="227"/>
      <c r="H179" s="230">
        <v>23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159</v>
      </c>
      <c r="AU179" s="236" t="s">
        <v>142</v>
      </c>
      <c r="AV179" s="13" t="s">
        <v>142</v>
      </c>
      <c r="AW179" s="13" t="s">
        <v>33</v>
      </c>
      <c r="AX179" s="13" t="s">
        <v>72</v>
      </c>
      <c r="AY179" s="236" t="s">
        <v>133</v>
      </c>
    </row>
    <row r="180" spans="1:51" s="13" customFormat="1" ht="12">
      <c r="A180" s="13"/>
      <c r="B180" s="226"/>
      <c r="C180" s="227"/>
      <c r="D180" s="219" t="s">
        <v>159</v>
      </c>
      <c r="E180" s="228" t="s">
        <v>19</v>
      </c>
      <c r="F180" s="229" t="s">
        <v>253</v>
      </c>
      <c r="G180" s="227"/>
      <c r="H180" s="230">
        <v>22.8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159</v>
      </c>
      <c r="AU180" s="236" t="s">
        <v>142</v>
      </c>
      <c r="AV180" s="13" t="s">
        <v>142</v>
      </c>
      <c r="AW180" s="13" t="s">
        <v>33</v>
      </c>
      <c r="AX180" s="13" t="s">
        <v>72</v>
      </c>
      <c r="AY180" s="236" t="s">
        <v>133</v>
      </c>
    </row>
    <row r="181" spans="1:51" s="14" customFormat="1" ht="12">
      <c r="A181" s="14"/>
      <c r="B181" s="237"/>
      <c r="C181" s="238"/>
      <c r="D181" s="219" t="s">
        <v>159</v>
      </c>
      <c r="E181" s="239" t="s">
        <v>19</v>
      </c>
      <c r="F181" s="240" t="s">
        <v>162</v>
      </c>
      <c r="G181" s="238"/>
      <c r="H181" s="241">
        <v>56.400000000000006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159</v>
      </c>
      <c r="AU181" s="247" t="s">
        <v>142</v>
      </c>
      <c r="AV181" s="14" t="s">
        <v>141</v>
      </c>
      <c r="AW181" s="14" t="s">
        <v>33</v>
      </c>
      <c r="AX181" s="14" t="s">
        <v>80</v>
      </c>
      <c r="AY181" s="247" t="s">
        <v>133</v>
      </c>
    </row>
    <row r="182" spans="1:65" s="2" customFormat="1" ht="33" customHeight="1">
      <c r="A182" s="40"/>
      <c r="B182" s="41"/>
      <c r="C182" s="206" t="s">
        <v>254</v>
      </c>
      <c r="D182" s="206" t="s">
        <v>136</v>
      </c>
      <c r="E182" s="207" t="s">
        <v>255</v>
      </c>
      <c r="F182" s="208" t="s">
        <v>256</v>
      </c>
      <c r="G182" s="209" t="s">
        <v>257</v>
      </c>
      <c r="H182" s="210">
        <v>1.288</v>
      </c>
      <c r="I182" s="211"/>
      <c r="J182" s="212">
        <f>ROUND(I182*H182,2)</f>
        <v>0</v>
      </c>
      <c r="K182" s="208" t="s">
        <v>140</v>
      </c>
      <c r="L182" s="46"/>
      <c r="M182" s="213" t="s">
        <v>19</v>
      </c>
      <c r="N182" s="214" t="s">
        <v>44</v>
      </c>
      <c r="O182" s="86"/>
      <c r="P182" s="215">
        <f>O182*H182</f>
        <v>0</v>
      </c>
      <c r="Q182" s="215">
        <v>2.50187</v>
      </c>
      <c r="R182" s="215">
        <f>Q182*H182</f>
        <v>3.22240856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141</v>
      </c>
      <c r="AT182" s="217" t="s">
        <v>136</v>
      </c>
      <c r="AU182" s="217" t="s">
        <v>142</v>
      </c>
      <c r="AY182" s="19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142</v>
      </c>
      <c r="BK182" s="218">
        <f>ROUND(I182*H182,2)</f>
        <v>0</v>
      </c>
      <c r="BL182" s="19" t="s">
        <v>141</v>
      </c>
      <c r="BM182" s="217" t="s">
        <v>258</v>
      </c>
    </row>
    <row r="183" spans="1:47" s="2" customFormat="1" ht="12">
      <c r="A183" s="40"/>
      <c r="B183" s="41"/>
      <c r="C183" s="42"/>
      <c r="D183" s="219" t="s">
        <v>144</v>
      </c>
      <c r="E183" s="42"/>
      <c r="F183" s="220" t="s">
        <v>259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144</v>
      </c>
      <c r="AU183" s="19" t="s">
        <v>142</v>
      </c>
    </row>
    <row r="184" spans="1:47" s="2" customFormat="1" ht="12">
      <c r="A184" s="40"/>
      <c r="B184" s="41"/>
      <c r="C184" s="42"/>
      <c r="D184" s="224" t="s">
        <v>146</v>
      </c>
      <c r="E184" s="42"/>
      <c r="F184" s="225" t="s">
        <v>260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146</v>
      </c>
      <c r="AU184" s="19" t="s">
        <v>142</v>
      </c>
    </row>
    <row r="185" spans="1:51" s="13" customFormat="1" ht="12">
      <c r="A185" s="13"/>
      <c r="B185" s="226"/>
      <c r="C185" s="227"/>
      <c r="D185" s="219" t="s">
        <v>159</v>
      </c>
      <c r="E185" s="228" t="s">
        <v>19</v>
      </c>
      <c r="F185" s="229" t="s">
        <v>261</v>
      </c>
      <c r="G185" s="227"/>
      <c r="H185" s="230">
        <v>0.743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159</v>
      </c>
      <c r="AU185" s="236" t="s">
        <v>142</v>
      </c>
      <c r="AV185" s="13" t="s">
        <v>142</v>
      </c>
      <c r="AW185" s="13" t="s">
        <v>33</v>
      </c>
      <c r="AX185" s="13" t="s">
        <v>72</v>
      </c>
      <c r="AY185" s="236" t="s">
        <v>133</v>
      </c>
    </row>
    <row r="186" spans="1:51" s="13" customFormat="1" ht="12">
      <c r="A186" s="13"/>
      <c r="B186" s="226"/>
      <c r="C186" s="227"/>
      <c r="D186" s="219" t="s">
        <v>159</v>
      </c>
      <c r="E186" s="228" t="s">
        <v>19</v>
      </c>
      <c r="F186" s="229" t="s">
        <v>262</v>
      </c>
      <c r="G186" s="227"/>
      <c r="H186" s="230">
        <v>0.545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159</v>
      </c>
      <c r="AU186" s="236" t="s">
        <v>142</v>
      </c>
      <c r="AV186" s="13" t="s">
        <v>142</v>
      </c>
      <c r="AW186" s="13" t="s">
        <v>33</v>
      </c>
      <c r="AX186" s="13" t="s">
        <v>72</v>
      </c>
      <c r="AY186" s="236" t="s">
        <v>133</v>
      </c>
    </row>
    <row r="187" spans="1:51" s="14" customFormat="1" ht="12">
      <c r="A187" s="14"/>
      <c r="B187" s="237"/>
      <c r="C187" s="238"/>
      <c r="D187" s="219" t="s">
        <v>159</v>
      </c>
      <c r="E187" s="239" t="s">
        <v>19</v>
      </c>
      <c r="F187" s="240" t="s">
        <v>162</v>
      </c>
      <c r="G187" s="238"/>
      <c r="H187" s="241">
        <v>1.288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159</v>
      </c>
      <c r="AU187" s="247" t="s">
        <v>142</v>
      </c>
      <c r="AV187" s="14" t="s">
        <v>141</v>
      </c>
      <c r="AW187" s="14" t="s">
        <v>33</v>
      </c>
      <c r="AX187" s="14" t="s">
        <v>80</v>
      </c>
      <c r="AY187" s="247" t="s">
        <v>133</v>
      </c>
    </row>
    <row r="188" spans="1:65" s="2" customFormat="1" ht="24.15" customHeight="1">
      <c r="A188" s="40"/>
      <c r="B188" s="41"/>
      <c r="C188" s="206" t="s">
        <v>263</v>
      </c>
      <c r="D188" s="206" t="s">
        <v>136</v>
      </c>
      <c r="E188" s="207" t="s">
        <v>264</v>
      </c>
      <c r="F188" s="208" t="s">
        <v>265</v>
      </c>
      <c r="G188" s="209" t="s">
        <v>257</v>
      </c>
      <c r="H188" s="210">
        <v>1.288</v>
      </c>
      <c r="I188" s="211"/>
      <c r="J188" s="212">
        <f>ROUND(I188*H188,2)</f>
        <v>0</v>
      </c>
      <c r="K188" s="208" t="s">
        <v>140</v>
      </c>
      <c r="L188" s="46"/>
      <c r="M188" s="213" t="s">
        <v>19</v>
      </c>
      <c r="N188" s="214" t="s">
        <v>44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141</v>
      </c>
      <c r="AT188" s="217" t="s">
        <v>136</v>
      </c>
      <c r="AU188" s="217" t="s">
        <v>142</v>
      </c>
      <c r="AY188" s="19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142</v>
      </c>
      <c r="BK188" s="218">
        <f>ROUND(I188*H188,2)</f>
        <v>0</v>
      </c>
      <c r="BL188" s="19" t="s">
        <v>141</v>
      </c>
      <c r="BM188" s="217" t="s">
        <v>266</v>
      </c>
    </row>
    <row r="189" spans="1:47" s="2" customFormat="1" ht="12">
      <c r="A189" s="40"/>
      <c r="B189" s="41"/>
      <c r="C189" s="42"/>
      <c r="D189" s="219" t="s">
        <v>144</v>
      </c>
      <c r="E189" s="42"/>
      <c r="F189" s="220" t="s">
        <v>267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144</v>
      </c>
      <c r="AU189" s="19" t="s">
        <v>142</v>
      </c>
    </row>
    <row r="190" spans="1:47" s="2" customFormat="1" ht="12">
      <c r="A190" s="40"/>
      <c r="B190" s="41"/>
      <c r="C190" s="42"/>
      <c r="D190" s="224" t="s">
        <v>146</v>
      </c>
      <c r="E190" s="42"/>
      <c r="F190" s="225" t="s">
        <v>268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146</v>
      </c>
      <c r="AU190" s="19" t="s">
        <v>142</v>
      </c>
    </row>
    <row r="191" spans="1:65" s="2" customFormat="1" ht="24.15" customHeight="1">
      <c r="A191" s="40"/>
      <c r="B191" s="41"/>
      <c r="C191" s="206" t="s">
        <v>269</v>
      </c>
      <c r="D191" s="206" t="s">
        <v>136</v>
      </c>
      <c r="E191" s="207" t="s">
        <v>270</v>
      </c>
      <c r="F191" s="208" t="s">
        <v>271</v>
      </c>
      <c r="G191" s="209" t="s">
        <v>257</v>
      </c>
      <c r="H191" s="210">
        <v>1.288</v>
      </c>
      <c r="I191" s="211"/>
      <c r="J191" s="212">
        <f>ROUND(I191*H191,2)</f>
        <v>0</v>
      </c>
      <c r="K191" s="208" t="s">
        <v>140</v>
      </c>
      <c r="L191" s="46"/>
      <c r="M191" s="213" t="s">
        <v>19</v>
      </c>
      <c r="N191" s="214" t="s">
        <v>44</v>
      </c>
      <c r="O191" s="86"/>
      <c r="P191" s="215">
        <f>O191*H191</f>
        <v>0</v>
      </c>
      <c r="Q191" s="215">
        <v>0.00303</v>
      </c>
      <c r="R191" s="215">
        <f>Q191*H191</f>
        <v>0.00390264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141</v>
      </c>
      <c r="AT191" s="217" t="s">
        <v>136</v>
      </c>
      <c r="AU191" s="217" t="s">
        <v>142</v>
      </c>
      <c r="AY191" s="19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142</v>
      </c>
      <c r="BK191" s="218">
        <f>ROUND(I191*H191,2)</f>
        <v>0</v>
      </c>
      <c r="BL191" s="19" t="s">
        <v>141</v>
      </c>
      <c r="BM191" s="217" t="s">
        <v>272</v>
      </c>
    </row>
    <row r="192" spans="1:47" s="2" customFormat="1" ht="12">
      <c r="A192" s="40"/>
      <c r="B192" s="41"/>
      <c r="C192" s="42"/>
      <c r="D192" s="219" t="s">
        <v>144</v>
      </c>
      <c r="E192" s="42"/>
      <c r="F192" s="220" t="s">
        <v>273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144</v>
      </c>
      <c r="AU192" s="19" t="s">
        <v>142</v>
      </c>
    </row>
    <row r="193" spans="1:47" s="2" customFormat="1" ht="12">
      <c r="A193" s="40"/>
      <c r="B193" s="41"/>
      <c r="C193" s="42"/>
      <c r="D193" s="224" t="s">
        <v>146</v>
      </c>
      <c r="E193" s="42"/>
      <c r="F193" s="225" t="s">
        <v>274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146</v>
      </c>
      <c r="AU193" s="19" t="s">
        <v>142</v>
      </c>
    </row>
    <row r="194" spans="1:65" s="2" customFormat="1" ht="21.75" customHeight="1">
      <c r="A194" s="40"/>
      <c r="B194" s="41"/>
      <c r="C194" s="206" t="s">
        <v>275</v>
      </c>
      <c r="D194" s="206" t="s">
        <v>136</v>
      </c>
      <c r="E194" s="207" t="s">
        <v>276</v>
      </c>
      <c r="F194" s="208" t="s">
        <v>277</v>
      </c>
      <c r="G194" s="209" t="s">
        <v>139</v>
      </c>
      <c r="H194" s="210">
        <v>3</v>
      </c>
      <c r="I194" s="211"/>
      <c r="J194" s="212">
        <f>ROUND(I194*H194,2)</f>
        <v>0</v>
      </c>
      <c r="K194" s="208" t="s">
        <v>140</v>
      </c>
      <c r="L194" s="46"/>
      <c r="M194" s="213" t="s">
        <v>19</v>
      </c>
      <c r="N194" s="214" t="s">
        <v>44</v>
      </c>
      <c r="O194" s="86"/>
      <c r="P194" s="215">
        <f>O194*H194</f>
        <v>0</v>
      </c>
      <c r="Q194" s="215">
        <v>0.04684</v>
      </c>
      <c r="R194" s="215">
        <f>Q194*H194</f>
        <v>0.14052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141</v>
      </c>
      <c r="AT194" s="217" t="s">
        <v>136</v>
      </c>
      <c r="AU194" s="217" t="s">
        <v>142</v>
      </c>
      <c r="AY194" s="19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142</v>
      </c>
      <c r="BK194" s="218">
        <f>ROUND(I194*H194,2)</f>
        <v>0</v>
      </c>
      <c r="BL194" s="19" t="s">
        <v>141</v>
      </c>
      <c r="BM194" s="217" t="s">
        <v>278</v>
      </c>
    </row>
    <row r="195" spans="1:47" s="2" customFormat="1" ht="12">
      <c r="A195" s="40"/>
      <c r="B195" s="41"/>
      <c r="C195" s="42"/>
      <c r="D195" s="219" t="s">
        <v>144</v>
      </c>
      <c r="E195" s="42"/>
      <c r="F195" s="220" t="s">
        <v>279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144</v>
      </c>
      <c r="AU195" s="19" t="s">
        <v>142</v>
      </c>
    </row>
    <row r="196" spans="1:47" s="2" customFormat="1" ht="12">
      <c r="A196" s="40"/>
      <c r="B196" s="41"/>
      <c r="C196" s="42"/>
      <c r="D196" s="224" t="s">
        <v>146</v>
      </c>
      <c r="E196" s="42"/>
      <c r="F196" s="225" t="s">
        <v>280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146</v>
      </c>
      <c r="AU196" s="19" t="s">
        <v>142</v>
      </c>
    </row>
    <row r="197" spans="1:65" s="2" customFormat="1" ht="33" customHeight="1">
      <c r="A197" s="40"/>
      <c r="B197" s="41"/>
      <c r="C197" s="258" t="s">
        <v>281</v>
      </c>
      <c r="D197" s="258" t="s">
        <v>282</v>
      </c>
      <c r="E197" s="259" t="s">
        <v>283</v>
      </c>
      <c r="F197" s="260" t="s">
        <v>284</v>
      </c>
      <c r="G197" s="261" t="s">
        <v>139</v>
      </c>
      <c r="H197" s="262">
        <v>2</v>
      </c>
      <c r="I197" s="263"/>
      <c r="J197" s="264">
        <f>ROUND(I197*H197,2)</f>
        <v>0</v>
      </c>
      <c r="K197" s="260" t="s">
        <v>140</v>
      </c>
      <c r="L197" s="265"/>
      <c r="M197" s="266" t="s">
        <v>19</v>
      </c>
      <c r="N197" s="267" t="s">
        <v>44</v>
      </c>
      <c r="O197" s="86"/>
      <c r="P197" s="215">
        <f>O197*H197</f>
        <v>0</v>
      </c>
      <c r="Q197" s="215">
        <v>0.01325</v>
      </c>
      <c r="R197" s="215">
        <f>Q197*H197</f>
        <v>0.0265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194</v>
      </c>
      <c r="AT197" s="217" t="s">
        <v>282</v>
      </c>
      <c r="AU197" s="217" t="s">
        <v>142</v>
      </c>
      <c r="AY197" s="19" t="s">
        <v>133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142</v>
      </c>
      <c r="BK197" s="218">
        <f>ROUND(I197*H197,2)</f>
        <v>0</v>
      </c>
      <c r="BL197" s="19" t="s">
        <v>141</v>
      </c>
      <c r="BM197" s="217" t="s">
        <v>285</v>
      </c>
    </row>
    <row r="198" spans="1:47" s="2" customFormat="1" ht="12">
      <c r="A198" s="40"/>
      <c r="B198" s="41"/>
      <c r="C198" s="42"/>
      <c r="D198" s="219" t="s">
        <v>144</v>
      </c>
      <c r="E198" s="42"/>
      <c r="F198" s="220" t="s">
        <v>284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144</v>
      </c>
      <c r="AU198" s="19" t="s">
        <v>142</v>
      </c>
    </row>
    <row r="199" spans="1:65" s="2" customFormat="1" ht="33" customHeight="1">
      <c r="A199" s="40"/>
      <c r="B199" s="41"/>
      <c r="C199" s="258" t="s">
        <v>7</v>
      </c>
      <c r="D199" s="258" t="s">
        <v>282</v>
      </c>
      <c r="E199" s="259" t="s">
        <v>286</v>
      </c>
      <c r="F199" s="260" t="s">
        <v>287</v>
      </c>
      <c r="G199" s="261" t="s">
        <v>139</v>
      </c>
      <c r="H199" s="262">
        <v>1</v>
      </c>
      <c r="I199" s="263"/>
      <c r="J199" s="264">
        <f>ROUND(I199*H199,2)</f>
        <v>0</v>
      </c>
      <c r="K199" s="260" t="s">
        <v>140</v>
      </c>
      <c r="L199" s="265"/>
      <c r="M199" s="266" t="s">
        <v>19</v>
      </c>
      <c r="N199" s="267" t="s">
        <v>44</v>
      </c>
      <c r="O199" s="86"/>
      <c r="P199" s="215">
        <f>O199*H199</f>
        <v>0</v>
      </c>
      <c r="Q199" s="215">
        <v>0.01489</v>
      </c>
      <c r="R199" s="215">
        <f>Q199*H199</f>
        <v>0.01489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194</v>
      </c>
      <c r="AT199" s="217" t="s">
        <v>282</v>
      </c>
      <c r="AU199" s="217" t="s">
        <v>142</v>
      </c>
      <c r="AY199" s="19" t="s">
        <v>133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142</v>
      </c>
      <c r="BK199" s="218">
        <f>ROUND(I199*H199,2)</f>
        <v>0</v>
      </c>
      <c r="BL199" s="19" t="s">
        <v>141</v>
      </c>
      <c r="BM199" s="217" t="s">
        <v>288</v>
      </c>
    </row>
    <row r="200" spans="1:47" s="2" customFormat="1" ht="12">
      <c r="A200" s="40"/>
      <c r="B200" s="41"/>
      <c r="C200" s="42"/>
      <c r="D200" s="219" t="s">
        <v>144</v>
      </c>
      <c r="E200" s="42"/>
      <c r="F200" s="220" t="s">
        <v>287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144</v>
      </c>
      <c r="AU200" s="19" t="s">
        <v>142</v>
      </c>
    </row>
    <row r="201" spans="1:65" s="2" customFormat="1" ht="24.15" customHeight="1">
      <c r="A201" s="40"/>
      <c r="B201" s="41"/>
      <c r="C201" s="206" t="s">
        <v>289</v>
      </c>
      <c r="D201" s="206" t="s">
        <v>136</v>
      </c>
      <c r="E201" s="207" t="s">
        <v>290</v>
      </c>
      <c r="F201" s="208" t="s">
        <v>291</v>
      </c>
      <c r="G201" s="209" t="s">
        <v>139</v>
      </c>
      <c r="H201" s="210">
        <v>2</v>
      </c>
      <c r="I201" s="211"/>
      <c r="J201" s="212">
        <f>ROUND(I201*H201,2)</f>
        <v>0</v>
      </c>
      <c r="K201" s="208" t="s">
        <v>140</v>
      </c>
      <c r="L201" s="46"/>
      <c r="M201" s="213" t="s">
        <v>19</v>
      </c>
      <c r="N201" s="214" t="s">
        <v>44</v>
      </c>
      <c r="O201" s="86"/>
      <c r="P201" s="215">
        <f>O201*H201</f>
        <v>0</v>
      </c>
      <c r="Q201" s="215">
        <v>0.4417</v>
      </c>
      <c r="R201" s="215">
        <f>Q201*H201</f>
        <v>0.8834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141</v>
      </c>
      <c r="AT201" s="217" t="s">
        <v>136</v>
      </c>
      <c r="AU201" s="217" t="s">
        <v>142</v>
      </c>
      <c r="AY201" s="19" t="s">
        <v>133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142</v>
      </c>
      <c r="BK201" s="218">
        <f>ROUND(I201*H201,2)</f>
        <v>0</v>
      </c>
      <c r="BL201" s="19" t="s">
        <v>141</v>
      </c>
      <c r="BM201" s="217" t="s">
        <v>292</v>
      </c>
    </row>
    <row r="202" spans="1:47" s="2" customFormat="1" ht="12">
      <c r="A202" s="40"/>
      <c r="B202" s="41"/>
      <c r="C202" s="42"/>
      <c r="D202" s="219" t="s">
        <v>144</v>
      </c>
      <c r="E202" s="42"/>
      <c r="F202" s="220" t="s">
        <v>293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144</v>
      </c>
      <c r="AU202" s="19" t="s">
        <v>142</v>
      </c>
    </row>
    <row r="203" spans="1:47" s="2" customFormat="1" ht="12">
      <c r="A203" s="40"/>
      <c r="B203" s="41"/>
      <c r="C203" s="42"/>
      <c r="D203" s="224" t="s">
        <v>146</v>
      </c>
      <c r="E203" s="42"/>
      <c r="F203" s="225" t="s">
        <v>294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146</v>
      </c>
      <c r="AU203" s="19" t="s">
        <v>142</v>
      </c>
    </row>
    <row r="204" spans="1:65" s="2" customFormat="1" ht="37.8" customHeight="1">
      <c r="A204" s="40"/>
      <c r="B204" s="41"/>
      <c r="C204" s="258" t="s">
        <v>295</v>
      </c>
      <c r="D204" s="258" t="s">
        <v>282</v>
      </c>
      <c r="E204" s="259" t="s">
        <v>296</v>
      </c>
      <c r="F204" s="260" t="s">
        <v>297</v>
      </c>
      <c r="G204" s="261" t="s">
        <v>139</v>
      </c>
      <c r="H204" s="262">
        <v>2</v>
      </c>
      <c r="I204" s="263"/>
      <c r="J204" s="264">
        <f>ROUND(I204*H204,2)</f>
        <v>0</v>
      </c>
      <c r="K204" s="260" t="s">
        <v>140</v>
      </c>
      <c r="L204" s="265"/>
      <c r="M204" s="266" t="s">
        <v>19</v>
      </c>
      <c r="N204" s="267" t="s">
        <v>44</v>
      </c>
      <c r="O204" s="86"/>
      <c r="P204" s="215">
        <f>O204*H204</f>
        <v>0</v>
      </c>
      <c r="Q204" s="215">
        <v>0.01325</v>
      </c>
      <c r="R204" s="215">
        <f>Q204*H204</f>
        <v>0.0265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194</v>
      </c>
      <c r="AT204" s="217" t="s">
        <v>282</v>
      </c>
      <c r="AU204" s="217" t="s">
        <v>142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142</v>
      </c>
      <c r="BK204" s="218">
        <f>ROUND(I204*H204,2)</f>
        <v>0</v>
      </c>
      <c r="BL204" s="19" t="s">
        <v>141</v>
      </c>
      <c r="BM204" s="217" t="s">
        <v>298</v>
      </c>
    </row>
    <row r="205" spans="1:47" s="2" customFormat="1" ht="12">
      <c r="A205" s="40"/>
      <c r="B205" s="41"/>
      <c r="C205" s="42"/>
      <c r="D205" s="219" t="s">
        <v>144</v>
      </c>
      <c r="E205" s="42"/>
      <c r="F205" s="220" t="s">
        <v>297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144</v>
      </c>
      <c r="AU205" s="19" t="s">
        <v>142</v>
      </c>
    </row>
    <row r="206" spans="1:63" s="12" customFormat="1" ht="22.8" customHeight="1">
      <c r="A206" s="12"/>
      <c r="B206" s="190"/>
      <c r="C206" s="191"/>
      <c r="D206" s="192" t="s">
        <v>71</v>
      </c>
      <c r="E206" s="204" t="s">
        <v>202</v>
      </c>
      <c r="F206" s="204" t="s">
        <v>299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SUM(P207:P275)</f>
        <v>0</v>
      </c>
      <c r="Q206" s="198"/>
      <c r="R206" s="199">
        <f>SUM(R207:R275)</f>
        <v>0.0250168</v>
      </c>
      <c r="S206" s="198"/>
      <c r="T206" s="200">
        <f>SUM(T207:T275)</f>
        <v>16.232681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80</v>
      </c>
      <c r="AT206" s="202" t="s">
        <v>71</v>
      </c>
      <c r="AU206" s="202" t="s">
        <v>80</v>
      </c>
      <c r="AY206" s="201" t="s">
        <v>133</v>
      </c>
      <c r="BK206" s="203">
        <f>SUM(BK207:BK275)</f>
        <v>0</v>
      </c>
    </row>
    <row r="207" spans="1:65" s="2" customFormat="1" ht="33" customHeight="1">
      <c r="A207" s="40"/>
      <c r="B207" s="41"/>
      <c r="C207" s="206" t="s">
        <v>300</v>
      </c>
      <c r="D207" s="206" t="s">
        <v>136</v>
      </c>
      <c r="E207" s="207" t="s">
        <v>301</v>
      </c>
      <c r="F207" s="208" t="s">
        <v>302</v>
      </c>
      <c r="G207" s="209" t="s">
        <v>155</v>
      </c>
      <c r="H207" s="210">
        <v>130</v>
      </c>
      <c r="I207" s="211"/>
      <c r="J207" s="212">
        <f>ROUND(I207*H207,2)</f>
        <v>0</v>
      </c>
      <c r="K207" s="208" t="s">
        <v>140</v>
      </c>
      <c r="L207" s="46"/>
      <c r="M207" s="213" t="s">
        <v>19</v>
      </c>
      <c r="N207" s="214" t="s">
        <v>44</v>
      </c>
      <c r="O207" s="86"/>
      <c r="P207" s="215">
        <f>O207*H207</f>
        <v>0</v>
      </c>
      <c r="Q207" s="215">
        <v>0.00013</v>
      </c>
      <c r="R207" s="215">
        <f>Q207*H207</f>
        <v>0.0169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141</v>
      </c>
      <c r="AT207" s="217" t="s">
        <v>136</v>
      </c>
      <c r="AU207" s="217" t="s">
        <v>142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142</v>
      </c>
      <c r="BK207" s="218">
        <f>ROUND(I207*H207,2)</f>
        <v>0</v>
      </c>
      <c r="BL207" s="19" t="s">
        <v>141</v>
      </c>
      <c r="BM207" s="217" t="s">
        <v>303</v>
      </c>
    </row>
    <row r="208" spans="1:47" s="2" customFormat="1" ht="12">
      <c r="A208" s="40"/>
      <c r="B208" s="41"/>
      <c r="C208" s="42"/>
      <c r="D208" s="219" t="s">
        <v>144</v>
      </c>
      <c r="E208" s="42"/>
      <c r="F208" s="220" t="s">
        <v>304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144</v>
      </c>
      <c r="AU208" s="19" t="s">
        <v>142</v>
      </c>
    </row>
    <row r="209" spans="1:47" s="2" customFormat="1" ht="12">
      <c r="A209" s="40"/>
      <c r="B209" s="41"/>
      <c r="C209" s="42"/>
      <c r="D209" s="224" t="s">
        <v>146</v>
      </c>
      <c r="E209" s="42"/>
      <c r="F209" s="225" t="s">
        <v>305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146</v>
      </c>
      <c r="AU209" s="19" t="s">
        <v>142</v>
      </c>
    </row>
    <row r="210" spans="1:51" s="15" customFormat="1" ht="12">
      <c r="A210" s="15"/>
      <c r="B210" s="248"/>
      <c r="C210" s="249"/>
      <c r="D210" s="219" t="s">
        <v>159</v>
      </c>
      <c r="E210" s="250" t="s">
        <v>19</v>
      </c>
      <c r="F210" s="251" t="s">
        <v>306</v>
      </c>
      <c r="G210" s="249"/>
      <c r="H210" s="250" t="s">
        <v>19</v>
      </c>
      <c r="I210" s="252"/>
      <c r="J210" s="249"/>
      <c r="K210" s="249"/>
      <c r="L210" s="253"/>
      <c r="M210" s="254"/>
      <c r="N210" s="255"/>
      <c r="O210" s="255"/>
      <c r="P210" s="255"/>
      <c r="Q210" s="255"/>
      <c r="R210" s="255"/>
      <c r="S210" s="255"/>
      <c r="T210" s="25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7" t="s">
        <v>159</v>
      </c>
      <c r="AU210" s="257" t="s">
        <v>142</v>
      </c>
      <c r="AV210" s="15" t="s">
        <v>80</v>
      </c>
      <c r="AW210" s="15" t="s">
        <v>33</v>
      </c>
      <c r="AX210" s="15" t="s">
        <v>72</v>
      </c>
      <c r="AY210" s="257" t="s">
        <v>133</v>
      </c>
    </row>
    <row r="211" spans="1:51" s="13" customFormat="1" ht="12">
      <c r="A211" s="13"/>
      <c r="B211" s="226"/>
      <c r="C211" s="227"/>
      <c r="D211" s="219" t="s">
        <v>159</v>
      </c>
      <c r="E211" s="228" t="s">
        <v>19</v>
      </c>
      <c r="F211" s="229" t="s">
        <v>307</v>
      </c>
      <c r="G211" s="227"/>
      <c r="H211" s="230">
        <v>30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159</v>
      </c>
      <c r="AU211" s="236" t="s">
        <v>142</v>
      </c>
      <c r="AV211" s="13" t="s">
        <v>142</v>
      </c>
      <c r="AW211" s="13" t="s">
        <v>33</v>
      </c>
      <c r="AX211" s="13" t="s">
        <v>72</v>
      </c>
      <c r="AY211" s="236" t="s">
        <v>133</v>
      </c>
    </row>
    <row r="212" spans="1:51" s="15" customFormat="1" ht="12">
      <c r="A212" s="15"/>
      <c r="B212" s="248"/>
      <c r="C212" s="249"/>
      <c r="D212" s="219" t="s">
        <v>159</v>
      </c>
      <c r="E212" s="250" t="s">
        <v>19</v>
      </c>
      <c r="F212" s="251" t="s">
        <v>308</v>
      </c>
      <c r="G212" s="249"/>
      <c r="H212" s="250" t="s">
        <v>19</v>
      </c>
      <c r="I212" s="252"/>
      <c r="J212" s="249"/>
      <c r="K212" s="249"/>
      <c r="L212" s="253"/>
      <c r="M212" s="254"/>
      <c r="N212" s="255"/>
      <c r="O212" s="255"/>
      <c r="P212" s="255"/>
      <c r="Q212" s="255"/>
      <c r="R212" s="255"/>
      <c r="S212" s="255"/>
      <c r="T212" s="25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7" t="s">
        <v>159</v>
      </c>
      <c r="AU212" s="257" t="s">
        <v>142</v>
      </c>
      <c r="AV212" s="15" t="s">
        <v>80</v>
      </c>
      <c r="AW212" s="15" t="s">
        <v>33</v>
      </c>
      <c r="AX212" s="15" t="s">
        <v>72</v>
      </c>
      <c r="AY212" s="257" t="s">
        <v>133</v>
      </c>
    </row>
    <row r="213" spans="1:51" s="13" customFormat="1" ht="12">
      <c r="A213" s="13"/>
      <c r="B213" s="226"/>
      <c r="C213" s="227"/>
      <c r="D213" s="219" t="s">
        <v>159</v>
      </c>
      <c r="E213" s="228" t="s">
        <v>19</v>
      </c>
      <c r="F213" s="229" t="s">
        <v>309</v>
      </c>
      <c r="G213" s="227"/>
      <c r="H213" s="230">
        <v>100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159</v>
      </c>
      <c r="AU213" s="236" t="s">
        <v>142</v>
      </c>
      <c r="AV213" s="13" t="s">
        <v>142</v>
      </c>
      <c r="AW213" s="13" t="s">
        <v>33</v>
      </c>
      <c r="AX213" s="13" t="s">
        <v>72</v>
      </c>
      <c r="AY213" s="236" t="s">
        <v>133</v>
      </c>
    </row>
    <row r="214" spans="1:51" s="14" customFormat="1" ht="12">
      <c r="A214" s="14"/>
      <c r="B214" s="237"/>
      <c r="C214" s="238"/>
      <c r="D214" s="219" t="s">
        <v>159</v>
      </c>
      <c r="E214" s="239" t="s">
        <v>19</v>
      </c>
      <c r="F214" s="240" t="s">
        <v>162</v>
      </c>
      <c r="G214" s="238"/>
      <c r="H214" s="241">
        <v>130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159</v>
      </c>
      <c r="AU214" s="247" t="s">
        <v>142</v>
      </c>
      <c r="AV214" s="14" t="s">
        <v>141</v>
      </c>
      <c r="AW214" s="14" t="s">
        <v>33</v>
      </c>
      <c r="AX214" s="14" t="s">
        <v>80</v>
      </c>
      <c r="AY214" s="247" t="s">
        <v>133</v>
      </c>
    </row>
    <row r="215" spans="1:65" s="2" customFormat="1" ht="24.15" customHeight="1">
      <c r="A215" s="40"/>
      <c r="B215" s="41"/>
      <c r="C215" s="206" t="s">
        <v>310</v>
      </c>
      <c r="D215" s="206" t="s">
        <v>136</v>
      </c>
      <c r="E215" s="207" t="s">
        <v>311</v>
      </c>
      <c r="F215" s="208" t="s">
        <v>312</v>
      </c>
      <c r="G215" s="209" t="s">
        <v>155</v>
      </c>
      <c r="H215" s="210">
        <v>130</v>
      </c>
      <c r="I215" s="211"/>
      <c r="J215" s="212">
        <f>ROUND(I215*H215,2)</f>
        <v>0</v>
      </c>
      <c r="K215" s="208" t="s">
        <v>140</v>
      </c>
      <c r="L215" s="46"/>
      <c r="M215" s="213" t="s">
        <v>19</v>
      </c>
      <c r="N215" s="214" t="s">
        <v>44</v>
      </c>
      <c r="O215" s="86"/>
      <c r="P215" s="215">
        <f>O215*H215</f>
        <v>0</v>
      </c>
      <c r="Q215" s="215">
        <v>4E-05</v>
      </c>
      <c r="R215" s="215">
        <f>Q215*H215</f>
        <v>0.005200000000000001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141</v>
      </c>
      <c r="AT215" s="217" t="s">
        <v>136</v>
      </c>
      <c r="AU215" s="217" t="s">
        <v>142</v>
      </c>
      <c r="AY215" s="19" t="s">
        <v>133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142</v>
      </c>
      <c r="BK215" s="218">
        <f>ROUND(I215*H215,2)</f>
        <v>0</v>
      </c>
      <c r="BL215" s="19" t="s">
        <v>141</v>
      </c>
      <c r="BM215" s="217" t="s">
        <v>313</v>
      </c>
    </row>
    <row r="216" spans="1:47" s="2" customFormat="1" ht="12">
      <c r="A216" s="40"/>
      <c r="B216" s="41"/>
      <c r="C216" s="42"/>
      <c r="D216" s="219" t="s">
        <v>144</v>
      </c>
      <c r="E216" s="42"/>
      <c r="F216" s="220" t="s">
        <v>314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144</v>
      </c>
      <c r="AU216" s="19" t="s">
        <v>142</v>
      </c>
    </row>
    <row r="217" spans="1:47" s="2" customFormat="1" ht="12">
      <c r="A217" s="40"/>
      <c r="B217" s="41"/>
      <c r="C217" s="42"/>
      <c r="D217" s="224" t="s">
        <v>146</v>
      </c>
      <c r="E217" s="42"/>
      <c r="F217" s="225" t="s">
        <v>315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146</v>
      </c>
      <c r="AU217" s="19" t="s">
        <v>142</v>
      </c>
    </row>
    <row r="218" spans="1:51" s="15" customFormat="1" ht="12">
      <c r="A218" s="15"/>
      <c r="B218" s="248"/>
      <c r="C218" s="249"/>
      <c r="D218" s="219" t="s">
        <v>159</v>
      </c>
      <c r="E218" s="250" t="s">
        <v>19</v>
      </c>
      <c r="F218" s="251" t="s">
        <v>306</v>
      </c>
      <c r="G218" s="249"/>
      <c r="H218" s="250" t="s">
        <v>19</v>
      </c>
      <c r="I218" s="252"/>
      <c r="J218" s="249"/>
      <c r="K218" s="249"/>
      <c r="L218" s="253"/>
      <c r="M218" s="254"/>
      <c r="N218" s="255"/>
      <c r="O218" s="255"/>
      <c r="P218" s="255"/>
      <c r="Q218" s="255"/>
      <c r="R218" s="255"/>
      <c r="S218" s="255"/>
      <c r="T218" s="25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7" t="s">
        <v>159</v>
      </c>
      <c r="AU218" s="257" t="s">
        <v>142</v>
      </c>
      <c r="AV218" s="15" t="s">
        <v>80</v>
      </c>
      <c r="AW218" s="15" t="s">
        <v>33</v>
      </c>
      <c r="AX218" s="15" t="s">
        <v>72</v>
      </c>
      <c r="AY218" s="257" t="s">
        <v>133</v>
      </c>
    </row>
    <row r="219" spans="1:51" s="13" customFormat="1" ht="12">
      <c r="A219" s="13"/>
      <c r="B219" s="226"/>
      <c r="C219" s="227"/>
      <c r="D219" s="219" t="s">
        <v>159</v>
      </c>
      <c r="E219" s="228" t="s">
        <v>19</v>
      </c>
      <c r="F219" s="229" t="s">
        <v>307</v>
      </c>
      <c r="G219" s="227"/>
      <c r="H219" s="230">
        <v>30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159</v>
      </c>
      <c r="AU219" s="236" t="s">
        <v>142</v>
      </c>
      <c r="AV219" s="13" t="s">
        <v>142</v>
      </c>
      <c r="AW219" s="13" t="s">
        <v>33</v>
      </c>
      <c r="AX219" s="13" t="s">
        <v>72</v>
      </c>
      <c r="AY219" s="236" t="s">
        <v>133</v>
      </c>
    </row>
    <row r="220" spans="1:51" s="15" customFormat="1" ht="12">
      <c r="A220" s="15"/>
      <c r="B220" s="248"/>
      <c r="C220" s="249"/>
      <c r="D220" s="219" t="s">
        <v>159</v>
      </c>
      <c r="E220" s="250" t="s">
        <v>19</v>
      </c>
      <c r="F220" s="251" t="s">
        <v>308</v>
      </c>
      <c r="G220" s="249"/>
      <c r="H220" s="250" t="s">
        <v>19</v>
      </c>
      <c r="I220" s="252"/>
      <c r="J220" s="249"/>
      <c r="K220" s="249"/>
      <c r="L220" s="253"/>
      <c r="M220" s="254"/>
      <c r="N220" s="255"/>
      <c r="O220" s="255"/>
      <c r="P220" s="255"/>
      <c r="Q220" s="255"/>
      <c r="R220" s="255"/>
      <c r="S220" s="255"/>
      <c r="T220" s="25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7" t="s">
        <v>159</v>
      </c>
      <c r="AU220" s="257" t="s">
        <v>142</v>
      </c>
      <c r="AV220" s="15" t="s">
        <v>80</v>
      </c>
      <c r="AW220" s="15" t="s">
        <v>33</v>
      </c>
      <c r="AX220" s="15" t="s">
        <v>72</v>
      </c>
      <c r="AY220" s="257" t="s">
        <v>133</v>
      </c>
    </row>
    <row r="221" spans="1:51" s="13" customFormat="1" ht="12">
      <c r="A221" s="13"/>
      <c r="B221" s="226"/>
      <c r="C221" s="227"/>
      <c r="D221" s="219" t="s">
        <v>159</v>
      </c>
      <c r="E221" s="228" t="s">
        <v>19</v>
      </c>
      <c r="F221" s="229" t="s">
        <v>309</v>
      </c>
      <c r="G221" s="227"/>
      <c r="H221" s="230">
        <v>100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159</v>
      </c>
      <c r="AU221" s="236" t="s">
        <v>142</v>
      </c>
      <c r="AV221" s="13" t="s">
        <v>142</v>
      </c>
      <c r="AW221" s="13" t="s">
        <v>33</v>
      </c>
      <c r="AX221" s="13" t="s">
        <v>72</v>
      </c>
      <c r="AY221" s="236" t="s">
        <v>133</v>
      </c>
    </row>
    <row r="222" spans="1:51" s="14" customFormat="1" ht="12">
      <c r="A222" s="14"/>
      <c r="B222" s="237"/>
      <c r="C222" s="238"/>
      <c r="D222" s="219" t="s">
        <v>159</v>
      </c>
      <c r="E222" s="239" t="s">
        <v>19</v>
      </c>
      <c r="F222" s="240" t="s">
        <v>162</v>
      </c>
      <c r="G222" s="238"/>
      <c r="H222" s="241">
        <v>130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159</v>
      </c>
      <c r="AU222" s="247" t="s">
        <v>142</v>
      </c>
      <c r="AV222" s="14" t="s">
        <v>141</v>
      </c>
      <c r="AW222" s="14" t="s">
        <v>33</v>
      </c>
      <c r="AX222" s="14" t="s">
        <v>80</v>
      </c>
      <c r="AY222" s="247" t="s">
        <v>133</v>
      </c>
    </row>
    <row r="223" spans="1:65" s="2" customFormat="1" ht="21.75" customHeight="1">
      <c r="A223" s="40"/>
      <c r="B223" s="41"/>
      <c r="C223" s="206" t="s">
        <v>316</v>
      </c>
      <c r="D223" s="206" t="s">
        <v>136</v>
      </c>
      <c r="E223" s="207" t="s">
        <v>317</v>
      </c>
      <c r="F223" s="208" t="s">
        <v>318</v>
      </c>
      <c r="G223" s="209" t="s">
        <v>155</v>
      </c>
      <c r="H223" s="210">
        <v>10.99</v>
      </c>
      <c r="I223" s="211"/>
      <c r="J223" s="212">
        <f>ROUND(I223*H223,2)</f>
        <v>0</v>
      </c>
      <c r="K223" s="208" t="s">
        <v>140</v>
      </c>
      <c r="L223" s="46"/>
      <c r="M223" s="213" t="s">
        <v>19</v>
      </c>
      <c r="N223" s="214" t="s">
        <v>44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0.131</v>
      </c>
      <c r="T223" s="216">
        <f>S223*H223</f>
        <v>1.4396900000000001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141</v>
      </c>
      <c r="AT223" s="217" t="s">
        <v>136</v>
      </c>
      <c r="AU223" s="217" t="s">
        <v>142</v>
      </c>
      <c r="AY223" s="19" t="s">
        <v>133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142</v>
      </c>
      <c r="BK223" s="218">
        <f>ROUND(I223*H223,2)</f>
        <v>0</v>
      </c>
      <c r="BL223" s="19" t="s">
        <v>141</v>
      </c>
      <c r="BM223" s="217" t="s">
        <v>319</v>
      </c>
    </row>
    <row r="224" spans="1:47" s="2" customFormat="1" ht="12">
      <c r="A224" s="40"/>
      <c r="B224" s="41"/>
      <c r="C224" s="42"/>
      <c r="D224" s="219" t="s">
        <v>144</v>
      </c>
      <c r="E224" s="42"/>
      <c r="F224" s="220" t="s">
        <v>320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144</v>
      </c>
      <c r="AU224" s="19" t="s">
        <v>142</v>
      </c>
    </row>
    <row r="225" spans="1:47" s="2" customFormat="1" ht="12">
      <c r="A225" s="40"/>
      <c r="B225" s="41"/>
      <c r="C225" s="42"/>
      <c r="D225" s="224" t="s">
        <v>146</v>
      </c>
      <c r="E225" s="42"/>
      <c r="F225" s="225" t="s">
        <v>321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146</v>
      </c>
      <c r="AU225" s="19" t="s">
        <v>142</v>
      </c>
    </row>
    <row r="226" spans="1:51" s="13" customFormat="1" ht="12">
      <c r="A226" s="13"/>
      <c r="B226" s="226"/>
      <c r="C226" s="227"/>
      <c r="D226" s="219" t="s">
        <v>159</v>
      </c>
      <c r="E226" s="228" t="s">
        <v>19</v>
      </c>
      <c r="F226" s="229" t="s">
        <v>322</v>
      </c>
      <c r="G226" s="227"/>
      <c r="H226" s="230">
        <v>13.34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159</v>
      </c>
      <c r="AU226" s="236" t="s">
        <v>142</v>
      </c>
      <c r="AV226" s="13" t="s">
        <v>142</v>
      </c>
      <c r="AW226" s="13" t="s">
        <v>33</v>
      </c>
      <c r="AX226" s="13" t="s">
        <v>72</v>
      </c>
      <c r="AY226" s="236" t="s">
        <v>133</v>
      </c>
    </row>
    <row r="227" spans="1:51" s="13" customFormat="1" ht="12">
      <c r="A227" s="13"/>
      <c r="B227" s="226"/>
      <c r="C227" s="227"/>
      <c r="D227" s="219" t="s">
        <v>159</v>
      </c>
      <c r="E227" s="228" t="s">
        <v>19</v>
      </c>
      <c r="F227" s="229" t="s">
        <v>323</v>
      </c>
      <c r="G227" s="227"/>
      <c r="H227" s="230">
        <v>-3.6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159</v>
      </c>
      <c r="AU227" s="236" t="s">
        <v>142</v>
      </c>
      <c r="AV227" s="13" t="s">
        <v>142</v>
      </c>
      <c r="AW227" s="13" t="s">
        <v>33</v>
      </c>
      <c r="AX227" s="13" t="s">
        <v>72</v>
      </c>
      <c r="AY227" s="236" t="s">
        <v>133</v>
      </c>
    </row>
    <row r="228" spans="1:51" s="13" customFormat="1" ht="12">
      <c r="A228" s="13"/>
      <c r="B228" s="226"/>
      <c r="C228" s="227"/>
      <c r="D228" s="219" t="s">
        <v>159</v>
      </c>
      <c r="E228" s="228" t="s">
        <v>19</v>
      </c>
      <c r="F228" s="229" t="s">
        <v>324</v>
      </c>
      <c r="G228" s="227"/>
      <c r="H228" s="230">
        <v>1.25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159</v>
      </c>
      <c r="AU228" s="236" t="s">
        <v>142</v>
      </c>
      <c r="AV228" s="13" t="s">
        <v>142</v>
      </c>
      <c r="AW228" s="13" t="s">
        <v>33</v>
      </c>
      <c r="AX228" s="13" t="s">
        <v>72</v>
      </c>
      <c r="AY228" s="236" t="s">
        <v>133</v>
      </c>
    </row>
    <row r="229" spans="1:51" s="14" customFormat="1" ht="12">
      <c r="A229" s="14"/>
      <c r="B229" s="237"/>
      <c r="C229" s="238"/>
      <c r="D229" s="219" t="s">
        <v>159</v>
      </c>
      <c r="E229" s="239" t="s">
        <v>19</v>
      </c>
      <c r="F229" s="240" t="s">
        <v>162</v>
      </c>
      <c r="G229" s="238"/>
      <c r="H229" s="241">
        <v>10.99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7" t="s">
        <v>159</v>
      </c>
      <c r="AU229" s="247" t="s">
        <v>142</v>
      </c>
      <c r="AV229" s="14" t="s">
        <v>141</v>
      </c>
      <c r="AW229" s="14" t="s">
        <v>33</v>
      </c>
      <c r="AX229" s="14" t="s">
        <v>80</v>
      </c>
      <c r="AY229" s="247" t="s">
        <v>133</v>
      </c>
    </row>
    <row r="230" spans="1:65" s="2" customFormat="1" ht="21.75" customHeight="1">
      <c r="A230" s="40"/>
      <c r="B230" s="41"/>
      <c r="C230" s="206" t="s">
        <v>325</v>
      </c>
      <c r="D230" s="206" t="s">
        <v>136</v>
      </c>
      <c r="E230" s="207" t="s">
        <v>326</v>
      </c>
      <c r="F230" s="208" t="s">
        <v>327</v>
      </c>
      <c r="G230" s="209" t="s">
        <v>155</v>
      </c>
      <c r="H230" s="210">
        <v>12.689</v>
      </c>
      <c r="I230" s="211"/>
      <c r="J230" s="212">
        <f>ROUND(I230*H230,2)</f>
        <v>0</v>
      </c>
      <c r="K230" s="208" t="s">
        <v>140</v>
      </c>
      <c r="L230" s="46"/>
      <c r="M230" s="213" t="s">
        <v>19</v>
      </c>
      <c r="N230" s="214" t="s">
        <v>44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0.261</v>
      </c>
      <c r="T230" s="216">
        <f>S230*H230</f>
        <v>3.3118290000000004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141</v>
      </c>
      <c r="AT230" s="217" t="s">
        <v>136</v>
      </c>
      <c r="AU230" s="217" t="s">
        <v>142</v>
      </c>
      <c r="AY230" s="19" t="s">
        <v>133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142</v>
      </c>
      <c r="BK230" s="218">
        <f>ROUND(I230*H230,2)</f>
        <v>0</v>
      </c>
      <c r="BL230" s="19" t="s">
        <v>141</v>
      </c>
      <c r="BM230" s="217" t="s">
        <v>328</v>
      </c>
    </row>
    <row r="231" spans="1:47" s="2" customFormat="1" ht="12">
      <c r="A231" s="40"/>
      <c r="B231" s="41"/>
      <c r="C231" s="42"/>
      <c r="D231" s="219" t="s">
        <v>144</v>
      </c>
      <c r="E231" s="42"/>
      <c r="F231" s="220" t="s">
        <v>329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144</v>
      </c>
      <c r="AU231" s="19" t="s">
        <v>142</v>
      </c>
    </row>
    <row r="232" spans="1:47" s="2" customFormat="1" ht="12">
      <c r="A232" s="40"/>
      <c r="B232" s="41"/>
      <c r="C232" s="42"/>
      <c r="D232" s="224" t="s">
        <v>146</v>
      </c>
      <c r="E232" s="42"/>
      <c r="F232" s="225" t="s">
        <v>330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146</v>
      </c>
      <c r="AU232" s="19" t="s">
        <v>142</v>
      </c>
    </row>
    <row r="233" spans="1:51" s="13" customFormat="1" ht="12">
      <c r="A233" s="13"/>
      <c r="B233" s="226"/>
      <c r="C233" s="227"/>
      <c r="D233" s="219" t="s">
        <v>159</v>
      </c>
      <c r="E233" s="228" t="s">
        <v>19</v>
      </c>
      <c r="F233" s="229" t="s">
        <v>331</v>
      </c>
      <c r="G233" s="227"/>
      <c r="H233" s="230">
        <v>3.312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159</v>
      </c>
      <c r="AU233" s="236" t="s">
        <v>142</v>
      </c>
      <c r="AV233" s="13" t="s">
        <v>142</v>
      </c>
      <c r="AW233" s="13" t="s">
        <v>33</v>
      </c>
      <c r="AX233" s="13" t="s">
        <v>72</v>
      </c>
      <c r="AY233" s="236" t="s">
        <v>133</v>
      </c>
    </row>
    <row r="234" spans="1:51" s="13" customFormat="1" ht="12">
      <c r="A234" s="13"/>
      <c r="B234" s="226"/>
      <c r="C234" s="227"/>
      <c r="D234" s="219" t="s">
        <v>159</v>
      </c>
      <c r="E234" s="228" t="s">
        <v>19</v>
      </c>
      <c r="F234" s="229" t="s">
        <v>332</v>
      </c>
      <c r="G234" s="227"/>
      <c r="H234" s="230">
        <v>1.8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159</v>
      </c>
      <c r="AU234" s="236" t="s">
        <v>142</v>
      </c>
      <c r="AV234" s="13" t="s">
        <v>142</v>
      </c>
      <c r="AW234" s="13" t="s">
        <v>33</v>
      </c>
      <c r="AX234" s="13" t="s">
        <v>72</v>
      </c>
      <c r="AY234" s="236" t="s">
        <v>133</v>
      </c>
    </row>
    <row r="235" spans="1:51" s="13" customFormat="1" ht="12">
      <c r="A235" s="13"/>
      <c r="B235" s="226"/>
      <c r="C235" s="227"/>
      <c r="D235" s="219" t="s">
        <v>159</v>
      </c>
      <c r="E235" s="228" t="s">
        <v>19</v>
      </c>
      <c r="F235" s="229" t="s">
        <v>333</v>
      </c>
      <c r="G235" s="227"/>
      <c r="H235" s="230">
        <v>1.8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159</v>
      </c>
      <c r="AU235" s="236" t="s">
        <v>142</v>
      </c>
      <c r="AV235" s="13" t="s">
        <v>142</v>
      </c>
      <c r="AW235" s="13" t="s">
        <v>33</v>
      </c>
      <c r="AX235" s="13" t="s">
        <v>72</v>
      </c>
      <c r="AY235" s="236" t="s">
        <v>133</v>
      </c>
    </row>
    <row r="236" spans="1:51" s="13" customFormat="1" ht="12">
      <c r="A236" s="13"/>
      <c r="B236" s="226"/>
      <c r="C236" s="227"/>
      <c r="D236" s="219" t="s">
        <v>159</v>
      </c>
      <c r="E236" s="228" t="s">
        <v>19</v>
      </c>
      <c r="F236" s="229" t="s">
        <v>334</v>
      </c>
      <c r="G236" s="227"/>
      <c r="H236" s="230">
        <v>0.625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159</v>
      </c>
      <c r="AU236" s="236" t="s">
        <v>142</v>
      </c>
      <c r="AV236" s="13" t="s">
        <v>142</v>
      </c>
      <c r="AW236" s="13" t="s">
        <v>33</v>
      </c>
      <c r="AX236" s="13" t="s">
        <v>72</v>
      </c>
      <c r="AY236" s="236" t="s">
        <v>133</v>
      </c>
    </row>
    <row r="237" spans="1:51" s="13" customFormat="1" ht="12">
      <c r="A237" s="13"/>
      <c r="B237" s="226"/>
      <c r="C237" s="227"/>
      <c r="D237" s="219" t="s">
        <v>159</v>
      </c>
      <c r="E237" s="228" t="s">
        <v>19</v>
      </c>
      <c r="F237" s="229" t="s">
        <v>335</v>
      </c>
      <c r="G237" s="227"/>
      <c r="H237" s="230">
        <v>1.6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159</v>
      </c>
      <c r="AU237" s="236" t="s">
        <v>142</v>
      </c>
      <c r="AV237" s="13" t="s">
        <v>142</v>
      </c>
      <c r="AW237" s="13" t="s">
        <v>33</v>
      </c>
      <c r="AX237" s="13" t="s">
        <v>72</v>
      </c>
      <c r="AY237" s="236" t="s">
        <v>133</v>
      </c>
    </row>
    <row r="238" spans="1:51" s="13" customFormat="1" ht="12">
      <c r="A238" s="13"/>
      <c r="B238" s="226"/>
      <c r="C238" s="227"/>
      <c r="D238" s="219" t="s">
        <v>159</v>
      </c>
      <c r="E238" s="228" t="s">
        <v>19</v>
      </c>
      <c r="F238" s="229" t="s">
        <v>336</v>
      </c>
      <c r="G238" s="227"/>
      <c r="H238" s="230">
        <v>0.552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159</v>
      </c>
      <c r="AU238" s="236" t="s">
        <v>142</v>
      </c>
      <c r="AV238" s="13" t="s">
        <v>142</v>
      </c>
      <c r="AW238" s="13" t="s">
        <v>33</v>
      </c>
      <c r="AX238" s="13" t="s">
        <v>72</v>
      </c>
      <c r="AY238" s="236" t="s">
        <v>133</v>
      </c>
    </row>
    <row r="239" spans="1:51" s="13" customFormat="1" ht="12">
      <c r="A239" s="13"/>
      <c r="B239" s="226"/>
      <c r="C239" s="227"/>
      <c r="D239" s="219" t="s">
        <v>159</v>
      </c>
      <c r="E239" s="228" t="s">
        <v>19</v>
      </c>
      <c r="F239" s="229" t="s">
        <v>337</v>
      </c>
      <c r="G239" s="227"/>
      <c r="H239" s="230">
        <v>3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159</v>
      </c>
      <c r="AU239" s="236" t="s">
        <v>142</v>
      </c>
      <c r="AV239" s="13" t="s">
        <v>142</v>
      </c>
      <c r="AW239" s="13" t="s">
        <v>33</v>
      </c>
      <c r="AX239" s="13" t="s">
        <v>72</v>
      </c>
      <c r="AY239" s="236" t="s">
        <v>133</v>
      </c>
    </row>
    <row r="240" spans="1:51" s="14" customFormat="1" ht="12">
      <c r="A240" s="14"/>
      <c r="B240" s="237"/>
      <c r="C240" s="238"/>
      <c r="D240" s="219" t="s">
        <v>159</v>
      </c>
      <c r="E240" s="239" t="s">
        <v>19</v>
      </c>
      <c r="F240" s="240" t="s">
        <v>162</v>
      </c>
      <c r="G240" s="238"/>
      <c r="H240" s="241">
        <v>12.689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7" t="s">
        <v>159</v>
      </c>
      <c r="AU240" s="247" t="s">
        <v>142</v>
      </c>
      <c r="AV240" s="14" t="s">
        <v>141</v>
      </c>
      <c r="AW240" s="14" t="s">
        <v>33</v>
      </c>
      <c r="AX240" s="14" t="s">
        <v>80</v>
      </c>
      <c r="AY240" s="247" t="s">
        <v>133</v>
      </c>
    </row>
    <row r="241" spans="1:65" s="2" customFormat="1" ht="37.8" customHeight="1">
      <c r="A241" s="40"/>
      <c r="B241" s="41"/>
      <c r="C241" s="206" t="s">
        <v>338</v>
      </c>
      <c r="D241" s="206" t="s">
        <v>136</v>
      </c>
      <c r="E241" s="207" t="s">
        <v>339</v>
      </c>
      <c r="F241" s="208" t="s">
        <v>340</v>
      </c>
      <c r="G241" s="209" t="s">
        <v>257</v>
      </c>
      <c r="H241" s="210">
        <v>3.695</v>
      </c>
      <c r="I241" s="211"/>
      <c r="J241" s="212">
        <f>ROUND(I241*H241,2)</f>
        <v>0</v>
      </c>
      <c r="K241" s="208" t="s">
        <v>140</v>
      </c>
      <c r="L241" s="46"/>
      <c r="M241" s="213" t="s">
        <v>19</v>
      </c>
      <c r="N241" s="214" t="s">
        <v>44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2.2</v>
      </c>
      <c r="T241" s="216">
        <f>S241*H241</f>
        <v>8.129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141</v>
      </c>
      <c r="AT241" s="217" t="s">
        <v>136</v>
      </c>
      <c r="AU241" s="217" t="s">
        <v>142</v>
      </c>
      <c r="AY241" s="19" t="s">
        <v>133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142</v>
      </c>
      <c r="BK241" s="218">
        <f>ROUND(I241*H241,2)</f>
        <v>0</v>
      </c>
      <c r="BL241" s="19" t="s">
        <v>141</v>
      </c>
      <c r="BM241" s="217" t="s">
        <v>341</v>
      </c>
    </row>
    <row r="242" spans="1:47" s="2" customFormat="1" ht="12">
      <c r="A242" s="40"/>
      <c r="B242" s="41"/>
      <c r="C242" s="42"/>
      <c r="D242" s="219" t="s">
        <v>144</v>
      </c>
      <c r="E242" s="42"/>
      <c r="F242" s="220" t="s">
        <v>342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144</v>
      </c>
      <c r="AU242" s="19" t="s">
        <v>142</v>
      </c>
    </row>
    <row r="243" spans="1:47" s="2" customFormat="1" ht="12">
      <c r="A243" s="40"/>
      <c r="B243" s="41"/>
      <c r="C243" s="42"/>
      <c r="D243" s="224" t="s">
        <v>146</v>
      </c>
      <c r="E243" s="42"/>
      <c r="F243" s="225" t="s">
        <v>343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146</v>
      </c>
      <c r="AU243" s="19" t="s">
        <v>142</v>
      </c>
    </row>
    <row r="244" spans="1:51" s="13" customFormat="1" ht="12">
      <c r="A244" s="13"/>
      <c r="B244" s="226"/>
      <c r="C244" s="227"/>
      <c r="D244" s="219" t="s">
        <v>159</v>
      </c>
      <c r="E244" s="228" t="s">
        <v>19</v>
      </c>
      <c r="F244" s="229" t="s">
        <v>344</v>
      </c>
      <c r="G244" s="227"/>
      <c r="H244" s="230">
        <v>1.715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159</v>
      </c>
      <c r="AU244" s="236" t="s">
        <v>142</v>
      </c>
      <c r="AV244" s="13" t="s">
        <v>142</v>
      </c>
      <c r="AW244" s="13" t="s">
        <v>33</v>
      </c>
      <c r="AX244" s="13" t="s">
        <v>72</v>
      </c>
      <c r="AY244" s="236" t="s">
        <v>133</v>
      </c>
    </row>
    <row r="245" spans="1:51" s="13" customFormat="1" ht="12">
      <c r="A245" s="13"/>
      <c r="B245" s="226"/>
      <c r="C245" s="227"/>
      <c r="D245" s="219" t="s">
        <v>159</v>
      </c>
      <c r="E245" s="228" t="s">
        <v>19</v>
      </c>
      <c r="F245" s="229" t="s">
        <v>345</v>
      </c>
      <c r="G245" s="227"/>
      <c r="H245" s="230">
        <v>1.98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159</v>
      </c>
      <c r="AU245" s="236" t="s">
        <v>142</v>
      </c>
      <c r="AV245" s="13" t="s">
        <v>142</v>
      </c>
      <c r="AW245" s="13" t="s">
        <v>33</v>
      </c>
      <c r="AX245" s="13" t="s">
        <v>72</v>
      </c>
      <c r="AY245" s="236" t="s">
        <v>133</v>
      </c>
    </row>
    <row r="246" spans="1:51" s="14" customFormat="1" ht="12">
      <c r="A246" s="14"/>
      <c r="B246" s="237"/>
      <c r="C246" s="238"/>
      <c r="D246" s="219" t="s">
        <v>159</v>
      </c>
      <c r="E246" s="239" t="s">
        <v>19</v>
      </c>
      <c r="F246" s="240" t="s">
        <v>162</v>
      </c>
      <c r="G246" s="238"/>
      <c r="H246" s="241">
        <v>3.695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159</v>
      </c>
      <c r="AU246" s="247" t="s">
        <v>142</v>
      </c>
      <c r="AV246" s="14" t="s">
        <v>141</v>
      </c>
      <c r="AW246" s="14" t="s">
        <v>33</v>
      </c>
      <c r="AX246" s="14" t="s">
        <v>80</v>
      </c>
      <c r="AY246" s="247" t="s">
        <v>133</v>
      </c>
    </row>
    <row r="247" spans="1:65" s="2" customFormat="1" ht="21.75" customHeight="1">
      <c r="A247" s="40"/>
      <c r="B247" s="41"/>
      <c r="C247" s="206" t="s">
        <v>346</v>
      </c>
      <c r="D247" s="206" t="s">
        <v>136</v>
      </c>
      <c r="E247" s="207" t="s">
        <v>347</v>
      </c>
      <c r="F247" s="208" t="s">
        <v>348</v>
      </c>
      <c r="G247" s="209" t="s">
        <v>155</v>
      </c>
      <c r="H247" s="210">
        <v>10.4</v>
      </c>
      <c r="I247" s="211"/>
      <c r="J247" s="212">
        <f>ROUND(I247*H247,2)</f>
        <v>0</v>
      </c>
      <c r="K247" s="208" t="s">
        <v>140</v>
      </c>
      <c r="L247" s="46"/>
      <c r="M247" s="213" t="s">
        <v>19</v>
      </c>
      <c r="N247" s="214" t="s">
        <v>44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0.076</v>
      </c>
      <c r="T247" s="216">
        <f>S247*H247</f>
        <v>0.7904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141</v>
      </c>
      <c r="AT247" s="217" t="s">
        <v>136</v>
      </c>
      <c r="AU247" s="217" t="s">
        <v>142</v>
      </c>
      <c r="AY247" s="19" t="s">
        <v>133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142</v>
      </c>
      <c r="BK247" s="218">
        <f>ROUND(I247*H247,2)</f>
        <v>0</v>
      </c>
      <c r="BL247" s="19" t="s">
        <v>141</v>
      </c>
      <c r="BM247" s="217" t="s">
        <v>349</v>
      </c>
    </row>
    <row r="248" spans="1:47" s="2" customFormat="1" ht="12">
      <c r="A248" s="40"/>
      <c r="B248" s="41"/>
      <c r="C248" s="42"/>
      <c r="D248" s="219" t="s">
        <v>144</v>
      </c>
      <c r="E248" s="42"/>
      <c r="F248" s="220" t="s">
        <v>350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144</v>
      </c>
      <c r="AU248" s="19" t="s">
        <v>142</v>
      </c>
    </row>
    <row r="249" spans="1:47" s="2" customFormat="1" ht="12">
      <c r="A249" s="40"/>
      <c r="B249" s="41"/>
      <c r="C249" s="42"/>
      <c r="D249" s="224" t="s">
        <v>146</v>
      </c>
      <c r="E249" s="42"/>
      <c r="F249" s="225" t="s">
        <v>351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146</v>
      </c>
      <c r="AU249" s="19" t="s">
        <v>142</v>
      </c>
    </row>
    <row r="250" spans="1:51" s="13" customFormat="1" ht="12">
      <c r="A250" s="13"/>
      <c r="B250" s="226"/>
      <c r="C250" s="227"/>
      <c r="D250" s="219" t="s">
        <v>159</v>
      </c>
      <c r="E250" s="228" t="s">
        <v>19</v>
      </c>
      <c r="F250" s="229" t="s">
        <v>352</v>
      </c>
      <c r="G250" s="227"/>
      <c r="H250" s="230">
        <v>3.6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159</v>
      </c>
      <c r="AU250" s="236" t="s">
        <v>142</v>
      </c>
      <c r="AV250" s="13" t="s">
        <v>142</v>
      </c>
      <c r="AW250" s="13" t="s">
        <v>33</v>
      </c>
      <c r="AX250" s="13" t="s">
        <v>72</v>
      </c>
      <c r="AY250" s="236" t="s">
        <v>133</v>
      </c>
    </row>
    <row r="251" spans="1:51" s="13" customFormat="1" ht="12">
      <c r="A251" s="13"/>
      <c r="B251" s="226"/>
      <c r="C251" s="227"/>
      <c r="D251" s="219" t="s">
        <v>159</v>
      </c>
      <c r="E251" s="228" t="s">
        <v>19</v>
      </c>
      <c r="F251" s="229" t="s">
        <v>353</v>
      </c>
      <c r="G251" s="227"/>
      <c r="H251" s="230">
        <v>3.2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159</v>
      </c>
      <c r="AU251" s="236" t="s">
        <v>142</v>
      </c>
      <c r="AV251" s="13" t="s">
        <v>142</v>
      </c>
      <c r="AW251" s="13" t="s">
        <v>33</v>
      </c>
      <c r="AX251" s="13" t="s">
        <v>72</v>
      </c>
      <c r="AY251" s="236" t="s">
        <v>133</v>
      </c>
    </row>
    <row r="252" spans="1:51" s="13" customFormat="1" ht="12">
      <c r="A252" s="13"/>
      <c r="B252" s="226"/>
      <c r="C252" s="227"/>
      <c r="D252" s="219" t="s">
        <v>159</v>
      </c>
      <c r="E252" s="228" t="s">
        <v>19</v>
      </c>
      <c r="F252" s="229" t="s">
        <v>354</v>
      </c>
      <c r="G252" s="227"/>
      <c r="H252" s="230">
        <v>3.6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159</v>
      </c>
      <c r="AU252" s="236" t="s">
        <v>142</v>
      </c>
      <c r="AV252" s="13" t="s">
        <v>142</v>
      </c>
      <c r="AW252" s="13" t="s">
        <v>33</v>
      </c>
      <c r="AX252" s="13" t="s">
        <v>72</v>
      </c>
      <c r="AY252" s="236" t="s">
        <v>133</v>
      </c>
    </row>
    <row r="253" spans="1:51" s="14" customFormat="1" ht="12">
      <c r="A253" s="14"/>
      <c r="B253" s="237"/>
      <c r="C253" s="238"/>
      <c r="D253" s="219" t="s">
        <v>159</v>
      </c>
      <c r="E253" s="239" t="s">
        <v>19</v>
      </c>
      <c r="F253" s="240" t="s">
        <v>162</v>
      </c>
      <c r="G253" s="238"/>
      <c r="H253" s="241">
        <v>10.4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159</v>
      </c>
      <c r="AU253" s="247" t="s">
        <v>142</v>
      </c>
      <c r="AV253" s="14" t="s">
        <v>141</v>
      </c>
      <c r="AW253" s="14" t="s">
        <v>33</v>
      </c>
      <c r="AX253" s="14" t="s">
        <v>80</v>
      </c>
      <c r="AY253" s="247" t="s">
        <v>133</v>
      </c>
    </row>
    <row r="254" spans="1:65" s="2" customFormat="1" ht="24.15" customHeight="1">
      <c r="A254" s="40"/>
      <c r="B254" s="41"/>
      <c r="C254" s="206" t="s">
        <v>307</v>
      </c>
      <c r="D254" s="206" t="s">
        <v>136</v>
      </c>
      <c r="E254" s="207" t="s">
        <v>355</v>
      </c>
      <c r="F254" s="208" t="s">
        <v>356</v>
      </c>
      <c r="G254" s="209" t="s">
        <v>139</v>
      </c>
      <c r="H254" s="210">
        <v>6</v>
      </c>
      <c r="I254" s="211"/>
      <c r="J254" s="212">
        <f>ROUND(I254*H254,2)</f>
        <v>0</v>
      </c>
      <c r="K254" s="208" t="s">
        <v>140</v>
      </c>
      <c r="L254" s="46"/>
      <c r="M254" s="213" t="s">
        <v>19</v>
      </c>
      <c r="N254" s="214" t="s">
        <v>44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0.031</v>
      </c>
      <c r="T254" s="216">
        <f>S254*H254</f>
        <v>0.186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141</v>
      </c>
      <c r="AT254" s="217" t="s">
        <v>136</v>
      </c>
      <c r="AU254" s="217" t="s">
        <v>142</v>
      </c>
      <c r="AY254" s="19" t="s">
        <v>133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142</v>
      </c>
      <c r="BK254" s="218">
        <f>ROUND(I254*H254,2)</f>
        <v>0</v>
      </c>
      <c r="BL254" s="19" t="s">
        <v>141</v>
      </c>
      <c r="BM254" s="217" t="s">
        <v>357</v>
      </c>
    </row>
    <row r="255" spans="1:47" s="2" customFormat="1" ht="12">
      <c r="A255" s="40"/>
      <c r="B255" s="41"/>
      <c r="C255" s="42"/>
      <c r="D255" s="219" t="s">
        <v>144</v>
      </c>
      <c r="E255" s="42"/>
      <c r="F255" s="220" t="s">
        <v>358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144</v>
      </c>
      <c r="AU255" s="19" t="s">
        <v>142</v>
      </c>
    </row>
    <row r="256" spans="1:47" s="2" customFormat="1" ht="12">
      <c r="A256" s="40"/>
      <c r="B256" s="41"/>
      <c r="C256" s="42"/>
      <c r="D256" s="224" t="s">
        <v>146</v>
      </c>
      <c r="E256" s="42"/>
      <c r="F256" s="225" t="s">
        <v>359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146</v>
      </c>
      <c r="AU256" s="19" t="s">
        <v>142</v>
      </c>
    </row>
    <row r="257" spans="1:65" s="2" customFormat="1" ht="24.15" customHeight="1">
      <c r="A257" s="40"/>
      <c r="B257" s="41"/>
      <c r="C257" s="206" t="s">
        <v>360</v>
      </c>
      <c r="D257" s="206" t="s">
        <v>136</v>
      </c>
      <c r="E257" s="207" t="s">
        <v>361</v>
      </c>
      <c r="F257" s="208" t="s">
        <v>362</v>
      </c>
      <c r="G257" s="209" t="s">
        <v>165</v>
      </c>
      <c r="H257" s="210">
        <v>0.5</v>
      </c>
      <c r="I257" s="211"/>
      <c r="J257" s="212">
        <f>ROUND(I257*H257,2)</f>
        <v>0</v>
      </c>
      <c r="K257" s="208" t="s">
        <v>140</v>
      </c>
      <c r="L257" s="46"/>
      <c r="M257" s="213" t="s">
        <v>19</v>
      </c>
      <c r="N257" s="214" t="s">
        <v>44</v>
      </c>
      <c r="O257" s="86"/>
      <c r="P257" s="215">
        <f>O257*H257</f>
        <v>0</v>
      </c>
      <c r="Q257" s="215">
        <v>0.00316</v>
      </c>
      <c r="R257" s="215">
        <f>Q257*H257</f>
        <v>0.00158</v>
      </c>
      <c r="S257" s="215">
        <v>0.069</v>
      </c>
      <c r="T257" s="216">
        <f>S257*H257</f>
        <v>0.0345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141</v>
      </c>
      <c r="AT257" s="217" t="s">
        <v>136</v>
      </c>
      <c r="AU257" s="217" t="s">
        <v>142</v>
      </c>
      <c r="AY257" s="19" t="s">
        <v>133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142</v>
      </c>
      <c r="BK257" s="218">
        <f>ROUND(I257*H257,2)</f>
        <v>0</v>
      </c>
      <c r="BL257" s="19" t="s">
        <v>141</v>
      </c>
      <c r="BM257" s="217" t="s">
        <v>363</v>
      </c>
    </row>
    <row r="258" spans="1:47" s="2" customFormat="1" ht="12">
      <c r="A258" s="40"/>
      <c r="B258" s="41"/>
      <c r="C258" s="42"/>
      <c r="D258" s="219" t="s">
        <v>144</v>
      </c>
      <c r="E258" s="42"/>
      <c r="F258" s="220" t="s">
        <v>364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144</v>
      </c>
      <c r="AU258" s="19" t="s">
        <v>142</v>
      </c>
    </row>
    <row r="259" spans="1:47" s="2" customFormat="1" ht="12">
      <c r="A259" s="40"/>
      <c r="B259" s="41"/>
      <c r="C259" s="42"/>
      <c r="D259" s="224" t="s">
        <v>146</v>
      </c>
      <c r="E259" s="42"/>
      <c r="F259" s="225" t="s">
        <v>365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146</v>
      </c>
      <c r="AU259" s="19" t="s">
        <v>142</v>
      </c>
    </row>
    <row r="260" spans="1:51" s="15" customFormat="1" ht="12">
      <c r="A260" s="15"/>
      <c r="B260" s="248"/>
      <c r="C260" s="249"/>
      <c r="D260" s="219" t="s">
        <v>159</v>
      </c>
      <c r="E260" s="250" t="s">
        <v>19</v>
      </c>
      <c r="F260" s="251" t="s">
        <v>366</v>
      </c>
      <c r="G260" s="249"/>
      <c r="H260" s="250" t="s">
        <v>19</v>
      </c>
      <c r="I260" s="252"/>
      <c r="J260" s="249"/>
      <c r="K260" s="249"/>
      <c r="L260" s="253"/>
      <c r="M260" s="254"/>
      <c r="N260" s="255"/>
      <c r="O260" s="255"/>
      <c r="P260" s="255"/>
      <c r="Q260" s="255"/>
      <c r="R260" s="255"/>
      <c r="S260" s="255"/>
      <c r="T260" s="25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7" t="s">
        <v>159</v>
      </c>
      <c r="AU260" s="257" t="s">
        <v>142</v>
      </c>
      <c r="AV260" s="15" t="s">
        <v>80</v>
      </c>
      <c r="AW260" s="15" t="s">
        <v>33</v>
      </c>
      <c r="AX260" s="15" t="s">
        <v>72</v>
      </c>
      <c r="AY260" s="257" t="s">
        <v>133</v>
      </c>
    </row>
    <row r="261" spans="1:51" s="13" customFormat="1" ht="12">
      <c r="A261" s="13"/>
      <c r="B261" s="226"/>
      <c r="C261" s="227"/>
      <c r="D261" s="219" t="s">
        <v>159</v>
      </c>
      <c r="E261" s="228" t="s">
        <v>19</v>
      </c>
      <c r="F261" s="229" t="s">
        <v>367</v>
      </c>
      <c r="G261" s="227"/>
      <c r="H261" s="230">
        <v>0.5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159</v>
      </c>
      <c r="AU261" s="236" t="s">
        <v>142</v>
      </c>
      <c r="AV261" s="13" t="s">
        <v>142</v>
      </c>
      <c r="AW261" s="13" t="s">
        <v>33</v>
      </c>
      <c r="AX261" s="13" t="s">
        <v>80</v>
      </c>
      <c r="AY261" s="236" t="s">
        <v>133</v>
      </c>
    </row>
    <row r="262" spans="1:65" s="2" customFormat="1" ht="24.15" customHeight="1">
      <c r="A262" s="40"/>
      <c r="B262" s="41"/>
      <c r="C262" s="206" t="s">
        <v>368</v>
      </c>
      <c r="D262" s="206" t="s">
        <v>136</v>
      </c>
      <c r="E262" s="207" t="s">
        <v>369</v>
      </c>
      <c r="F262" s="208" t="s">
        <v>370</v>
      </c>
      <c r="G262" s="209" t="s">
        <v>165</v>
      </c>
      <c r="H262" s="210">
        <v>16.71</v>
      </c>
      <c r="I262" s="211"/>
      <c r="J262" s="212">
        <f>ROUND(I262*H262,2)</f>
        <v>0</v>
      </c>
      <c r="K262" s="208" t="s">
        <v>140</v>
      </c>
      <c r="L262" s="46"/>
      <c r="M262" s="213" t="s">
        <v>19</v>
      </c>
      <c r="N262" s="214" t="s">
        <v>44</v>
      </c>
      <c r="O262" s="86"/>
      <c r="P262" s="215">
        <f>O262*H262</f>
        <v>0</v>
      </c>
      <c r="Q262" s="215">
        <v>8E-05</v>
      </c>
      <c r="R262" s="215">
        <f>Q262*H262</f>
        <v>0.0013368000000000002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141</v>
      </c>
      <c r="AT262" s="217" t="s">
        <v>136</v>
      </c>
      <c r="AU262" s="217" t="s">
        <v>142</v>
      </c>
      <c r="AY262" s="19" t="s">
        <v>133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142</v>
      </c>
      <c r="BK262" s="218">
        <f>ROUND(I262*H262,2)</f>
        <v>0</v>
      </c>
      <c r="BL262" s="19" t="s">
        <v>141</v>
      </c>
      <c r="BM262" s="217" t="s">
        <v>371</v>
      </c>
    </row>
    <row r="263" spans="1:47" s="2" customFormat="1" ht="12">
      <c r="A263" s="40"/>
      <c r="B263" s="41"/>
      <c r="C263" s="42"/>
      <c r="D263" s="219" t="s">
        <v>144</v>
      </c>
      <c r="E263" s="42"/>
      <c r="F263" s="220" t="s">
        <v>372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144</v>
      </c>
      <c r="AU263" s="19" t="s">
        <v>142</v>
      </c>
    </row>
    <row r="264" spans="1:47" s="2" customFormat="1" ht="12">
      <c r="A264" s="40"/>
      <c r="B264" s="41"/>
      <c r="C264" s="42"/>
      <c r="D264" s="224" t="s">
        <v>146</v>
      </c>
      <c r="E264" s="42"/>
      <c r="F264" s="225" t="s">
        <v>373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146</v>
      </c>
      <c r="AU264" s="19" t="s">
        <v>142</v>
      </c>
    </row>
    <row r="265" spans="1:51" s="15" customFormat="1" ht="12">
      <c r="A265" s="15"/>
      <c r="B265" s="248"/>
      <c r="C265" s="249"/>
      <c r="D265" s="219" t="s">
        <v>159</v>
      </c>
      <c r="E265" s="250" t="s">
        <v>19</v>
      </c>
      <c r="F265" s="251" t="s">
        <v>374</v>
      </c>
      <c r="G265" s="249"/>
      <c r="H265" s="250" t="s">
        <v>19</v>
      </c>
      <c r="I265" s="252"/>
      <c r="J265" s="249"/>
      <c r="K265" s="249"/>
      <c r="L265" s="253"/>
      <c r="M265" s="254"/>
      <c r="N265" s="255"/>
      <c r="O265" s="255"/>
      <c r="P265" s="255"/>
      <c r="Q265" s="255"/>
      <c r="R265" s="255"/>
      <c r="S265" s="255"/>
      <c r="T265" s="25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7" t="s">
        <v>159</v>
      </c>
      <c r="AU265" s="257" t="s">
        <v>142</v>
      </c>
      <c r="AV265" s="15" t="s">
        <v>80</v>
      </c>
      <c r="AW265" s="15" t="s">
        <v>33</v>
      </c>
      <c r="AX265" s="15" t="s">
        <v>72</v>
      </c>
      <c r="AY265" s="257" t="s">
        <v>133</v>
      </c>
    </row>
    <row r="266" spans="1:51" s="13" customFormat="1" ht="12">
      <c r="A266" s="13"/>
      <c r="B266" s="226"/>
      <c r="C266" s="227"/>
      <c r="D266" s="219" t="s">
        <v>159</v>
      </c>
      <c r="E266" s="228" t="s">
        <v>19</v>
      </c>
      <c r="F266" s="229" t="s">
        <v>375</v>
      </c>
      <c r="G266" s="227"/>
      <c r="H266" s="230">
        <v>5.3</v>
      </c>
      <c r="I266" s="231"/>
      <c r="J266" s="227"/>
      <c r="K266" s="227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159</v>
      </c>
      <c r="AU266" s="236" t="s">
        <v>142</v>
      </c>
      <c r="AV266" s="13" t="s">
        <v>142</v>
      </c>
      <c r="AW266" s="13" t="s">
        <v>33</v>
      </c>
      <c r="AX266" s="13" t="s">
        <v>72</v>
      </c>
      <c r="AY266" s="236" t="s">
        <v>133</v>
      </c>
    </row>
    <row r="267" spans="1:51" s="13" customFormat="1" ht="12">
      <c r="A267" s="13"/>
      <c r="B267" s="226"/>
      <c r="C267" s="227"/>
      <c r="D267" s="219" t="s">
        <v>159</v>
      </c>
      <c r="E267" s="228" t="s">
        <v>19</v>
      </c>
      <c r="F267" s="229" t="s">
        <v>376</v>
      </c>
      <c r="G267" s="227"/>
      <c r="H267" s="230">
        <v>5.66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159</v>
      </c>
      <c r="AU267" s="236" t="s">
        <v>142</v>
      </c>
      <c r="AV267" s="13" t="s">
        <v>142</v>
      </c>
      <c r="AW267" s="13" t="s">
        <v>33</v>
      </c>
      <c r="AX267" s="13" t="s">
        <v>72</v>
      </c>
      <c r="AY267" s="236" t="s">
        <v>133</v>
      </c>
    </row>
    <row r="268" spans="1:51" s="13" customFormat="1" ht="12">
      <c r="A268" s="13"/>
      <c r="B268" s="226"/>
      <c r="C268" s="227"/>
      <c r="D268" s="219" t="s">
        <v>159</v>
      </c>
      <c r="E268" s="228" t="s">
        <v>19</v>
      </c>
      <c r="F268" s="229" t="s">
        <v>377</v>
      </c>
      <c r="G268" s="227"/>
      <c r="H268" s="230">
        <v>5.75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159</v>
      </c>
      <c r="AU268" s="236" t="s">
        <v>142</v>
      </c>
      <c r="AV268" s="13" t="s">
        <v>142</v>
      </c>
      <c r="AW268" s="13" t="s">
        <v>33</v>
      </c>
      <c r="AX268" s="13" t="s">
        <v>72</v>
      </c>
      <c r="AY268" s="236" t="s">
        <v>133</v>
      </c>
    </row>
    <row r="269" spans="1:51" s="14" customFormat="1" ht="12">
      <c r="A269" s="14"/>
      <c r="B269" s="237"/>
      <c r="C269" s="238"/>
      <c r="D269" s="219" t="s">
        <v>159</v>
      </c>
      <c r="E269" s="239" t="s">
        <v>19</v>
      </c>
      <c r="F269" s="240" t="s">
        <v>162</v>
      </c>
      <c r="G269" s="238"/>
      <c r="H269" s="241">
        <v>16.71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159</v>
      </c>
      <c r="AU269" s="247" t="s">
        <v>142</v>
      </c>
      <c r="AV269" s="14" t="s">
        <v>141</v>
      </c>
      <c r="AW269" s="14" t="s">
        <v>33</v>
      </c>
      <c r="AX269" s="14" t="s">
        <v>80</v>
      </c>
      <c r="AY269" s="247" t="s">
        <v>133</v>
      </c>
    </row>
    <row r="270" spans="1:65" s="2" customFormat="1" ht="37.8" customHeight="1">
      <c r="A270" s="40"/>
      <c r="B270" s="41"/>
      <c r="C270" s="206" t="s">
        <v>378</v>
      </c>
      <c r="D270" s="206" t="s">
        <v>136</v>
      </c>
      <c r="E270" s="207" t="s">
        <v>379</v>
      </c>
      <c r="F270" s="208" t="s">
        <v>380</v>
      </c>
      <c r="G270" s="209" t="s">
        <v>155</v>
      </c>
      <c r="H270" s="210">
        <v>50.897</v>
      </c>
      <c r="I270" s="211"/>
      <c r="J270" s="212">
        <f>ROUND(I270*H270,2)</f>
        <v>0</v>
      </c>
      <c r="K270" s="208" t="s">
        <v>140</v>
      </c>
      <c r="L270" s="46"/>
      <c r="M270" s="213" t="s">
        <v>19</v>
      </c>
      <c r="N270" s="214" t="s">
        <v>44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0.046</v>
      </c>
      <c r="T270" s="216">
        <f>S270*H270</f>
        <v>2.341262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141</v>
      </c>
      <c r="AT270" s="217" t="s">
        <v>136</v>
      </c>
      <c r="AU270" s="217" t="s">
        <v>142</v>
      </c>
      <c r="AY270" s="19" t="s">
        <v>133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142</v>
      </c>
      <c r="BK270" s="218">
        <f>ROUND(I270*H270,2)</f>
        <v>0</v>
      </c>
      <c r="BL270" s="19" t="s">
        <v>141</v>
      </c>
      <c r="BM270" s="217" t="s">
        <v>381</v>
      </c>
    </row>
    <row r="271" spans="1:47" s="2" customFormat="1" ht="12">
      <c r="A271" s="40"/>
      <c r="B271" s="41"/>
      <c r="C271" s="42"/>
      <c r="D271" s="219" t="s">
        <v>144</v>
      </c>
      <c r="E271" s="42"/>
      <c r="F271" s="220" t="s">
        <v>382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144</v>
      </c>
      <c r="AU271" s="19" t="s">
        <v>142</v>
      </c>
    </row>
    <row r="272" spans="1:47" s="2" customFormat="1" ht="12">
      <c r="A272" s="40"/>
      <c r="B272" s="41"/>
      <c r="C272" s="42"/>
      <c r="D272" s="224" t="s">
        <v>146</v>
      </c>
      <c r="E272" s="42"/>
      <c r="F272" s="225" t="s">
        <v>383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146</v>
      </c>
      <c r="AU272" s="19" t="s">
        <v>142</v>
      </c>
    </row>
    <row r="273" spans="1:51" s="13" customFormat="1" ht="12">
      <c r="A273" s="13"/>
      <c r="B273" s="226"/>
      <c r="C273" s="227"/>
      <c r="D273" s="219" t="s">
        <v>159</v>
      </c>
      <c r="E273" s="228" t="s">
        <v>19</v>
      </c>
      <c r="F273" s="229" t="s">
        <v>209</v>
      </c>
      <c r="G273" s="227"/>
      <c r="H273" s="230">
        <v>52.922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159</v>
      </c>
      <c r="AU273" s="236" t="s">
        <v>142</v>
      </c>
      <c r="AV273" s="13" t="s">
        <v>142</v>
      </c>
      <c r="AW273" s="13" t="s">
        <v>33</v>
      </c>
      <c r="AX273" s="13" t="s">
        <v>72</v>
      </c>
      <c r="AY273" s="236" t="s">
        <v>133</v>
      </c>
    </row>
    <row r="274" spans="1:51" s="13" customFormat="1" ht="12">
      <c r="A274" s="13"/>
      <c r="B274" s="226"/>
      <c r="C274" s="227"/>
      <c r="D274" s="219" t="s">
        <v>159</v>
      </c>
      <c r="E274" s="228" t="s">
        <v>19</v>
      </c>
      <c r="F274" s="229" t="s">
        <v>210</v>
      </c>
      <c r="G274" s="227"/>
      <c r="H274" s="230">
        <v>-2.025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159</v>
      </c>
      <c r="AU274" s="236" t="s">
        <v>142</v>
      </c>
      <c r="AV274" s="13" t="s">
        <v>142</v>
      </c>
      <c r="AW274" s="13" t="s">
        <v>33</v>
      </c>
      <c r="AX274" s="13" t="s">
        <v>72</v>
      </c>
      <c r="AY274" s="236" t="s">
        <v>133</v>
      </c>
    </row>
    <row r="275" spans="1:51" s="14" customFormat="1" ht="12">
      <c r="A275" s="14"/>
      <c r="B275" s="237"/>
      <c r="C275" s="238"/>
      <c r="D275" s="219" t="s">
        <v>159</v>
      </c>
      <c r="E275" s="239" t="s">
        <v>19</v>
      </c>
      <c r="F275" s="240" t="s">
        <v>162</v>
      </c>
      <c r="G275" s="238"/>
      <c r="H275" s="241">
        <v>50.897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159</v>
      </c>
      <c r="AU275" s="247" t="s">
        <v>142</v>
      </c>
      <c r="AV275" s="14" t="s">
        <v>141</v>
      </c>
      <c r="AW275" s="14" t="s">
        <v>33</v>
      </c>
      <c r="AX275" s="14" t="s">
        <v>80</v>
      </c>
      <c r="AY275" s="247" t="s">
        <v>133</v>
      </c>
    </row>
    <row r="276" spans="1:63" s="12" customFormat="1" ht="22.8" customHeight="1">
      <c r="A276" s="12"/>
      <c r="B276" s="190"/>
      <c r="C276" s="191"/>
      <c r="D276" s="192" t="s">
        <v>71</v>
      </c>
      <c r="E276" s="204" t="s">
        <v>384</v>
      </c>
      <c r="F276" s="204" t="s">
        <v>385</v>
      </c>
      <c r="G276" s="191"/>
      <c r="H276" s="191"/>
      <c r="I276" s="194"/>
      <c r="J276" s="205">
        <f>BK276</f>
        <v>0</v>
      </c>
      <c r="K276" s="191"/>
      <c r="L276" s="196"/>
      <c r="M276" s="197"/>
      <c r="N276" s="198"/>
      <c r="O276" s="198"/>
      <c r="P276" s="199">
        <f>SUM(P277:P292)</f>
        <v>0</v>
      </c>
      <c r="Q276" s="198"/>
      <c r="R276" s="199">
        <f>SUM(R277:R292)</f>
        <v>0</v>
      </c>
      <c r="S276" s="198"/>
      <c r="T276" s="200">
        <f>SUM(T277:T292)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1" t="s">
        <v>80</v>
      </c>
      <c r="AT276" s="202" t="s">
        <v>71</v>
      </c>
      <c r="AU276" s="202" t="s">
        <v>80</v>
      </c>
      <c r="AY276" s="201" t="s">
        <v>133</v>
      </c>
      <c r="BK276" s="203">
        <f>SUM(BK277:BK292)</f>
        <v>0</v>
      </c>
    </row>
    <row r="277" spans="1:65" s="2" customFormat="1" ht="24.15" customHeight="1">
      <c r="A277" s="40"/>
      <c r="B277" s="41"/>
      <c r="C277" s="206" t="s">
        <v>386</v>
      </c>
      <c r="D277" s="206" t="s">
        <v>136</v>
      </c>
      <c r="E277" s="207" t="s">
        <v>387</v>
      </c>
      <c r="F277" s="208" t="s">
        <v>388</v>
      </c>
      <c r="G277" s="209" t="s">
        <v>389</v>
      </c>
      <c r="H277" s="210">
        <v>22.782</v>
      </c>
      <c r="I277" s="211"/>
      <c r="J277" s="212">
        <f>ROUND(I277*H277,2)</f>
        <v>0</v>
      </c>
      <c r="K277" s="208" t="s">
        <v>140</v>
      </c>
      <c r="L277" s="46"/>
      <c r="M277" s="213" t="s">
        <v>19</v>
      </c>
      <c r="N277" s="214" t="s">
        <v>44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141</v>
      </c>
      <c r="AT277" s="217" t="s">
        <v>136</v>
      </c>
      <c r="AU277" s="217" t="s">
        <v>142</v>
      </c>
      <c r="AY277" s="19" t="s">
        <v>133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142</v>
      </c>
      <c r="BK277" s="218">
        <f>ROUND(I277*H277,2)</f>
        <v>0</v>
      </c>
      <c r="BL277" s="19" t="s">
        <v>141</v>
      </c>
      <c r="BM277" s="217" t="s">
        <v>390</v>
      </c>
    </row>
    <row r="278" spans="1:47" s="2" customFormat="1" ht="12">
      <c r="A278" s="40"/>
      <c r="B278" s="41"/>
      <c r="C278" s="42"/>
      <c r="D278" s="219" t="s">
        <v>144</v>
      </c>
      <c r="E278" s="42"/>
      <c r="F278" s="220" t="s">
        <v>391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144</v>
      </c>
      <c r="AU278" s="19" t="s">
        <v>142</v>
      </c>
    </row>
    <row r="279" spans="1:47" s="2" customFormat="1" ht="12">
      <c r="A279" s="40"/>
      <c r="B279" s="41"/>
      <c r="C279" s="42"/>
      <c r="D279" s="224" t="s">
        <v>146</v>
      </c>
      <c r="E279" s="42"/>
      <c r="F279" s="225" t="s">
        <v>392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146</v>
      </c>
      <c r="AU279" s="19" t="s">
        <v>142</v>
      </c>
    </row>
    <row r="280" spans="1:65" s="2" customFormat="1" ht="24.15" customHeight="1">
      <c r="A280" s="40"/>
      <c r="B280" s="41"/>
      <c r="C280" s="206" t="s">
        <v>393</v>
      </c>
      <c r="D280" s="206" t="s">
        <v>136</v>
      </c>
      <c r="E280" s="207" t="s">
        <v>394</v>
      </c>
      <c r="F280" s="208" t="s">
        <v>395</v>
      </c>
      <c r="G280" s="209" t="s">
        <v>389</v>
      </c>
      <c r="H280" s="210">
        <v>22.782</v>
      </c>
      <c r="I280" s="211"/>
      <c r="J280" s="212">
        <f>ROUND(I280*H280,2)</f>
        <v>0</v>
      </c>
      <c r="K280" s="208" t="s">
        <v>140</v>
      </c>
      <c r="L280" s="46"/>
      <c r="M280" s="213" t="s">
        <v>19</v>
      </c>
      <c r="N280" s="214" t="s">
        <v>44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141</v>
      </c>
      <c r="AT280" s="217" t="s">
        <v>136</v>
      </c>
      <c r="AU280" s="217" t="s">
        <v>142</v>
      </c>
      <c r="AY280" s="19" t="s">
        <v>133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142</v>
      </c>
      <c r="BK280" s="218">
        <f>ROUND(I280*H280,2)</f>
        <v>0</v>
      </c>
      <c r="BL280" s="19" t="s">
        <v>141</v>
      </c>
      <c r="BM280" s="217" t="s">
        <v>396</v>
      </c>
    </row>
    <row r="281" spans="1:47" s="2" customFormat="1" ht="12">
      <c r="A281" s="40"/>
      <c r="B281" s="41"/>
      <c r="C281" s="42"/>
      <c r="D281" s="219" t="s">
        <v>144</v>
      </c>
      <c r="E281" s="42"/>
      <c r="F281" s="220" t="s">
        <v>397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144</v>
      </c>
      <c r="AU281" s="19" t="s">
        <v>142</v>
      </c>
    </row>
    <row r="282" spans="1:47" s="2" customFormat="1" ht="12">
      <c r="A282" s="40"/>
      <c r="B282" s="41"/>
      <c r="C282" s="42"/>
      <c r="D282" s="224" t="s">
        <v>146</v>
      </c>
      <c r="E282" s="42"/>
      <c r="F282" s="225" t="s">
        <v>398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146</v>
      </c>
      <c r="AU282" s="19" t="s">
        <v>142</v>
      </c>
    </row>
    <row r="283" spans="1:65" s="2" customFormat="1" ht="24.15" customHeight="1">
      <c r="A283" s="40"/>
      <c r="B283" s="41"/>
      <c r="C283" s="206" t="s">
        <v>399</v>
      </c>
      <c r="D283" s="206" t="s">
        <v>136</v>
      </c>
      <c r="E283" s="207" t="s">
        <v>400</v>
      </c>
      <c r="F283" s="208" t="s">
        <v>401</v>
      </c>
      <c r="G283" s="209" t="s">
        <v>389</v>
      </c>
      <c r="H283" s="210">
        <v>660.678</v>
      </c>
      <c r="I283" s="211"/>
      <c r="J283" s="212">
        <f>ROUND(I283*H283,2)</f>
        <v>0</v>
      </c>
      <c r="K283" s="208" t="s">
        <v>140</v>
      </c>
      <c r="L283" s="46"/>
      <c r="M283" s="213" t="s">
        <v>19</v>
      </c>
      <c r="N283" s="214" t="s">
        <v>44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141</v>
      </c>
      <c r="AT283" s="217" t="s">
        <v>136</v>
      </c>
      <c r="AU283" s="217" t="s">
        <v>142</v>
      </c>
      <c r="AY283" s="19" t="s">
        <v>133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142</v>
      </c>
      <c r="BK283" s="218">
        <f>ROUND(I283*H283,2)</f>
        <v>0</v>
      </c>
      <c r="BL283" s="19" t="s">
        <v>141</v>
      </c>
      <c r="BM283" s="217" t="s">
        <v>402</v>
      </c>
    </row>
    <row r="284" spans="1:47" s="2" customFormat="1" ht="12">
      <c r="A284" s="40"/>
      <c r="B284" s="41"/>
      <c r="C284" s="42"/>
      <c r="D284" s="219" t="s">
        <v>144</v>
      </c>
      <c r="E284" s="42"/>
      <c r="F284" s="220" t="s">
        <v>403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144</v>
      </c>
      <c r="AU284" s="19" t="s">
        <v>142</v>
      </c>
    </row>
    <row r="285" spans="1:47" s="2" customFormat="1" ht="12">
      <c r="A285" s="40"/>
      <c r="B285" s="41"/>
      <c r="C285" s="42"/>
      <c r="D285" s="224" t="s">
        <v>146</v>
      </c>
      <c r="E285" s="42"/>
      <c r="F285" s="225" t="s">
        <v>404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146</v>
      </c>
      <c r="AU285" s="19" t="s">
        <v>142</v>
      </c>
    </row>
    <row r="286" spans="1:51" s="13" customFormat="1" ht="12">
      <c r="A286" s="13"/>
      <c r="B286" s="226"/>
      <c r="C286" s="227"/>
      <c r="D286" s="219" t="s">
        <v>159</v>
      </c>
      <c r="E286" s="228" t="s">
        <v>19</v>
      </c>
      <c r="F286" s="229" t="s">
        <v>405</v>
      </c>
      <c r="G286" s="227"/>
      <c r="H286" s="230">
        <v>660.678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6" t="s">
        <v>159</v>
      </c>
      <c r="AU286" s="236" t="s">
        <v>142</v>
      </c>
      <c r="AV286" s="13" t="s">
        <v>142</v>
      </c>
      <c r="AW286" s="13" t="s">
        <v>33</v>
      </c>
      <c r="AX286" s="13" t="s">
        <v>80</v>
      </c>
      <c r="AY286" s="236" t="s">
        <v>133</v>
      </c>
    </row>
    <row r="287" spans="1:65" s="2" customFormat="1" ht="33" customHeight="1">
      <c r="A287" s="40"/>
      <c r="B287" s="41"/>
      <c r="C287" s="206" t="s">
        <v>406</v>
      </c>
      <c r="D287" s="206" t="s">
        <v>136</v>
      </c>
      <c r="E287" s="207" t="s">
        <v>407</v>
      </c>
      <c r="F287" s="208" t="s">
        <v>408</v>
      </c>
      <c r="G287" s="209" t="s">
        <v>389</v>
      </c>
      <c r="H287" s="210">
        <v>22.782</v>
      </c>
      <c r="I287" s="211"/>
      <c r="J287" s="212">
        <f>ROUND(I287*H287,2)</f>
        <v>0</v>
      </c>
      <c r="K287" s="208" t="s">
        <v>140</v>
      </c>
      <c r="L287" s="46"/>
      <c r="M287" s="213" t="s">
        <v>19</v>
      </c>
      <c r="N287" s="214" t="s">
        <v>44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141</v>
      </c>
      <c r="AT287" s="217" t="s">
        <v>136</v>
      </c>
      <c r="AU287" s="217" t="s">
        <v>142</v>
      </c>
      <c r="AY287" s="19" t="s">
        <v>133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142</v>
      </c>
      <c r="BK287" s="218">
        <f>ROUND(I287*H287,2)</f>
        <v>0</v>
      </c>
      <c r="BL287" s="19" t="s">
        <v>141</v>
      </c>
      <c r="BM287" s="217" t="s">
        <v>409</v>
      </c>
    </row>
    <row r="288" spans="1:47" s="2" customFormat="1" ht="12">
      <c r="A288" s="40"/>
      <c r="B288" s="41"/>
      <c r="C288" s="42"/>
      <c r="D288" s="219" t="s">
        <v>144</v>
      </c>
      <c r="E288" s="42"/>
      <c r="F288" s="220" t="s">
        <v>410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144</v>
      </c>
      <c r="AU288" s="19" t="s">
        <v>142</v>
      </c>
    </row>
    <row r="289" spans="1:47" s="2" customFormat="1" ht="12">
      <c r="A289" s="40"/>
      <c r="B289" s="41"/>
      <c r="C289" s="42"/>
      <c r="D289" s="224" t="s">
        <v>146</v>
      </c>
      <c r="E289" s="42"/>
      <c r="F289" s="225" t="s">
        <v>411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146</v>
      </c>
      <c r="AU289" s="19" t="s">
        <v>142</v>
      </c>
    </row>
    <row r="290" spans="1:65" s="2" customFormat="1" ht="24.15" customHeight="1">
      <c r="A290" s="40"/>
      <c r="B290" s="41"/>
      <c r="C290" s="206" t="s">
        <v>412</v>
      </c>
      <c r="D290" s="206" t="s">
        <v>136</v>
      </c>
      <c r="E290" s="207" t="s">
        <v>413</v>
      </c>
      <c r="F290" s="208" t="s">
        <v>414</v>
      </c>
      <c r="G290" s="209" t="s">
        <v>389</v>
      </c>
      <c r="H290" s="210">
        <v>22.782</v>
      </c>
      <c r="I290" s="211"/>
      <c r="J290" s="212">
        <f>ROUND(I290*H290,2)</f>
        <v>0</v>
      </c>
      <c r="K290" s="208" t="s">
        <v>140</v>
      </c>
      <c r="L290" s="46"/>
      <c r="M290" s="213" t="s">
        <v>19</v>
      </c>
      <c r="N290" s="214" t="s">
        <v>44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141</v>
      </c>
      <c r="AT290" s="217" t="s">
        <v>136</v>
      </c>
      <c r="AU290" s="217" t="s">
        <v>142</v>
      </c>
      <c r="AY290" s="19" t="s">
        <v>133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142</v>
      </c>
      <c r="BK290" s="218">
        <f>ROUND(I290*H290,2)</f>
        <v>0</v>
      </c>
      <c r="BL290" s="19" t="s">
        <v>141</v>
      </c>
      <c r="BM290" s="217" t="s">
        <v>415</v>
      </c>
    </row>
    <row r="291" spans="1:47" s="2" customFormat="1" ht="12">
      <c r="A291" s="40"/>
      <c r="B291" s="41"/>
      <c r="C291" s="42"/>
      <c r="D291" s="219" t="s">
        <v>144</v>
      </c>
      <c r="E291" s="42"/>
      <c r="F291" s="220" t="s">
        <v>416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144</v>
      </c>
      <c r="AU291" s="19" t="s">
        <v>142</v>
      </c>
    </row>
    <row r="292" spans="1:47" s="2" customFormat="1" ht="12">
      <c r="A292" s="40"/>
      <c r="B292" s="41"/>
      <c r="C292" s="42"/>
      <c r="D292" s="224" t="s">
        <v>146</v>
      </c>
      <c r="E292" s="42"/>
      <c r="F292" s="225" t="s">
        <v>417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146</v>
      </c>
      <c r="AU292" s="19" t="s">
        <v>142</v>
      </c>
    </row>
    <row r="293" spans="1:63" s="12" customFormat="1" ht="22.8" customHeight="1">
      <c r="A293" s="12"/>
      <c r="B293" s="190"/>
      <c r="C293" s="191"/>
      <c r="D293" s="192" t="s">
        <v>71</v>
      </c>
      <c r="E293" s="204" t="s">
        <v>418</v>
      </c>
      <c r="F293" s="204" t="s">
        <v>419</v>
      </c>
      <c r="G293" s="191"/>
      <c r="H293" s="191"/>
      <c r="I293" s="194"/>
      <c r="J293" s="205">
        <f>BK293</f>
        <v>0</v>
      </c>
      <c r="K293" s="191"/>
      <c r="L293" s="196"/>
      <c r="M293" s="197"/>
      <c r="N293" s="198"/>
      <c r="O293" s="198"/>
      <c r="P293" s="199">
        <f>SUM(P294:P296)</f>
        <v>0</v>
      </c>
      <c r="Q293" s="198"/>
      <c r="R293" s="199">
        <f>SUM(R294:R296)</f>
        <v>0</v>
      </c>
      <c r="S293" s="198"/>
      <c r="T293" s="200">
        <f>SUM(T294:T296)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1" t="s">
        <v>80</v>
      </c>
      <c r="AT293" s="202" t="s">
        <v>71</v>
      </c>
      <c r="AU293" s="202" t="s">
        <v>80</v>
      </c>
      <c r="AY293" s="201" t="s">
        <v>133</v>
      </c>
      <c r="BK293" s="203">
        <f>SUM(BK294:BK296)</f>
        <v>0</v>
      </c>
    </row>
    <row r="294" spans="1:65" s="2" customFormat="1" ht="21.75" customHeight="1">
      <c r="A294" s="40"/>
      <c r="B294" s="41"/>
      <c r="C294" s="206" t="s">
        <v>420</v>
      </c>
      <c r="D294" s="206" t="s">
        <v>136</v>
      </c>
      <c r="E294" s="207" t="s">
        <v>421</v>
      </c>
      <c r="F294" s="208" t="s">
        <v>422</v>
      </c>
      <c r="G294" s="209" t="s">
        <v>389</v>
      </c>
      <c r="H294" s="210">
        <v>9.557</v>
      </c>
      <c r="I294" s="211"/>
      <c r="J294" s="212">
        <f>ROUND(I294*H294,2)</f>
        <v>0</v>
      </c>
      <c r="K294" s="208" t="s">
        <v>140</v>
      </c>
      <c r="L294" s="46"/>
      <c r="M294" s="213" t="s">
        <v>19</v>
      </c>
      <c r="N294" s="214" t="s">
        <v>44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141</v>
      </c>
      <c r="AT294" s="217" t="s">
        <v>136</v>
      </c>
      <c r="AU294" s="217" t="s">
        <v>142</v>
      </c>
      <c r="AY294" s="19" t="s">
        <v>133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142</v>
      </c>
      <c r="BK294" s="218">
        <f>ROUND(I294*H294,2)</f>
        <v>0</v>
      </c>
      <c r="BL294" s="19" t="s">
        <v>141</v>
      </c>
      <c r="BM294" s="217" t="s">
        <v>423</v>
      </c>
    </row>
    <row r="295" spans="1:47" s="2" customFormat="1" ht="12">
      <c r="A295" s="40"/>
      <c r="B295" s="41"/>
      <c r="C295" s="42"/>
      <c r="D295" s="219" t="s">
        <v>144</v>
      </c>
      <c r="E295" s="42"/>
      <c r="F295" s="220" t="s">
        <v>424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144</v>
      </c>
      <c r="AU295" s="19" t="s">
        <v>142</v>
      </c>
    </row>
    <row r="296" spans="1:47" s="2" customFormat="1" ht="12">
      <c r="A296" s="40"/>
      <c r="B296" s="41"/>
      <c r="C296" s="42"/>
      <c r="D296" s="224" t="s">
        <v>146</v>
      </c>
      <c r="E296" s="42"/>
      <c r="F296" s="225" t="s">
        <v>425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146</v>
      </c>
      <c r="AU296" s="19" t="s">
        <v>142</v>
      </c>
    </row>
    <row r="297" spans="1:63" s="12" customFormat="1" ht="25.9" customHeight="1">
      <c r="A297" s="12"/>
      <c r="B297" s="190"/>
      <c r="C297" s="191"/>
      <c r="D297" s="192" t="s">
        <v>71</v>
      </c>
      <c r="E297" s="193" t="s">
        <v>426</v>
      </c>
      <c r="F297" s="193" t="s">
        <v>427</v>
      </c>
      <c r="G297" s="191"/>
      <c r="H297" s="191"/>
      <c r="I297" s="194"/>
      <c r="J297" s="195">
        <f>BK297</f>
        <v>0</v>
      </c>
      <c r="K297" s="191"/>
      <c r="L297" s="196"/>
      <c r="M297" s="197"/>
      <c r="N297" s="198"/>
      <c r="O297" s="198"/>
      <c r="P297" s="199">
        <f>P298+P316+P365+P414+P462+P536+P553</f>
        <v>0</v>
      </c>
      <c r="Q297" s="198"/>
      <c r="R297" s="199">
        <f>R298+R316+R365+R414+R462+R536+R553</f>
        <v>4.475294679999999</v>
      </c>
      <c r="S297" s="198"/>
      <c r="T297" s="200">
        <f>T298+T316+T365+T414+T462+T536+T553</f>
        <v>6.548930259999999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1" t="s">
        <v>142</v>
      </c>
      <c r="AT297" s="202" t="s">
        <v>71</v>
      </c>
      <c r="AU297" s="202" t="s">
        <v>72</v>
      </c>
      <c r="AY297" s="201" t="s">
        <v>133</v>
      </c>
      <c r="BK297" s="203">
        <f>BK298+BK316+BK365+BK414+BK462+BK536+BK553</f>
        <v>0</v>
      </c>
    </row>
    <row r="298" spans="1:63" s="12" customFormat="1" ht="22.8" customHeight="1">
      <c r="A298" s="12"/>
      <c r="B298" s="190"/>
      <c r="C298" s="191"/>
      <c r="D298" s="192" t="s">
        <v>71</v>
      </c>
      <c r="E298" s="204" t="s">
        <v>428</v>
      </c>
      <c r="F298" s="204" t="s">
        <v>429</v>
      </c>
      <c r="G298" s="191"/>
      <c r="H298" s="191"/>
      <c r="I298" s="194"/>
      <c r="J298" s="205">
        <f>BK298</f>
        <v>0</v>
      </c>
      <c r="K298" s="191"/>
      <c r="L298" s="196"/>
      <c r="M298" s="197"/>
      <c r="N298" s="198"/>
      <c r="O298" s="198"/>
      <c r="P298" s="199">
        <f>SUM(P299:P315)</f>
        <v>0</v>
      </c>
      <c r="Q298" s="198"/>
      <c r="R298" s="199">
        <f>SUM(R299:R315)</f>
        <v>0.0243837</v>
      </c>
      <c r="S298" s="198"/>
      <c r="T298" s="200">
        <f>SUM(T299:T315)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1" t="s">
        <v>142</v>
      </c>
      <c r="AT298" s="202" t="s">
        <v>71</v>
      </c>
      <c r="AU298" s="202" t="s">
        <v>80</v>
      </c>
      <c r="AY298" s="201" t="s">
        <v>133</v>
      </c>
      <c r="BK298" s="203">
        <f>SUM(BK299:BK315)</f>
        <v>0</v>
      </c>
    </row>
    <row r="299" spans="1:65" s="2" customFormat="1" ht="24.15" customHeight="1">
      <c r="A299" s="40"/>
      <c r="B299" s="41"/>
      <c r="C299" s="206" t="s">
        <v>430</v>
      </c>
      <c r="D299" s="206" t="s">
        <v>136</v>
      </c>
      <c r="E299" s="207" t="s">
        <v>431</v>
      </c>
      <c r="F299" s="208" t="s">
        <v>432</v>
      </c>
      <c r="G299" s="209" t="s">
        <v>155</v>
      </c>
      <c r="H299" s="210">
        <v>21.33</v>
      </c>
      <c r="I299" s="211"/>
      <c r="J299" s="212">
        <f>ROUND(I299*H299,2)</f>
        <v>0</v>
      </c>
      <c r="K299" s="208" t="s">
        <v>140</v>
      </c>
      <c r="L299" s="46"/>
      <c r="M299" s="213" t="s">
        <v>19</v>
      </c>
      <c r="N299" s="214" t="s">
        <v>44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254</v>
      </c>
      <c r="AT299" s="217" t="s">
        <v>136</v>
      </c>
      <c r="AU299" s="217" t="s">
        <v>142</v>
      </c>
      <c r="AY299" s="19" t="s">
        <v>133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142</v>
      </c>
      <c r="BK299" s="218">
        <f>ROUND(I299*H299,2)</f>
        <v>0</v>
      </c>
      <c r="BL299" s="19" t="s">
        <v>254</v>
      </c>
      <c r="BM299" s="217" t="s">
        <v>433</v>
      </c>
    </row>
    <row r="300" spans="1:47" s="2" customFormat="1" ht="12">
      <c r="A300" s="40"/>
      <c r="B300" s="41"/>
      <c r="C300" s="42"/>
      <c r="D300" s="219" t="s">
        <v>144</v>
      </c>
      <c r="E300" s="42"/>
      <c r="F300" s="220" t="s">
        <v>434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144</v>
      </c>
      <c r="AU300" s="19" t="s">
        <v>142</v>
      </c>
    </row>
    <row r="301" spans="1:47" s="2" customFormat="1" ht="12">
      <c r="A301" s="40"/>
      <c r="B301" s="41"/>
      <c r="C301" s="42"/>
      <c r="D301" s="224" t="s">
        <v>146</v>
      </c>
      <c r="E301" s="42"/>
      <c r="F301" s="225" t="s">
        <v>435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146</v>
      </c>
      <c r="AU301" s="19" t="s">
        <v>142</v>
      </c>
    </row>
    <row r="302" spans="1:65" s="2" customFormat="1" ht="24.15" customHeight="1">
      <c r="A302" s="40"/>
      <c r="B302" s="41"/>
      <c r="C302" s="258" t="s">
        <v>436</v>
      </c>
      <c r="D302" s="258" t="s">
        <v>282</v>
      </c>
      <c r="E302" s="259" t="s">
        <v>437</v>
      </c>
      <c r="F302" s="260" t="s">
        <v>438</v>
      </c>
      <c r="G302" s="261" t="s">
        <v>155</v>
      </c>
      <c r="H302" s="262">
        <v>12.573</v>
      </c>
      <c r="I302" s="263"/>
      <c r="J302" s="264">
        <f>ROUND(I302*H302,2)</f>
        <v>0</v>
      </c>
      <c r="K302" s="260" t="s">
        <v>140</v>
      </c>
      <c r="L302" s="265"/>
      <c r="M302" s="266" t="s">
        <v>19</v>
      </c>
      <c r="N302" s="267" t="s">
        <v>44</v>
      </c>
      <c r="O302" s="86"/>
      <c r="P302" s="215">
        <f>O302*H302</f>
        <v>0</v>
      </c>
      <c r="Q302" s="215">
        <v>0.0009</v>
      </c>
      <c r="R302" s="215">
        <f>Q302*H302</f>
        <v>0.0113157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368</v>
      </c>
      <c r="AT302" s="217" t="s">
        <v>282</v>
      </c>
      <c r="AU302" s="217" t="s">
        <v>142</v>
      </c>
      <c r="AY302" s="19" t="s">
        <v>133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142</v>
      </c>
      <c r="BK302" s="218">
        <f>ROUND(I302*H302,2)</f>
        <v>0</v>
      </c>
      <c r="BL302" s="19" t="s">
        <v>254</v>
      </c>
      <c r="BM302" s="217" t="s">
        <v>439</v>
      </c>
    </row>
    <row r="303" spans="1:47" s="2" customFormat="1" ht="12">
      <c r="A303" s="40"/>
      <c r="B303" s="41"/>
      <c r="C303" s="42"/>
      <c r="D303" s="219" t="s">
        <v>144</v>
      </c>
      <c r="E303" s="42"/>
      <c r="F303" s="220" t="s">
        <v>438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144</v>
      </c>
      <c r="AU303" s="19" t="s">
        <v>142</v>
      </c>
    </row>
    <row r="304" spans="1:51" s="13" customFormat="1" ht="12">
      <c r="A304" s="13"/>
      <c r="B304" s="226"/>
      <c r="C304" s="227"/>
      <c r="D304" s="219" t="s">
        <v>159</v>
      </c>
      <c r="E304" s="228" t="s">
        <v>19</v>
      </c>
      <c r="F304" s="229" t="s">
        <v>440</v>
      </c>
      <c r="G304" s="227"/>
      <c r="H304" s="230">
        <v>11.43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159</v>
      </c>
      <c r="AU304" s="236" t="s">
        <v>142</v>
      </c>
      <c r="AV304" s="13" t="s">
        <v>142</v>
      </c>
      <c r="AW304" s="13" t="s">
        <v>33</v>
      </c>
      <c r="AX304" s="13" t="s">
        <v>80</v>
      </c>
      <c r="AY304" s="236" t="s">
        <v>133</v>
      </c>
    </row>
    <row r="305" spans="1:51" s="13" customFormat="1" ht="12">
      <c r="A305" s="13"/>
      <c r="B305" s="226"/>
      <c r="C305" s="227"/>
      <c r="D305" s="219" t="s">
        <v>159</v>
      </c>
      <c r="E305" s="227"/>
      <c r="F305" s="229" t="s">
        <v>441</v>
      </c>
      <c r="G305" s="227"/>
      <c r="H305" s="230">
        <v>12.573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159</v>
      </c>
      <c r="AU305" s="236" t="s">
        <v>142</v>
      </c>
      <c r="AV305" s="13" t="s">
        <v>142</v>
      </c>
      <c r="AW305" s="13" t="s">
        <v>4</v>
      </c>
      <c r="AX305" s="13" t="s">
        <v>80</v>
      </c>
      <c r="AY305" s="236" t="s">
        <v>133</v>
      </c>
    </row>
    <row r="306" spans="1:65" s="2" customFormat="1" ht="24.15" customHeight="1">
      <c r="A306" s="40"/>
      <c r="B306" s="41"/>
      <c r="C306" s="258" t="s">
        <v>442</v>
      </c>
      <c r="D306" s="258" t="s">
        <v>282</v>
      </c>
      <c r="E306" s="259" t="s">
        <v>443</v>
      </c>
      <c r="F306" s="260" t="s">
        <v>444</v>
      </c>
      <c r="G306" s="261" t="s">
        <v>155</v>
      </c>
      <c r="H306" s="262">
        <v>10.89</v>
      </c>
      <c r="I306" s="263"/>
      <c r="J306" s="264">
        <f>ROUND(I306*H306,2)</f>
        <v>0</v>
      </c>
      <c r="K306" s="260" t="s">
        <v>140</v>
      </c>
      <c r="L306" s="265"/>
      <c r="M306" s="266" t="s">
        <v>19</v>
      </c>
      <c r="N306" s="267" t="s">
        <v>44</v>
      </c>
      <c r="O306" s="86"/>
      <c r="P306" s="215">
        <f>O306*H306</f>
        <v>0</v>
      </c>
      <c r="Q306" s="215">
        <v>0.0012</v>
      </c>
      <c r="R306" s="215">
        <f>Q306*H306</f>
        <v>0.013068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194</v>
      </c>
      <c r="AT306" s="217" t="s">
        <v>282</v>
      </c>
      <c r="AU306" s="217" t="s">
        <v>142</v>
      </c>
      <c r="AY306" s="19" t="s">
        <v>133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142</v>
      </c>
      <c r="BK306" s="218">
        <f>ROUND(I306*H306,2)</f>
        <v>0</v>
      </c>
      <c r="BL306" s="19" t="s">
        <v>141</v>
      </c>
      <c r="BM306" s="217" t="s">
        <v>445</v>
      </c>
    </row>
    <row r="307" spans="1:47" s="2" customFormat="1" ht="12">
      <c r="A307" s="40"/>
      <c r="B307" s="41"/>
      <c r="C307" s="42"/>
      <c r="D307" s="219" t="s">
        <v>144</v>
      </c>
      <c r="E307" s="42"/>
      <c r="F307" s="220" t="s">
        <v>444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144</v>
      </c>
      <c r="AU307" s="19" t="s">
        <v>142</v>
      </c>
    </row>
    <row r="308" spans="1:51" s="13" customFormat="1" ht="12">
      <c r="A308" s="13"/>
      <c r="B308" s="226"/>
      <c r="C308" s="227"/>
      <c r="D308" s="219" t="s">
        <v>159</v>
      </c>
      <c r="E308" s="228" t="s">
        <v>19</v>
      </c>
      <c r="F308" s="229" t="s">
        <v>446</v>
      </c>
      <c r="G308" s="227"/>
      <c r="H308" s="230">
        <v>9.9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159</v>
      </c>
      <c r="AU308" s="236" t="s">
        <v>142</v>
      </c>
      <c r="AV308" s="13" t="s">
        <v>142</v>
      </c>
      <c r="AW308" s="13" t="s">
        <v>33</v>
      </c>
      <c r="AX308" s="13" t="s">
        <v>80</v>
      </c>
      <c r="AY308" s="236" t="s">
        <v>133</v>
      </c>
    </row>
    <row r="309" spans="1:51" s="13" customFormat="1" ht="12">
      <c r="A309" s="13"/>
      <c r="B309" s="226"/>
      <c r="C309" s="227"/>
      <c r="D309" s="219" t="s">
        <v>159</v>
      </c>
      <c r="E309" s="227"/>
      <c r="F309" s="229" t="s">
        <v>447</v>
      </c>
      <c r="G309" s="227"/>
      <c r="H309" s="230">
        <v>10.89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159</v>
      </c>
      <c r="AU309" s="236" t="s">
        <v>142</v>
      </c>
      <c r="AV309" s="13" t="s">
        <v>142</v>
      </c>
      <c r="AW309" s="13" t="s">
        <v>4</v>
      </c>
      <c r="AX309" s="13" t="s">
        <v>80</v>
      </c>
      <c r="AY309" s="236" t="s">
        <v>133</v>
      </c>
    </row>
    <row r="310" spans="1:65" s="2" customFormat="1" ht="24.15" customHeight="1">
      <c r="A310" s="40"/>
      <c r="B310" s="41"/>
      <c r="C310" s="206" t="s">
        <v>448</v>
      </c>
      <c r="D310" s="206" t="s">
        <v>136</v>
      </c>
      <c r="E310" s="207" t="s">
        <v>449</v>
      </c>
      <c r="F310" s="208" t="s">
        <v>450</v>
      </c>
      <c r="G310" s="209" t="s">
        <v>389</v>
      </c>
      <c r="H310" s="210">
        <v>0.011</v>
      </c>
      <c r="I310" s="211"/>
      <c r="J310" s="212">
        <f>ROUND(I310*H310,2)</f>
        <v>0</v>
      </c>
      <c r="K310" s="208" t="s">
        <v>140</v>
      </c>
      <c r="L310" s="46"/>
      <c r="M310" s="213" t="s">
        <v>19</v>
      </c>
      <c r="N310" s="214" t="s">
        <v>44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254</v>
      </c>
      <c r="AT310" s="217" t="s">
        <v>136</v>
      </c>
      <c r="AU310" s="217" t="s">
        <v>142</v>
      </c>
      <c r="AY310" s="19" t="s">
        <v>133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142</v>
      </c>
      <c r="BK310" s="218">
        <f>ROUND(I310*H310,2)</f>
        <v>0</v>
      </c>
      <c r="BL310" s="19" t="s">
        <v>254</v>
      </c>
      <c r="BM310" s="217" t="s">
        <v>451</v>
      </c>
    </row>
    <row r="311" spans="1:47" s="2" customFormat="1" ht="12">
      <c r="A311" s="40"/>
      <c r="B311" s="41"/>
      <c r="C311" s="42"/>
      <c r="D311" s="219" t="s">
        <v>144</v>
      </c>
      <c r="E311" s="42"/>
      <c r="F311" s="220" t="s">
        <v>452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144</v>
      </c>
      <c r="AU311" s="19" t="s">
        <v>142</v>
      </c>
    </row>
    <row r="312" spans="1:47" s="2" customFormat="1" ht="12">
      <c r="A312" s="40"/>
      <c r="B312" s="41"/>
      <c r="C312" s="42"/>
      <c r="D312" s="224" t="s">
        <v>146</v>
      </c>
      <c r="E312" s="42"/>
      <c r="F312" s="225" t="s">
        <v>453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146</v>
      </c>
      <c r="AU312" s="19" t="s">
        <v>142</v>
      </c>
    </row>
    <row r="313" spans="1:65" s="2" customFormat="1" ht="24.15" customHeight="1">
      <c r="A313" s="40"/>
      <c r="B313" s="41"/>
      <c r="C313" s="206" t="s">
        <v>454</v>
      </c>
      <c r="D313" s="206" t="s">
        <v>136</v>
      </c>
      <c r="E313" s="207" t="s">
        <v>455</v>
      </c>
      <c r="F313" s="208" t="s">
        <v>456</v>
      </c>
      <c r="G313" s="209" t="s">
        <v>389</v>
      </c>
      <c r="H313" s="210">
        <v>0.011</v>
      </c>
      <c r="I313" s="211"/>
      <c r="J313" s="212">
        <f>ROUND(I313*H313,2)</f>
        <v>0</v>
      </c>
      <c r="K313" s="208" t="s">
        <v>140</v>
      </c>
      <c r="L313" s="46"/>
      <c r="M313" s="213" t="s">
        <v>19</v>
      </c>
      <c r="N313" s="214" t="s">
        <v>44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254</v>
      </c>
      <c r="AT313" s="217" t="s">
        <v>136</v>
      </c>
      <c r="AU313" s="217" t="s">
        <v>142</v>
      </c>
      <c r="AY313" s="19" t="s">
        <v>133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142</v>
      </c>
      <c r="BK313" s="218">
        <f>ROUND(I313*H313,2)</f>
        <v>0</v>
      </c>
      <c r="BL313" s="19" t="s">
        <v>254</v>
      </c>
      <c r="BM313" s="217" t="s">
        <v>457</v>
      </c>
    </row>
    <row r="314" spans="1:47" s="2" customFormat="1" ht="12">
      <c r="A314" s="40"/>
      <c r="B314" s="41"/>
      <c r="C314" s="42"/>
      <c r="D314" s="219" t="s">
        <v>144</v>
      </c>
      <c r="E314" s="42"/>
      <c r="F314" s="220" t="s">
        <v>458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144</v>
      </c>
      <c r="AU314" s="19" t="s">
        <v>142</v>
      </c>
    </row>
    <row r="315" spans="1:47" s="2" customFormat="1" ht="12">
      <c r="A315" s="40"/>
      <c r="B315" s="41"/>
      <c r="C315" s="42"/>
      <c r="D315" s="224" t="s">
        <v>146</v>
      </c>
      <c r="E315" s="42"/>
      <c r="F315" s="225" t="s">
        <v>459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146</v>
      </c>
      <c r="AU315" s="19" t="s">
        <v>142</v>
      </c>
    </row>
    <row r="316" spans="1:63" s="12" customFormat="1" ht="22.8" customHeight="1">
      <c r="A316" s="12"/>
      <c r="B316" s="190"/>
      <c r="C316" s="191"/>
      <c r="D316" s="192" t="s">
        <v>71</v>
      </c>
      <c r="E316" s="204" t="s">
        <v>460</v>
      </c>
      <c r="F316" s="204" t="s">
        <v>461</v>
      </c>
      <c r="G316" s="191"/>
      <c r="H316" s="191"/>
      <c r="I316" s="194"/>
      <c r="J316" s="205">
        <f>BK316</f>
        <v>0</v>
      </c>
      <c r="K316" s="191"/>
      <c r="L316" s="196"/>
      <c r="M316" s="197"/>
      <c r="N316" s="198"/>
      <c r="O316" s="198"/>
      <c r="P316" s="199">
        <f>SUM(P317:P364)</f>
        <v>0</v>
      </c>
      <c r="Q316" s="198"/>
      <c r="R316" s="199">
        <f>SUM(R317:R364)</f>
        <v>0.43902557999999997</v>
      </c>
      <c r="S316" s="198"/>
      <c r="T316" s="200">
        <f>SUM(T317:T364)</f>
        <v>0.44381148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1" t="s">
        <v>142</v>
      </c>
      <c r="AT316" s="202" t="s">
        <v>71</v>
      </c>
      <c r="AU316" s="202" t="s">
        <v>80</v>
      </c>
      <c r="AY316" s="201" t="s">
        <v>133</v>
      </c>
      <c r="BK316" s="203">
        <f>SUM(BK317:BK364)</f>
        <v>0</v>
      </c>
    </row>
    <row r="317" spans="1:65" s="2" customFormat="1" ht="24.15" customHeight="1">
      <c r="A317" s="40"/>
      <c r="B317" s="41"/>
      <c r="C317" s="206" t="s">
        <v>462</v>
      </c>
      <c r="D317" s="206" t="s">
        <v>136</v>
      </c>
      <c r="E317" s="207" t="s">
        <v>463</v>
      </c>
      <c r="F317" s="208" t="s">
        <v>464</v>
      </c>
      <c r="G317" s="209" t="s">
        <v>155</v>
      </c>
      <c r="H317" s="210">
        <v>21.33</v>
      </c>
      <c r="I317" s="211"/>
      <c r="J317" s="212">
        <f>ROUND(I317*H317,2)</f>
        <v>0</v>
      </c>
      <c r="K317" s="208" t="s">
        <v>140</v>
      </c>
      <c r="L317" s="46"/>
      <c r="M317" s="213" t="s">
        <v>19</v>
      </c>
      <c r="N317" s="214" t="s">
        <v>44</v>
      </c>
      <c r="O317" s="86"/>
      <c r="P317" s="215">
        <f>O317*H317</f>
        <v>0</v>
      </c>
      <c r="Q317" s="215">
        <v>0.01259</v>
      </c>
      <c r="R317" s="215">
        <f>Q317*H317</f>
        <v>0.26854469999999997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254</v>
      </c>
      <c r="AT317" s="217" t="s">
        <v>136</v>
      </c>
      <c r="AU317" s="217" t="s">
        <v>142</v>
      </c>
      <c r="AY317" s="19" t="s">
        <v>133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142</v>
      </c>
      <c r="BK317" s="218">
        <f>ROUND(I317*H317,2)</f>
        <v>0</v>
      </c>
      <c r="BL317" s="19" t="s">
        <v>254</v>
      </c>
      <c r="BM317" s="217" t="s">
        <v>465</v>
      </c>
    </row>
    <row r="318" spans="1:47" s="2" customFormat="1" ht="12">
      <c r="A318" s="40"/>
      <c r="B318" s="41"/>
      <c r="C318" s="42"/>
      <c r="D318" s="219" t="s">
        <v>144</v>
      </c>
      <c r="E318" s="42"/>
      <c r="F318" s="220" t="s">
        <v>466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144</v>
      </c>
      <c r="AU318" s="19" t="s">
        <v>142</v>
      </c>
    </row>
    <row r="319" spans="1:47" s="2" customFormat="1" ht="12">
      <c r="A319" s="40"/>
      <c r="B319" s="41"/>
      <c r="C319" s="42"/>
      <c r="D319" s="224" t="s">
        <v>146</v>
      </c>
      <c r="E319" s="42"/>
      <c r="F319" s="225" t="s">
        <v>467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146</v>
      </c>
      <c r="AU319" s="19" t="s">
        <v>142</v>
      </c>
    </row>
    <row r="320" spans="1:51" s="15" customFormat="1" ht="12">
      <c r="A320" s="15"/>
      <c r="B320" s="248"/>
      <c r="C320" s="249"/>
      <c r="D320" s="219" t="s">
        <v>159</v>
      </c>
      <c r="E320" s="250" t="s">
        <v>19</v>
      </c>
      <c r="F320" s="251" t="s">
        <v>308</v>
      </c>
      <c r="G320" s="249"/>
      <c r="H320" s="250" t="s">
        <v>19</v>
      </c>
      <c r="I320" s="252"/>
      <c r="J320" s="249"/>
      <c r="K320" s="249"/>
      <c r="L320" s="253"/>
      <c r="M320" s="254"/>
      <c r="N320" s="255"/>
      <c r="O320" s="255"/>
      <c r="P320" s="255"/>
      <c r="Q320" s="255"/>
      <c r="R320" s="255"/>
      <c r="S320" s="255"/>
      <c r="T320" s="25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7" t="s">
        <v>159</v>
      </c>
      <c r="AU320" s="257" t="s">
        <v>142</v>
      </c>
      <c r="AV320" s="15" t="s">
        <v>80</v>
      </c>
      <c r="AW320" s="15" t="s">
        <v>33</v>
      </c>
      <c r="AX320" s="15" t="s">
        <v>72</v>
      </c>
      <c r="AY320" s="257" t="s">
        <v>133</v>
      </c>
    </row>
    <row r="321" spans="1:51" s="13" customFormat="1" ht="12">
      <c r="A321" s="13"/>
      <c r="B321" s="226"/>
      <c r="C321" s="227"/>
      <c r="D321" s="219" t="s">
        <v>159</v>
      </c>
      <c r="E321" s="228" t="s">
        <v>19</v>
      </c>
      <c r="F321" s="229" t="s">
        <v>468</v>
      </c>
      <c r="G321" s="227"/>
      <c r="H321" s="230">
        <v>21.33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159</v>
      </c>
      <c r="AU321" s="236" t="s">
        <v>142</v>
      </c>
      <c r="AV321" s="13" t="s">
        <v>142</v>
      </c>
      <c r="AW321" s="13" t="s">
        <v>33</v>
      </c>
      <c r="AX321" s="13" t="s">
        <v>72</v>
      </c>
      <c r="AY321" s="236" t="s">
        <v>133</v>
      </c>
    </row>
    <row r="322" spans="1:51" s="14" customFormat="1" ht="12">
      <c r="A322" s="14"/>
      <c r="B322" s="237"/>
      <c r="C322" s="238"/>
      <c r="D322" s="219" t="s">
        <v>159</v>
      </c>
      <c r="E322" s="239" t="s">
        <v>19</v>
      </c>
      <c r="F322" s="240" t="s">
        <v>162</v>
      </c>
      <c r="G322" s="238"/>
      <c r="H322" s="241">
        <v>21.33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159</v>
      </c>
      <c r="AU322" s="247" t="s">
        <v>142</v>
      </c>
      <c r="AV322" s="14" t="s">
        <v>141</v>
      </c>
      <c r="AW322" s="14" t="s">
        <v>33</v>
      </c>
      <c r="AX322" s="14" t="s">
        <v>80</v>
      </c>
      <c r="AY322" s="247" t="s">
        <v>133</v>
      </c>
    </row>
    <row r="323" spans="1:65" s="2" customFormat="1" ht="16.5" customHeight="1">
      <c r="A323" s="40"/>
      <c r="B323" s="41"/>
      <c r="C323" s="206" t="s">
        <v>469</v>
      </c>
      <c r="D323" s="206" t="s">
        <v>136</v>
      </c>
      <c r="E323" s="207" t="s">
        <v>470</v>
      </c>
      <c r="F323" s="208" t="s">
        <v>471</v>
      </c>
      <c r="G323" s="209" t="s">
        <v>155</v>
      </c>
      <c r="H323" s="210">
        <v>4.458</v>
      </c>
      <c r="I323" s="211"/>
      <c r="J323" s="212">
        <f>ROUND(I323*H323,2)</f>
        <v>0</v>
      </c>
      <c r="K323" s="208" t="s">
        <v>140</v>
      </c>
      <c r="L323" s="46"/>
      <c r="M323" s="213" t="s">
        <v>19</v>
      </c>
      <c r="N323" s="214" t="s">
        <v>44</v>
      </c>
      <c r="O323" s="86"/>
      <c r="P323" s="215">
        <f>O323*H323</f>
        <v>0</v>
      </c>
      <c r="Q323" s="215">
        <v>0.00041</v>
      </c>
      <c r="R323" s="215">
        <f>Q323*H323</f>
        <v>0.00182778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254</v>
      </c>
      <c r="AT323" s="217" t="s">
        <v>136</v>
      </c>
      <c r="AU323" s="217" t="s">
        <v>142</v>
      </c>
      <c r="AY323" s="19" t="s">
        <v>133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142</v>
      </c>
      <c r="BK323" s="218">
        <f>ROUND(I323*H323,2)</f>
        <v>0</v>
      </c>
      <c r="BL323" s="19" t="s">
        <v>254</v>
      </c>
      <c r="BM323" s="217" t="s">
        <v>472</v>
      </c>
    </row>
    <row r="324" spans="1:47" s="2" customFormat="1" ht="12">
      <c r="A324" s="40"/>
      <c r="B324" s="41"/>
      <c r="C324" s="42"/>
      <c r="D324" s="219" t="s">
        <v>144</v>
      </c>
      <c r="E324" s="42"/>
      <c r="F324" s="220" t="s">
        <v>473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144</v>
      </c>
      <c r="AU324" s="19" t="s">
        <v>142</v>
      </c>
    </row>
    <row r="325" spans="1:47" s="2" customFormat="1" ht="12">
      <c r="A325" s="40"/>
      <c r="B325" s="41"/>
      <c r="C325" s="42"/>
      <c r="D325" s="224" t="s">
        <v>146</v>
      </c>
      <c r="E325" s="42"/>
      <c r="F325" s="225" t="s">
        <v>474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146</v>
      </c>
      <c r="AU325" s="19" t="s">
        <v>142</v>
      </c>
    </row>
    <row r="326" spans="1:51" s="15" customFormat="1" ht="12">
      <c r="A326" s="15"/>
      <c r="B326" s="248"/>
      <c r="C326" s="249"/>
      <c r="D326" s="219" t="s">
        <v>159</v>
      </c>
      <c r="E326" s="250" t="s">
        <v>19</v>
      </c>
      <c r="F326" s="251" t="s">
        <v>306</v>
      </c>
      <c r="G326" s="249"/>
      <c r="H326" s="250" t="s">
        <v>19</v>
      </c>
      <c r="I326" s="252"/>
      <c r="J326" s="249"/>
      <c r="K326" s="249"/>
      <c r="L326" s="253"/>
      <c r="M326" s="254"/>
      <c r="N326" s="255"/>
      <c r="O326" s="255"/>
      <c r="P326" s="255"/>
      <c r="Q326" s="255"/>
      <c r="R326" s="255"/>
      <c r="S326" s="255"/>
      <c r="T326" s="256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7" t="s">
        <v>159</v>
      </c>
      <c r="AU326" s="257" t="s">
        <v>142</v>
      </c>
      <c r="AV326" s="15" t="s">
        <v>80</v>
      </c>
      <c r="AW326" s="15" t="s">
        <v>33</v>
      </c>
      <c r="AX326" s="15" t="s">
        <v>72</v>
      </c>
      <c r="AY326" s="257" t="s">
        <v>133</v>
      </c>
    </row>
    <row r="327" spans="1:51" s="13" customFormat="1" ht="12">
      <c r="A327" s="13"/>
      <c r="B327" s="226"/>
      <c r="C327" s="227"/>
      <c r="D327" s="219" t="s">
        <v>159</v>
      </c>
      <c r="E327" s="228" t="s">
        <v>19</v>
      </c>
      <c r="F327" s="229" t="s">
        <v>475</v>
      </c>
      <c r="G327" s="227"/>
      <c r="H327" s="230">
        <v>4.098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159</v>
      </c>
      <c r="AU327" s="236" t="s">
        <v>142</v>
      </c>
      <c r="AV327" s="13" t="s">
        <v>142</v>
      </c>
      <c r="AW327" s="13" t="s">
        <v>33</v>
      </c>
      <c r="AX327" s="13" t="s">
        <v>72</v>
      </c>
      <c r="AY327" s="236" t="s">
        <v>133</v>
      </c>
    </row>
    <row r="328" spans="1:51" s="13" customFormat="1" ht="12">
      <c r="A328" s="13"/>
      <c r="B328" s="226"/>
      <c r="C328" s="227"/>
      <c r="D328" s="219" t="s">
        <v>159</v>
      </c>
      <c r="E328" s="228" t="s">
        <v>19</v>
      </c>
      <c r="F328" s="229" t="s">
        <v>476</v>
      </c>
      <c r="G328" s="227"/>
      <c r="H328" s="230">
        <v>0.36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159</v>
      </c>
      <c r="AU328" s="236" t="s">
        <v>142</v>
      </c>
      <c r="AV328" s="13" t="s">
        <v>142</v>
      </c>
      <c r="AW328" s="13" t="s">
        <v>33</v>
      </c>
      <c r="AX328" s="13" t="s">
        <v>72</v>
      </c>
      <c r="AY328" s="236" t="s">
        <v>133</v>
      </c>
    </row>
    <row r="329" spans="1:51" s="14" customFormat="1" ht="12">
      <c r="A329" s="14"/>
      <c r="B329" s="237"/>
      <c r="C329" s="238"/>
      <c r="D329" s="219" t="s">
        <v>159</v>
      </c>
      <c r="E329" s="239" t="s">
        <v>19</v>
      </c>
      <c r="F329" s="240" t="s">
        <v>162</v>
      </c>
      <c r="G329" s="238"/>
      <c r="H329" s="241">
        <v>4.458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159</v>
      </c>
      <c r="AU329" s="247" t="s">
        <v>142</v>
      </c>
      <c r="AV329" s="14" t="s">
        <v>141</v>
      </c>
      <c r="AW329" s="14" t="s">
        <v>33</v>
      </c>
      <c r="AX329" s="14" t="s">
        <v>80</v>
      </c>
      <c r="AY329" s="247" t="s">
        <v>133</v>
      </c>
    </row>
    <row r="330" spans="1:65" s="2" customFormat="1" ht="16.5" customHeight="1">
      <c r="A330" s="40"/>
      <c r="B330" s="41"/>
      <c r="C330" s="258" t="s">
        <v>477</v>
      </c>
      <c r="D330" s="258" t="s">
        <v>282</v>
      </c>
      <c r="E330" s="259" t="s">
        <v>478</v>
      </c>
      <c r="F330" s="260" t="s">
        <v>479</v>
      </c>
      <c r="G330" s="261" t="s">
        <v>155</v>
      </c>
      <c r="H330" s="262">
        <v>5.127</v>
      </c>
      <c r="I330" s="263"/>
      <c r="J330" s="264">
        <f>ROUND(I330*H330,2)</f>
        <v>0</v>
      </c>
      <c r="K330" s="260" t="s">
        <v>140</v>
      </c>
      <c r="L330" s="265"/>
      <c r="M330" s="266" t="s">
        <v>19</v>
      </c>
      <c r="N330" s="267" t="s">
        <v>44</v>
      </c>
      <c r="O330" s="86"/>
      <c r="P330" s="215">
        <f>O330*H330</f>
        <v>0</v>
      </c>
      <c r="Q330" s="215">
        <v>0.009</v>
      </c>
      <c r="R330" s="215">
        <f>Q330*H330</f>
        <v>0.046142999999999997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368</v>
      </c>
      <c r="AT330" s="217" t="s">
        <v>282</v>
      </c>
      <c r="AU330" s="217" t="s">
        <v>142</v>
      </c>
      <c r="AY330" s="19" t="s">
        <v>133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142</v>
      </c>
      <c r="BK330" s="218">
        <f>ROUND(I330*H330,2)</f>
        <v>0</v>
      </c>
      <c r="BL330" s="19" t="s">
        <v>254</v>
      </c>
      <c r="BM330" s="217" t="s">
        <v>480</v>
      </c>
    </row>
    <row r="331" spans="1:47" s="2" customFormat="1" ht="12">
      <c r="A331" s="40"/>
      <c r="B331" s="41"/>
      <c r="C331" s="42"/>
      <c r="D331" s="219" t="s">
        <v>144</v>
      </c>
      <c r="E331" s="42"/>
      <c r="F331" s="220" t="s">
        <v>479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144</v>
      </c>
      <c r="AU331" s="19" t="s">
        <v>142</v>
      </c>
    </row>
    <row r="332" spans="1:51" s="13" customFormat="1" ht="12">
      <c r="A332" s="13"/>
      <c r="B332" s="226"/>
      <c r="C332" s="227"/>
      <c r="D332" s="219" t="s">
        <v>159</v>
      </c>
      <c r="E332" s="228" t="s">
        <v>19</v>
      </c>
      <c r="F332" s="229" t="s">
        <v>481</v>
      </c>
      <c r="G332" s="227"/>
      <c r="H332" s="230">
        <v>4.458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159</v>
      </c>
      <c r="AU332" s="236" t="s">
        <v>142</v>
      </c>
      <c r="AV332" s="13" t="s">
        <v>142</v>
      </c>
      <c r="AW332" s="13" t="s">
        <v>33</v>
      </c>
      <c r="AX332" s="13" t="s">
        <v>80</v>
      </c>
      <c r="AY332" s="236" t="s">
        <v>133</v>
      </c>
    </row>
    <row r="333" spans="1:51" s="13" customFormat="1" ht="12">
      <c r="A333" s="13"/>
      <c r="B333" s="226"/>
      <c r="C333" s="227"/>
      <c r="D333" s="219" t="s">
        <v>159</v>
      </c>
      <c r="E333" s="227"/>
      <c r="F333" s="229" t="s">
        <v>482</v>
      </c>
      <c r="G333" s="227"/>
      <c r="H333" s="230">
        <v>5.127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159</v>
      </c>
      <c r="AU333" s="236" t="s">
        <v>142</v>
      </c>
      <c r="AV333" s="13" t="s">
        <v>142</v>
      </c>
      <c r="AW333" s="13" t="s">
        <v>4</v>
      </c>
      <c r="AX333" s="13" t="s">
        <v>80</v>
      </c>
      <c r="AY333" s="236" t="s">
        <v>133</v>
      </c>
    </row>
    <row r="334" spans="1:65" s="2" customFormat="1" ht="16.5" customHeight="1">
      <c r="A334" s="40"/>
      <c r="B334" s="41"/>
      <c r="C334" s="206" t="s">
        <v>483</v>
      </c>
      <c r="D334" s="206" t="s">
        <v>136</v>
      </c>
      <c r="E334" s="207" t="s">
        <v>484</v>
      </c>
      <c r="F334" s="208" t="s">
        <v>485</v>
      </c>
      <c r="G334" s="209" t="s">
        <v>155</v>
      </c>
      <c r="H334" s="210">
        <v>25.788</v>
      </c>
      <c r="I334" s="211"/>
      <c r="J334" s="212">
        <f>ROUND(I334*H334,2)</f>
        <v>0</v>
      </c>
      <c r="K334" s="208" t="s">
        <v>140</v>
      </c>
      <c r="L334" s="46"/>
      <c r="M334" s="213" t="s">
        <v>19</v>
      </c>
      <c r="N334" s="214" t="s">
        <v>44</v>
      </c>
      <c r="O334" s="86"/>
      <c r="P334" s="215">
        <f>O334*H334</f>
        <v>0</v>
      </c>
      <c r="Q334" s="215">
        <v>0.0001</v>
      </c>
      <c r="R334" s="215">
        <f>Q334*H334</f>
        <v>0.0025788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254</v>
      </c>
      <c r="AT334" s="217" t="s">
        <v>136</v>
      </c>
      <c r="AU334" s="217" t="s">
        <v>142</v>
      </c>
      <c r="AY334" s="19" t="s">
        <v>133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142</v>
      </c>
      <c r="BK334" s="218">
        <f>ROUND(I334*H334,2)</f>
        <v>0</v>
      </c>
      <c r="BL334" s="19" t="s">
        <v>254</v>
      </c>
      <c r="BM334" s="217" t="s">
        <v>486</v>
      </c>
    </row>
    <row r="335" spans="1:47" s="2" customFormat="1" ht="12">
      <c r="A335" s="40"/>
      <c r="B335" s="41"/>
      <c r="C335" s="42"/>
      <c r="D335" s="219" t="s">
        <v>144</v>
      </c>
      <c r="E335" s="42"/>
      <c r="F335" s="220" t="s">
        <v>487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144</v>
      </c>
      <c r="AU335" s="19" t="s">
        <v>142</v>
      </c>
    </row>
    <row r="336" spans="1:47" s="2" customFormat="1" ht="12">
      <c r="A336" s="40"/>
      <c r="B336" s="41"/>
      <c r="C336" s="42"/>
      <c r="D336" s="224" t="s">
        <v>146</v>
      </c>
      <c r="E336" s="42"/>
      <c r="F336" s="225" t="s">
        <v>488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146</v>
      </c>
      <c r="AU336" s="19" t="s">
        <v>142</v>
      </c>
    </row>
    <row r="337" spans="1:51" s="13" customFormat="1" ht="12">
      <c r="A337" s="13"/>
      <c r="B337" s="226"/>
      <c r="C337" s="227"/>
      <c r="D337" s="219" t="s">
        <v>159</v>
      </c>
      <c r="E337" s="228" t="s">
        <v>19</v>
      </c>
      <c r="F337" s="229" t="s">
        <v>489</v>
      </c>
      <c r="G337" s="227"/>
      <c r="H337" s="230">
        <v>25.788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159</v>
      </c>
      <c r="AU337" s="236" t="s">
        <v>142</v>
      </c>
      <c r="AV337" s="13" t="s">
        <v>142</v>
      </c>
      <c r="AW337" s="13" t="s">
        <v>33</v>
      </c>
      <c r="AX337" s="13" t="s">
        <v>72</v>
      </c>
      <c r="AY337" s="236" t="s">
        <v>133</v>
      </c>
    </row>
    <row r="338" spans="1:51" s="14" customFormat="1" ht="12">
      <c r="A338" s="14"/>
      <c r="B338" s="237"/>
      <c r="C338" s="238"/>
      <c r="D338" s="219" t="s">
        <v>159</v>
      </c>
      <c r="E338" s="239" t="s">
        <v>19</v>
      </c>
      <c r="F338" s="240" t="s">
        <v>162</v>
      </c>
      <c r="G338" s="238"/>
      <c r="H338" s="241">
        <v>25.788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159</v>
      </c>
      <c r="AU338" s="247" t="s">
        <v>142</v>
      </c>
      <c r="AV338" s="14" t="s">
        <v>141</v>
      </c>
      <c r="AW338" s="14" t="s">
        <v>33</v>
      </c>
      <c r="AX338" s="14" t="s">
        <v>80</v>
      </c>
      <c r="AY338" s="247" t="s">
        <v>133</v>
      </c>
    </row>
    <row r="339" spans="1:65" s="2" customFormat="1" ht="24.15" customHeight="1">
      <c r="A339" s="40"/>
      <c r="B339" s="41"/>
      <c r="C339" s="206" t="s">
        <v>490</v>
      </c>
      <c r="D339" s="206" t="s">
        <v>136</v>
      </c>
      <c r="E339" s="207" t="s">
        <v>491</v>
      </c>
      <c r="F339" s="208" t="s">
        <v>492</v>
      </c>
      <c r="G339" s="209" t="s">
        <v>155</v>
      </c>
      <c r="H339" s="210">
        <v>25.788</v>
      </c>
      <c r="I339" s="211"/>
      <c r="J339" s="212">
        <f>ROUND(I339*H339,2)</f>
        <v>0</v>
      </c>
      <c r="K339" s="208" t="s">
        <v>140</v>
      </c>
      <c r="L339" s="46"/>
      <c r="M339" s="213" t="s">
        <v>19</v>
      </c>
      <c r="N339" s="214" t="s">
        <v>44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0.01721</v>
      </c>
      <c r="T339" s="216">
        <f>S339*H339</f>
        <v>0.44381148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254</v>
      </c>
      <c r="AT339" s="217" t="s">
        <v>136</v>
      </c>
      <c r="AU339" s="217" t="s">
        <v>142</v>
      </c>
      <c r="AY339" s="19" t="s">
        <v>133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142</v>
      </c>
      <c r="BK339" s="218">
        <f>ROUND(I339*H339,2)</f>
        <v>0</v>
      </c>
      <c r="BL339" s="19" t="s">
        <v>254</v>
      </c>
      <c r="BM339" s="217" t="s">
        <v>493</v>
      </c>
    </row>
    <row r="340" spans="1:47" s="2" customFormat="1" ht="12">
      <c r="A340" s="40"/>
      <c r="B340" s="41"/>
      <c r="C340" s="42"/>
      <c r="D340" s="219" t="s">
        <v>144</v>
      </c>
      <c r="E340" s="42"/>
      <c r="F340" s="220" t="s">
        <v>494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144</v>
      </c>
      <c r="AU340" s="19" t="s">
        <v>142</v>
      </c>
    </row>
    <row r="341" spans="1:47" s="2" customFormat="1" ht="12">
      <c r="A341" s="40"/>
      <c r="B341" s="41"/>
      <c r="C341" s="42"/>
      <c r="D341" s="224" t="s">
        <v>146</v>
      </c>
      <c r="E341" s="42"/>
      <c r="F341" s="225" t="s">
        <v>495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146</v>
      </c>
      <c r="AU341" s="19" t="s">
        <v>142</v>
      </c>
    </row>
    <row r="342" spans="1:51" s="15" customFormat="1" ht="12">
      <c r="A342" s="15"/>
      <c r="B342" s="248"/>
      <c r="C342" s="249"/>
      <c r="D342" s="219" t="s">
        <v>159</v>
      </c>
      <c r="E342" s="250" t="s">
        <v>19</v>
      </c>
      <c r="F342" s="251" t="s">
        <v>306</v>
      </c>
      <c r="G342" s="249"/>
      <c r="H342" s="250" t="s">
        <v>19</v>
      </c>
      <c r="I342" s="252"/>
      <c r="J342" s="249"/>
      <c r="K342" s="249"/>
      <c r="L342" s="253"/>
      <c r="M342" s="254"/>
      <c r="N342" s="255"/>
      <c r="O342" s="255"/>
      <c r="P342" s="255"/>
      <c r="Q342" s="255"/>
      <c r="R342" s="255"/>
      <c r="S342" s="255"/>
      <c r="T342" s="25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7" t="s">
        <v>159</v>
      </c>
      <c r="AU342" s="257" t="s">
        <v>142</v>
      </c>
      <c r="AV342" s="15" t="s">
        <v>80</v>
      </c>
      <c r="AW342" s="15" t="s">
        <v>33</v>
      </c>
      <c r="AX342" s="15" t="s">
        <v>72</v>
      </c>
      <c r="AY342" s="257" t="s">
        <v>133</v>
      </c>
    </row>
    <row r="343" spans="1:51" s="13" customFormat="1" ht="12">
      <c r="A343" s="13"/>
      <c r="B343" s="226"/>
      <c r="C343" s="227"/>
      <c r="D343" s="219" t="s">
        <v>159</v>
      </c>
      <c r="E343" s="228" t="s">
        <v>19</v>
      </c>
      <c r="F343" s="229" t="s">
        <v>475</v>
      </c>
      <c r="G343" s="227"/>
      <c r="H343" s="230">
        <v>4.098</v>
      </c>
      <c r="I343" s="231"/>
      <c r="J343" s="227"/>
      <c r="K343" s="227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159</v>
      </c>
      <c r="AU343" s="236" t="s">
        <v>142</v>
      </c>
      <c r="AV343" s="13" t="s">
        <v>142</v>
      </c>
      <c r="AW343" s="13" t="s">
        <v>33</v>
      </c>
      <c r="AX343" s="13" t="s">
        <v>72</v>
      </c>
      <c r="AY343" s="236" t="s">
        <v>133</v>
      </c>
    </row>
    <row r="344" spans="1:51" s="13" customFormat="1" ht="12">
      <c r="A344" s="13"/>
      <c r="B344" s="226"/>
      <c r="C344" s="227"/>
      <c r="D344" s="219" t="s">
        <v>159</v>
      </c>
      <c r="E344" s="228" t="s">
        <v>19</v>
      </c>
      <c r="F344" s="229" t="s">
        <v>476</v>
      </c>
      <c r="G344" s="227"/>
      <c r="H344" s="230">
        <v>0.36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159</v>
      </c>
      <c r="AU344" s="236" t="s">
        <v>142</v>
      </c>
      <c r="AV344" s="13" t="s">
        <v>142</v>
      </c>
      <c r="AW344" s="13" t="s">
        <v>33</v>
      </c>
      <c r="AX344" s="13" t="s">
        <v>72</v>
      </c>
      <c r="AY344" s="236" t="s">
        <v>133</v>
      </c>
    </row>
    <row r="345" spans="1:51" s="15" customFormat="1" ht="12">
      <c r="A345" s="15"/>
      <c r="B345" s="248"/>
      <c r="C345" s="249"/>
      <c r="D345" s="219" t="s">
        <v>159</v>
      </c>
      <c r="E345" s="250" t="s">
        <v>19</v>
      </c>
      <c r="F345" s="251" t="s">
        <v>308</v>
      </c>
      <c r="G345" s="249"/>
      <c r="H345" s="250" t="s">
        <v>19</v>
      </c>
      <c r="I345" s="252"/>
      <c r="J345" s="249"/>
      <c r="K345" s="249"/>
      <c r="L345" s="253"/>
      <c r="M345" s="254"/>
      <c r="N345" s="255"/>
      <c r="O345" s="255"/>
      <c r="P345" s="255"/>
      <c r="Q345" s="255"/>
      <c r="R345" s="255"/>
      <c r="S345" s="255"/>
      <c r="T345" s="25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7" t="s">
        <v>159</v>
      </c>
      <c r="AU345" s="257" t="s">
        <v>142</v>
      </c>
      <c r="AV345" s="15" t="s">
        <v>80</v>
      </c>
      <c r="AW345" s="15" t="s">
        <v>33</v>
      </c>
      <c r="AX345" s="15" t="s">
        <v>72</v>
      </c>
      <c r="AY345" s="257" t="s">
        <v>133</v>
      </c>
    </row>
    <row r="346" spans="1:51" s="13" customFormat="1" ht="12">
      <c r="A346" s="13"/>
      <c r="B346" s="226"/>
      <c r="C346" s="227"/>
      <c r="D346" s="219" t="s">
        <v>159</v>
      </c>
      <c r="E346" s="228" t="s">
        <v>19</v>
      </c>
      <c r="F346" s="229" t="s">
        <v>468</v>
      </c>
      <c r="G346" s="227"/>
      <c r="H346" s="230">
        <v>21.33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159</v>
      </c>
      <c r="AU346" s="236" t="s">
        <v>142</v>
      </c>
      <c r="AV346" s="13" t="s">
        <v>142</v>
      </c>
      <c r="AW346" s="13" t="s">
        <v>33</v>
      </c>
      <c r="AX346" s="13" t="s">
        <v>72</v>
      </c>
      <c r="AY346" s="236" t="s">
        <v>133</v>
      </c>
    </row>
    <row r="347" spans="1:51" s="14" customFormat="1" ht="12">
      <c r="A347" s="14"/>
      <c r="B347" s="237"/>
      <c r="C347" s="238"/>
      <c r="D347" s="219" t="s">
        <v>159</v>
      </c>
      <c r="E347" s="239" t="s">
        <v>19</v>
      </c>
      <c r="F347" s="240" t="s">
        <v>162</v>
      </c>
      <c r="G347" s="238"/>
      <c r="H347" s="241">
        <v>25.788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159</v>
      </c>
      <c r="AU347" s="247" t="s">
        <v>142</v>
      </c>
      <c r="AV347" s="14" t="s">
        <v>141</v>
      </c>
      <c r="AW347" s="14" t="s">
        <v>33</v>
      </c>
      <c r="AX347" s="14" t="s">
        <v>80</v>
      </c>
      <c r="AY347" s="247" t="s">
        <v>133</v>
      </c>
    </row>
    <row r="348" spans="1:65" s="2" customFormat="1" ht="24.15" customHeight="1">
      <c r="A348" s="40"/>
      <c r="B348" s="41"/>
      <c r="C348" s="206" t="s">
        <v>496</v>
      </c>
      <c r="D348" s="206" t="s">
        <v>136</v>
      </c>
      <c r="E348" s="207" t="s">
        <v>497</v>
      </c>
      <c r="F348" s="208" t="s">
        <v>498</v>
      </c>
      <c r="G348" s="209" t="s">
        <v>155</v>
      </c>
      <c r="H348" s="210">
        <v>4.003</v>
      </c>
      <c r="I348" s="211"/>
      <c r="J348" s="212">
        <f>ROUND(I348*H348,2)</f>
        <v>0</v>
      </c>
      <c r="K348" s="208" t="s">
        <v>140</v>
      </c>
      <c r="L348" s="46"/>
      <c r="M348" s="213" t="s">
        <v>19</v>
      </c>
      <c r="N348" s="214" t="s">
        <v>44</v>
      </c>
      <c r="O348" s="86"/>
      <c r="P348" s="215">
        <f>O348*H348</f>
        <v>0</v>
      </c>
      <c r="Q348" s="215">
        <v>0.0171</v>
      </c>
      <c r="R348" s="215">
        <f>Q348*H348</f>
        <v>0.0684513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254</v>
      </c>
      <c r="AT348" s="217" t="s">
        <v>136</v>
      </c>
      <c r="AU348" s="217" t="s">
        <v>142</v>
      </c>
      <c r="AY348" s="19" t="s">
        <v>133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142</v>
      </c>
      <c r="BK348" s="218">
        <f>ROUND(I348*H348,2)</f>
        <v>0</v>
      </c>
      <c r="BL348" s="19" t="s">
        <v>254</v>
      </c>
      <c r="BM348" s="217" t="s">
        <v>499</v>
      </c>
    </row>
    <row r="349" spans="1:47" s="2" customFormat="1" ht="12">
      <c r="A349" s="40"/>
      <c r="B349" s="41"/>
      <c r="C349" s="42"/>
      <c r="D349" s="219" t="s">
        <v>144</v>
      </c>
      <c r="E349" s="42"/>
      <c r="F349" s="220" t="s">
        <v>500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144</v>
      </c>
      <c r="AU349" s="19" t="s">
        <v>142</v>
      </c>
    </row>
    <row r="350" spans="1:47" s="2" customFormat="1" ht="12">
      <c r="A350" s="40"/>
      <c r="B350" s="41"/>
      <c r="C350" s="42"/>
      <c r="D350" s="224" t="s">
        <v>146</v>
      </c>
      <c r="E350" s="42"/>
      <c r="F350" s="225" t="s">
        <v>501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146</v>
      </c>
      <c r="AU350" s="19" t="s">
        <v>142</v>
      </c>
    </row>
    <row r="351" spans="1:51" s="13" customFormat="1" ht="12">
      <c r="A351" s="13"/>
      <c r="B351" s="226"/>
      <c r="C351" s="227"/>
      <c r="D351" s="219" t="s">
        <v>159</v>
      </c>
      <c r="E351" s="228" t="s">
        <v>19</v>
      </c>
      <c r="F351" s="229" t="s">
        <v>502</v>
      </c>
      <c r="G351" s="227"/>
      <c r="H351" s="230">
        <v>7.203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6" t="s">
        <v>159</v>
      </c>
      <c r="AU351" s="236" t="s">
        <v>142</v>
      </c>
      <c r="AV351" s="13" t="s">
        <v>142</v>
      </c>
      <c r="AW351" s="13" t="s">
        <v>33</v>
      </c>
      <c r="AX351" s="13" t="s">
        <v>72</v>
      </c>
      <c r="AY351" s="236" t="s">
        <v>133</v>
      </c>
    </row>
    <row r="352" spans="1:51" s="13" customFormat="1" ht="12">
      <c r="A352" s="13"/>
      <c r="B352" s="226"/>
      <c r="C352" s="227"/>
      <c r="D352" s="219" t="s">
        <v>159</v>
      </c>
      <c r="E352" s="228" t="s">
        <v>19</v>
      </c>
      <c r="F352" s="229" t="s">
        <v>503</v>
      </c>
      <c r="G352" s="227"/>
      <c r="H352" s="230">
        <v>-3.2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159</v>
      </c>
      <c r="AU352" s="236" t="s">
        <v>142</v>
      </c>
      <c r="AV352" s="13" t="s">
        <v>142</v>
      </c>
      <c r="AW352" s="13" t="s">
        <v>33</v>
      </c>
      <c r="AX352" s="13" t="s">
        <v>72</v>
      </c>
      <c r="AY352" s="236" t="s">
        <v>133</v>
      </c>
    </row>
    <row r="353" spans="1:51" s="14" customFormat="1" ht="12">
      <c r="A353" s="14"/>
      <c r="B353" s="237"/>
      <c r="C353" s="238"/>
      <c r="D353" s="219" t="s">
        <v>159</v>
      </c>
      <c r="E353" s="239" t="s">
        <v>19</v>
      </c>
      <c r="F353" s="240" t="s">
        <v>162</v>
      </c>
      <c r="G353" s="238"/>
      <c r="H353" s="241">
        <v>4.003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159</v>
      </c>
      <c r="AU353" s="247" t="s">
        <v>142</v>
      </c>
      <c r="AV353" s="14" t="s">
        <v>141</v>
      </c>
      <c r="AW353" s="14" t="s">
        <v>33</v>
      </c>
      <c r="AX353" s="14" t="s">
        <v>80</v>
      </c>
      <c r="AY353" s="247" t="s">
        <v>133</v>
      </c>
    </row>
    <row r="354" spans="1:65" s="2" customFormat="1" ht="33" customHeight="1">
      <c r="A354" s="40"/>
      <c r="B354" s="41"/>
      <c r="C354" s="206" t="s">
        <v>504</v>
      </c>
      <c r="D354" s="206" t="s">
        <v>136</v>
      </c>
      <c r="E354" s="207" t="s">
        <v>505</v>
      </c>
      <c r="F354" s="208" t="s">
        <v>506</v>
      </c>
      <c r="G354" s="209" t="s">
        <v>139</v>
      </c>
      <c r="H354" s="210">
        <v>1</v>
      </c>
      <c r="I354" s="211"/>
      <c r="J354" s="212">
        <f>ROUND(I354*H354,2)</f>
        <v>0</v>
      </c>
      <c r="K354" s="208" t="s">
        <v>140</v>
      </c>
      <c r="L354" s="46"/>
      <c r="M354" s="213" t="s">
        <v>19</v>
      </c>
      <c r="N354" s="214" t="s">
        <v>44</v>
      </c>
      <c r="O354" s="86"/>
      <c r="P354" s="215">
        <f>O354*H354</f>
        <v>0</v>
      </c>
      <c r="Q354" s="215">
        <v>0.02574</v>
      </c>
      <c r="R354" s="215">
        <f>Q354*H354</f>
        <v>0.02574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254</v>
      </c>
      <c r="AT354" s="217" t="s">
        <v>136</v>
      </c>
      <c r="AU354" s="217" t="s">
        <v>142</v>
      </c>
      <c r="AY354" s="19" t="s">
        <v>133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142</v>
      </c>
      <c r="BK354" s="218">
        <f>ROUND(I354*H354,2)</f>
        <v>0</v>
      </c>
      <c r="BL354" s="19" t="s">
        <v>254</v>
      </c>
      <c r="BM354" s="217" t="s">
        <v>507</v>
      </c>
    </row>
    <row r="355" spans="1:47" s="2" customFormat="1" ht="12">
      <c r="A355" s="40"/>
      <c r="B355" s="41"/>
      <c r="C355" s="42"/>
      <c r="D355" s="219" t="s">
        <v>144</v>
      </c>
      <c r="E355" s="42"/>
      <c r="F355" s="220" t="s">
        <v>508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144</v>
      </c>
      <c r="AU355" s="19" t="s">
        <v>142</v>
      </c>
    </row>
    <row r="356" spans="1:47" s="2" customFormat="1" ht="12">
      <c r="A356" s="40"/>
      <c r="B356" s="41"/>
      <c r="C356" s="42"/>
      <c r="D356" s="224" t="s">
        <v>146</v>
      </c>
      <c r="E356" s="42"/>
      <c r="F356" s="225" t="s">
        <v>509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146</v>
      </c>
      <c r="AU356" s="19" t="s">
        <v>142</v>
      </c>
    </row>
    <row r="357" spans="1:65" s="2" customFormat="1" ht="33" customHeight="1">
      <c r="A357" s="40"/>
      <c r="B357" s="41"/>
      <c r="C357" s="206" t="s">
        <v>510</v>
      </c>
      <c r="D357" s="206" t="s">
        <v>136</v>
      </c>
      <c r="E357" s="207" t="s">
        <v>511</v>
      </c>
      <c r="F357" s="208" t="s">
        <v>512</v>
      </c>
      <c r="G357" s="209" t="s">
        <v>139</v>
      </c>
      <c r="H357" s="210">
        <v>1</v>
      </c>
      <c r="I357" s="211"/>
      <c r="J357" s="212">
        <f>ROUND(I357*H357,2)</f>
        <v>0</v>
      </c>
      <c r="K357" s="208" t="s">
        <v>513</v>
      </c>
      <c r="L357" s="46"/>
      <c r="M357" s="213" t="s">
        <v>19</v>
      </c>
      <c r="N357" s="214" t="s">
        <v>44</v>
      </c>
      <c r="O357" s="86"/>
      <c r="P357" s="215">
        <f>O357*H357</f>
        <v>0</v>
      </c>
      <c r="Q357" s="215">
        <v>0.02574</v>
      </c>
      <c r="R357" s="215">
        <f>Q357*H357</f>
        <v>0.02574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254</v>
      </c>
      <c r="AT357" s="217" t="s">
        <v>136</v>
      </c>
      <c r="AU357" s="217" t="s">
        <v>142</v>
      </c>
      <c r="AY357" s="19" t="s">
        <v>133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142</v>
      </c>
      <c r="BK357" s="218">
        <f>ROUND(I357*H357,2)</f>
        <v>0</v>
      </c>
      <c r="BL357" s="19" t="s">
        <v>254</v>
      </c>
      <c r="BM357" s="217" t="s">
        <v>514</v>
      </c>
    </row>
    <row r="358" spans="1:47" s="2" customFormat="1" ht="12">
      <c r="A358" s="40"/>
      <c r="B358" s="41"/>
      <c r="C358" s="42"/>
      <c r="D358" s="219" t="s">
        <v>144</v>
      </c>
      <c r="E358" s="42"/>
      <c r="F358" s="220" t="s">
        <v>515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144</v>
      </c>
      <c r="AU358" s="19" t="s">
        <v>142</v>
      </c>
    </row>
    <row r="359" spans="1:65" s="2" customFormat="1" ht="24.15" customHeight="1">
      <c r="A359" s="40"/>
      <c r="B359" s="41"/>
      <c r="C359" s="206" t="s">
        <v>516</v>
      </c>
      <c r="D359" s="206" t="s">
        <v>136</v>
      </c>
      <c r="E359" s="207" t="s">
        <v>517</v>
      </c>
      <c r="F359" s="208" t="s">
        <v>518</v>
      </c>
      <c r="G359" s="209" t="s">
        <v>389</v>
      </c>
      <c r="H359" s="210">
        <v>0.439</v>
      </c>
      <c r="I359" s="211"/>
      <c r="J359" s="212">
        <f>ROUND(I359*H359,2)</f>
        <v>0</v>
      </c>
      <c r="K359" s="208" t="s">
        <v>140</v>
      </c>
      <c r="L359" s="46"/>
      <c r="M359" s="213" t="s">
        <v>19</v>
      </c>
      <c r="N359" s="214" t="s">
        <v>44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254</v>
      </c>
      <c r="AT359" s="217" t="s">
        <v>136</v>
      </c>
      <c r="AU359" s="217" t="s">
        <v>142</v>
      </c>
      <c r="AY359" s="19" t="s">
        <v>133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142</v>
      </c>
      <c r="BK359" s="218">
        <f>ROUND(I359*H359,2)</f>
        <v>0</v>
      </c>
      <c r="BL359" s="19" t="s">
        <v>254</v>
      </c>
      <c r="BM359" s="217" t="s">
        <v>519</v>
      </c>
    </row>
    <row r="360" spans="1:47" s="2" customFormat="1" ht="12">
      <c r="A360" s="40"/>
      <c r="B360" s="41"/>
      <c r="C360" s="42"/>
      <c r="D360" s="219" t="s">
        <v>144</v>
      </c>
      <c r="E360" s="42"/>
      <c r="F360" s="220" t="s">
        <v>520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144</v>
      </c>
      <c r="AU360" s="19" t="s">
        <v>142</v>
      </c>
    </row>
    <row r="361" spans="1:47" s="2" customFormat="1" ht="12">
      <c r="A361" s="40"/>
      <c r="B361" s="41"/>
      <c r="C361" s="42"/>
      <c r="D361" s="224" t="s">
        <v>146</v>
      </c>
      <c r="E361" s="42"/>
      <c r="F361" s="225" t="s">
        <v>521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146</v>
      </c>
      <c r="AU361" s="19" t="s">
        <v>142</v>
      </c>
    </row>
    <row r="362" spans="1:65" s="2" customFormat="1" ht="24.15" customHeight="1">
      <c r="A362" s="40"/>
      <c r="B362" s="41"/>
      <c r="C362" s="206" t="s">
        <v>522</v>
      </c>
      <c r="D362" s="206" t="s">
        <v>136</v>
      </c>
      <c r="E362" s="207" t="s">
        <v>523</v>
      </c>
      <c r="F362" s="208" t="s">
        <v>524</v>
      </c>
      <c r="G362" s="209" t="s">
        <v>389</v>
      </c>
      <c r="H362" s="210">
        <v>0.439</v>
      </c>
      <c r="I362" s="211"/>
      <c r="J362" s="212">
        <f>ROUND(I362*H362,2)</f>
        <v>0</v>
      </c>
      <c r="K362" s="208" t="s">
        <v>140</v>
      </c>
      <c r="L362" s="46"/>
      <c r="M362" s="213" t="s">
        <v>19</v>
      </c>
      <c r="N362" s="214" t="s">
        <v>44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254</v>
      </c>
      <c r="AT362" s="217" t="s">
        <v>136</v>
      </c>
      <c r="AU362" s="217" t="s">
        <v>142</v>
      </c>
      <c r="AY362" s="19" t="s">
        <v>133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142</v>
      </c>
      <c r="BK362" s="218">
        <f>ROUND(I362*H362,2)</f>
        <v>0</v>
      </c>
      <c r="BL362" s="19" t="s">
        <v>254</v>
      </c>
      <c r="BM362" s="217" t="s">
        <v>525</v>
      </c>
    </row>
    <row r="363" spans="1:47" s="2" customFormat="1" ht="12">
      <c r="A363" s="40"/>
      <c r="B363" s="41"/>
      <c r="C363" s="42"/>
      <c r="D363" s="219" t="s">
        <v>144</v>
      </c>
      <c r="E363" s="42"/>
      <c r="F363" s="220" t="s">
        <v>526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144</v>
      </c>
      <c r="AU363" s="19" t="s">
        <v>142</v>
      </c>
    </row>
    <row r="364" spans="1:47" s="2" customFormat="1" ht="12">
      <c r="A364" s="40"/>
      <c r="B364" s="41"/>
      <c r="C364" s="42"/>
      <c r="D364" s="224" t="s">
        <v>146</v>
      </c>
      <c r="E364" s="42"/>
      <c r="F364" s="225" t="s">
        <v>527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146</v>
      </c>
      <c r="AU364" s="19" t="s">
        <v>142</v>
      </c>
    </row>
    <row r="365" spans="1:63" s="12" customFormat="1" ht="22.8" customHeight="1">
      <c r="A365" s="12"/>
      <c r="B365" s="190"/>
      <c r="C365" s="191"/>
      <c r="D365" s="192" t="s">
        <v>71</v>
      </c>
      <c r="E365" s="204" t="s">
        <v>528</v>
      </c>
      <c r="F365" s="204" t="s">
        <v>529</v>
      </c>
      <c r="G365" s="191"/>
      <c r="H365" s="191"/>
      <c r="I365" s="194"/>
      <c r="J365" s="205">
        <f>BK365</f>
        <v>0</v>
      </c>
      <c r="K365" s="191"/>
      <c r="L365" s="196"/>
      <c r="M365" s="197"/>
      <c r="N365" s="198"/>
      <c r="O365" s="198"/>
      <c r="P365" s="199">
        <f>SUM(P366:P413)</f>
        <v>0</v>
      </c>
      <c r="Q365" s="198"/>
      <c r="R365" s="199">
        <f>SUM(R366:R413)</f>
        <v>0.12229999999999999</v>
      </c>
      <c r="S365" s="198"/>
      <c r="T365" s="200">
        <f>SUM(T366:T413)</f>
        <v>0.168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1" t="s">
        <v>142</v>
      </c>
      <c r="AT365" s="202" t="s">
        <v>71</v>
      </c>
      <c r="AU365" s="202" t="s">
        <v>80</v>
      </c>
      <c r="AY365" s="201" t="s">
        <v>133</v>
      </c>
      <c r="BK365" s="203">
        <f>SUM(BK366:BK413)</f>
        <v>0</v>
      </c>
    </row>
    <row r="366" spans="1:65" s="2" customFormat="1" ht="24.15" customHeight="1">
      <c r="A366" s="40"/>
      <c r="B366" s="41"/>
      <c r="C366" s="206" t="s">
        <v>530</v>
      </c>
      <c r="D366" s="206" t="s">
        <v>136</v>
      </c>
      <c r="E366" s="207" t="s">
        <v>531</v>
      </c>
      <c r="F366" s="208" t="s">
        <v>532</v>
      </c>
      <c r="G366" s="209" t="s">
        <v>139</v>
      </c>
      <c r="H366" s="210">
        <v>1</v>
      </c>
      <c r="I366" s="211"/>
      <c r="J366" s="212">
        <f>ROUND(I366*H366,2)</f>
        <v>0</v>
      </c>
      <c r="K366" s="208" t="s">
        <v>140</v>
      </c>
      <c r="L366" s="46"/>
      <c r="M366" s="213" t="s">
        <v>19</v>
      </c>
      <c r="N366" s="214" t="s">
        <v>44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254</v>
      </c>
      <c r="AT366" s="217" t="s">
        <v>136</v>
      </c>
      <c r="AU366" s="217" t="s">
        <v>142</v>
      </c>
      <c r="AY366" s="19" t="s">
        <v>133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142</v>
      </c>
      <c r="BK366" s="218">
        <f>ROUND(I366*H366,2)</f>
        <v>0</v>
      </c>
      <c r="BL366" s="19" t="s">
        <v>254</v>
      </c>
      <c r="BM366" s="217" t="s">
        <v>533</v>
      </c>
    </row>
    <row r="367" spans="1:47" s="2" customFormat="1" ht="12">
      <c r="A367" s="40"/>
      <c r="B367" s="41"/>
      <c r="C367" s="42"/>
      <c r="D367" s="219" t="s">
        <v>144</v>
      </c>
      <c r="E367" s="42"/>
      <c r="F367" s="220" t="s">
        <v>534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144</v>
      </c>
      <c r="AU367" s="19" t="s">
        <v>142</v>
      </c>
    </row>
    <row r="368" spans="1:47" s="2" customFormat="1" ht="12">
      <c r="A368" s="40"/>
      <c r="B368" s="41"/>
      <c r="C368" s="42"/>
      <c r="D368" s="224" t="s">
        <v>146</v>
      </c>
      <c r="E368" s="42"/>
      <c r="F368" s="225" t="s">
        <v>535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146</v>
      </c>
      <c r="AU368" s="19" t="s">
        <v>142</v>
      </c>
    </row>
    <row r="369" spans="1:65" s="2" customFormat="1" ht="24.15" customHeight="1">
      <c r="A369" s="40"/>
      <c r="B369" s="41"/>
      <c r="C369" s="258" t="s">
        <v>536</v>
      </c>
      <c r="D369" s="258" t="s">
        <v>282</v>
      </c>
      <c r="E369" s="259" t="s">
        <v>537</v>
      </c>
      <c r="F369" s="260" t="s">
        <v>538</v>
      </c>
      <c r="G369" s="261" t="s">
        <v>139</v>
      </c>
      <c r="H369" s="262">
        <v>1</v>
      </c>
      <c r="I369" s="263"/>
      <c r="J369" s="264">
        <f>ROUND(I369*H369,2)</f>
        <v>0</v>
      </c>
      <c r="K369" s="260" t="s">
        <v>140</v>
      </c>
      <c r="L369" s="265"/>
      <c r="M369" s="266" t="s">
        <v>19</v>
      </c>
      <c r="N369" s="267" t="s">
        <v>44</v>
      </c>
      <c r="O369" s="86"/>
      <c r="P369" s="215">
        <f>O369*H369</f>
        <v>0</v>
      </c>
      <c r="Q369" s="215">
        <v>0.0175</v>
      </c>
      <c r="R369" s="215">
        <f>Q369*H369</f>
        <v>0.0175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368</v>
      </c>
      <c r="AT369" s="217" t="s">
        <v>282</v>
      </c>
      <c r="AU369" s="217" t="s">
        <v>142</v>
      </c>
      <c r="AY369" s="19" t="s">
        <v>133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142</v>
      </c>
      <c r="BK369" s="218">
        <f>ROUND(I369*H369,2)</f>
        <v>0</v>
      </c>
      <c r="BL369" s="19" t="s">
        <v>254</v>
      </c>
      <c r="BM369" s="217" t="s">
        <v>539</v>
      </c>
    </row>
    <row r="370" spans="1:47" s="2" customFormat="1" ht="12">
      <c r="A370" s="40"/>
      <c r="B370" s="41"/>
      <c r="C370" s="42"/>
      <c r="D370" s="219" t="s">
        <v>144</v>
      </c>
      <c r="E370" s="42"/>
      <c r="F370" s="220" t="s">
        <v>538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144</v>
      </c>
      <c r="AU370" s="19" t="s">
        <v>142</v>
      </c>
    </row>
    <row r="371" spans="1:65" s="2" customFormat="1" ht="24.15" customHeight="1">
      <c r="A371" s="40"/>
      <c r="B371" s="41"/>
      <c r="C371" s="206" t="s">
        <v>540</v>
      </c>
      <c r="D371" s="206" t="s">
        <v>136</v>
      </c>
      <c r="E371" s="207" t="s">
        <v>541</v>
      </c>
      <c r="F371" s="208" t="s">
        <v>542</v>
      </c>
      <c r="G371" s="209" t="s">
        <v>139</v>
      </c>
      <c r="H371" s="210">
        <v>2</v>
      </c>
      <c r="I371" s="211"/>
      <c r="J371" s="212">
        <f>ROUND(I371*H371,2)</f>
        <v>0</v>
      </c>
      <c r="K371" s="208" t="s">
        <v>140</v>
      </c>
      <c r="L371" s="46"/>
      <c r="M371" s="213" t="s">
        <v>19</v>
      </c>
      <c r="N371" s="214" t="s">
        <v>44</v>
      </c>
      <c r="O371" s="86"/>
      <c r="P371" s="215">
        <f>O371*H371</f>
        <v>0</v>
      </c>
      <c r="Q371" s="215">
        <v>0</v>
      </c>
      <c r="R371" s="215">
        <f>Q371*H371</f>
        <v>0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254</v>
      </c>
      <c r="AT371" s="217" t="s">
        <v>136</v>
      </c>
      <c r="AU371" s="217" t="s">
        <v>142</v>
      </c>
      <c r="AY371" s="19" t="s">
        <v>133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142</v>
      </c>
      <c r="BK371" s="218">
        <f>ROUND(I371*H371,2)</f>
        <v>0</v>
      </c>
      <c r="BL371" s="19" t="s">
        <v>254</v>
      </c>
      <c r="BM371" s="217" t="s">
        <v>543</v>
      </c>
    </row>
    <row r="372" spans="1:47" s="2" customFormat="1" ht="12">
      <c r="A372" s="40"/>
      <c r="B372" s="41"/>
      <c r="C372" s="42"/>
      <c r="D372" s="219" t="s">
        <v>144</v>
      </c>
      <c r="E372" s="42"/>
      <c r="F372" s="220" t="s">
        <v>544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144</v>
      </c>
      <c r="AU372" s="19" t="s">
        <v>142</v>
      </c>
    </row>
    <row r="373" spans="1:47" s="2" customFormat="1" ht="12">
      <c r="A373" s="40"/>
      <c r="B373" s="41"/>
      <c r="C373" s="42"/>
      <c r="D373" s="224" t="s">
        <v>146</v>
      </c>
      <c r="E373" s="42"/>
      <c r="F373" s="225" t="s">
        <v>545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146</v>
      </c>
      <c r="AU373" s="19" t="s">
        <v>142</v>
      </c>
    </row>
    <row r="374" spans="1:65" s="2" customFormat="1" ht="24.15" customHeight="1">
      <c r="A374" s="40"/>
      <c r="B374" s="41"/>
      <c r="C374" s="258" t="s">
        <v>546</v>
      </c>
      <c r="D374" s="258" t="s">
        <v>282</v>
      </c>
      <c r="E374" s="259" t="s">
        <v>547</v>
      </c>
      <c r="F374" s="260" t="s">
        <v>548</v>
      </c>
      <c r="G374" s="261" t="s">
        <v>139</v>
      </c>
      <c r="H374" s="262">
        <v>2</v>
      </c>
      <c r="I374" s="263"/>
      <c r="J374" s="264">
        <f>ROUND(I374*H374,2)</f>
        <v>0</v>
      </c>
      <c r="K374" s="260" t="s">
        <v>140</v>
      </c>
      <c r="L374" s="265"/>
      <c r="M374" s="266" t="s">
        <v>19</v>
      </c>
      <c r="N374" s="267" t="s">
        <v>44</v>
      </c>
      <c r="O374" s="86"/>
      <c r="P374" s="215">
        <f>O374*H374</f>
        <v>0</v>
      </c>
      <c r="Q374" s="215">
        <v>0.0225</v>
      </c>
      <c r="R374" s="215">
        <f>Q374*H374</f>
        <v>0.045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368</v>
      </c>
      <c r="AT374" s="217" t="s">
        <v>282</v>
      </c>
      <c r="AU374" s="217" t="s">
        <v>142</v>
      </c>
      <c r="AY374" s="19" t="s">
        <v>133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142</v>
      </c>
      <c r="BK374" s="218">
        <f>ROUND(I374*H374,2)</f>
        <v>0</v>
      </c>
      <c r="BL374" s="19" t="s">
        <v>254</v>
      </c>
      <c r="BM374" s="217" t="s">
        <v>549</v>
      </c>
    </row>
    <row r="375" spans="1:47" s="2" customFormat="1" ht="12">
      <c r="A375" s="40"/>
      <c r="B375" s="41"/>
      <c r="C375" s="42"/>
      <c r="D375" s="219" t="s">
        <v>144</v>
      </c>
      <c r="E375" s="42"/>
      <c r="F375" s="220" t="s">
        <v>548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144</v>
      </c>
      <c r="AU375" s="19" t="s">
        <v>142</v>
      </c>
    </row>
    <row r="376" spans="1:65" s="2" customFormat="1" ht="24.15" customHeight="1">
      <c r="A376" s="40"/>
      <c r="B376" s="41"/>
      <c r="C376" s="206" t="s">
        <v>550</v>
      </c>
      <c r="D376" s="206" t="s">
        <v>136</v>
      </c>
      <c r="E376" s="207" t="s">
        <v>551</v>
      </c>
      <c r="F376" s="208" t="s">
        <v>552</v>
      </c>
      <c r="G376" s="209" t="s">
        <v>139</v>
      </c>
      <c r="H376" s="210">
        <v>2</v>
      </c>
      <c r="I376" s="211"/>
      <c r="J376" s="212">
        <f>ROUND(I376*H376,2)</f>
        <v>0</v>
      </c>
      <c r="K376" s="208" t="s">
        <v>140</v>
      </c>
      <c r="L376" s="46"/>
      <c r="M376" s="213" t="s">
        <v>19</v>
      </c>
      <c r="N376" s="214" t="s">
        <v>44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254</v>
      </c>
      <c r="AT376" s="217" t="s">
        <v>136</v>
      </c>
      <c r="AU376" s="217" t="s">
        <v>142</v>
      </c>
      <c r="AY376" s="19" t="s">
        <v>133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142</v>
      </c>
      <c r="BK376" s="218">
        <f>ROUND(I376*H376,2)</f>
        <v>0</v>
      </c>
      <c r="BL376" s="19" t="s">
        <v>254</v>
      </c>
      <c r="BM376" s="217" t="s">
        <v>553</v>
      </c>
    </row>
    <row r="377" spans="1:47" s="2" customFormat="1" ht="12">
      <c r="A377" s="40"/>
      <c r="B377" s="41"/>
      <c r="C377" s="42"/>
      <c r="D377" s="219" t="s">
        <v>144</v>
      </c>
      <c r="E377" s="42"/>
      <c r="F377" s="220" t="s">
        <v>554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144</v>
      </c>
      <c r="AU377" s="19" t="s">
        <v>142</v>
      </c>
    </row>
    <row r="378" spans="1:47" s="2" customFormat="1" ht="12">
      <c r="A378" s="40"/>
      <c r="B378" s="41"/>
      <c r="C378" s="42"/>
      <c r="D378" s="224" t="s">
        <v>146</v>
      </c>
      <c r="E378" s="42"/>
      <c r="F378" s="225" t="s">
        <v>555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146</v>
      </c>
      <c r="AU378" s="19" t="s">
        <v>142</v>
      </c>
    </row>
    <row r="379" spans="1:65" s="2" customFormat="1" ht="33" customHeight="1">
      <c r="A379" s="40"/>
      <c r="B379" s="41"/>
      <c r="C379" s="258" t="s">
        <v>556</v>
      </c>
      <c r="D379" s="258" t="s">
        <v>282</v>
      </c>
      <c r="E379" s="259" t="s">
        <v>557</v>
      </c>
      <c r="F379" s="260" t="s">
        <v>558</v>
      </c>
      <c r="G379" s="261" t="s">
        <v>139</v>
      </c>
      <c r="H379" s="262">
        <v>2</v>
      </c>
      <c r="I379" s="263"/>
      <c r="J379" s="264">
        <f>ROUND(I379*H379,2)</f>
        <v>0</v>
      </c>
      <c r="K379" s="260" t="s">
        <v>140</v>
      </c>
      <c r="L379" s="265"/>
      <c r="M379" s="266" t="s">
        <v>19</v>
      </c>
      <c r="N379" s="267" t="s">
        <v>44</v>
      </c>
      <c r="O379" s="86"/>
      <c r="P379" s="215">
        <f>O379*H379</f>
        <v>0</v>
      </c>
      <c r="Q379" s="215">
        <v>0.0225</v>
      </c>
      <c r="R379" s="215">
        <f>Q379*H379</f>
        <v>0.045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368</v>
      </c>
      <c r="AT379" s="217" t="s">
        <v>282</v>
      </c>
      <c r="AU379" s="217" t="s">
        <v>142</v>
      </c>
      <c r="AY379" s="19" t="s">
        <v>133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142</v>
      </c>
      <c r="BK379" s="218">
        <f>ROUND(I379*H379,2)</f>
        <v>0</v>
      </c>
      <c r="BL379" s="19" t="s">
        <v>254</v>
      </c>
      <c r="BM379" s="217" t="s">
        <v>559</v>
      </c>
    </row>
    <row r="380" spans="1:47" s="2" customFormat="1" ht="12">
      <c r="A380" s="40"/>
      <c r="B380" s="41"/>
      <c r="C380" s="42"/>
      <c r="D380" s="219" t="s">
        <v>144</v>
      </c>
      <c r="E380" s="42"/>
      <c r="F380" s="220" t="s">
        <v>558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144</v>
      </c>
      <c r="AU380" s="19" t="s">
        <v>142</v>
      </c>
    </row>
    <row r="381" spans="1:65" s="2" customFormat="1" ht="16.5" customHeight="1">
      <c r="A381" s="40"/>
      <c r="B381" s="41"/>
      <c r="C381" s="206" t="s">
        <v>560</v>
      </c>
      <c r="D381" s="206" t="s">
        <v>136</v>
      </c>
      <c r="E381" s="207" t="s">
        <v>561</v>
      </c>
      <c r="F381" s="208" t="s">
        <v>562</v>
      </c>
      <c r="G381" s="209" t="s">
        <v>139</v>
      </c>
      <c r="H381" s="210">
        <v>1</v>
      </c>
      <c r="I381" s="211"/>
      <c r="J381" s="212">
        <f>ROUND(I381*H381,2)</f>
        <v>0</v>
      </c>
      <c r="K381" s="208" t="s">
        <v>140</v>
      </c>
      <c r="L381" s="46"/>
      <c r="M381" s="213" t="s">
        <v>19</v>
      </c>
      <c r="N381" s="214" t="s">
        <v>44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254</v>
      </c>
      <c r="AT381" s="217" t="s">
        <v>136</v>
      </c>
      <c r="AU381" s="217" t="s">
        <v>142</v>
      </c>
      <c r="AY381" s="19" t="s">
        <v>133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142</v>
      </c>
      <c r="BK381" s="218">
        <f>ROUND(I381*H381,2)</f>
        <v>0</v>
      </c>
      <c r="BL381" s="19" t="s">
        <v>254</v>
      </c>
      <c r="BM381" s="217" t="s">
        <v>563</v>
      </c>
    </row>
    <row r="382" spans="1:47" s="2" customFormat="1" ht="12">
      <c r="A382" s="40"/>
      <c r="B382" s="41"/>
      <c r="C382" s="42"/>
      <c r="D382" s="219" t="s">
        <v>144</v>
      </c>
      <c r="E382" s="42"/>
      <c r="F382" s="220" t="s">
        <v>564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144</v>
      </c>
      <c r="AU382" s="19" t="s">
        <v>142</v>
      </c>
    </row>
    <row r="383" spans="1:47" s="2" customFormat="1" ht="12">
      <c r="A383" s="40"/>
      <c r="B383" s="41"/>
      <c r="C383" s="42"/>
      <c r="D383" s="224" t="s">
        <v>146</v>
      </c>
      <c r="E383" s="42"/>
      <c r="F383" s="225" t="s">
        <v>565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146</v>
      </c>
      <c r="AU383" s="19" t="s">
        <v>142</v>
      </c>
    </row>
    <row r="384" spans="1:65" s="2" customFormat="1" ht="16.5" customHeight="1">
      <c r="A384" s="40"/>
      <c r="B384" s="41"/>
      <c r="C384" s="258" t="s">
        <v>566</v>
      </c>
      <c r="D384" s="258" t="s">
        <v>282</v>
      </c>
      <c r="E384" s="259" t="s">
        <v>567</v>
      </c>
      <c r="F384" s="260" t="s">
        <v>568</v>
      </c>
      <c r="G384" s="261" t="s">
        <v>139</v>
      </c>
      <c r="H384" s="262">
        <v>1</v>
      </c>
      <c r="I384" s="263"/>
      <c r="J384" s="264">
        <f>ROUND(I384*H384,2)</f>
        <v>0</v>
      </c>
      <c r="K384" s="260" t="s">
        <v>513</v>
      </c>
      <c r="L384" s="265"/>
      <c r="M384" s="266" t="s">
        <v>19</v>
      </c>
      <c r="N384" s="267" t="s">
        <v>44</v>
      </c>
      <c r="O384" s="86"/>
      <c r="P384" s="215">
        <f>O384*H384</f>
        <v>0</v>
      </c>
      <c r="Q384" s="215">
        <v>0.0026</v>
      </c>
      <c r="R384" s="215">
        <f>Q384*H384</f>
        <v>0.0026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368</v>
      </c>
      <c r="AT384" s="217" t="s">
        <v>282</v>
      </c>
      <c r="AU384" s="217" t="s">
        <v>142</v>
      </c>
      <c r="AY384" s="19" t="s">
        <v>133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142</v>
      </c>
      <c r="BK384" s="218">
        <f>ROUND(I384*H384,2)</f>
        <v>0</v>
      </c>
      <c r="BL384" s="19" t="s">
        <v>254</v>
      </c>
      <c r="BM384" s="217" t="s">
        <v>569</v>
      </c>
    </row>
    <row r="385" spans="1:47" s="2" customFormat="1" ht="12">
      <c r="A385" s="40"/>
      <c r="B385" s="41"/>
      <c r="C385" s="42"/>
      <c r="D385" s="219" t="s">
        <v>144</v>
      </c>
      <c r="E385" s="42"/>
      <c r="F385" s="220" t="s">
        <v>568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144</v>
      </c>
      <c r="AU385" s="19" t="s">
        <v>142</v>
      </c>
    </row>
    <row r="386" spans="1:65" s="2" customFormat="1" ht="16.5" customHeight="1">
      <c r="A386" s="40"/>
      <c r="B386" s="41"/>
      <c r="C386" s="206" t="s">
        <v>570</v>
      </c>
      <c r="D386" s="206" t="s">
        <v>136</v>
      </c>
      <c r="E386" s="207" t="s">
        <v>571</v>
      </c>
      <c r="F386" s="208" t="s">
        <v>572</v>
      </c>
      <c r="G386" s="209" t="s">
        <v>139</v>
      </c>
      <c r="H386" s="210">
        <v>2</v>
      </c>
      <c r="I386" s="211"/>
      <c r="J386" s="212">
        <f>ROUND(I386*H386,2)</f>
        <v>0</v>
      </c>
      <c r="K386" s="208" t="s">
        <v>140</v>
      </c>
      <c r="L386" s="46"/>
      <c r="M386" s="213" t="s">
        <v>19</v>
      </c>
      <c r="N386" s="214" t="s">
        <v>44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254</v>
      </c>
      <c r="AT386" s="217" t="s">
        <v>136</v>
      </c>
      <c r="AU386" s="217" t="s">
        <v>142</v>
      </c>
      <c r="AY386" s="19" t="s">
        <v>133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142</v>
      </c>
      <c r="BK386" s="218">
        <f>ROUND(I386*H386,2)</f>
        <v>0</v>
      </c>
      <c r="BL386" s="19" t="s">
        <v>254</v>
      </c>
      <c r="BM386" s="217" t="s">
        <v>573</v>
      </c>
    </row>
    <row r="387" spans="1:47" s="2" customFormat="1" ht="12">
      <c r="A387" s="40"/>
      <c r="B387" s="41"/>
      <c r="C387" s="42"/>
      <c r="D387" s="219" t="s">
        <v>144</v>
      </c>
      <c r="E387" s="42"/>
      <c r="F387" s="220" t="s">
        <v>574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144</v>
      </c>
      <c r="AU387" s="19" t="s">
        <v>142</v>
      </c>
    </row>
    <row r="388" spans="1:47" s="2" customFormat="1" ht="12">
      <c r="A388" s="40"/>
      <c r="B388" s="41"/>
      <c r="C388" s="42"/>
      <c r="D388" s="224" t="s">
        <v>146</v>
      </c>
      <c r="E388" s="42"/>
      <c r="F388" s="225" t="s">
        <v>575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146</v>
      </c>
      <c r="AU388" s="19" t="s">
        <v>142</v>
      </c>
    </row>
    <row r="389" spans="1:65" s="2" customFormat="1" ht="24.15" customHeight="1">
      <c r="A389" s="40"/>
      <c r="B389" s="41"/>
      <c r="C389" s="258" t="s">
        <v>576</v>
      </c>
      <c r="D389" s="258" t="s">
        <v>282</v>
      </c>
      <c r="E389" s="259" t="s">
        <v>577</v>
      </c>
      <c r="F389" s="260" t="s">
        <v>578</v>
      </c>
      <c r="G389" s="261" t="s">
        <v>139</v>
      </c>
      <c r="H389" s="262">
        <v>2</v>
      </c>
      <c r="I389" s="263"/>
      <c r="J389" s="264">
        <f>ROUND(I389*H389,2)</f>
        <v>0</v>
      </c>
      <c r="K389" s="260" t="s">
        <v>140</v>
      </c>
      <c r="L389" s="265"/>
      <c r="M389" s="266" t="s">
        <v>19</v>
      </c>
      <c r="N389" s="267" t="s">
        <v>44</v>
      </c>
      <c r="O389" s="86"/>
      <c r="P389" s="215">
        <f>O389*H389</f>
        <v>0</v>
      </c>
      <c r="Q389" s="215">
        <v>0.00015</v>
      </c>
      <c r="R389" s="215">
        <f>Q389*H389</f>
        <v>0.0003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368</v>
      </c>
      <c r="AT389" s="217" t="s">
        <v>282</v>
      </c>
      <c r="AU389" s="217" t="s">
        <v>142</v>
      </c>
      <c r="AY389" s="19" t="s">
        <v>133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142</v>
      </c>
      <c r="BK389" s="218">
        <f>ROUND(I389*H389,2)</f>
        <v>0</v>
      </c>
      <c r="BL389" s="19" t="s">
        <v>254</v>
      </c>
      <c r="BM389" s="217" t="s">
        <v>579</v>
      </c>
    </row>
    <row r="390" spans="1:47" s="2" customFormat="1" ht="12">
      <c r="A390" s="40"/>
      <c r="B390" s="41"/>
      <c r="C390" s="42"/>
      <c r="D390" s="219" t="s">
        <v>144</v>
      </c>
      <c r="E390" s="42"/>
      <c r="F390" s="220" t="s">
        <v>578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144</v>
      </c>
      <c r="AU390" s="19" t="s">
        <v>142</v>
      </c>
    </row>
    <row r="391" spans="1:65" s="2" customFormat="1" ht="21.75" customHeight="1">
      <c r="A391" s="40"/>
      <c r="B391" s="41"/>
      <c r="C391" s="206" t="s">
        <v>580</v>
      </c>
      <c r="D391" s="206" t="s">
        <v>136</v>
      </c>
      <c r="E391" s="207" t="s">
        <v>581</v>
      </c>
      <c r="F391" s="208" t="s">
        <v>582</v>
      </c>
      <c r="G391" s="209" t="s">
        <v>139</v>
      </c>
      <c r="H391" s="210">
        <v>2</v>
      </c>
      <c r="I391" s="211"/>
      <c r="J391" s="212">
        <f>ROUND(I391*H391,2)</f>
        <v>0</v>
      </c>
      <c r="K391" s="208" t="s">
        <v>140</v>
      </c>
      <c r="L391" s="46"/>
      <c r="M391" s="213" t="s">
        <v>19</v>
      </c>
      <c r="N391" s="214" t="s">
        <v>44</v>
      </c>
      <c r="O391" s="86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254</v>
      </c>
      <c r="AT391" s="217" t="s">
        <v>136</v>
      </c>
      <c r="AU391" s="217" t="s">
        <v>142</v>
      </c>
      <c r="AY391" s="19" t="s">
        <v>133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142</v>
      </c>
      <c r="BK391" s="218">
        <f>ROUND(I391*H391,2)</f>
        <v>0</v>
      </c>
      <c r="BL391" s="19" t="s">
        <v>254</v>
      </c>
      <c r="BM391" s="217" t="s">
        <v>583</v>
      </c>
    </row>
    <row r="392" spans="1:47" s="2" customFormat="1" ht="12">
      <c r="A392" s="40"/>
      <c r="B392" s="41"/>
      <c r="C392" s="42"/>
      <c r="D392" s="219" t="s">
        <v>144</v>
      </c>
      <c r="E392" s="42"/>
      <c r="F392" s="220" t="s">
        <v>584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144</v>
      </c>
      <c r="AU392" s="19" t="s">
        <v>142</v>
      </c>
    </row>
    <row r="393" spans="1:47" s="2" customFormat="1" ht="12">
      <c r="A393" s="40"/>
      <c r="B393" s="41"/>
      <c r="C393" s="42"/>
      <c r="D393" s="224" t="s">
        <v>146</v>
      </c>
      <c r="E393" s="42"/>
      <c r="F393" s="225" t="s">
        <v>585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146</v>
      </c>
      <c r="AU393" s="19" t="s">
        <v>142</v>
      </c>
    </row>
    <row r="394" spans="1:65" s="2" customFormat="1" ht="16.5" customHeight="1">
      <c r="A394" s="40"/>
      <c r="B394" s="41"/>
      <c r="C394" s="258" t="s">
        <v>586</v>
      </c>
      <c r="D394" s="258" t="s">
        <v>282</v>
      </c>
      <c r="E394" s="259" t="s">
        <v>587</v>
      </c>
      <c r="F394" s="260" t="s">
        <v>588</v>
      </c>
      <c r="G394" s="261" t="s">
        <v>139</v>
      </c>
      <c r="H394" s="262">
        <v>2</v>
      </c>
      <c r="I394" s="263"/>
      <c r="J394" s="264">
        <f>ROUND(I394*H394,2)</f>
        <v>0</v>
      </c>
      <c r="K394" s="260" t="s">
        <v>140</v>
      </c>
      <c r="L394" s="265"/>
      <c r="M394" s="266" t="s">
        <v>19</v>
      </c>
      <c r="N394" s="267" t="s">
        <v>44</v>
      </c>
      <c r="O394" s="86"/>
      <c r="P394" s="215">
        <f>O394*H394</f>
        <v>0</v>
      </c>
      <c r="Q394" s="215">
        <v>0.0022</v>
      </c>
      <c r="R394" s="215">
        <f>Q394*H394</f>
        <v>0.0044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368</v>
      </c>
      <c r="AT394" s="217" t="s">
        <v>282</v>
      </c>
      <c r="AU394" s="217" t="s">
        <v>142</v>
      </c>
      <c r="AY394" s="19" t="s">
        <v>133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142</v>
      </c>
      <c r="BK394" s="218">
        <f>ROUND(I394*H394,2)</f>
        <v>0</v>
      </c>
      <c r="BL394" s="19" t="s">
        <v>254</v>
      </c>
      <c r="BM394" s="217" t="s">
        <v>589</v>
      </c>
    </row>
    <row r="395" spans="1:47" s="2" customFormat="1" ht="12">
      <c r="A395" s="40"/>
      <c r="B395" s="41"/>
      <c r="C395" s="42"/>
      <c r="D395" s="219" t="s">
        <v>144</v>
      </c>
      <c r="E395" s="42"/>
      <c r="F395" s="220" t="s">
        <v>588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144</v>
      </c>
      <c r="AU395" s="19" t="s">
        <v>142</v>
      </c>
    </row>
    <row r="396" spans="1:65" s="2" customFormat="1" ht="24.15" customHeight="1">
      <c r="A396" s="40"/>
      <c r="B396" s="41"/>
      <c r="C396" s="206" t="s">
        <v>590</v>
      </c>
      <c r="D396" s="206" t="s">
        <v>136</v>
      </c>
      <c r="E396" s="207" t="s">
        <v>591</v>
      </c>
      <c r="F396" s="208" t="s">
        <v>592</v>
      </c>
      <c r="G396" s="209" t="s">
        <v>139</v>
      </c>
      <c r="H396" s="210">
        <v>3</v>
      </c>
      <c r="I396" s="211"/>
      <c r="J396" s="212">
        <f>ROUND(I396*H396,2)</f>
        <v>0</v>
      </c>
      <c r="K396" s="208" t="s">
        <v>140</v>
      </c>
      <c r="L396" s="46"/>
      <c r="M396" s="213" t="s">
        <v>19</v>
      </c>
      <c r="N396" s="214" t="s">
        <v>44</v>
      </c>
      <c r="O396" s="86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254</v>
      </c>
      <c r="AT396" s="217" t="s">
        <v>136</v>
      </c>
      <c r="AU396" s="217" t="s">
        <v>142</v>
      </c>
      <c r="AY396" s="19" t="s">
        <v>133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142</v>
      </c>
      <c r="BK396" s="218">
        <f>ROUND(I396*H396,2)</f>
        <v>0</v>
      </c>
      <c r="BL396" s="19" t="s">
        <v>254</v>
      </c>
      <c r="BM396" s="217" t="s">
        <v>593</v>
      </c>
    </row>
    <row r="397" spans="1:47" s="2" customFormat="1" ht="12">
      <c r="A397" s="40"/>
      <c r="B397" s="41"/>
      <c r="C397" s="42"/>
      <c r="D397" s="219" t="s">
        <v>144</v>
      </c>
      <c r="E397" s="42"/>
      <c r="F397" s="220" t="s">
        <v>594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144</v>
      </c>
      <c r="AU397" s="19" t="s">
        <v>142</v>
      </c>
    </row>
    <row r="398" spans="1:47" s="2" customFormat="1" ht="12">
      <c r="A398" s="40"/>
      <c r="B398" s="41"/>
      <c r="C398" s="42"/>
      <c r="D398" s="224" t="s">
        <v>146</v>
      </c>
      <c r="E398" s="42"/>
      <c r="F398" s="225" t="s">
        <v>595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146</v>
      </c>
      <c r="AU398" s="19" t="s">
        <v>142</v>
      </c>
    </row>
    <row r="399" spans="1:65" s="2" customFormat="1" ht="16.5" customHeight="1">
      <c r="A399" s="40"/>
      <c r="B399" s="41"/>
      <c r="C399" s="258" t="s">
        <v>596</v>
      </c>
      <c r="D399" s="258" t="s">
        <v>282</v>
      </c>
      <c r="E399" s="259" t="s">
        <v>597</v>
      </c>
      <c r="F399" s="260" t="s">
        <v>598</v>
      </c>
      <c r="G399" s="261" t="s">
        <v>139</v>
      </c>
      <c r="H399" s="262">
        <v>3</v>
      </c>
      <c r="I399" s="263"/>
      <c r="J399" s="264">
        <f>ROUND(I399*H399,2)</f>
        <v>0</v>
      </c>
      <c r="K399" s="260" t="s">
        <v>140</v>
      </c>
      <c r="L399" s="265"/>
      <c r="M399" s="266" t="s">
        <v>19</v>
      </c>
      <c r="N399" s="267" t="s">
        <v>44</v>
      </c>
      <c r="O399" s="86"/>
      <c r="P399" s="215">
        <f>O399*H399</f>
        <v>0</v>
      </c>
      <c r="Q399" s="215">
        <v>0.0022</v>
      </c>
      <c r="R399" s="215">
        <f>Q399*H399</f>
        <v>0.0066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368</v>
      </c>
      <c r="AT399" s="217" t="s">
        <v>282</v>
      </c>
      <c r="AU399" s="217" t="s">
        <v>142</v>
      </c>
      <c r="AY399" s="19" t="s">
        <v>133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142</v>
      </c>
      <c r="BK399" s="218">
        <f>ROUND(I399*H399,2)</f>
        <v>0</v>
      </c>
      <c r="BL399" s="19" t="s">
        <v>254</v>
      </c>
      <c r="BM399" s="217" t="s">
        <v>599</v>
      </c>
    </row>
    <row r="400" spans="1:47" s="2" customFormat="1" ht="12">
      <c r="A400" s="40"/>
      <c r="B400" s="41"/>
      <c r="C400" s="42"/>
      <c r="D400" s="219" t="s">
        <v>144</v>
      </c>
      <c r="E400" s="42"/>
      <c r="F400" s="220" t="s">
        <v>598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144</v>
      </c>
      <c r="AU400" s="19" t="s">
        <v>142</v>
      </c>
    </row>
    <row r="401" spans="1:65" s="2" customFormat="1" ht="24.15" customHeight="1">
      <c r="A401" s="40"/>
      <c r="B401" s="41"/>
      <c r="C401" s="258" t="s">
        <v>600</v>
      </c>
      <c r="D401" s="258" t="s">
        <v>282</v>
      </c>
      <c r="E401" s="259" t="s">
        <v>601</v>
      </c>
      <c r="F401" s="260" t="s">
        <v>602</v>
      </c>
      <c r="G401" s="261" t="s">
        <v>139</v>
      </c>
      <c r="H401" s="262">
        <v>3</v>
      </c>
      <c r="I401" s="263"/>
      <c r="J401" s="264">
        <f>ROUND(I401*H401,2)</f>
        <v>0</v>
      </c>
      <c r="K401" s="260" t="s">
        <v>140</v>
      </c>
      <c r="L401" s="265"/>
      <c r="M401" s="266" t="s">
        <v>19</v>
      </c>
      <c r="N401" s="267" t="s">
        <v>44</v>
      </c>
      <c r="O401" s="86"/>
      <c r="P401" s="215">
        <f>O401*H401</f>
        <v>0</v>
      </c>
      <c r="Q401" s="215">
        <v>0.00015</v>
      </c>
      <c r="R401" s="215">
        <f>Q401*H401</f>
        <v>0.00045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368</v>
      </c>
      <c r="AT401" s="217" t="s">
        <v>282</v>
      </c>
      <c r="AU401" s="217" t="s">
        <v>142</v>
      </c>
      <c r="AY401" s="19" t="s">
        <v>133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142</v>
      </c>
      <c r="BK401" s="218">
        <f>ROUND(I401*H401,2)</f>
        <v>0</v>
      </c>
      <c r="BL401" s="19" t="s">
        <v>254</v>
      </c>
      <c r="BM401" s="217" t="s">
        <v>603</v>
      </c>
    </row>
    <row r="402" spans="1:47" s="2" customFormat="1" ht="12">
      <c r="A402" s="40"/>
      <c r="B402" s="41"/>
      <c r="C402" s="42"/>
      <c r="D402" s="219" t="s">
        <v>144</v>
      </c>
      <c r="E402" s="42"/>
      <c r="F402" s="220" t="s">
        <v>602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144</v>
      </c>
      <c r="AU402" s="19" t="s">
        <v>142</v>
      </c>
    </row>
    <row r="403" spans="1:65" s="2" customFormat="1" ht="24.15" customHeight="1">
      <c r="A403" s="40"/>
      <c r="B403" s="41"/>
      <c r="C403" s="258" t="s">
        <v>604</v>
      </c>
      <c r="D403" s="258" t="s">
        <v>282</v>
      </c>
      <c r="E403" s="259" t="s">
        <v>605</v>
      </c>
      <c r="F403" s="260" t="s">
        <v>606</v>
      </c>
      <c r="G403" s="261" t="s">
        <v>139</v>
      </c>
      <c r="H403" s="262">
        <v>3</v>
      </c>
      <c r="I403" s="263"/>
      <c r="J403" s="264">
        <f>ROUND(I403*H403,2)</f>
        <v>0</v>
      </c>
      <c r="K403" s="260" t="s">
        <v>140</v>
      </c>
      <c r="L403" s="265"/>
      <c r="M403" s="266" t="s">
        <v>19</v>
      </c>
      <c r="N403" s="267" t="s">
        <v>44</v>
      </c>
      <c r="O403" s="86"/>
      <c r="P403" s="215">
        <f>O403*H403</f>
        <v>0</v>
      </c>
      <c r="Q403" s="215">
        <v>0.00015</v>
      </c>
      <c r="R403" s="215">
        <f>Q403*H403</f>
        <v>0.00045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368</v>
      </c>
      <c r="AT403" s="217" t="s">
        <v>282</v>
      </c>
      <c r="AU403" s="217" t="s">
        <v>142</v>
      </c>
      <c r="AY403" s="19" t="s">
        <v>133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142</v>
      </c>
      <c r="BK403" s="218">
        <f>ROUND(I403*H403,2)</f>
        <v>0</v>
      </c>
      <c r="BL403" s="19" t="s">
        <v>254</v>
      </c>
      <c r="BM403" s="217" t="s">
        <v>607</v>
      </c>
    </row>
    <row r="404" spans="1:47" s="2" customFormat="1" ht="12">
      <c r="A404" s="40"/>
      <c r="B404" s="41"/>
      <c r="C404" s="42"/>
      <c r="D404" s="219" t="s">
        <v>144</v>
      </c>
      <c r="E404" s="42"/>
      <c r="F404" s="220" t="s">
        <v>606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144</v>
      </c>
      <c r="AU404" s="19" t="s">
        <v>142</v>
      </c>
    </row>
    <row r="405" spans="1:65" s="2" customFormat="1" ht="24.15" customHeight="1">
      <c r="A405" s="40"/>
      <c r="B405" s="41"/>
      <c r="C405" s="206" t="s">
        <v>608</v>
      </c>
      <c r="D405" s="206" t="s">
        <v>136</v>
      </c>
      <c r="E405" s="207" t="s">
        <v>609</v>
      </c>
      <c r="F405" s="208" t="s">
        <v>610</v>
      </c>
      <c r="G405" s="209" t="s">
        <v>139</v>
      </c>
      <c r="H405" s="210">
        <v>7</v>
      </c>
      <c r="I405" s="211"/>
      <c r="J405" s="212">
        <f>ROUND(I405*H405,2)</f>
        <v>0</v>
      </c>
      <c r="K405" s="208" t="s">
        <v>140</v>
      </c>
      <c r="L405" s="46"/>
      <c r="M405" s="213" t="s">
        <v>19</v>
      </c>
      <c r="N405" s="214" t="s">
        <v>44</v>
      </c>
      <c r="O405" s="86"/>
      <c r="P405" s="215">
        <f>O405*H405</f>
        <v>0</v>
      </c>
      <c r="Q405" s="215">
        <v>0</v>
      </c>
      <c r="R405" s="215">
        <f>Q405*H405</f>
        <v>0</v>
      </c>
      <c r="S405" s="215">
        <v>0.024</v>
      </c>
      <c r="T405" s="216">
        <f>S405*H405</f>
        <v>0.168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254</v>
      </c>
      <c r="AT405" s="217" t="s">
        <v>136</v>
      </c>
      <c r="AU405" s="217" t="s">
        <v>142</v>
      </c>
      <c r="AY405" s="19" t="s">
        <v>133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142</v>
      </c>
      <c r="BK405" s="218">
        <f>ROUND(I405*H405,2)</f>
        <v>0</v>
      </c>
      <c r="BL405" s="19" t="s">
        <v>254</v>
      </c>
      <c r="BM405" s="217" t="s">
        <v>611</v>
      </c>
    </row>
    <row r="406" spans="1:47" s="2" customFormat="1" ht="12">
      <c r="A406" s="40"/>
      <c r="B406" s="41"/>
      <c r="C406" s="42"/>
      <c r="D406" s="219" t="s">
        <v>144</v>
      </c>
      <c r="E406" s="42"/>
      <c r="F406" s="220" t="s">
        <v>612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144</v>
      </c>
      <c r="AU406" s="19" t="s">
        <v>142</v>
      </c>
    </row>
    <row r="407" spans="1:47" s="2" customFormat="1" ht="12">
      <c r="A407" s="40"/>
      <c r="B407" s="41"/>
      <c r="C407" s="42"/>
      <c r="D407" s="224" t="s">
        <v>146</v>
      </c>
      <c r="E407" s="42"/>
      <c r="F407" s="225" t="s">
        <v>613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146</v>
      </c>
      <c r="AU407" s="19" t="s">
        <v>142</v>
      </c>
    </row>
    <row r="408" spans="1:65" s="2" customFormat="1" ht="24.15" customHeight="1">
      <c r="A408" s="40"/>
      <c r="B408" s="41"/>
      <c r="C408" s="206" t="s">
        <v>614</v>
      </c>
      <c r="D408" s="206" t="s">
        <v>136</v>
      </c>
      <c r="E408" s="207" t="s">
        <v>615</v>
      </c>
      <c r="F408" s="208" t="s">
        <v>616</v>
      </c>
      <c r="G408" s="209" t="s">
        <v>389</v>
      </c>
      <c r="H408" s="210">
        <v>0.122</v>
      </c>
      <c r="I408" s="211"/>
      <c r="J408" s="212">
        <f>ROUND(I408*H408,2)</f>
        <v>0</v>
      </c>
      <c r="K408" s="208" t="s">
        <v>140</v>
      </c>
      <c r="L408" s="46"/>
      <c r="M408" s="213" t="s">
        <v>19</v>
      </c>
      <c r="N408" s="214" t="s">
        <v>44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254</v>
      </c>
      <c r="AT408" s="217" t="s">
        <v>136</v>
      </c>
      <c r="AU408" s="217" t="s">
        <v>142</v>
      </c>
      <c r="AY408" s="19" t="s">
        <v>133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142</v>
      </c>
      <c r="BK408" s="218">
        <f>ROUND(I408*H408,2)</f>
        <v>0</v>
      </c>
      <c r="BL408" s="19" t="s">
        <v>254</v>
      </c>
      <c r="BM408" s="217" t="s">
        <v>617</v>
      </c>
    </row>
    <row r="409" spans="1:47" s="2" customFormat="1" ht="12">
      <c r="A409" s="40"/>
      <c r="B409" s="41"/>
      <c r="C409" s="42"/>
      <c r="D409" s="219" t="s">
        <v>144</v>
      </c>
      <c r="E409" s="42"/>
      <c r="F409" s="220" t="s">
        <v>618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144</v>
      </c>
      <c r="AU409" s="19" t="s">
        <v>142</v>
      </c>
    </row>
    <row r="410" spans="1:47" s="2" customFormat="1" ht="12">
      <c r="A410" s="40"/>
      <c r="B410" s="41"/>
      <c r="C410" s="42"/>
      <c r="D410" s="224" t="s">
        <v>146</v>
      </c>
      <c r="E410" s="42"/>
      <c r="F410" s="225" t="s">
        <v>619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146</v>
      </c>
      <c r="AU410" s="19" t="s">
        <v>142</v>
      </c>
    </row>
    <row r="411" spans="1:65" s="2" customFormat="1" ht="24.15" customHeight="1">
      <c r="A411" s="40"/>
      <c r="B411" s="41"/>
      <c r="C411" s="206" t="s">
        <v>620</v>
      </c>
      <c r="D411" s="206" t="s">
        <v>136</v>
      </c>
      <c r="E411" s="207" t="s">
        <v>621</v>
      </c>
      <c r="F411" s="208" t="s">
        <v>622</v>
      </c>
      <c r="G411" s="209" t="s">
        <v>389</v>
      </c>
      <c r="H411" s="210">
        <v>0.122</v>
      </c>
      <c r="I411" s="211"/>
      <c r="J411" s="212">
        <f>ROUND(I411*H411,2)</f>
        <v>0</v>
      </c>
      <c r="K411" s="208" t="s">
        <v>140</v>
      </c>
      <c r="L411" s="46"/>
      <c r="M411" s="213" t="s">
        <v>19</v>
      </c>
      <c r="N411" s="214" t="s">
        <v>44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254</v>
      </c>
      <c r="AT411" s="217" t="s">
        <v>136</v>
      </c>
      <c r="AU411" s="217" t="s">
        <v>142</v>
      </c>
      <c r="AY411" s="19" t="s">
        <v>133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142</v>
      </c>
      <c r="BK411" s="218">
        <f>ROUND(I411*H411,2)</f>
        <v>0</v>
      </c>
      <c r="BL411" s="19" t="s">
        <v>254</v>
      </c>
      <c r="BM411" s="217" t="s">
        <v>623</v>
      </c>
    </row>
    <row r="412" spans="1:47" s="2" customFormat="1" ht="12">
      <c r="A412" s="40"/>
      <c r="B412" s="41"/>
      <c r="C412" s="42"/>
      <c r="D412" s="219" t="s">
        <v>144</v>
      </c>
      <c r="E412" s="42"/>
      <c r="F412" s="220" t="s">
        <v>624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144</v>
      </c>
      <c r="AU412" s="19" t="s">
        <v>142</v>
      </c>
    </row>
    <row r="413" spans="1:47" s="2" customFormat="1" ht="12">
      <c r="A413" s="40"/>
      <c r="B413" s="41"/>
      <c r="C413" s="42"/>
      <c r="D413" s="224" t="s">
        <v>146</v>
      </c>
      <c r="E413" s="42"/>
      <c r="F413" s="225" t="s">
        <v>625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146</v>
      </c>
      <c r="AU413" s="19" t="s">
        <v>142</v>
      </c>
    </row>
    <row r="414" spans="1:63" s="12" customFormat="1" ht="22.8" customHeight="1">
      <c r="A414" s="12"/>
      <c r="B414" s="190"/>
      <c r="C414" s="191"/>
      <c r="D414" s="192" t="s">
        <v>71</v>
      </c>
      <c r="E414" s="204" t="s">
        <v>626</v>
      </c>
      <c r="F414" s="204" t="s">
        <v>627</v>
      </c>
      <c r="G414" s="191"/>
      <c r="H414" s="191"/>
      <c r="I414" s="194"/>
      <c r="J414" s="205">
        <f>BK414</f>
        <v>0</v>
      </c>
      <c r="K414" s="191"/>
      <c r="L414" s="196"/>
      <c r="M414" s="197"/>
      <c r="N414" s="198"/>
      <c r="O414" s="198"/>
      <c r="P414" s="199">
        <f>SUM(P415:P461)</f>
        <v>0</v>
      </c>
      <c r="Q414" s="198"/>
      <c r="R414" s="199">
        <f>SUM(R415:R461)</f>
        <v>1.2930094</v>
      </c>
      <c r="S414" s="198"/>
      <c r="T414" s="200">
        <f>SUM(T415:T461)</f>
        <v>1.7740160999999997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1" t="s">
        <v>142</v>
      </c>
      <c r="AT414" s="202" t="s">
        <v>71</v>
      </c>
      <c r="AU414" s="202" t="s">
        <v>80</v>
      </c>
      <c r="AY414" s="201" t="s">
        <v>133</v>
      </c>
      <c r="BK414" s="203">
        <f>SUM(BK415:BK461)</f>
        <v>0</v>
      </c>
    </row>
    <row r="415" spans="1:65" s="2" customFormat="1" ht="16.5" customHeight="1">
      <c r="A415" s="40"/>
      <c r="B415" s="41"/>
      <c r="C415" s="206" t="s">
        <v>628</v>
      </c>
      <c r="D415" s="206" t="s">
        <v>136</v>
      </c>
      <c r="E415" s="207" t="s">
        <v>629</v>
      </c>
      <c r="F415" s="208" t="s">
        <v>630</v>
      </c>
      <c r="G415" s="209" t="s">
        <v>155</v>
      </c>
      <c r="H415" s="210">
        <v>21.33</v>
      </c>
      <c r="I415" s="211"/>
      <c r="J415" s="212">
        <f>ROUND(I415*H415,2)</f>
        <v>0</v>
      </c>
      <c r="K415" s="208" t="s">
        <v>140</v>
      </c>
      <c r="L415" s="46"/>
      <c r="M415" s="213" t="s">
        <v>19</v>
      </c>
      <c r="N415" s="214" t="s">
        <v>44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254</v>
      </c>
      <c r="AT415" s="217" t="s">
        <v>136</v>
      </c>
      <c r="AU415" s="217" t="s">
        <v>142</v>
      </c>
      <c r="AY415" s="19" t="s">
        <v>133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142</v>
      </c>
      <c r="BK415" s="218">
        <f>ROUND(I415*H415,2)</f>
        <v>0</v>
      </c>
      <c r="BL415" s="19" t="s">
        <v>254</v>
      </c>
      <c r="BM415" s="217" t="s">
        <v>631</v>
      </c>
    </row>
    <row r="416" spans="1:47" s="2" customFormat="1" ht="12">
      <c r="A416" s="40"/>
      <c r="B416" s="41"/>
      <c r="C416" s="42"/>
      <c r="D416" s="219" t="s">
        <v>144</v>
      </c>
      <c r="E416" s="42"/>
      <c r="F416" s="220" t="s">
        <v>632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144</v>
      </c>
      <c r="AU416" s="19" t="s">
        <v>142</v>
      </c>
    </row>
    <row r="417" spans="1:47" s="2" customFormat="1" ht="12">
      <c r="A417" s="40"/>
      <c r="B417" s="41"/>
      <c r="C417" s="42"/>
      <c r="D417" s="224" t="s">
        <v>146</v>
      </c>
      <c r="E417" s="42"/>
      <c r="F417" s="225" t="s">
        <v>633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146</v>
      </c>
      <c r="AU417" s="19" t="s">
        <v>142</v>
      </c>
    </row>
    <row r="418" spans="1:65" s="2" customFormat="1" ht="16.5" customHeight="1">
      <c r="A418" s="40"/>
      <c r="B418" s="41"/>
      <c r="C418" s="206" t="s">
        <v>634</v>
      </c>
      <c r="D418" s="206" t="s">
        <v>136</v>
      </c>
      <c r="E418" s="207" t="s">
        <v>635</v>
      </c>
      <c r="F418" s="208" t="s">
        <v>636</v>
      </c>
      <c r="G418" s="209" t="s">
        <v>155</v>
      </c>
      <c r="H418" s="210">
        <v>21.33</v>
      </c>
      <c r="I418" s="211"/>
      <c r="J418" s="212">
        <f>ROUND(I418*H418,2)</f>
        <v>0</v>
      </c>
      <c r="K418" s="208" t="s">
        <v>140</v>
      </c>
      <c r="L418" s="46"/>
      <c r="M418" s="213" t="s">
        <v>19</v>
      </c>
      <c r="N418" s="214" t="s">
        <v>44</v>
      </c>
      <c r="O418" s="86"/>
      <c r="P418" s="215">
        <f>O418*H418</f>
        <v>0</v>
      </c>
      <c r="Q418" s="215">
        <v>0.0003</v>
      </c>
      <c r="R418" s="215">
        <f>Q418*H418</f>
        <v>0.006398999999999999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254</v>
      </c>
      <c r="AT418" s="217" t="s">
        <v>136</v>
      </c>
      <c r="AU418" s="217" t="s">
        <v>142</v>
      </c>
      <c r="AY418" s="19" t="s">
        <v>133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142</v>
      </c>
      <c r="BK418" s="218">
        <f>ROUND(I418*H418,2)</f>
        <v>0</v>
      </c>
      <c r="BL418" s="19" t="s">
        <v>254</v>
      </c>
      <c r="BM418" s="217" t="s">
        <v>637</v>
      </c>
    </row>
    <row r="419" spans="1:47" s="2" customFormat="1" ht="12">
      <c r="A419" s="40"/>
      <c r="B419" s="41"/>
      <c r="C419" s="42"/>
      <c r="D419" s="219" t="s">
        <v>144</v>
      </c>
      <c r="E419" s="42"/>
      <c r="F419" s="220" t="s">
        <v>638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144</v>
      </c>
      <c r="AU419" s="19" t="s">
        <v>142</v>
      </c>
    </row>
    <row r="420" spans="1:47" s="2" customFormat="1" ht="12">
      <c r="A420" s="40"/>
      <c r="B420" s="41"/>
      <c r="C420" s="42"/>
      <c r="D420" s="224" t="s">
        <v>146</v>
      </c>
      <c r="E420" s="42"/>
      <c r="F420" s="225" t="s">
        <v>639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146</v>
      </c>
      <c r="AU420" s="19" t="s">
        <v>142</v>
      </c>
    </row>
    <row r="421" spans="1:65" s="2" customFormat="1" ht="24.15" customHeight="1">
      <c r="A421" s="40"/>
      <c r="B421" s="41"/>
      <c r="C421" s="206" t="s">
        <v>640</v>
      </c>
      <c r="D421" s="206" t="s">
        <v>136</v>
      </c>
      <c r="E421" s="207" t="s">
        <v>641</v>
      </c>
      <c r="F421" s="208" t="s">
        <v>642</v>
      </c>
      <c r="G421" s="209" t="s">
        <v>155</v>
      </c>
      <c r="H421" s="210">
        <v>21.33</v>
      </c>
      <c r="I421" s="211"/>
      <c r="J421" s="212">
        <f>ROUND(I421*H421,2)</f>
        <v>0</v>
      </c>
      <c r="K421" s="208" t="s">
        <v>140</v>
      </c>
      <c r="L421" s="46"/>
      <c r="M421" s="213" t="s">
        <v>19</v>
      </c>
      <c r="N421" s="214" t="s">
        <v>44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0.08317</v>
      </c>
      <c r="T421" s="216">
        <f>S421*H421</f>
        <v>1.7740160999999997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254</v>
      </c>
      <c r="AT421" s="217" t="s">
        <v>136</v>
      </c>
      <c r="AU421" s="217" t="s">
        <v>142</v>
      </c>
      <c r="AY421" s="19" t="s">
        <v>133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142</v>
      </c>
      <c r="BK421" s="218">
        <f>ROUND(I421*H421,2)</f>
        <v>0</v>
      </c>
      <c r="BL421" s="19" t="s">
        <v>254</v>
      </c>
      <c r="BM421" s="217" t="s">
        <v>643</v>
      </c>
    </row>
    <row r="422" spans="1:47" s="2" customFormat="1" ht="12">
      <c r="A422" s="40"/>
      <c r="B422" s="41"/>
      <c r="C422" s="42"/>
      <c r="D422" s="219" t="s">
        <v>144</v>
      </c>
      <c r="E422" s="42"/>
      <c r="F422" s="220" t="s">
        <v>642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144</v>
      </c>
      <c r="AU422" s="19" t="s">
        <v>142</v>
      </c>
    </row>
    <row r="423" spans="1:47" s="2" customFormat="1" ht="12">
      <c r="A423" s="40"/>
      <c r="B423" s="41"/>
      <c r="C423" s="42"/>
      <c r="D423" s="224" t="s">
        <v>146</v>
      </c>
      <c r="E423" s="42"/>
      <c r="F423" s="225" t="s">
        <v>644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146</v>
      </c>
      <c r="AU423" s="19" t="s">
        <v>142</v>
      </c>
    </row>
    <row r="424" spans="1:65" s="2" customFormat="1" ht="37.8" customHeight="1">
      <c r="A424" s="40"/>
      <c r="B424" s="41"/>
      <c r="C424" s="206" t="s">
        <v>645</v>
      </c>
      <c r="D424" s="206" t="s">
        <v>136</v>
      </c>
      <c r="E424" s="207" t="s">
        <v>646</v>
      </c>
      <c r="F424" s="208" t="s">
        <v>647</v>
      </c>
      <c r="G424" s="209" t="s">
        <v>155</v>
      </c>
      <c r="H424" s="210">
        <v>21.33</v>
      </c>
      <c r="I424" s="211"/>
      <c r="J424" s="212">
        <f>ROUND(I424*H424,2)</f>
        <v>0</v>
      </c>
      <c r="K424" s="208" t="s">
        <v>140</v>
      </c>
      <c r="L424" s="46"/>
      <c r="M424" s="213" t="s">
        <v>19</v>
      </c>
      <c r="N424" s="214" t="s">
        <v>44</v>
      </c>
      <c r="O424" s="86"/>
      <c r="P424" s="215">
        <f>O424*H424</f>
        <v>0</v>
      </c>
      <c r="Q424" s="215">
        <v>0.00913</v>
      </c>
      <c r="R424" s="215">
        <f>Q424*H424</f>
        <v>0.19474289999999997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254</v>
      </c>
      <c r="AT424" s="217" t="s">
        <v>136</v>
      </c>
      <c r="AU424" s="217" t="s">
        <v>142</v>
      </c>
      <c r="AY424" s="19" t="s">
        <v>133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142</v>
      </c>
      <c r="BK424" s="218">
        <f>ROUND(I424*H424,2)</f>
        <v>0</v>
      </c>
      <c r="BL424" s="19" t="s">
        <v>254</v>
      </c>
      <c r="BM424" s="217" t="s">
        <v>648</v>
      </c>
    </row>
    <row r="425" spans="1:47" s="2" customFormat="1" ht="12">
      <c r="A425" s="40"/>
      <c r="B425" s="41"/>
      <c r="C425" s="42"/>
      <c r="D425" s="219" t="s">
        <v>144</v>
      </c>
      <c r="E425" s="42"/>
      <c r="F425" s="220" t="s">
        <v>649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144</v>
      </c>
      <c r="AU425" s="19" t="s">
        <v>142</v>
      </c>
    </row>
    <row r="426" spans="1:47" s="2" customFormat="1" ht="12">
      <c r="A426" s="40"/>
      <c r="B426" s="41"/>
      <c r="C426" s="42"/>
      <c r="D426" s="224" t="s">
        <v>146</v>
      </c>
      <c r="E426" s="42"/>
      <c r="F426" s="225" t="s">
        <v>650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146</v>
      </c>
      <c r="AU426" s="19" t="s">
        <v>142</v>
      </c>
    </row>
    <row r="427" spans="1:65" s="2" customFormat="1" ht="37.8" customHeight="1">
      <c r="A427" s="40"/>
      <c r="B427" s="41"/>
      <c r="C427" s="258" t="s">
        <v>651</v>
      </c>
      <c r="D427" s="258" t="s">
        <v>282</v>
      </c>
      <c r="E427" s="259" t="s">
        <v>652</v>
      </c>
      <c r="F427" s="260" t="s">
        <v>653</v>
      </c>
      <c r="G427" s="261" t="s">
        <v>155</v>
      </c>
      <c r="H427" s="262">
        <v>24.53</v>
      </c>
      <c r="I427" s="263"/>
      <c r="J427" s="264">
        <f>ROUND(I427*H427,2)</f>
        <v>0</v>
      </c>
      <c r="K427" s="260" t="s">
        <v>140</v>
      </c>
      <c r="L427" s="265"/>
      <c r="M427" s="266" t="s">
        <v>19</v>
      </c>
      <c r="N427" s="267" t="s">
        <v>44</v>
      </c>
      <c r="O427" s="86"/>
      <c r="P427" s="215">
        <f>O427*H427</f>
        <v>0</v>
      </c>
      <c r="Q427" s="215">
        <v>0.042</v>
      </c>
      <c r="R427" s="215">
        <f>Q427*H427</f>
        <v>1.0302600000000002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368</v>
      </c>
      <c r="AT427" s="217" t="s">
        <v>282</v>
      </c>
      <c r="AU427" s="217" t="s">
        <v>142</v>
      </c>
      <c r="AY427" s="19" t="s">
        <v>133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142</v>
      </c>
      <c r="BK427" s="218">
        <f>ROUND(I427*H427,2)</f>
        <v>0</v>
      </c>
      <c r="BL427" s="19" t="s">
        <v>254</v>
      </c>
      <c r="BM427" s="217" t="s">
        <v>654</v>
      </c>
    </row>
    <row r="428" spans="1:47" s="2" customFormat="1" ht="12">
      <c r="A428" s="40"/>
      <c r="B428" s="41"/>
      <c r="C428" s="42"/>
      <c r="D428" s="219" t="s">
        <v>144</v>
      </c>
      <c r="E428" s="42"/>
      <c r="F428" s="220" t="s">
        <v>653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144</v>
      </c>
      <c r="AU428" s="19" t="s">
        <v>142</v>
      </c>
    </row>
    <row r="429" spans="1:51" s="13" customFormat="1" ht="12">
      <c r="A429" s="13"/>
      <c r="B429" s="226"/>
      <c r="C429" s="227"/>
      <c r="D429" s="219" t="s">
        <v>159</v>
      </c>
      <c r="E429" s="228" t="s">
        <v>19</v>
      </c>
      <c r="F429" s="229" t="s">
        <v>655</v>
      </c>
      <c r="G429" s="227"/>
      <c r="H429" s="230">
        <v>21.33</v>
      </c>
      <c r="I429" s="231"/>
      <c r="J429" s="227"/>
      <c r="K429" s="227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159</v>
      </c>
      <c r="AU429" s="236" t="s">
        <v>142</v>
      </c>
      <c r="AV429" s="13" t="s">
        <v>142</v>
      </c>
      <c r="AW429" s="13" t="s">
        <v>33</v>
      </c>
      <c r="AX429" s="13" t="s">
        <v>80</v>
      </c>
      <c r="AY429" s="236" t="s">
        <v>133</v>
      </c>
    </row>
    <row r="430" spans="1:51" s="13" customFormat="1" ht="12">
      <c r="A430" s="13"/>
      <c r="B430" s="226"/>
      <c r="C430" s="227"/>
      <c r="D430" s="219" t="s">
        <v>159</v>
      </c>
      <c r="E430" s="227"/>
      <c r="F430" s="229" t="s">
        <v>656</v>
      </c>
      <c r="G430" s="227"/>
      <c r="H430" s="230">
        <v>24.53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159</v>
      </c>
      <c r="AU430" s="236" t="s">
        <v>142</v>
      </c>
      <c r="AV430" s="13" t="s">
        <v>142</v>
      </c>
      <c r="AW430" s="13" t="s">
        <v>4</v>
      </c>
      <c r="AX430" s="13" t="s">
        <v>80</v>
      </c>
      <c r="AY430" s="236" t="s">
        <v>133</v>
      </c>
    </row>
    <row r="431" spans="1:65" s="2" customFormat="1" ht="24.15" customHeight="1">
      <c r="A431" s="40"/>
      <c r="B431" s="41"/>
      <c r="C431" s="206" t="s">
        <v>657</v>
      </c>
      <c r="D431" s="206" t="s">
        <v>136</v>
      </c>
      <c r="E431" s="207" t="s">
        <v>658</v>
      </c>
      <c r="F431" s="208" t="s">
        <v>659</v>
      </c>
      <c r="G431" s="209" t="s">
        <v>155</v>
      </c>
      <c r="H431" s="210">
        <v>30.321</v>
      </c>
      <c r="I431" s="211"/>
      <c r="J431" s="212">
        <f>ROUND(I431*H431,2)</f>
        <v>0</v>
      </c>
      <c r="K431" s="208" t="s">
        <v>140</v>
      </c>
      <c r="L431" s="46"/>
      <c r="M431" s="213" t="s">
        <v>19</v>
      </c>
      <c r="N431" s="214" t="s">
        <v>44</v>
      </c>
      <c r="O431" s="86"/>
      <c r="P431" s="215">
        <f>O431*H431</f>
        <v>0</v>
      </c>
      <c r="Q431" s="215">
        <v>0.0015</v>
      </c>
      <c r="R431" s="215">
        <f>Q431*H431</f>
        <v>0.0454815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254</v>
      </c>
      <c r="AT431" s="217" t="s">
        <v>136</v>
      </c>
      <c r="AU431" s="217" t="s">
        <v>142</v>
      </c>
      <c r="AY431" s="19" t="s">
        <v>133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142</v>
      </c>
      <c r="BK431" s="218">
        <f>ROUND(I431*H431,2)</f>
        <v>0</v>
      </c>
      <c r="BL431" s="19" t="s">
        <v>254</v>
      </c>
      <c r="BM431" s="217" t="s">
        <v>660</v>
      </c>
    </row>
    <row r="432" spans="1:47" s="2" customFormat="1" ht="12">
      <c r="A432" s="40"/>
      <c r="B432" s="41"/>
      <c r="C432" s="42"/>
      <c r="D432" s="219" t="s">
        <v>144</v>
      </c>
      <c r="E432" s="42"/>
      <c r="F432" s="220" t="s">
        <v>661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144</v>
      </c>
      <c r="AU432" s="19" t="s">
        <v>142</v>
      </c>
    </row>
    <row r="433" spans="1:47" s="2" customFormat="1" ht="12">
      <c r="A433" s="40"/>
      <c r="B433" s="41"/>
      <c r="C433" s="42"/>
      <c r="D433" s="224" t="s">
        <v>146</v>
      </c>
      <c r="E433" s="42"/>
      <c r="F433" s="225" t="s">
        <v>662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146</v>
      </c>
      <c r="AU433" s="19" t="s">
        <v>142</v>
      </c>
    </row>
    <row r="434" spans="1:51" s="13" customFormat="1" ht="12">
      <c r="A434" s="13"/>
      <c r="B434" s="226"/>
      <c r="C434" s="227"/>
      <c r="D434" s="219" t="s">
        <v>159</v>
      </c>
      <c r="E434" s="228" t="s">
        <v>19</v>
      </c>
      <c r="F434" s="229" t="s">
        <v>663</v>
      </c>
      <c r="G434" s="227"/>
      <c r="H434" s="230">
        <v>30.321</v>
      </c>
      <c r="I434" s="231"/>
      <c r="J434" s="227"/>
      <c r="K434" s="227"/>
      <c r="L434" s="232"/>
      <c r="M434" s="233"/>
      <c r="N434" s="234"/>
      <c r="O434" s="234"/>
      <c r="P434" s="234"/>
      <c r="Q434" s="234"/>
      <c r="R434" s="234"/>
      <c r="S434" s="234"/>
      <c r="T434" s="23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6" t="s">
        <v>159</v>
      </c>
      <c r="AU434" s="236" t="s">
        <v>142</v>
      </c>
      <c r="AV434" s="13" t="s">
        <v>142</v>
      </c>
      <c r="AW434" s="13" t="s">
        <v>33</v>
      </c>
      <c r="AX434" s="13" t="s">
        <v>72</v>
      </c>
      <c r="AY434" s="236" t="s">
        <v>133</v>
      </c>
    </row>
    <row r="435" spans="1:51" s="14" customFormat="1" ht="12">
      <c r="A435" s="14"/>
      <c r="B435" s="237"/>
      <c r="C435" s="238"/>
      <c r="D435" s="219" t="s">
        <v>159</v>
      </c>
      <c r="E435" s="239" t="s">
        <v>19</v>
      </c>
      <c r="F435" s="240" t="s">
        <v>162</v>
      </c>
      <c r="G435" s="238"/>
      <c r="H435" s="241">
        <v>30.321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159</v>
      </c>
      <c r="AU435" s="247" t="s">
        <v>142</v>
      </c>
      <c r="AV435" s="14" t="s">
        <v>141</v>
      </c>
      <c r="AW435" s="14" t="s">
        <v>33</v>
      </c>
      <c r="AX435" s="14" t="s">
        <v>80</v>
      </c>
      <c r="AY435" s="247" t="s">
        <v>133</v>
      </c>
    </row>
    <row r="436" spans="1:65" s="2" customFormat="1" ht="16.5" customHeight="1">
      <c r="A436" s="40"/>
      <c r="B436" s="41"/>
      <c r="C436" s="206" t="s">
        <v>664</v>
      </c>
      <c r="D436" s="206" t="s">
        <v>136</v>
      </c>
      <c r="E436" s="207" t="s">
        <v>665</v>
      </c>
      <c r="F436" s="208" t="s">
        <v>666</v>
      </c>
      <c r="G436" s="209" t="s">
        <v>165</v>
      </c>
      <c r="H436" s="210">
        <v>29.97</v>
      </c>
      <c r="I436" s="211"/>
      <c r="J436" s="212">
        <f>ROUND(I436*H436,2)</f>
        <v>0</v>
      </c>
      <c r="K436" s="208" t="s">
        <v>140</v>
      </c>
      <c r="L436" s="46"/>
      <c r="M436" s="213" t="s">
        <v>19</v>
      </c>
      <c r="N436" s="214" t="s">
        <v>44</v>
      </c>
      <c r="O436" s="86"/>
      <c r="P436" s="215">
        <f>O436*H436</f>
        <v>0</v>
      </c>
      <c r="Q436" s="215">
        <v>3E-05</v>
      </c>
      <c r="R436" s="215">
        <f>Q436*H436</f>
        <v>0.0008991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254</v>
      </c>
      <c r="AT436" s="217" t="s">
        <v>136</v>
      </c>
      <c r="AU436" s="217" t="s">
        <v>142</v>
      </c>
      <c r="AY436" s="19" t="s">
        <v>133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142</v>
      </c>
      <c r="BK436" s="218">
        <f>ROUND(I436*H436,2)</f>
        <v>0</v>
      </c>
      <c r="BL436" s="19" t="s">
        <v>254</v>
      </c>
      <c r="BM436" s="217" t="s">
        <v>667</v>
      </c>
    </row>
    <row r="437" spans="1:47" s="2" customFormat="1" ht="12">
      <c r="A437" s="40"/>
      <c r="B437" s="41"/>
      <c r="C437" s="42"/>
      <c r="D437" s="219" t="s">
        <v>144</v>
      </c>
      <c r="E437" s="42"/>
      <c r="F437" s="220" t="s">
        <v>668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144</v>
      </c>
      <c r="AU437" s="19" t="s">
        <v>142</v>
      </c>
    </row>
    <row r="438" spans="1:47" s="2" customFormat="1" ht="12">
      <c r="A438" s="40"/>
      <c r="B438" s="41"/>
      <c r="C438" s="42"/>
      <c r="D438" s="224" t="s">
        <v>146</v>
      </c>
      <c r="E438" s="42"/>
      <c r="F438" s="225" t="s">
        <v>669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146</v>
      </c>
      <c r="AU438" s="19" t="s">
        <v>142</v>
      </c>
    </row>
    <row r="439" spans="1:51" s="13" customFormat="1" ht="12">
      <c r="A439" s="13"/>
      <c r="B439" s="226"/>
      <c r="C439" s="227"/>
      <c r="D439" s="219" t="s">
        <v>159</v>
      </c>
      <c r="E439" s="228" t="s">
        <v>19</v>
      </c>
      <c r="F439" s="229" t="s">
        <v>670</v>
      </c>
      <c r="G439" s="227"/>
      <c r="H439" s="230">
        <v>11.66</v>
      </c>
      <c r="I439" s="231"/>
      <c r="J439" s="227"/>
      <c r="K439" s="227"/>
      <c r="L439" s="232"/>
      <c r="M439" s="233"/>
      <c r="N439" s="234"/>
      <c r="O439" s="234"/>
      <c r="P439" s="234"/>
      <c r="Q439" s="234"/>
      <c r="R439" s="234"/>
      <c r="S439" s="234"/>
      <c r="T439" s="23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6" t="s">
        <v>159</v>
      </c>
      <c r="AU439" s="236" t="s">
        <v>142</v>
      </c>
      <c r="AV439" s="13" t="s">
        <v>142</v>
      </c>
      <c r="AW439" s="13" t="s">
        <v>33</v>
      </c>
      <c r="AX439" s="13" t="s">
        <v>72</v>
      </c>
      <c r="AY439" s="236" t="s">
        <v>133</v>
      </c>
    </row>
    <row r="440" spans="1:51" s="13" customFormat="1" ht="12">
      <c r="A440" s="13"/>
      <c r="B440" s="226"/>
      <c r="C440" s="227"/>
      <c r="D440" s="219" t="s">
        <v>159</v>
      </c>
      <c r="E440" s="228" t="s">
        <v>19</v>
      </c>
      <c r="F440" s="229" t="s">
        <v>671</v>
      </c>
      <c r="G440" s="227"/>
      <c r="H440" s="230">
        <v>10.86</v>
      </c>
      <c r="I440" s="231"/>
      <c r="J440" s="227"/>
      <c r="K440" s="227"/>
      <c r="L440" s="232"/>
      <c r="M440" s="233"/>
      <c r="N440" s="234"/>
      <c r="O440" s="234"/>
      <c r="P440" s="234"/>
      <c r="Q440" s="234"/>
      <c r="R440" s="234"/>
      <c r="S440" s="234"/>
      <c r="T440" s="23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6" t="s">
        <v>159</v>
      </c>
      <c r="AU440" s="236" t="s">
        <v>142</v>
      </c>
      <c r="AV440" s="13" t="s">
        <v>142</v>
      </c>
      <c r="AW440" s="13" t="s">
        <v>33</v>
      </c>
      <c r="AX440" s="13" t="s">
        <v>72</v>
      </c>
      <c r="AY440" s="236" t="s">
        <v>133</v>
      </c>
    </row>
    <row r="441" spans="1:51" s="13" customFormat="1" ht="12">
      <c r="A441" s="13"/>
      <c r="B441" s="226"/>
      <c r="C441" s="227"/>
      <c r="D441" s="219" t="s">
        <v>159</v>
      </c>
      <c r="E441" s="228" t="s">
        <v>19</v>
      </c>
      <c r="F441" s="229" t="s">
        <v>672</v>
      </c>
      <c r="G441" s="227"/>
      <c r="H441" s="230">
        <v>5.2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159</v>
      </c>
      <c r="AU441" s="236" t="s">
        <v>142</v>
      </c>
      <c r="AV441" s="13" t="s">
        <v>142</v>
      </c>
      <c r="AW441" s="13" t="s">
        <v>33</v>
      </c>
      <c r="AX441" s="13" t="s">
        <v>72</v>
      </c>
      <c r="AY441" s="236" t="s">
        <v>133</v>
      </c>
    </row>
    <row r="442" spans="1:51" s="13" customFormat="1" ht="12">
      <c r="A442" s="13"/>
      <c r="B442" s="226"/>
      <c r="C442" s="227"/>
      <c r="D442" s="219" t="s">
        <v>159</v>
      </c>
      <c r="E442" s="228" t="s">
        <v>19</v>
      </c>
      <c r="F442" s="229" t="s">
        <v>673</v>
      </c>
      <c r="G442" s="227"/>
      <c r="H442" s="230">
        <v>2.25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159</v>
      </c>
      <c r="AU442" s="236" t="s">
        <v>142</v>
      </c>
      <c r="AV442" s="13" t="s">
        <v>142</v>
      </c>
      <c r="AW442" s="13" t="s">
        <v>33</v>
      </c>
      <c r="AX442" s="13" t="s">
        <v>72</v>
      </c>
      <c r="AY442" s="236" t="s">
        <v>133</v>
      </c>
    </row>
    <row r="443" spans="1:51" s="14" customFormat="1" ht="12">
      <c r="A443" s="14"/>
      <c r="B443" s="237"/>
      <c r="C443" s="238"/>
      <c r="D443" s="219" t="s">
        <v>159</v>
      </c>
      <c r="E443" s="239" t="s">
        <v>19</v>
      </c>
      <c r="F443" s="240" t="s">
        <v>162</v>
      </c>
      <c r="G443" s="238"/>
      <c r="H443" s="241">
        <v>29.97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7" t="s">
        <v>159</v>
      </c>
      <c r="AU443" s="247" t="s">
        <v>142</v>
      </c>
      <c r="AV443" s="14" t="s">
        <v>141</v>
      </c>
      <c r="AW443" s="14" t="s">
        <v>33</v>
      </c>
      <c r="AX443" s="14" t="s">
        <v>80</v>
      </c>
      <c r="AY443" s="247" t="s">
        <v>133</v>
      </c>
    </row>
    <row r="444" spans="1:65" s="2" customFormat="1" ht="16.5" customHeight="1">
      <c r="A444" s="40"/>
      <c r="B444" s="41"/>
      <c r="C444" s="206" t="s">
        <v>674</v>
      </c>
      <c r="D444" s="206" t="s">
        <v>136</v>
      </c>
      <c r="E444" s="207" t="s">
        <v>675</v>
      </c>
      <c r="F444" s="208" t="s">
        <v>676</v>
      </c>
      <c r="G444" s="209" t="s">
        <v>139</v>
      </c>
      <c r="H444" s="210">
        <v>17</v>
      </c>
      <c r="I444" s="211"/>
      <c r="J444" s="212">
        <f>ROUND(I444*H444,2)</f>
        <v>0</v>
      </c>
      <c r="K444" s="208" t="s">
        <v>140</v>
      </c>
      <c r="L444" s="46"/>
      <c r="M444" s="213" t="s">
        <v>19</v>
      </c>
      <c r="N444" s="214" t="s">
        <v>44</v>
      </c>
      <c r="O444" s="86"/>
      <c r="P444" s="215">
        <f>O444*H444</f>
        <v>0</v>
      </c>
      <c r="Q444" s="215">
        <v>0.00021</v>
      </c>
      <c r="R444" s="215">
        <f>Q444*H444</f>
        <v>0.0035700000000000003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254</v>
      </c>
      <c r="AT444" s="217" t="s">
        <v>136</v>
      </c>
      <c r="AU444" s="217" t="s">
        <v>142</v>
      </c>
      <c r="AY444" s="19" t="s">
        <v>133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142</v>
      </c>
      <c r="BK444" s="218">
        <f>ROUND(I444*H444,2)</f>
        <v>0</v>
      </c>
      <c r="BL444" s="19" t="s">
        <v>254</v>
      </c>
      <c r="BM444" s="217" t="s">
        <v>677</v>
      </c>
    </row>
    <row r="445" spans="1:47" s="2" customFormat="1" ht="12">
      <c r="A445" s="40"/>
      <c r="B445" s="41"/>
      <c r="C445" s="42"/>
      <c r="D445" s="219" t="s">
        <v>144</v>
      </c>
      <c r="E445" s="42"/>
      <c r="F445" s="220" t="s">
        <v>678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144</v>
      </c>
      <c r="AU445" s="19" t="s">
        <v>142</v>
      </c>
    </row>
    <row r="446" spans="1:47" s="2" customFormat="1" ht="12">
      <c r="A446" s="40"/>
      <c r="B446" s="41"/>
      <c r="C446" s="42"/>
      <c r="D446" s="224" t="s">
        <v>146</v>
      </c>
      <c r="E446" s="42"/>
      <c r="F446" s="225" t="s">
        <v>679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146</v>
      </c>
      <c r="AU446" s="19" t="s">
        <v>142</v>
      </c>
    </row>
    <row r="447" spans="1:65" s="2" customFormat="1" ht="16.5" customHeight="1">
      <c r="A447" s="40"/>
      <c r="B447" s="41"/>
      <c r="C447" s="206" t="s">
        <v>680</v>
      </c>
      <c r="D447" s="206" t="s">
        <v>136</v>
      </c>
      <c r="E447" s="207" t="s">
        <v>681</v>
      </c>
      <c r="F447" s="208" t="s">
        <v>682</v>
      </c>
      <c r="G447" s="209" t="s">
        <v>139</v>
      </c>
      <c r="H447" s="210">
        <v>5</v>
      </c>
      <c r="I447" s="211"/>
      <c r="J447" s="212">
        <f>ROUND(I447*H447,2)</f>
        <v>0</v>
      </c>
      <c r="K447" s="208" t="s">
        <v>140</v>
      </c>
      <c r="L447" s="46"/>
      <c r="M447" s="213" t="s">
        <v>19</v>
      </c>
      <c r="N447" s="214" t="s">
        <v>44</v>
      </c>
      <c r="O447" s="86"/>
      <c r="P447" s="215">
        <f>O447*H447</f>
        <v>0</v>
      </c>
      <c r="Q447" s="215">
        <v>0.0002</v>
      </c>
      <c r="R447" s="215">
        <f>Q447*H447</f>
        <v>0.001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254</v>
      </c>
      <c r="AT447" s="217" t="s">
        <v>136</v>
      </c>
      <c r="AU447" s="217" t="s">
        <v>142</v>
      </c>
      <c r="AY447" s="19" t="s">
        <v>133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142</v>
      </c>
      <c r="BK447" s="218">
        <f>ROUND(I447*H447,2)</f>
        <v>0</v>
      </c>
      <c r="BL447" s="19" t="s">
        <v>254</v>
      </c>
      <c r="BM447" s="217" t="s">
        <v>683</v>
      </c>
    </row>
    <row r="448" spans="1:47" s="2" customFormat="1" ht="12">
      <c r="A448" s="40"/>
      <c r="B448" s="41"/>
      <c r="C448" s="42"/>
      <c r="D448" s="219" t="s">
        <v>144</v>
      </c>
      <c r="E448" s="42"/>
      <c r="F448" s="220" t="s">
        <v>684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144</v>
      </c>
      <c r="AU448" s="19" t="s">
        <v>142</v>
      </c>
    </row>
    <row r="449" spans="1:47" s="2" customFormat="1" ht="12">
      <c r="A449" s="40"/>
      <c r="B449" s="41"/>
      <c r="C449" s="42"/>
      <c r="D449" s="224" t="s">
        <v>146</v>
      </c>
      <c r="E449" s="42"/>
      <c r="F449" s="225" t="s">
        <v>685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146</v>
      </c>
      <c r="AU449" s="19" t="s">
        <v>142</v>
      </c>
    </row>
    <row r="450" spans="1:65" s="2" customFormat="1" ht="16.5" customHeight="1">
      <c r="A450" s="40"/>
      <c r="B450" s="41"/>
      <c r="C450" s="206" t="s">
        <v>686</v>
      </c>
      <c r="D450" s="206" t="s">
        <v>136</v>
      </c>
      <c r="E450" s="207" t="s">
        <v>687</v>
      </c>
      <c r="F450" s="208" t="s">
        <v>688</v>
      </c>
      <c r="G450" s="209" t="s">
        <v>165</v>
      </c>
      <c r="H450" s="210">
        <v>29.97</v>
      </c>
      <c r="I450" s="211"/>
      <c r="J450" s="212">
        <f>ROUND(I450*H450,2)</f>
        <v>0</v>
      </c>
      <c r="K450" s="208" t="s">
        <v>140</v>
      </c>
      <c r="L450" s="46"/>
      <c r="M450" s="213" t="s">
        <v>19</v>
      </c>
      <c r="N450" s="214" t="s">
        <v>44</v>
      </c>
      <c r="O450" s="86"/>
      <c r="P450" s="215">
        <f>O450*H450</f>
        <v>0</v>
      </c>
      <c r="Q450" s="215">
        <v>0.00032</v>
      </c>
      <c r="R450" s="215">
        <f>Q450*H450</f>
        <v>0.0095904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254</v>
      </c>
      <c r="AT450" s="217" t="s">
        <v>136</v>
      </c>
      <c r="AU450" s="217" t="s">
        <v>142</v>
      </c>
      <c r="AY450" s="19" t="s">
        <v>133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142</v>
      </c>
      <c r="BK450" s="218">
        <f>ROUND(I450*H450,2)</f>
        <v>0</v>
      </c>
      <c r="BL450" s="19" t="s">
        <v>254</v>
      </c>
      <c r="BM450" s="217" t="s">
        <v>689</v>
      </c>
    </row>
    <row r="451" spans="1:47" s="2" customFormat="1" ht="12">
      <c r="A451" s="40"/>
      <c r="B451" s="41"/>
      <c r="C451" s="42"/>
      <c r="D451" s="219" t="s">
        <v>144</v>
      </c>
      <c r="E451" s="42"/>
      <c r="F451" s="220" t="s">
        <v>690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144</v>
      </c>
      <c r="AU451" s="19" t="s">
        <v>142</v>
      </c>
    </row>
    <row r="452" spans="1:47" s="2" customFormat="1" ht="12">
      <c r="A452" s="40"/>
      <c r="B452" s="41"/>
      <c r="C452" s="42"/>
      <c r="D452" s="224" t="s">
        <v>146</v>
      </c>
      <c r="E452" s="42"/>
      <c r="F452" s="225" t="s">
        <v>691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146</v>
      </c>
      <c r="AU452" s="19" t="s">
        <v>142</v>
      </c>
    </row>
    <row r="453" spans="1:65" s="2" customFormat="1" ht="24.15" customHeight="1">
      <c r="A453" s="40"/>
      <c r="B453" s="41"/>
      <c r="C453" s="206" t="s">
        <v>692</v>
      </c>
      <c r="D453" s="206" t="s">
        <v>136</v>
      </c>
      <c r="E453" s="207" t="s">
        <v>693</v>
      </c>
      <c r="F453" s="208" t="s">
        <v>694</v>
      </c>
      <c r="G453" s="209" t="s">
        <v>155</v>
      </c>
      <c r="H453" s="210">
        <v>21.33</v>
      </c>
      <c r="I453" s="211"/>
      <c r="J453" s="212">
        <f>ROUND(I453*H453,2)</f>
        <v>0</v>
      </c>
      <c r="K453" s="208" t="s">
        <v>140</v>
      </c>
      <c r="L453" s="46"/>
      <c r="M453" s="213" t="s">
        <v>19</v>
      </c>
      <c r="N453" s="214" t="s">
        <v>44</v>
      </c>
      <c r="O453" s="86"/>
      <c r="P453" s="215">
        <f>O453*H453</f>
        <v>0</v>
      </c>
      <c r="Q453" s="215">
        <v>5E-05</v>
      </c>
      <c r="R453" s="215">
        <f>Q453*H453</f>
        <v>0.0010665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254</v>
      </c>
      <c r="AT453" s="217" t="s">
        <v>136</v>
      </c>
      <c r="AU453" s="217" t="s">
        <v>142</v>
      </c>
      <c r="AY453" s="19" t="s">
        <v>133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142</v>
      </c>
      <c r="BK453" s="218">
        <f>ROUND(I453*H453,2)</f>
        <v>0</v>
      </c>
      <c r="BL453" s="19" t="s">
        <v>254</v>
      </c>
      <c r="BM453" s="217" t="s">
        <v>695</v>
      </c>
    </row>
    <row r="454" spans="1:47" s="2" customFormat="1" ht="12">
      <c r="A454" s="40"/>
      <c r="B454" s="41"/>
      <c r="C454" s="42"/>
      <c r="D454" s="219" t="s">
        <v>144</v>
      </c>
      <c r="E454" s="42"/>
      <c r="F454" s="220" t="s">
        <v>696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144</v>
      </c>
      <c r="AU454" s="19" t="s">
        <v>142</v>
      </c>
    </row>
    <row r="455" spans="1:47" s="2" customFormat="1" ht="12">
      <c r="A455" s="40"/>
      <c r="B455" s="41"/>
      <c r="C455" s="42"/>
      <c r="D455" s="224" t="s">
        <v>146</v>
      </c>
      <c r="E455" s="42"/>
      <c r="F455" s="225" t="s">
        <v>697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146</v>
      </c>
      <c r="AU455" s="19" t="s">
        <v>142</v>
      </c>
    </row>
    <row r="456" spans="1:65" s="2" customFormat="1" ht="24.15" customHeight="1">
      <c r="A456" s="40"/>
      <c r="B456" s="41"/>
      <c r="C456" s="206" t="s">
        <v>698</v>
      </c>
      <c r="D456" s="206" t="s">
        <v>136</v>
      </c>
      <c r="E456" s="207" t="s">
        <v>699</v>
      </c>
      <c r="F456" s="208" t="s">
        <v>700</v>
      </c>
      <c r="G456" s="209" t="s">
        <v>389</v>
      </c>
      <c r="H456" s="210">
        <v>1.293</v>
      </c>
      <c r="I456" s="211"/>
      <c r="J456" s="212">
        <f>ROUND(I456*H456,2)</f>
        <v>0</v>
      </c>
      <c r="K456" s="208" t="s">
        <v>140</v>
      </c>
      <c r="L456" s="46"/>
      <c r="M456" s="213" t="s">
        <v>19</v>
      </c>
      <c r="N456" s="214" t="s">
        <v>44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254</v>
      </c>
      <c r="AT456" s="217" t="s">
        <v>136</v>
      </c>
      <c r="AU456" s="217" t="s">
        <v>142</v>
      </c>
      <c r="AY456" s="19" t="s">
        <v>133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142</v>
      </c>
      <c r="BK456" s="218">
        <f>ROUND(I456*H456,2)</f>
        <v>0</v>
      </c>
      <c r="BL456" s="19" t="s">
        <v>254</v>
      </c>
      <c r="BM456" s="217" t="s">
        <v>701</v>
      </c>
    </row>
    <row r="457" spans="1:47" s="2" customFormat="1" ht="12">
      <c r="A457" s="40"/>
      <c r="B457" s="41"/>
      <c r="C457" s="42"/>
      <c r="D457" s="219" t="s">
        <v>144</v>
      </c>
      <c r="E457" s="42"/>
      <c r="F457" s="220" t="s">
        <v>702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144</v>
      </c>
      <c r="AU457" s="19" t="s">
        <v>142</v>
      </c>
    </row>
    <row r="458" spans="1:47" s="2" customFormat="1" ht="12">
      <c r="A458" s="40"/>
      <c r="B458" s="41"/>
      <c r="C458" s="42"/>
      <c r="D458" s="224" t="s">
        <v>146</v>
      </c>
      <c r="E458" s="42"/>
      <c r="F458" s="225" t="s">
        <v>703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146</v>
      </c>
      <c r="AU458" s="19" t="s">
        <v>142</v>
      </c>
    </row>
    <row r="459" spans="1:65" s="2" customFormat="1" ht="24.15" customHeight="1">
      <c r="A459" s="40"/>
      <c r="B459" s="41"/>
      <c r="C459" s="206" t="s">
        <v>704</v>
      </c>
      <c r="D459" s="206" t="s">
        <v>136</v>
      </c>
      <c r="E459" s="207" t="s">
        <v>705</v>
      </c>
      <c r="F459" s="208" t="s">
        <v>706</v>
      </c>
      <c r="G459" s="209" t="s">
        <v>389</v>
      </c>
      <c r="H459" s="210">
        <v>1.293</v>
      </c>
      <c r="I459" s="211"/>
      <c r="J459" s="212">
        <f>ROUND(I459*H459,2)</f>
        <v>0</v>
      </c>
      <c r="K459" s="208" t="s">
        <v>140</v>
      </c>
      <c r="L459" s="46"/>
      <c r="M459" s="213" t="s">
        <v>19</v>
      </c>
      <c r="N459" s="214" t="s">
        <v>44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254</v>
      </c>
      <c r="AT459" s="217" t="s">
        <v>136</v>
      </c>
      <c r="AU459" s="217" t="s">
        <v>142</v>
      </c>
      <c r="AY459" s="19" t="s">
        <v>133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142</v>
      </c>
      <c r="BK459" s="218">
        <f>ROUND(I459*H459,2)</f>
        <v>0</v>
      </c>
      <c r="BL459" s="19" t="s">
        <v>254</v>
      </c>
      <c r="BM459" s="217" t="s">
        <v>707</v>
      </c>
    </row>
    <row r="460" spans="1:47" s="2" customFormat="1" ht="12">
      <c r="A460" s="40"/>
      <c r="B460" s="41"/>
      <c r="C460" s="42"/>
      <c r="D460" s="219" t="s">
        <v>144</v>
      </c>
      <c r="E460" s="42"/>
      <c r="F460" s="220" t="s">
        <v>708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144</v>
      </c>
      <c r="AU460" s="19" t="s">
        <v>142</v>
      </c>
    </row>
    <row r="461" spans="1:47" s="2" customFormat="1" ht="12">
      <c r="A461" s="40"/>
      <c r="B461" s="41"/>
      <c r="C461" s="42"/>
      <c r="D461" s="224" t="s">
        <v>146</v>
      </c>
      <c r="E461" s="42"/>
      <c r="F461" s="225" t="s">
        <v>709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146</v>
      </c>
      <c r="AU461" s="19" t="s">
        <v>142</v>
      </c>
    </row>
    <row r="462" spans="1:63" s="12" customFormat="1" ht="22.8" customHeight="1">
      <c r="A462" s="12"/>
      <c r="B462" s="190"/>
      <c r="C462" s="191"/>
      <c r="D462" s="192" t="s">
        <v>71</v>
      </c>
      <c r="E462" s="204" t="s">
        <v>710</v>
      </c>
      <c r="F462" s="204" t="s">
        <v>711</v>
      </c>
      <c r="G462" s="191"/>
      <c r="H462" s="191"/>
      <c r="I462" s="194"/>
      <c r="J462" s="205">
        <f>BK462</f>
        <v>0</v>
      </c>
      <c r="K462" s="191"/>
      <c r="L462" s="196"/>
      <c r="M462" s="197"/>
      <c r="N462" s="198"/>
      <c r="O462" s="198"/>
      <c r="P462" s="199">
        <f>SUM(P463:P535)</f>
        <v>0</v>
      </c>
      <c r="Q462" s="198"/>
      <c r="R462" s="199">
        <f>SUM(R463:R535)</f>
        <v>2.46749641</v>
      </c>
      <c r="S462" s="198"/>
      <c r="T462" s="200">
        <f>SUM(T463:T535)</f>
        <v>4.1481055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1" t="s">
        <v>142</v>
      </c>
      <c r="AT462" s="202" t="s">
        <v>71</v>
      </c>
      <c r="AU462" s="202" t="s">
        <v>80</v>
      </c>
      <c r="AY462" s="201" t="s">
        <v>133</v>
      </c>
      <c r="BK462" s="203">
        <f>SUM(BK463:BK535)</f>
        <v>0</v>
      </c>
    </row>
    <row r="463" spans="1:65" s="2" customFormat="1" ht="16.5" customHeight="1">
      <c r="A463" s="40"/>
      <c r="B463" s="41"/>
      <c r="C463" s="206" t="s">
        <v>712</v>
      </c>
      <c r="D463" s="206" t="s">
        <v>136</v>
      </c>
      <c r="E463" s="207" t="s">
        <v>713</v>
      </c>
      <c r="F463" s="208" t="s">
        <v>714</v>
      </c>
      <c r="G463" s="209" t="s">
        <v>155</v>
      </c>
      <c r="H463" s="210">
        <v>65.325</v>
      </c>
      <c r="I463" s="211"/>
      <c r="J463" s="212">
        <f>ROUND(I463*H463,2)</f>
        <v>0</v>
      </c>
      <c r="K463" s="208" t="s">
        <v>140</v>
      </c>
      <c r="L463" s="46"/>
      <c r="M463" s="213" t="s">
        <v>19</v>
      </c>
      <c r="N463" s="214" t="s">
        <v>44</v>
      </c>
      <c r="O463" s="86"/>
      <c r="P463" s="215">
        <f>O463*H463</f>
        <v>0</v>
      </c>
      <c r="Q463" s="215">
        <v>0.0003</v>
      </c>
      <c r="R463" s="215">
        <f>Q463*H463</f>
        <v>0.0195975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254</v>
      </c>
      <c r="AT463" s="217" t="s">
        <v>136</v>
      </c>
      <c r="AU463" s="217" t="s">
        <v>142</v>
      </c>
      <c r="AY463" s="19" t="s">
        <v>133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142</v>
      </c>
      <c r="BK463" s="218">
        <f>ROUND(I463*H463,2)</f>
        <v>0</v>
      </c>
      <c r="BL463" s="19" t="s">
        <v>254</v>
      </c>
      <c r="BM463" s="217" t="s">
        <v>715</v>
      </c>
    </row>
    <row r="464" spans="1:47" s="2" customFormat="1" ht="12">
      <c r="A464" s="40"/>
      <c r="B464" s="41"/>
      <c r="C464" s="42"/>
      <c r="D464" s="219" t="s">
        <v>144</v>
      </c>
      <c r="E464" s="42"/>
      <c r="F464" s="220" t="s">
        <v>716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144</v>
      </c>
      <c r="AU464" s="19" t="s">
        <v>142</v>
      </c>
    </row>
    <row r="465" spans="1:47" s="2" customFormat="1" ht="12">
      <c r="A465" s="40"/>
      <c r="B465" s="41"/>
      <c r="C465" s="42"/>
      <c r="D465" s="224" t="s">
        <v>146</v>
      </c>
      <c r="E465" s="42"/>
      <c r="F465" s="225" t="s">
        <v>717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146</v>
      </c>
      <c r="AU465" s="19" t="s">
        <v>142</v>
      </c>
    </row>
    <row r="466" spans="1:51" s="13" customFormat="1" ht="12">
      <c r="A466" s="13"/>
      <c r="B466" s="226"/>
      <c r="C466" s="227"/>
      <c r="D466" s="219" t="s">
        <v>159</v>
      </c>
      <c r="E466" s="228" t="s">
        <v>19</v>
      </c>
      <c r="F466" s="229" t="s">
        <v>718</v>
      </c>
      <c r="G466" s="227"/>
      <c r="H466" s="230">
        <v>27.401</v>
      </c>
      <c r="I466" s="231"/>
      <c r="J466" s="227"/>
      <c r="K466" s="227"/>
      <c r="L466" s="232"/>
      <c r="M466" s="233"/>
      <c r="N466" s="234"/>
      <c r="O466" s="234"/>
      <c r="P466" s="234"/>
      <c r="Q466" s="234"/>
      <c r="R466" s="234"/>
      <c r="S466" s="234"/>
      <c r="T466" s="23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6" t="s">
        <v>159</v>
      </c>
      <c r="AU466" s="236" t="s">
        <v>142</v>
      </c>
      <c r="AV466" s="13" t="s">
        <v>142</v>
      </c>
      <c r="AW466" s="13" t="s">
        <v>33</v>
      </c>
      <c r="AX466" s="13" t="s">
        <v>72</v>
      </c>
      <c r="AY466" s="236" t="s">
        <v>133</v>
      </c>
    </row>
    <row r="467" spans="1:51" s="13" customFormat="1" ht="12">
      <c r="A467" s="13"/>
      <c r="B467" s="226"/>
      <c r="C467" s="227"/>
      <c r="D467" s="219" t="s">
        <v>159</v>
      </c>
      <c r="E467" s="228" t="s">
        <v>19</v>
      </c>
      <c r="F467" s="229" t="s">
        <v>719</v>
      </c>
      <c r="G467" s="227"/>
      <c r="H467" s="230">
        <v>25.521</v>
      </c>
      <c r="I467" s="231"/>
      <c r="J467" s="227"/>
      <c r="K467" s="227"/>
      <c r="L467" s="232"/>
      <c r="M467" s="233"/>
      <c r="N467" s="234"/>
      <c r="O467" s="234"/>
      <c r="P467" s="234"/>
      <c r="Q467" s="234"/>
      <c r="R467" s="234"/>
      <c r="S467" s="234"/>
      <c r="T467" s="23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6" t="s">
        <v>159</v>
      </c>
      <c r="AU467" s="236" t="s">
        <v>142</v>
      </c>
      <c r="AV467" s="13" t="s">
        <v>142</v>
      </c>
      <c r="AW467" s="13" t="s">
        <v>33</v>
      </c>
      <c r="AX467" s="13" t="s">
        <v>72</v>
      </c>
      <c r="AY467" s="236" t="s">
        <v>133</v>
      </c>
    </row>
    <row r="468" spans="1:51" s="13" customFormat="1" ht="12">
      <c r="A468" s="13"/>
      <c r="B468" s="226"/>
      <c r="C468" s="227"/>
      <c r="D468" s="219" t="s">
        <v>159</v>
      </c>
      <c r="E468" s="228" t="s">
        <v>19</v>
      </c>
      <c r="F468" s="229" t="s">
        <v>720</v>
      </c>
      <c r="G468" s="227"/>
      <c r="H468" s="230">
        <v>12.22</v>
      </c>
      <c r="I468" s="231"/>
      <c r="J468" s="227"/>
      <c r="K468" s="227"/>
      <c r="L468" s="232"/>
      <c r="M468" s="233"/>
      <c r="N468" s="234"/>
      <c r="O468" s="234"/>
      <c r="P468" s="234"/>
      <c r="Q468" s="234"/>
      <c r="R468" s="234"/>
      <c r="S468" s="234"/>
      <c r="T468" s="23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6" t="s">
        <v>159</v>
      </c>
      <c r="AU468" s="236" t="s">
        <v>142</v>
      </c>
      <c r="AV468" s="13" t="s">
        <v>142</v>
      </c>
      <c r="AW468" s="13" t="s">
        <v>33</v>
      </c>
      <c r="AX468" s="13" t="s">
        <v>72</v>
      </c>
      <c r="AY468" s="236" t="s">
        <v>133</v>
      </c>
    </row>
    <row r="469" spans="1:51" s="13" customFormat="1" ht="12">
      <c r="A469" s="13"/>
      <c r="B469" s="226"/>
      <c r="C469" s="227"/>
      <c r="D469" s="219" t="s">
        <v>159</v>
      </c>
      <c r="E469" s="228" t="s">
        <v>19</v>
      </c>
      <c r="F469" s="229" t="s">
        <v>721</v>
      </c>
      <c r="G469" s="227"/>
      <c r="H469" s="230">
        <v>5.288</v>
      </c>
      <c r="I469" s="231"/>
      <c r="J469" s="227"/>
      <c r="K469" s="227"/>
      <c r="L469" s="232"/>
      <c r="M469" s="233"/>
      <c r="N469" s="234"/>
      <c r="O469" s="234"/>
      <c r="P469" s="234"/>
      <c r="Q469" s="234"/>
      <c r="R469" s="234"/>
      <c r="S469" s="234"/>
      <c r="T469" s="23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6" t="s">
        <v>159</v>
      </c>
      <c r="AU469" s="236" t="s">
        <v>142</v>
      </c>
      <c r="AV469" s="13" t="s">
        <v>142</v>
      </c>
      <c r="AW469" s="13" t="s">
        <v>33</v>
      </c>
      <c r="AX469" s="13" t="s">
        <v>72</v>
      </c>
      <c r="AY469" s="236" t="s">
        <v>133</v>
      </c>
    </row>
    <row r="470" spans="1:51" s="13" customFormat="1" ht="12">
      <c r="A470" s="13"/>
      <c r="B470" s="226"/>
      <c r="C470" s="227"/>
      <c r="D470" s="219" t="s">
        <v>159</v>
      </c>
      <c r="E470" s="228" t="s">
        <v>19</v>
      </c>
      <c r="F470" s="229" t="s">
        <v>214</v>
      </c>
      <c r="G470" s="227"/>
      <c r="H470" s="230">
        <v>0.985</v>
      </c>
      <c r="I470" s="231"/>
      <c r="J470" s="227"/>
      <c r="K470" s="227"/>
      <c r="L470" s="232"/>
      <c r="M470" s="233"/>
      <c r="N470" s="234"/>
      <c r="O470" s="234"/>
      <c r="P470" s="234"/>
      <c r="Q470" s="234"/>
      <c r="R470" s="234"/>
      <c r="S470" s="234"/>
      <c r="T470" s="23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6" t="s">
        <v>159</v>
      </c>
      <c r="AU470" s="236" t="s">
        <v>142</v>
      </c>
      <c r="AV470" s="13" t="s">
        <v>142</v>
      </c>
      <c r="AW470" s="13" t="s">
        <v>33</v>
      </c>
      <c r="AX470" s="13" t="s">
        <v>72</v>
      </c>
      <c r="AY470" s="236" t="s">
        <v>133</v>
      </c>
    </row>
    <row r="471" spans="1:51" s="13" customFormat="1" ht="12">
      <c r="A471" s="13"/>
      <c r="B471" s="226"/>
      <c r="C471" s="227"/>
      <c r="D471" s="219" t="s">
        <v>159</v>
      </c>
      <c r="E471" s="228" t="s">
        <v>19</v>
      </c>
      <c r="F471" s="229" t="s">
        <v>722</v>
      </c>
      <c r="G471" s="227"/>
      <c r="H471" s="230">
        <v>-6.09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6" t="s">
        <v>159</v>
      </c>
      <c r="AU471" s="236" t="s">
        <v>142</v>
      </c>
      <c r="AV471" s="13" t="s">
        <v>142</v>
      </c>
      <c r="AW471" s="13" t="s">
        <v>33</v>
      </c>
      <c r="AX471" s="13" t="s">
        <v>72</v>
      </c>
      <c r="AY471" s="236" t="s">
        <v>133</v>
      </c>
    </row>
    <row r="472" spans="1:51" s="14" customFormat="1" ht="12">
      <c r="A472" s="14"/>
      <c r="B472" s="237"/>
      <c r="C472" s="238"/>
      <c r="D472" s="219" t="s">
        <v>159</v>
      </c>
      <c r="E472" s="239" t="s">
        <v>19</v>
      </c>
      <c r="F472" s="240" t="s">
        <v>162</v>
      </c>
      <c r="G472" s="238"/>
      <c r="H472" s="241">
        <v>65.32499999999999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7" t="s">
        <v>159</v>
      </c>
      <c r="AU472" s="247" t="s">
        <v>142</v>
      </c>
      <c r="AV472" s="14" t="s">
        <v>141</v>
      </c>
      <c r="AW472" s="14" t="s">
        <v>33</v>
      </c>
      <c r="AX472" s="14" t="s">
        <v>80</v>
      </c>
      <c r="AY472" s="247" t="s">
        <v>133</v>
      </c>
    </row>
    <row r="473" spans="1:65" s="2" customFormat="1" ht="24.15" customHeight="1">
      <c r="A473" s="40"/>
      <c r="B473" s="41"/>
      <c r="C473" s="206" t="s">
        <v>723</v>
      </c>
      <c r="D473" s="206" t="s">
        <v>136</v>
      </c>
      <c r="E473" s="207" t="s">
        <v>724</v>
      </c>
      <c r="F473" s="208" t="s">
        <v>725</v>
      </c>
      <c r="G473" s="209" t="s">
        <v>155</v>
      </c>
      <c r="H473" s="210">
        <v>4.7</v>
      </c>
      <c r="I473" s="211"/>
      <c r="J473" s="212">
        <f>ROUND(I473*H473,2)</f>
        <v>0</v>
      </c>
      <c r="K473" s="208" t="s">
        <v>140</v>
      </c>
      <c r="L473" s="46"/>
      <c r="M473" s="213" t="s">
        <v>19</v>
      </c>
      <c r="N473" s="214" t="s">
        <v>44</v>
      </c>
      <c r="O473" s="86"/>
      <c r="P473" s="215">
        <f>O473*H473</f>
        <v>0</v>
      </c>
      <c r="Q473" s="215">
        <v>0.0015</v>
      </c>
      <c r="R473" s="215">
        <f>Q473*H473</f>
        <v>0.007050000000000001</v>
      </c>
      <c r="S473" s="215">
        <v>0</v>
      </c>
      <c r="T473" s="21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7" t="s">
        <v>254</v>
      </c>
      <c r="AT473" s="217" t="s">
        <v>136</v>
      </c>
      <c r="AU473" s="217" t="s">
        <v>142</v>
      </c>
      <c r="AY473" s="19" t="s">
        <v>133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9" t="s">
        <v>142</v>
      </c>
      <c r="BK473" s="218">
        <f>ROUND(I473*H473,2)</f>
        <v>0</v>
      </c>
      <c r="BL473" s="19" t="s">
        <v>254</v>
      </c>
      <c r="BM473" s="217" t="s">
        <v>726</v>
      </c>
    </row>
    <row r="474" spans="1:47" s="2" customFormat="1" ht="12">
      <c r="A474" s="40"/>
      <c r="B474" s="41"/>
      <c r="C474" s="42"/>
      <c r="D474" s="219" t="s">
        <v>144</v>
      </c>
      <c r="E474" s="42"/>
      <c r="F474" s="220" t="s">
        <v>727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144</v>
      </c>
      <c r="AU474" s="19" t="s">
        <v>142</v>
      </c>
    </row>
    <row r="475" spans="1:47" s="2" customFormat="1" ht="12">
      <c r="A475" s="40"/>
      <c r="B475" s="41"/>
      <c r="C475" s="42"/>
      <c r="D475" s="224" t="s">
        <v>146</v>
      </c>
      <c r="E475" s="42"/>
      <c r="F475" s="225" t="s">
        <v>728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146</v>
      </c>
      <c r="AU475" s="19" t="s">
        <v>142</v>
      </c>
    </row>
    <row r="476" spans="1:51" s="13" customFormat="1" ht="12">
      <c r="A476" s="13"/>
      <c r="B476" s="226"/>
      <c r="C476" s="227"/>
      <c r="D476" s="219" t="s">
        <v>159</v>
      </c>
      <c r="E476" s="228" t="s">
        <v>19</v>
      </c>
      <c r="F476" s="229" t="s">
        <v>729</v>
      </c>
      <c r="G476" s="227"/>
      <c r="H476" s="230">
        <v>4.7</v>
      </c>
      <c r="I476" s="231"/>
      <c r="J476" s="227"/>
      <c r="K476" s="227"/>
      <c r="L476" s="232"/>
      <c r="M476" s="233"/>
      <c r="N476" s="234"/>
      <c r="O476" s="234"/>
      <c r="P476" s="234"/>
      <c r="Q476" s="234"/>
      <c r="R476" s="234"/>
      <c r="S476" s="234"/>
      <c r="T476" s="23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6" t="s">
        <v>159</v>
      </c>
      <c r="AU476" s="236" t="s">
        <v>142</v>
      </c>
      <c r="AV476" s="13" t="s">
        <v>142</v>
      </c>
      <c r="AW476" s="13" t="s">
        <v>33</v>
      </c>
      <c r="AX476" s="13" t="s">
        <v>72</v>
      </c>
      <c r="AY476" s="236" t="s">
        <v>133</v>
      </c>
    </row>
    <row r="477" spans="1:51" s="14" customFormat="1" ht="12">
      <c r="A477" s="14"/>
      <c r="B477" s="237"/>
      <c r="C477" s="238"/>
      <c r="D477" s="219" t="s">
        <v>159</v>
      </c>
      <c r="E477" s="239" t="s">
        <v>19</v>
      </c>
      <c r="F477" s="240" t="s">
        <v>162</v>
      </c>
      <c r="G477" s="238"/>
      <c r="H477" s="241">
        <v>4.7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7" t="s">
        <v>159</v>
      </c>
      <c r="AU477" s="247" t="s">
        <v>142</v>
      </c>
      <c r="AV477" s="14" t="s">
        <v>141</v>
      </c>
      <c r="AW477" s="14" t="s">
        <v>33</v>
      </c>
      <c r="AX477" s="14" t="s">
        <v>80</v>
      </c>
      <c r="AY477" s="247" t="s">
        <v>133</v>
      </c>
    </row>
    <row r="478" spans="1:65" s="2" customFormat="1" ht="24.15" customHeight="1">
      <c r="A478" s="40"/>
      <c r="B478" s="41"/>
      <c r="C478" s="206" t="s">
        <v>730</v>
      </c>
      <c r="D478" s="206" t="s">
        <v>136</v>
      </c>
      <c r="E478" s="207" t="s">
        <v>731</v>
      </c>
      <c r="F478" s="208" t="s">
        <v>732</v>
      </c>
      <c r="G478" s="209" t="s">
        <v>165</v>
      </c>
      <c r="H478" s="210">
        <v>2.35</v>
      </c>
      <c r="I478" s="211"/>
      <c r="J478" s="212">
        <f>ROUND(I478*H478,2)</f>
        <v>0</v>
      </c>
      <c r="K478" s="208" t="s">
        <v>140</v>
      </c>
      <c r="L478" s="46"/>
      <c r="M478" s="213" t="s">
        <v>19</v>
      </c>
      <c r="N478" s="214" t="s">
        <v>44</v>
      </c>
      <c r="O478" s="86"/>
      <c r="P478" s="215">
        <f>O478*H478</f>
        <v>0</v>
      </c>
      <c r="Q478" s="215">
        <v>0.00028</v>
      </c>
      <c r="R478" s="215">
        <f>Q478*H478</f>
        <v>0.000658</v>
      </c>
      <c r="S478" s="215">
        <v>0</v>
      </c>
      <c r="T478" s="21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7" t="s">
        <v>254</v>
      </c>
      <c r="AT478" s="217" t="s">
        <v>136</v>
      </c>
      <c r="AU478" s="217" t="s">
        <v>142</v>
      </c>
      <c r="AY478" s="19" t="s">
        <v>133</v>
      </c>
      <c r="BE478" s="218">
        <f>IF(N478="základní",J478,0)</f>
        <v>0</v>
      </c>
      <c r="BF478" s="218">
        <f>IF(N478="snížená",J478,0)</f>
        <v>0</v>
      </c>
      <c r="BG478" s="218">
        <f>IF(N478="zákl. přenesená",J478,0)</f>
        <v>0</v>
      </c>
      <c r="BH478" s="218">
        <f>IF(N478="sníž. přenesená",J478,0)</f>
        <v>0</v>
      </c>
      <c r="BI478" s="218">
        <f>IF(N478="nulová",J478,0)</f>
        <v>0</v>
      </c>
      <c r="BJ478" s="19" t="s">
        <v>142</v>
      </c>
      <c r="BK478" s="218">
        <f>ROUND(I478*H478,2)</f>
        <v>0</v>
      </c>
      <c r="BL478" s="19" t="s">
        <v>254</v>
      </c>
      <c r="BM478" s="217" t="s">
        <v>733</v>
      </c>
    </row>
    <row r="479" spans="1:47" s="2" customFormat="1" ht="12">
      <c r="A479" s="40"/>
      <c r="B479" s="41"/>
      <c r="C479" s="42"/>
      <c r="D479" s="219" t="s">
        <v>144</v>
      </c>
      <c r="E479" s="42"/>
      <c r="F479" s="220" t="s">
        <v>734</v>
      </c>
      <c r="G479" s="42"/>
      <c r="H479" s="42"/>
      <c r="I479" s="221"/>
      <c r="J479" s="42"/>
      <c r="K479" s="42"/>
      <c r="L479" s="46"/>
      <c r="M479" s="222"/>
      <c r="N479" s="223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144</v>
      </c>
      <c r="AU479" s="19" t="s">
        <v>142</v>
      </c>
    </row>
    <row r="480" spans="1:47" s="2" customFormat="1" ht="12">
      <c r="A480" s="40"/>
      <c r="B480" s="41"/>
      <c r="C480" s="42"/>
      <c r="D480" s="224" t="s">
        <v>146</v>
      </c>
      <c r="E480" s="42"/>
      <c r="F480" s="225" t="s">
        <v>735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146</v>
      </c>
      <c r="AU480" s="19" t="s">
        <v>142</v>
      </c>
    </row>
    <row r="481" spans="1:65" s="2" customFormat="1" ht="16.5" customHeight="1">
      <c r="A481" s="40"/>
      <c r="B481" s="41"/>
      <c r="C481" s="206" t="s">
        <v>736</v>
      </c>
      <c r="D481" s="206" t="s">
        <v>136</v>
      </c>
      <c r="E481" s="207" t="s">
        <v>737</v>
      </c>
      <c r="F481" s="208" t="s">
        <v>738</v>
      </c>
      <c r="G481" s="209" t="s">
        <v>155</v>
      </c>
      <c r="H481" s="210">
        <v>65.325</v>
      </c>
      <c r="I481" s="211"/>
      <c r="J481" s="212">
        <f>ROUND(I481*H481,2)</f>
        <v>0</v>
      </c>
      <c r="K481" s="208" t="s">
        <v>140</v>
      </c>
      <c r="L481" s="46"/>
      <c r="M481" s="213" t="s">
        <v>19</v>
      </c>
      <c r="N481" s="214" t="s">
        <v>44</v>
      </c>
      <c r="O481" s="86"/>
      <c r="P481" s="215">
        <f>O481*H481</f>
        <v>0</v>
      </c>
      <c r="Q481" s="215">
        <v>0.0045</v>
      </c>
      <c r="R481" s="215">
        <f>Q481*H481</f>
        <v>0.2939625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254</v>
      </c>
      <c r="AT481" s="217" t="s">
        <v>136</v>
      </c>
      <c r="AU481" s="217" t="s">
        <v>142</v>
      </c>
      <c r="AY481" s="19" t="s">
        <v>133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142</v>
      </c>
      <c r="BK481" s="218">
        <f>ROUND(I481*H481,2)</f>
        <v>0</v>
      </c>
      <c r="BL481" s="19" t="s">
        <v>254</v>
      </c>
      <c r="BM481" s="217" t="s">
        <v>739</v>
      </c>
    </row>
    <row r="482" spans="1:47" s="2" customFormat="1" ht="12">
      <c r="A482" s="40"/>
      <c r="B482" s="41"/>
      <c r="C482" s="42"/>
      <c r="D482" s="219" t="s">
        <v>144</v>
      </c>
      <c r="E482" s="42"/>
      <c r="F482" s="220" t="s">
        <v>740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144</v>
      </c>
      <c r="AU482" s="19" t="s">
        <v>142</v>
      </c>
    </row>
    <row r="483" spans="1:47" s="2" customFormat="1" ht="12">
      <c r="A483" s="40"/>
      <c r="B483" s="41"/>
      <c r="C483" s="42"/>
      <c r="D483" s="224" t="s">
        <v>146</v>
      </c>
      <c r="E483" s="42"/>
      <c r="F483" s="225" t="s">
        <v>741</v>
      </c>
      <c r="G483" s="42"/>
      <c r="H483" s="42"/>
      <c r="I483" s="221"/>
      <c r="J483" s="42"/>
      <c r="K483" s="42"/>
      <c r="L483" s="46"/>
      <c r="M483" s="222"/>
      <c r="N483" s="22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146</v>
      </c>
      <c r="AU483" s="19" t="s">
        <v>142</v>
      </c>
    </row>
    <row r="484" spans="1:65" s="2" customFormat="1" ht="24.15" customHeight="1">
      <c r="A484" s="40"/>
      <c r="B484" s="41"/>
      <c r="C484" s="206" t="s">
        <v>742</v>
      </c>
      <c r="D484" s="206" t="s">
        <v>136</v>
      </c>
      <c r="E484" s="207" t="s">
        <v>743</v>
      </c>
      <c r="F484" s="208" t="s">
        <v>744</v>
      </c>
      <c r="G484" s="209" t="s">
        <v>155</v>
      </c>
      <c r="H484" s="210">
        <v>50.897</v>
      </c>
      <c r="I484" s="211"/>
      <c r="J484" s="212">
        <f>ROUND(I484*H484,2)</f>
        <v>0</v>
      </c>
      <c r="K484" s="208" t="s">
        <v>140</v>
      </c>
      <c r="L484" s="46"/>
      <c r="M484" s="213" t="s">
        <v>19</v>
      </c>
      <c r="N484" s="214" t="s">
        <v>44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0.0815</v>
      </c>
      <c r="T484" s="216">
        <f>S484*H484</f>
        <v>4.1481055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254</v>
      </c>
      <c r="AT484" s="217" t="s">
        <v>136</v>
      </c>
      <c r="AU484" s="217" t="s">
        <v>142</v>
      </c>
      <c r="AY484" s="19" t="s">
        <v>133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142</v>
      </c>
      <c r="BK484" s="218">
        <f>ROUND(I484*H484,2)</f>
        <v>0</v>
      </c>
      <c r="BL484" s="19" t="s">
        <v>254</v>
      </c>
      <c r="BM484" s="217" t="s">
        <v>745</v>
      </c>
    </row>
    <row r="485" spans="1:47" s="2" customFormat="1" ht="12">
      <c r="A485" s="40"/>
      <c r="B485" s="41"/>
      <c r="C485" s="42"/>
      <c r="D485" s="219" t="s">
        <v>144</v>
      </c>
      <c r="E485" s="42"/>
      <c r="F485" s="220" t="s">
        <v>746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144</v>
      </c>
      <c r="AU485" s="19" t="s">
        <v>142</v>
      </c>
    </row>
    <row r="486" spans="1:47" s="2" customFormat="1" ht="12">
      <c r="A486" s="40"/>
      <c r="B486" s="41"/>
      <c r="C486" s="42"/>
      <c r="D486" s="224" t="s">
        <v>146</v>
      </c>
      <c r="E486" s="42"/>
      <c r="F486" s="225" t="s">
        <v>747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146</v>
      </c>
      <c r="AU486" s="19" t="s">
        <v>142</v>
      </c>
    </row>
    <row r="487" spans="1:65" s="2" customFormat="1" ht="37.8" customHeight="1">
      <c r="A487" s="40"/>
      <c r="B487" s="41"/>
      <c r="C487" s="206" t="s">
        <v>748</v>
      </c>
      <c r="D487" s="206" t="s">
        <v>136</v>
      </c>
      <c r="E487" s="207" t="s">
        <v>749</v>
      </c>
      <c r="F487" s="208" t="s">
        <v>750</v>
      </c>
      <c r="G487" s="209" t="s">
        <v>155</v>
      </c>
      <c r="H487" s="210">
        <v>65.325</v>
      </c>
      <c r="I487" s="211"/>
      <c r="J487" s="212">
        <f>ROUND(I487*H487,2)</f>
        <v>0</v>
      </c>
      <c r="K487" s="208" t="s">
        <v>140</v>
      </c>
      <c r="L487" s="46"/>
      <c r="M487" s="213" t="s">
        <v>19</v>
      </c>
      <c r="N487" s="214" t="s">
        <v>44</v>
      </c>
      <c r="O487" s="86"/>
      <c r="P487" s="215">
        <f>O487*H487</f>
        <v>0</v>
      </c>
      <c r="Q487" s="215">
        <v>0.009</v>
      </c>
      <c r="R487" s="215">
        <f>Q487*H487</f>
        <v>0.587925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254</v>
      </c>
      <c r="AT487" s="217" t="s">
        <v>136</v>
      </c>
      <c r="AU487" s="217" t="s">
        <v>142</v>
      </c>
      <c r="AY487" s="19" t="s">
        <v>133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142</v>
      </c>
      <c r="BK487" s="218">
        <f>ROUND(I487*H487,2)</f>
        <v>0</v>
      </c>
      <c r="BL487" s="19" t="s">
        <v>254</v>
      </c>
      <c r="BM487" s="217" t="s">
        <v>751</v>
      </c>
    </row>
    <row r="488" spans="1:47" s="2" customFormat="1" ht="12">
      <c r="A488" s="40"/>
      <c r="B488" s="41"/>
      <c r="C488" s="42"/>
      <c r="D488" s="219" t="s">
        <v>144</v>
      </c>
      <c r="E488" s="42"/>
      <c r="F488" s="220" t="s">
        <v>752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144</v>
      </c>
      <c r="AU488" s="19" t="s">
        <v>142</v>
      </c>
    </row>
    <row r="489" spans="1:47" s="2" customFormat="1" ht="12">
      <c r="A489" s="40"/>
      <c r="B489" s="41"/>
      <c r="C489" s="42"/>
      <c r="D489" s="224" t="s">
        <v>146</v>
      </c>
      <c r="E489" s="42"/>
      <c r="F489" s="225" t="s">
        <v>753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146</v>
      </c>
      <c r="AU489" s="19" t="s">
        <v>142</v>
      </c>
    </row>
    <row r="490" spans="1:65" s="2" customFormat="1" ht="24.15" customHeight="1">
      <c r="A490" s="40"/>
      <c r="B490" s="41"/>
      <c r="C490" s="258" t="s">
        <v>754</v>
      </c>
      <c r="D490" s="258" t="s">
        <v>282</v>
      </c>
      <c r="E490" s="259" t="s">
        <v>755</v>
      </c>
      <c r="F490" s="260" t="s">
        <v>756</v>
      </c>
      <c r="G490" s="261" t="s">
        <v>155</v>
      </c>
      <c r="H490" s="262">
        <v>75.124</v>
      </c>
      <c r="I490" s="263"/>
      <c r="J490" s="264">
        <f>ROUND(I490*H490,2)</f>
        <v>0</v>
      </c>
      <c r="K490" s="260" t="s">
        <v>140</v>
      </c>
      <c r="L490" s="265"/>
      <c r="M490" s="266" t="s">
        <v>19</v>
      </c>
      <c r="N490" s="267" t="s">
        <v>44</v>
      </c>
      <c r="O490" s="86"/>
      <c r="P490" s="215">
        <f>O490*H490</f>
        <v>0</v>
      </c>
      <c r="Q490" s="215">
        <v>0.02</v>
      </c>
      <c r="R490" s="215">
        <f>Q490*H490</f>
        <v>1.50248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368</v>
      </c>
      <c r="AT490" s="217" t="s">
        <v>282</v>
      </c>
      <c r="AU490" s="217" t="s">
        <v>142</v>
      </c>
      <c r="AY490" s="19" t="s">
        <v>133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142</v>
      </c>
      <c r="BK490" s="218">
        <f>ROUND(I490*H490,2)</f>
        <v>0</v>
      </c>
      <c r="BL490" s="19" t="s">
        <v>254</v>
      </c>
      <c r="BM490" s="217" t="s">
        <v>757</v>
      </c>
    </row>
    <row r="491" spans="1:47" s="2" customFormat="1" ht="12">
      <c r="A491" s="40"/>
      <c r="B491" s="41"/>
      <c r="C491" s="42"/>
      <c r="D491" s="219" t="s">
        <v>144</v>
      </c>
      <c r="E491" s="42"/>
      <c r="F491" s="220" t="s">
        <v>756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144</v>
      </c>
      <c r="AU491" s="19" t="s">
        <v>142</v>
      </c>
    </row>
    <row r="492" spans="1:51" s="13" customFormat="1" ht="12">
      <c r="A492" s="13"/>
      <c r="B492" s="226"/>
      <c r="C492" s="227"/>
      <c r="D492" s="219" t="s">
        <v>159</v>
      </c>
      <c r="E492" s="228" t="s">
        <v>19</v>
      </c>
      <c r="F492" s="229" t="s">
        <v>758</v>
      </c>
      <c r="G492" s="227"/>
      <c r="H492" s="230">
        <v>65.325</v>
      </c>
      <c r="I492" s="231"/>
      <c r="J492" s="227"/>
      <c r="K492" s="227"/>
      <c r="L492" s="232"/>
      <c r="M492" s="233"/>
      <c r="N492" s="234"/>
      <c r="O492" s="234"/>
      <c r="P492" s="234"/>
      <c r="Q492" s="234"/>
      <c r="R492" s="234"/>
      <c r="S492" s="234"/>
      <c r="T492" s="23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6" t="s">
        <v>159</v>
      </c>
      <c r="AU492" s="236" t="s">
        <v>142</v>
      </c>
      <c r="AV492" s="13" t="s">
        <v>142</v>
      </c>
      <c r="AW492" s="13" t="s">
        <v>33</v>
      </c>
      <c r="AX492" s="13" t="s">
        <v>80</v>
      </c>
      <c r="AY492" s="236" t="s">
        <v>133</v>
      </c>
    </row>
    <row r="493" spans="1:51" s="13" customFormat="1" ht="12">
      <c r="A493" s="13"/>
      <c r="B493" s="226"/>
      <c r="C493" s="227"/>
      <c r="D493" s="219" t="s">
        <v>159</v>
      </c>
      <c r="E493" s="227"/>
      <c r="F493" s="229" t="s">
        <v>759</v>
      </c>
      <c r="G493" s="227"/>
      <c r="H493" s="230">
        <v>75.124</v>
      </c>
      <c r="I493" s="231"/>
      <c r="J493" s="227"/>
      <c r="K493" s="227"/>
      <c r="L493" s="232"/>
      <c r="M493" s="233"/>
      <c r="N493" s="234"/>
      <c r="O493" s="234"/>
      <c r="P493" s="234"/>
      <c r="Q493" s="234"/>
      <c r="R493" s="234"/>
      <c r="S493" s="234"/>
      <c r="T493" s="23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6" t="s">
        <v>159</v>
      </c>
      <c r="AU493" s="236" t="s">
        <v>142</v>
      </c>
      <c r="AV493" s="13" t="s">
        <v>142</v>
      </c>
      <c r="AW493" s="13" t="s">
        <v>4</v>
      </c>
      <c r="AX493" s="13" t="s">
        <v>80</v>
      </c>
      <c r="AY493" s="236" t="s">
        <v>133</v>
      </c>
    </row>
    <row r="494" spans="1:65" s="2" customFormat="1" ht="24.15" customHeight="1">
      <c r="A494" s="40"/>
      <c r="B494" s="41"/>
      <c r="C494" s="206" t="s">
        <v>760</v>
      </c>
      <c r="D494" s="206" t="s">
        <v>136</v>
      </c>
      <c r="E494" s="207" t="s">
        <v>761</v>
      </c>
      <c r="F494" s="208" t="s">
        <v>762</v>
      </c>
      <c r="G494" s="209" t="s">
        <v>155</v>
      </c>
      <c r="H494" s="210">
        <v>1.44</v>
      </c>
      <c r="I494" s="211"/>
      <c r="J494" s="212">
        <f>ROUND(I494*H494,2)</f>
        <v>0</v>
      </c>
      <c r="K494" s="208" t="s">
        <v>140</v>
      </c>
      <c r="L494" s="46"/>
      <c r="M494" s="213" t="s">
        <v>19</v>
      </c>
      <c r="N494" s="214" t="s">
        <v>44</v>
      </c>
      <c r="O494" s="86"/>
      <c r="P494" s="215">
        <f>O494*H494</f>
        <v>0</v>
      </c>
      <c r="Q494" s="215">
        <v>0.00063</v>
      </c>
      <c r="R494" s="215">
        <f>Q494*H494</f>
        <v>0.0009072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254</v>
      </c>
      <c r="AT494" s="217" t="s">
        <v>136</v>
      </c>
      <c r="AU494" s="217" t="s">
        <v>142</v>
      </c>
      <c r="AY494" s="19" t="s">
        <v>133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142</v>
      </c>
      <c r="BK494" s="218">
        <f>ROUND(I494*H494,2)</f>
        <v>0</v>
      </c>
      <c r="BL494" s="19" t="s">
        <v>254</v>
      </c>
      <c r="BM494" s="217" t="s">
        <v>763</v>
      </c>
    </row>
    <row r="495" spans="1:47" s="2" customFormat="1" ht="12">
      <c r="A495" s="40"/>
      <c r="B495" s="41"/>
      <c r="C495" s="42"/>
      <c r="D495" s="219" t="s">
        <v>144</v>
      </c>
      <c r="E495" s="42"/>
      <c r="F495" s="220" t="s">
        <v>764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144</v>
      </c>
      <c r="AU495" s="19" t="s">
        <v>142</v>
      </c>
    </row>
    <row r="496" spans="1:47" s="2" customFormat="1" ht="12">
      <c r="A496" s="40"/>
      <c r="B496" s="41"/>
      <c r="C496" s="42"/>
      <c r="D496" s="224" t="s">
        <v>146</v>
      </c>
      <c r="E496" s="42"/>
      <c r="F496" s="225" t="s">
        <v>765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146</v>
      </c>
      <c r="AU496" s="19" t="s">
        <v>142</v>
      </c>
    </row>
    <row r="497" spans="1:51" s="13" customFormat="1" ht="12">
      <c r="A497" s="13"/>
      <c r="B497" s="226"/>
      <c r="C497" s="227"/>
      <c r="D497" s="219" t="s">
        <v>159</v>
      </c>
      <c r="E497" s="228" t="s">
        <v>19</v>
      </c>
      <c r="F497" s="229" t="s">
        <v>766</v>
      </c>
      <c r="G497" s="227"/>
      <c r="H497" s="230">
        <v>1.44</v>
      </c>
      <c r="I497" s="231"/>
      <c r="J497" s="227"/>
      <c r="K497" s="227"/>
      <c r="L497" s="232"/>
      <c r="M497" s="233"/>
      <c r="N497" s="234"/>
      <c r="O497" s="234"/>
      <c r="P497" s="234"/>
      <c r="Q497" s="234"/>
      <c r="R497" s="234"/>
      <c r="S497" s="234"/>
      <c r="T497" s="23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6" t="s">
        <v>159</v>
      </c>
      <c r="AU497" s="236" t="s">
        <v>142</v>
      </c>
      <c r="AV497" s="13" t="s">
        <v>142</v>
      </c>
      <c r="AW497" s="13" t="s">
        <v>33</v>
      </c>
      <c r="AX497" s="13" t="s">
        <v>72</v>
      </c>
      <c r="AY497" s="236" t="s">
        <v>133</v>
      </c>
    </row>
    <row r="498" spans="1:51" s="14" customFormat="1" ht="12">
      <c r="A498" s="14"/>
      <c r="B498" s="237"/>
      <c r="C498" s="238"/>
      <c r="D498" s="219" t="s">
        <v>159</v>
      </c>
      <c r="E498" s="239" t="s">
        <v>19</v>
      </c>
      <c r="F498" s="240" t="s">
        <v>162</v>
      </c>
      <c r="G498" s="238"/>
      <c r="H498" s="241">
        <v>1.44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7" t="s">
        <v>159</v>
      </c>
      <c r="AU498" s="247" t="s">
        <v>142</v>
      </c>
      <c r="AV498" s="14" t="s">
        <v>141</v>
      </c>
      <c r="AW498" s="14" t="s">
        <v>33</v>
      </c>
      <c r="AX498" s="14" t="s">
        <v>80</v>
      </c>
      <c r="AY498" s="247" t="s">
        <v>133</v>
      </c>
    </row>
    <row r="499" spans="1:65" s="2" customFormat="1" ht="21.75" customHeight="1">
      <c r="A499" s="40"/>
      <c r="B499" s="41"/>
      <c r="C499" s="258" t="s">
        <v>767</v>
      </c>
      <c r="D499" s="258" t="s">
        <v>282</v>
      </c>
      <c r="E499" s="259" t="s">
        <v>768</v>
      </c>
      <c r="F499" s="260" t="s">
        <v>769</v>
      </c>
      <c r="G499" s="261" t="s">
        <v>139</v>
      </c>
      <c r="H499" s="262">
        <v>3</v>
      </c>
      <c r="I499" s="263"/>
      <c r="J499" s="264">
        <f>ROUND(I499*H499,2)</f>
        <v>0</v>
      </c>
      <c r="K499" s="260" t="s">
        <v>513</v>
      </c>
      <c r="L499" s="265"/>
      <c r="M499" s="266" t="s">
        <v>19</v>
      </c>
      <c r="N499" s="267" t="s">
        <v>44</v>
      </c>
      <c r="O499" s="86"/>
      <c r="P499" s="215">
        <f>O499*H499</f>
        <v>0</v>
      </c>
      <c r="Q499" s="215">
        <v>0.012</v>
      </c>
      <c r="R499" s="215">
        <f>Q499*H499</f>
        <v>0.036000000000000004</v>
      </c>
      <c r="S499" s="215">
        <v>0</v>
      </c>
      <c r="T499" s="21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368</v>
      </c>
      <c r="AT499" s="217" t="s">
        <v>282</v>
      </c>
      <c r="AU499" s="217" t="s">
        <v>142</v>
      </c>
      <c r="AY499" s="19" t="s">
        <v>133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9" t="s">
        <v>142</v>
      </c>
      <c r="BK499" s="218">
        <f>ROUND(I499*H499,2)</f>
        <v>0</v>
      </c>
      <c r="BL499" s="19" t="s">
        <v>254</v>
      </c>
      <c r="BM499" s="217" t="s">
        <v>770</v>
      </c>
    </row>
    <row r="500" spans="1:47" s="2" customFormat="1" ht="12">
      <c r="A500" s="40"/>
      <c r="B500" s="41"/>
      <c r="C500" s="42"/>
      <c r="D500" s="219" t="s">
        <v>144</v>
      </c>
      <c r="E500" s="42"/>
      <c r="F500" s="220" t="s">
        <v>769</v>
      </c>
      <c r="G500" s="42"/>
      <c r="H500" s="42"/>
      <c r="I500" s="221"/>
      <c r="J500" s="42"/>
      <c r="K500" s="42"/>
      <c r="L500" s="46"/>
      <c r="M500" s="222"/>
      <c r="N500" s="22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144</v>
      </c>
      <c r="AU500" s="19" t="s">
        <v>142</v>
      </c>
    </row>
    <row r="501" spans="1:51" s="13" customFormat="1" ht="12">
      <c r="A501" s="13"/>
      <c r="B501" s="226"/>
      <c r="C501" s="227"/>
      <c r="D501" s="219" t="s">
        <v>159</v>
      </c>
      <c r="E501" s="227"/>
      <c r="F501" s="229" t="s">
        <v>771</v>
      </c>
      <c r="G501" s="227"/>
      <c r="H501" s="230">
        <v>3</v>
      </c>
      <c r="I501" s="231"/>
      <c r="J501" s="227"/>
      <c r="K501" s="227"/>
      <c r="L501" s="232"/>
      <c r="M501" s="233"/>
      <c r="N501" s="234"/>
      <c r="O501" s="234"/>
      <c r="P501" s="234"/>
      <c r="Q501" s="234"/>
      <c r="R501" s="234"/>
      <c r="S501" s="234"/>
      <c r="T501" s="23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6" t="s">
        <v>159</v>
      </c>
      <c r="AU501" s="236" t="s">
        <v>142</v>
      </c>
      <c r="AV501" s="13" t="s">
        <v>142</v>
      </c>
      <c r="AW501" s="13" t="s">
        <v>4</v>
      </c>
      <c r="AX501" s="13" t="s">
        <v>80</v>
      </c>
      <c r="AY501" s="236" t="s">
        <v>133</v>
      </c>
    </row>
    <row r="502" spans="1:65" s="2" customFormat="1" ht="24.15" customHeight="1">
      <c r="A502" s="40"/>
      <c r="B502" s="41"/>
      <c r="C502" s="206" t="s">
        <v>772</v>
      </c>
      <c r="D502" s="206" t="s">
        <v>136</v>
      </c>
      <c r="E502" s="207" t="s">
        <v>773</v>
      </c>
      <c r="F502" s="208" t="s">
        <v>774</v>
      </c>
      <c r="G502" s="209" t="s">
        <v>165</v>
      </c>
      <c r="H502" s="210">
        <v>26.83</v>
      </c>
      <c r="I502" s="211"/>
      <c r="J502" s="212">
        <f>ROUND(I502*H502,2)</f>
        <v>0</v>
      </c>
      <c r="K502" s="208" t="s">
        <v>140</v>
      </c>
      <c r="L502" s="46"/>
      <c r="M502" s="213" t="s">
        <v>19</v>
      </c>
      <c r="N502" s="214" t="s">
        <v>44</v>
      </c>
      <c r="O502" s="86"/>
      <c r="P502" s="215">
        <f>O502*H502</f>
        <v>0</v>
      </c>
      <c r="Q502" s="215">
        <v>0.00018</v>
      </c>
      <c r="R502" s="215">
        <f>Q502*H502</f>
        <v>0.0048294</v>
      </c>
      <c r="S502" s="215">
        <v>0</v>
      </c>
      <c r="T502" s="216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7" t="s">
        <v>254</v>
      </c>
      <c r="AT502" s="217" t="s">
        <v>136</v>
      </c>
      <c r="AU502" s="217" t="s">
        <v>142</v>
      </c>
      <c r="AY502" s="19" t="s">
        <v>133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9" t="s">
        <v>142</v>
      </c>
      <c r="BK502" s="218">
        <f>ROUND(I502*H502,2)</f>
        <v>0</v>
      </c>
      <c r="BL502" s="19" t="s">
        <v>254</v>
      </c>
      <c r="BM502" s="217" t="s">
        <v>775</v>
      </c>
    </row>
    <row r="503" spans="1:47" s="2" customFormat="1" ht="12">
      <c r="A503" s="40"/>
      <c r="B503" s="41"/>
      <c r="C503" s="42"/>
      <c r="D503" s="219" t="s">
        <v>144</v>
      </c>
      <c r="E503" s="42"/>
      <c r="F503" s="220" t="s">
        <v>776</v>
      </c>
      <c r="G503" s="42"/>
      <c r="H503" s="42"/>
      <c r="I503" s="221"/>
      <c r="J503" s="42"/>
      <c r="K503" s="42"/>
      <c r="L503" s="46"/>
      <c r="M503" s="222"/>
      <c r="N503" s="223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144</v>
      </c>
      <c r="AU503" s="19" t="s">
        <v>142</v>
      </c>
    </row>
    <row r="504" spans="1:47" s="2" customFormat="1" ht="12">
      <c r="A504" s="40"/>
      <c r="B504" s="41"/>
      <c r="C504" s="42"/>
      <c r="D504" s="224" t="s">
        <v>146</v>
      </c>
      <c r="E504" s="42"/>
      <c r="F504" s="225" t="s">
        <v>777</v>
      </c>
      <c r="G504" s="42"/>
      <c r="H504" s="42"/>
      <c r="I504" s="221"/>
      <c r="J504" s="42"/>
      <c r="K504" s="42"/>
      <c r="L504" s="46"/>
      <c r="M504" s="222"/>
      <c r="N504" s="223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146</v>
      </c>
      <c r="AU504" s="19" t="s">
        <v>142</v>
      </c>
    </row>
    <row r="505" spans="1:51" s="13" customFormat="1" ht="12">
      <c r="A505" s="13"/>
      <c r="B505" s="226"/>
      <c r="C505" s="227"/>
      <c r="D505" s="219" t="s">
        <v>159</v>
      </c>
      <c r="E505" s="228" t="s">
        <v>19</v>
      </c>
      <c r="F505" s="229" t="s">
        <v>778</v>
      </c>
      <c r="G505" s="227"/>
      <c r="H505" s="230">
        <v>18.8</v>
      </c>
      <c r="I505" s="231"/>
      <c r="J505" s="227"/>
      <c r="K505" s="227"/>
      <c r="L505" s="232"/>
      <c r="M505" s="233"/>
      <c r="N505" s="234"/>
      <c r="O505" s="234"/>
      <c r="P505" s="234"/>
      <c r="Q505" s="234"/>
      <c r="R505" s="234"/>
      <c r="S505" s="234"/>
      <c r="T505" s="23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6" t="s">
        <v>159</v>
      </c>
      <c r="AU505" s="236" t="s">
        <v>142</v>
      </c>
      <c r="AV505" s="13" t="s">
        <v>142</v>
      </c>
      <c r="AW505" s="13" t="s">
        <v>33</v>
      </c>
      <c r="AX505" s="13" t="s">
        <v>72</v>
      </c>
      <c r="AY505" s="236" t="s">
        <v>133</v>
      </c>
    </row>
    <row r="506" spans="1:51" s="13" customFormat="1" ht="12">
      <c r="A506" s="13"/>
      <c r="B506" s="226"/>
      <c r="C506" s="227"/>
      <c r="D506" s="219" t="s">
        <v>159</v>
      </c>
      <c r="E506" s="228" t="s">
        <v>19</v>
      </c>
      <c r="F506" s="229" t="s">
        <v>779</v>
      </c>
      <c r="G506" s="227"/>
      <c r="H506" s="230">
        <v>8.03</v>
      </c>
      <c r="I506" s="231"/>
      <c r="J506" s="227"/>
      <c r="K506" s="227"/>
      <c r="L506" s="232"/>
      <c r="M506" s="233"/>
      <c r="N506" s="234"/>
      <c r="O506" s="234"/>
      <c r="P506" s="234"/>
      <c r="Q506" s="234"/>
      <c r="R506" s="234"/>
      <c r="S506" s="234"/>
      <c r="T506" s="23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6" t="s">
        <v>159</v>
      </c>
      <c r="AU506" s="236" t="s">
        <v>142</v>
      </c>
      <c r="AV506" s="13" t="s">
        <v>142</v>
      </c>
      <c r="AW506" s="13" t="s">
        <v>33</v>
      </c>
      <c r="AX506" s="13" t="s">
        <v>72</v>
      </c>
      <c r="AY506" s="236" t="s">
        <v>133</v>
      </c>
    </row>
    <row r="507" spans="1:51" s="14" customFormat="1" ht="12">
      <c r="A507" s="14"/>
      <c r="B507" s="237"/>
      <c r="C507" s="238"/>
      <c r="D507" s="219" t="s">
        <v>159</v>
      </c>
      <c r="E507" s="239" t="s">
        <v>19</v>
      </c>
      <c r="F507" s="240" t="s">
        <v>162</v>
      </c>
      <c r="G507" s="238"/>
      <c r="H507" s="241">
        <v>26.83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7" t="s">
        <v>159</v>
      </c>
      <c r="AU507" s="247" t="s">
        <v>142</v>
      </c>
      <c r="AV507" s="14" t="s">
        <v>141</v>
      </c>
      <c r="AW507" s="14" t="s">
        <v>33</v>
      </c>
      <c r="AX507" s="14" t="s">
        <v>80</v>
      </c>
      <c r="AY507" s="247" t="s">
        <v>133</v>
      </c>
    </row>
    <row r="508" spans="1:65" s="2" customFormat="1" ht="16.5" customHeight="1">
      <c r="A508" s="40"/>
      <c r="B508" s="41"/>
      <c r="C508" s="258" t="s">
        <v>780</v>
      </c>
      <c r="D508" s="258" t="s">
        <v>282</v>
      </c>
      <c r="E508" s="259" t="s">
        <v>781</v>
      </c>
      <c r="F508" s="260" t="s">
        <v>782</v>
      </c>
      <c r="G508" s="261" t="s">
        <v>165</v>
      </c>
      <c r="H508" s="262">
        <v>29.513</v>
      </c>
      <c r="I508" s="263"/>
      <c r="J508" s="264">
        <f>ROUND(I508*H508,2)</f>
        <v>0</v>
      </c>
      <c r="K508" s="260" t="s">
        <v>140</v>
      </c>
      <c r="L508" s="265"/>
      <c r="M508" s="266" t="s">
        <v>19</v>
      </c>
      <c r="N508" s="267" t="s">
        <v>44</v>
      </c>
      <c r="O508" s="86"/>
      <c r="P508" s="215">
        <f>O508*H508</f>
        <v>0</v>
      </c>
      <c r="Q508" s="215">
        <v>0.00032</v>
      </c>
      <c r="R508" s="215">
        <f>Q508*H508</f>
        <v>0.009444160000000002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368</v>
      </c>
      <c r="AT508" s="217" t="s">
        <v>282</v>
      </c>
      <c r="AU508" s="217" t="s">
        <v>142</v>
      </c>
      <c r="AY508" s="19" t="s">
        <v>133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142</v>
      </c>
      <c r="BK508" s="218">
        <f>ROUND(I508*H508,2)</f>
        <v>0</v>
      </c>
      <c r="BL508" s="19" t="s">
        <v>254</v>
      </c>
      <c r="BM508" s="217" t="s">
        <v>783</v>
      </c>
    </row>
    <row r="509" spans="1:47" s="2" customFormat="1" ht="12">
      <c r="A509" s="40"/>
      <c r="B509" s="41"/>
      <c r="C509" s="42"/>
      <c r="D509" s="219" t="s">
        <v>144</v>
      </c>
      <c r="E509" s="42"/>
      <c r="F509" s="220" t="s">
        <v>782</v>
      </c>
      <c r="G509" s="42"/>
      <c r="H509" s="42"/>
      <c r="I509" s="221"/>
      <c r="J509" s="42"/>
      <c r="K509" s="42"/>
      <c r="L509" s="46"/>
      <c r="M509" s="222"/>
      <c r="N509" s="223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144</v>
      </c>
      <c r="AU509" s="19" t="s">
        <v>142</v>
      </c>
    </row>
    <row r="510" spans="1:51" s="13" customFormat="1" ht="12">
      <c r="A510" s="13"/>
      <c r="B510" s="226"/>
      <c r="C510" s="227"/>
      <c r="D510" s="219" t="s">
        <v>159</v>
      </c>
      <c r="E510" s="228" t="s">
        <v>19</v>
      </c>
      <c r="F510" s="229" t="s">
        <v>784</v>
      </c>
      <c r="G510" s="227"/>
      <c r="H510" s="230">
        <v>26.83</v>
      </c>
      <c r="I510" s="231"/>
      <c r="J510" s="227"/>
      <c r="K510" s="227"/>
      <c r="L510" s="232"/>
      <c r="M510" s="233"/>
      <c r="N510" s="234"/>
      <c r="O510" s="234"/>
      <c r="P510" s="234"/>
      <c r="Q510" s="234"/>
      <c r="R510" s="234"/>
      <c r="S510" s="234"/>
      <c r="T510" s="23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6" t="s">
        <v>159</v>
      </c>
      <c r="AU510" s="236" t="s">
        <v>142</v>
      </c>
      <c r="AV510" s="13" t="s">
        <v>142</v>
      </c>
      <c r="AW510" s="13" t="s">
        <v>33</v>
      </c>
      <c r="AX510" s="13" t="s">
        <v>80</v>
      </c>
      <c r="AY510" s="236" t="s">
        <v>133</v>
      </c>
    </row>
    <row r="511" spans="1:51" s="13" customFormat="1" ht="12">
      <c r="A511" s="13"/>
      <c r="B511" s="226"/>
      <c r="C511" s="227"/>
      <c r="D511" s="219" t="s">
        <v>159</v>
      </c>
      <c r="E511" s="227"/>
      <c r="F511" s="229" t="s">
        <v>785</v>
      </c>
      <c r="G511" s="227"/>
      <c r="H511" s="230">
        <v>29.513</v>
      </c>
      <c r="I511" s="231"/>
      <c r="J511" s="227"/>
      <c r="K511" s="227"/>
      <c r="L511" s="232"/>
      <c r="M511" s="233"/>
      <c r="N511" s="234"/>
      <c r="O511" s="234"/>
      <c r="P511" s="234"/>
      <c r="Q511" s="234"/>
      <c r="R511" s="234"/>
      <c r="S511" s="234"/>
      <c r="T511" s="23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6" t="s">
        <v>159</v>
      </c>
      <c r="AU511" s="236" t="s">
        <v>142</v>
      </c>
      <c r="AV511" s="13" t="s">
        <v>142</v>
      </c>
      <c r="AW511" s="13" t="s">
        <v>4</v>
      </c>
      <c r="AX511" s="13" t="s">
        <v>80</v>
      </c>
      <c r="AY511" s="236" t="s">
        <v>133</v>
      </c>
    </row>
    <row r="512" spans="1:65" s="2" customFormat="1" ht="16.5" customHeight="1">
      <c r="A512" s="40"/>
      <c r="B512" s="41"/>
      <c r="C512" s="206" t="s">
        <v>786</v>
      </c>
      <c r="D512" s="206" t="s">
        <v>136</v>
      </c>
      <c r="E512" s="207" t="s">
        <v>787</v>
      </c>
      <c r="F512" s="208" t="s">
        <v>788</v>
      </c>
      <c r="G512" s="209" t="s">
        <v>165</v>
      </c>
      <c r="H512" s="210">
        <v>45.88</v>
      </c>
      <c r="I512" s="211"/>
      <c r="J512" s="212">
        <f>ROUND(I512*H512,2)</f>
        <v>0</v>
      </c>
      <c r="K512" s="208" t="s">
        <v>140</v>
      </c>
      <c r="L512" s="46"/>
      <c r="M512" s="213" t="s">
        <v>19</v>
      </c>
      <c r="N512" s="214" t="s">
        <v>44</v>
      </c>
      <c r="O512" s="86"/>
      <c r="P512" s="215">
        <f>O512*H512</f>
        <v>0</v>
      </c>
      <c r="Q512" s="215">
        <v>3E-05</v>
      </c>
      <c r="R512" s="215">
        <f>Q512*H512</f>
        <v>0.0013764</v>
      </c>
      <c r="S512" s="215">
        <v>0</v>
      </c>
      <c r="T512" s="216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17" t="s">
        <v>254</v>
      </c>
      <c r="AT512" s="217" t="s">
        <v>136</v>
      </c>
      <c r="AU512" s="217" t="s">
        <v>142</v>
      </c>
      <c r="AY512" s="19" t="s">
        <v>133</v>
      </c>
      <c r="BE512" s="218">
        <f>IF(N512="základní",J512,0)</f>
        <v>0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9" t="s">
        <v>142</v>
      </c>
      <c r="BK512" s="218">
        <f>ROUND(I512*H512,2)</f>
        <v>0</v>
      </c>
      <c r="BL512" s="19" t="s">
        <v>254</v>
      </c>
      <c r="BM512" s="217" t="s">
        <v>789</v>
      </c>
    </row>
    <row r="513" spans="1:47" s="2" customFormat="1" ht="12">
      <c r="A513" s="40"/>
      <c r="B513" s="41"/>
      <c r="C513" s="42"/>
      <c r="D513" s="219" t="s">
        <v>144</v>
      </c>
      <c r="E513" s="42"/>
      <c r="F513" s="220" t="s">
        <v>790</v>
      </c>
      <c r="G513" s="42"/>
      <c r="H513" s="42"/>
      <c r="I513" s="221"/>
      <c r="J513" s="42"/>
      <c r="K513" s="42"/>
      <c r="L513" s="46"/>
      <c r="M513" s="222"/>
      <c r="N513" s="223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144</v>
      </c>
      <c r="AU513" s="19" t="s">
        <v>142</v>
      </c>
    </row>
    <row r="514" spans="1:47" s="2" customFormat="1" ht="12">
      <c r="A514" s="40"/>
      <c r="B514" s="41"/>
      <c r="C514" s="42"/>
      <c r="D514" s="224" t="s">
        <v>146</v>
      </c>
      <c r="E514" s="42"/>
      <c r="F514" s="225" t="s">
        <v>791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146</v>
      </c>
      <c r="AU514" s="19" t="s">
        <v>142</v>
      </c>
    </row>
    <row r="515" spans="1:51" s="13" customFormat="1" ht="12">
      <c r="A515" s="13"/>
      <c r="B515" s="226"/>
      <c r="C515" s="227"/>
      <c r="D515" s="219" t="s">
        <v>159</v>
      </c>
      <c r="E515" s="228" t="s">
        <v>19</v>
      </c>
      <c r="F515" s="229" t="s">
        <v>792</v>
      </c>
      <c r="G515" s="227"/>
      <c r="H515" s="230">
        <v>39.95</v>
      </c>
      <c r="I515" s="231"/>
      <c r="J515" s="227"/>
      <c r="K515" s="227"/>
      <c r="L515" s="232"/>
      <c r="M515" s="233"/>
      <c r="N515" s="234"/>
      <c r="O515" s="234"/>
      <c r="P515" s="234"/>
      <c r="Q515" s="234"/>
      <c r="R515" s="234"/>
      <c r="S515" s="234"/>
      <c r="T515" s="23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6" t="s">
        <v>159</v>
      </c>
      <c r="AU515" s="236" t="s">
        <v>142</v>
      </c>
      <c r="AV515" s="13" t="s">
        <v>142</v>
      </c>
      <c r="AW515" s="13" t="s">
        <v>33</v>
      </c>
      <c r="AX515" s="13" t="s">
        <v>72</v>
      </c>
      <c r="AY515" s="236" t="s">
        <v>133</v>
      </c>
    </row>
    <row r="516" spans="1:51" s="13" customFormat="1" ht="12">
      <c r="A516" s="13"/>
      <c r="B516" s="226"/>
      <c r="C516" s="227"/>
      <c r="D516" s="219" t="s">
        <v>159</v>
      </c>
      <c r="E516" s="228" t="s">
        <v>19</v>
      </c>
      <c r="F516" s="229" t="s">
        <v>793</v>
      </c>
      <c r="G516" s="227"/>
      <c r="H516" s="230">
        <v>5.93</v>
      </c>
      <c r="I516" s="231"/>
      <c r="J516" s="227"/>
      <c r="K516" s="227"/>
      <c r="L516" s="232"/>
      <c r="M516" s="233"/>
      <c r="N516" s="234"/>
      <c r="O516" s="234"/>
      <c r="P516" s="234"/>
      <c r="Q516" s="234"/>
      <c r="R516" s="234"/>
      <c r="S516" s="234"/>
      <c r="T516" s="23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6" t="s">
        <v>159</v>
      </c>
      <c r="AU516" s="236" t="s">
        <v>142</v>
      </c>
      <c r="AV516" s="13" t="s">
        <v>142</v>
      </c>
      <c r="AW516" s="13" t="s">
        <v>33</v>
      </c>
      <c r="AX516" s="13" t="s">
        <v>72</v>
      </c>
      <c r="AY516" s="236" t="s">
        <v>133</v>
      </c>
    </row>
    <row r="517" spans="1:51" s="14" customFormat="1" ht="12">
      <c r="A517" s="14"/>
      <c r="B517" s="237"/>
      <c r="C517" s="238"/>
      <c r="D517" s="219" t="s">
        <v>159</v>
      </c>
      <c r="E517" s="239" t="s">
        <v>19</v>
      </c>
      <c r="F517" s="240" t="s">
        <v>162</v>
      </c>
      <c r="G517" s="238"/>
      <c r="H517" s="241">
        <v>45.88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7" t="s">
        <v>159</v>
      </c>
      <c r="AU517" s="247" t="s">
        <v>142</v>
      </c>
      <c r="AV517" s="14" t="s">
        <v>141</v>
      </c>
      <c r="AW517" s="14" t="s">
        <v>33</v>
      </c>
      <c r="AX517" s="14" t="s">
        <v>80</v>
      </c>
      <c r="AY517" s="247" t="s">
        <v>133</v>
      </c>
    </row>
    <row r="518" spans="1:65" s="2" customFormat="1" ht="16.5" customHeight="1">
      <c r="A518" s="40"/>
      <c r="B518" s="41"/>
      <c r="C518" s="206" t="s">
        <v>794</v>
      </c>
      <c r="D518" s="206" t="s">
        <v>136</v>
      </c>
      <c r="E518" s="207" t="s">
        <v>795</v>
      </c>
      <c r="F518" s="208" t="s">
        <v>796</v>
      </c>
      <c r="G518" s="209" t="s">
        <v>139</v>
      </c>
      <c r="H518" s="210">
        <v>10</v>
      </c>
      <c r="I518" s="211"/>
      <c r="J518" s="212">
        <f>ROUND(I518*H518,2)</f>
        <v>0</v>
      </c>
      <c r="K518" s="208" t="s">
        <v>140</v>
      </c>
      <c r="L518" s="46"/>
      <c r="M518" s="213" t="s">
        <v>19</v>
      </c>
      <c r="N518" s="214" t="s">
        <v>44</v>
      </c>
      <c r="O518" s="86"/>
      <c r="P518" s="215">
        <f>O518*H518</f>
        <v>0</v>
      </c>
      <c r="Q518" s="215">
        <v>0</v>
      </c>
      <c r="R518" s="215">
        <f>Q518*H518</f>
        <v>0</v>
      </c>
      <c r="S518" s="215">
        <v>0</v>
      </c>
      <c r="T518" s="216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7" t="s">
        <v>254</v>
      </c>
      <c r="AT518" s="217" t="s">
        <v>136</v>
      </c>
      <c r="AU518" s="217" t="s">
        <v>142</v>
      </c>
      <c r="AY518" s="19" t="s">
        <v>133</v>
      </c>
      <c r="BE518" s="218">
        <f>IF(N518="základní",J518,0)</f>
        <v>0</v>
      </c>
      <c r="BF518" s="218">
        <f>IF(N518="snížená",J518,0)</f>
        <v>0</v>
      </c>
      <c r="BG518" s="218">
        <f>IF(N518="zákl. přenesená",J518,0)</f>
        <v>0</v>
      </c>
      <c r="BH518" s="218">
        <f>IF(N518="sníž. přenesená",J518,0)</f>
        <v>0</v>
      </c>
      <c r="BI518" s="218">
        <f>IF(N518="nulová",J518,0)</f>
        <v>0</v>
      </c>
      <c r="BJ518" s="19" t="s">
        <v>142</v>
      </c>
      <c r="BK518" s="218">
        <f>ROUND(I518*H518,2)</f>
        <v>0</v>
      </c>
      <c r="BL518" s="19" t="s">
        <v>254</v>
      </c>
      <c r="BM518" s="217" t="s">
        <v>797</v>
      </c>
    </row>
    <row r="519" spans="1:47" s="2" customFormat="1" ht="12">
      <c r="A519" s="40"/>
      <c r="B519" s="41"/>
      <c r="C519" s="42"/>
      <c r="D519" s="219" t="s">
        <v>144</v>
      </c>
      <c r="E519" s="42"/>
      <c r="F519" s="220" t="s">
        <v>798</v>
      </c>
      <c r="G519" s="42"/>
      <c r="H519" s="42"/>
      <c r="I519" s="221"/>
      <c r="J519" s="42"/>
      <c r="K519" s="42"/>
      <c r="L519" s="46"/>
      <c r="M519" s="222"/>
      <c r="N519" s="22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144</v>
      </c>
      <c r="AU519" s="19" t="s">
        <v>142</v>
      </c>
    </row>
    <row r="520" spans="1:47" s="2" customFormat="1" ht="12">
      <c r="A520" s="40"/>
      <c r="B520" s="41"/>
      <c r="C520" s="42"/>
      <c r="D520" s="224" t="s">
        <v>146</v>
      </c>
      <c r="E520" s="42"/>
      <c r="F520" s="225" t="s">
        <v>799</v>
      </c>
      <c r="G520" s="42"/>
      <c r="H520" s="42"/>
      <c r="I520" s="221"/>
      <c r="J520" s="42"/>
      <c r="K520" s="42"/>
      <c r="L520" s="46"/>
      <c r="M520" s="222"/>
      <c r="N520" s="22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146</v>
      </c>
      <c r="AU520" s="19" t="s">
        <v>142</v>
      </c>
    </row>
    <row r="521" spans="1:65" s="2" customFormat="1" ht="21.75" customHeight="1">
      <c r="A521" s="40"/>
      <c r="B521" s="41"/>
      <c r="C521" s="206" t="s">
        <v>309</v>
      </c>
      <c r="D521" s="206" t="s">
        <v>136</v>
      </c>
      <c r="E521" s="207" t="s">
        <v>800</v>
      </c>
      <c r="F521" s="208" t="s">
        <v>801</v>
      </c>
      <c r="G521" s="209" t="s">
        <v>139</v>
      </c>
      <c r="H521" s="210">
        <v>4</v>
      </c>
      <c r="I521" s="211"/>
      <c r="J521" s="212">
        <f>ROUND(I521*H521,2)</f>
        <v>0</v>
      </c>
      <c r="K521" s="208" t="s">
        <v>140</v>
      </c>
      <c r="L521" s="46"/>
      <c r="M521" s="213" t="s">
        <v>19</v>
      </c>
      <c r="N521" s="214" t="s">
        <v>44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254</v>
      </c>
      <c r="AT521" s="217" t="s">
        <v>136</v>
      </c>
      <c r="AU521" s="217" t="s">
        <v>142</v>
      </c>
      <c r="AY521" s="19" t="s">
        <v>133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142</v>
      </c>
      <c r="BK521" s="218">
        <f>ROUND(I521*H521,2)</f>
        <v>0</v>
      </c>
      <c r="BL521" s="19" t="s">
        <v>254</v>
      </c>
      <c r="BM521" s="217" t="s">
        <v>802</v>
      </c>
    </row>
    <row r="522" spans="1:47" s="2" customFormat="1" ht="12">
      <c r="A522" s="40"/>
      <c r="B522" s="41"/>
      <c r="C522" s="42"/>
      <c r="D522" s="219" t="s">
        <v>144</v>
      </c>
      <c r="E522" s="42"/>
      <c r="F522" s="220" t="s">
        <v>803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144</v>
      </c>
      <c r="AU522" s="19" t="s">
        <v>142</v>
      </c>
    </row>
    <row r="523" spans="1:47" s="2" customFormat="1" ht="12">
      <c r="A523" s="40"/>
      <c r="B523" s="41"/>
      <c r="C523" s="42"/>
      <c r="D523" s="224" t="s">
        <v>146</v>
      </c>
      <c r="E523" s="42"/>
      <c r="F523" s="225" t="s">
        <v>804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146</v>
      </c>
      <c r="AU523" s="19" t="s">
        <v>142</v>
      </c>
    </row>
    <row r="524" spans="1:65" s="2" customFormat="1" ht="16.5" customHeight="1">
      <c r="A524" s="40"/>
      <c r="B524" s="41"/>
      <c r="C524" s="206" t="s">
        <v>805</v>
      </c>
      <c r="D524" s="206" t="s">
        <v>136</v>
      </c>
      <c r="E524" s="207" t="s">
        <v>806</v>
      </c>
      <c r="F524" s="208" t="s">
        <v>807</v>
      </c>
      <c r="G524" s="209" t="s">
        <v>139</v>
      </c>
      <c r="H524" s="210">
        <v>5</v>
      </c>
      <c r="I524" s="211"/>
      <c r="J524" s="212">
        <f>ROUND(I524*H524,2)</f>
        <v>0</v>
      </c>
      <c r="K524" s="208" t="s">
        <v>140</v>
      </c>
      <c r="L524" s="46"/>
      <c r="M524" s="213" t="s">
        <v>19</v>
      </c>
      <c r="N524" s="214" t="s">
        <v>44</v>
      </c>
      <c r="O524" s="86"/>
      <c r="P524" s="215">
        <f>O524*H524</f>
        <v>0</v>
      </c>
      <c r="Q524" s="215">
        <v>0</v>
      </c>
      <c r="R524" s="215">
        <f>Q524*H524</f>
        <v>0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254</v>
      </c>
      <c r="AT524" s="217" t="s">
        <v>136</v>
      </c>
      <c r="AU524" s="217" t="s">
        <v>142</v>
      </c>
      <c r="AY524" s="19" t="s">
        <v>133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142</v>
      </c>
      <c r="BK524" s="218">
        <f>ROUND(I524*H524,2)</f>
        <v>0</v>
      </c>
      <c r="BL524" s="19" t="s">
        <v>254</v>
      </c>
      <c r="BM524" s="217" t="s">
        <v>808</v>
      </c>
    </row>
    <row r="525" spans="1:47" s="2" customFormat="1" ht="12">
      <c r="A525" s="40"/>
      <c r="B525" s="41"/>
      <c r="C525" s="42"/>
      <c r="D525" s="219" t="s">
        <v>144</v>
      </c>
      <c r="E525" s="42"/>
      <c r="F525" s="220" t="s">
        <v>809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144</v>
      </c>
      <c r="AU525" s="19" t="s">
        <v>142</v>
      </c>
    </row>
    <row r="526" spans="1:47" s="2" customFormat="1" ht="12">
      <c r="A526" s="40"/>
      <c r="B526" s="41"/>
      <c r="C526" s="42"/>
      <c r="D526" s="224" t="s">
        <v>146</v>
      </c>
      <c r="E526" s="42"/>
      <c r="F526" s="225" t="s">
        <v>810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146</v>
      </c>
      <c r="AU526" s="19" t="s">
        <v>142</v>
      </c>
    </row>
    <row r="527" spans="1:65" s="2" customFormat="1" ht="24.15" customHeight="1">
      <c r="A527" s="40"/>
      <c r="B527" s="41"/>
      <c r="C527" s="206" t="s">
        <v>811</v>
      </c>
      <c r="D527" s="206" t="s">
        <v>136</v>
      </c>
      <c r="E527" s="207" t="s">
        <v>812</v>
      </c>
      <c r="F527" s="208" t="s">
        <v>813</v>
      </c>
      <c r="G527" s="209" t="s">
        <v>155</v>
      </c>
      <c r="H527" s="210">
        <v>65.325</v>
      </c>
      <c r="I527" s="211"/>
      <c r="J527" s="212">
        <f>ROUND(I527*H527,2)</f>
        <v>0</v>
      </c>
      <c r="K527" s="208" t="s">
        <v>140</v>
      </c>
      <c r="L527" s="46"/>
      <c r="M527" s="213" t="s">
        <v>19</v>
      </c>
      <c r="N527" s="214" t="s">
        <v>44</v>
      </c>
      <c r="O527" s="86"/>
      <c r="P527" s="215">
        <f>O527*H527</f>
        <v>0</v>
      </c>
      <c r="Q527" s="215">
        <v>5E-05</v>
      </c>
      <c r="R527" s="215">
        <f>Q527*H527</f>
        <v>0.0032662500000000005</v>
      </c>
      <c r="S527" s="215">
        <v>0</v>
      </c>
      <c r="T527" s="216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7" t="s">
        <v>254</v>
      </c>
      <c r="AT527" s="217" t="s">
        <v>136</v>
      </c>
      <c r="AU527" s="217" t="s">
        <v>142</v>
      </c>
      <c r="AY527" s="19" t="s">
        <v>133</v>
      </c>
      <c r="BE527" s="218">
        <f>IF(N527="základní",J527,0)</f>
        <v>0</v>
      </c>
      <c r="BF527" s="218">
        <f>IF(N527="snížená",J527,0)</f>
        <v>0</v>
      </c>
      <c r="BG527" s="218">
        <f>IF(N527="zákl. přenesená",J527,0)</f>
        <v>0</v>
      </c>
      <c r="BH527" s="218">
        <f>IF(N527="sníž. přenesená",J527,0)</f>
        <v>0</v>
      </c>
      <c r="BI527" s="218">
        <f>IF(N527="nulová",J527,0)</f>
        <v>0</v>
      </c>
      <c r="BJ527" s="19" t="s">
        <v>142</v>
      </c>
      <c r="BK527" s="218">
        <f>ROUND(I527*H527,2)</f>
        <v>0</v>
      </c>
      <c r="BL527" s="19" t="s">
        <v>254</v>
      </c>
      <c r="BM527" s="217" t="s">
        <v>814</v>
      </c>
    </row>
    <row r="528" spans="1:47" s="2" customFormat="1" ht="12">
      <c r="A528" s="40"/>
      <c r="B528" s="41"/>
      <c r="C528" s="42"/>
      <c r="D528" s="219" t="s">
        <v>144</v>
      </c>
      <c r="E528" s="42"/>
      <c r="F528" s="220" t="s">
        <v>815</v>
      </c>
      <c r="G528" s="42"/>
      <c r="H528" s="42"/>
      <c r="I528" s="221"/>
      <c r="J528" s="42"/>
      <c r="K528" s="42"/>
      <c r="L528" s="46"/>
      <c r="M528" s="222"/>
      <c r="N528" s="22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144</v>
      </c>
      <c r="AU528" s="19" t="s">
        <v>142</v>
      </c>
    </row>
    <row r="529" spans="1:47" s="2" customFormat="1" ht="12">
      <c r="A529" s="40"/>
      <c r="B529" s="41"/>
      <c r="C529" s="42"/>
      <c r="D529" s="224" t="s">
        <v>146</v>
      </c>
      <c r="E529" s="42"/>
      <c r="F529" s="225" t="s">
        <v>816</v>
      </c>
      <c r="G529" s="42"/>
      <c r="H529" s="42"/>
      <c r="I529" s="221"/>
      <c r="J529" s="42"/>
      <c r="K529" s="42"/>
      <c r="L529" s="46"/>
      <c r="M529" s="222"/>
      <c r="N529" s="223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146</v>
      </c>
      <c r="AU529" s="19" t="s">
        <v>142</v>
      </c>
    </row>
    <row r="530" spans="1:65" s="2" customFormat="1" ht="24.15" customHeight="1">
      <c r="A530" s="40"/>
      <c r="B530" s="41"/>
      <c r="C530" s="206" t="s">
        <v>817</v>
      </c>
      <c r="D530" s="206" t="s">
        <v>136</v>
      </c>
      <c r="E530" s="207" t="s">
        <v>818</v>
      </c>
      <c r="F530" s="208" t="s">
        <v>819</v>
      </c>
      <c r="G530" s="209" t="s">
        <v>389</v>
      </c>
      <c r="H530" s="210">
        <v>2.467</v>
      </c>
      <c r="I530" s="211"/>
      <c r="J530" s="212">
        <f>ROUND(I530*H530,2)</f>
        <v>0</v>
      </c>
      <c r="K530" s="208" t="s">
        <v>140</v>
      </c>
      <c r="L530" s="46"/>
      <c r="M530" s="213" t="s">
        <v>19</v>
      </c>
      <c r="N530" s="214" t="s">
        <v>44</v>
      </c>
      <c r="O530" s="86"/>
      <c r="P530" s="215">
        <f>O530*H530</f>
        <v>0</v>
      </c>
      <c r="Q530" s="215">
        <v>0</v>
      </c>
      <c r="R530" s="215">
        <f>Q530*H530</f>
        <v>0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254</v>
      </c>
      <c r="AT530" s="217" t="s">
        <v>136</v>
      </c>
      <c r="AU530" s="217" t="s">
        <v>142</v>
      </c>
      <c r="AY530" s="19" t="s">
        <v>133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142</v>
      </c>
      <c r="BK530" s="218">
        <f>ROUND(I530*H530,2)</f>
        <v>0</v>
      </c>
      <c r="BL530" s="19" t="s">
        <v>254</v>
      </c>
      <c r="BM530" s="217" t="s">
        <v>820</v>
      </c>
    </row>
    <row r="531" spans="1:47" s="2" customFormat="1" ht="12">
      <c r="A531" s="40"/>
      <c r="B531" s="41"/>
      <c r="C531" s="42"/>
      <c r="D531" s="219" t="s">
        <v>144</v>
      </c>
      <c r="E531" s="42"/>
      <c r="F531" s="220" t="s">
        <v>821</v>
      </c>
      <c r="G531" s="42"/>
      <c r="H531" s="42"/>
      <c r="I531" s="221"/>
      <c r="J531" s="42"/>
      <c r="K531" s="42"/>
      <c r="L531" s="46"/>
      <c r="M531" s="222"/>
      <c r="N531" s="223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144</v>
      </c>
      <c r="AU531" s="19" t="s">
        <v>142</v>
      </c>
    </row>
    <row r="532" spans="1:47" s="2" customFormat="1" ht="12">
      <c r="A532" s="40"/>
      <c r="B532" s="41"/>
      <c r="C532" s="42"/>
      <c r="D532" s="224" t="s">
        <v>146</v>
      </c>
      <c r="E532" s="42"/>
      <c r="F532" s="225" t="s">
        <v>822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146</v>
      </c>
      <c r="AU532" s="19" t="s">
        <v>142</v>
      </c>
    </row>
    <row r="533" spans="1:65" s="2" customFormat="1" ht="24.15" customHeight="1">
      <c r="A533" s="40"/>
      <c r="B533" s="41"/>
      <c r="C533" s="206" t="s">
        <v>823</v>
      </c>
      <c r="D533" s="206" t="s">
        <v>136</v>
      </c>
      <c r="E533" s="207" t="s">
        <v>824</v>
      </c>
      <c r="F533" s="208" t="s">
        <v>825</v>
      </c>
      <c r="G533" s="209" t="s">
        <v>389</v>
      </c>
      <c r="H533" s="210">
        <v>2.467</v>
      </c>
      <c r="I533" s="211"/>
      <c r="J533" s="212">
        <f>ROUND(I533*H533,2)</f>
        <v>0</v>
      </c>
      <c r="K533" s="208" t="s">
        <v>140</v>
      </c>
      <c r="L533" s="46"/>
      <c r="M533" s="213" t="s">
        <v>19</v>
      </c>
      <c r="N533" s="214" t="s">
        <v>44</v>
      </c>
      <c r="O533" s="86"/>
      <c r="P533" s="215">
        <f>O533*H533</f>
        <v>0</v>
      </c>
      <c r="Q533" s="215">
        <v>0</v>
      </c>
      <c r="R533" s="215">
        <f>Q533*H533</f>
        <v>0</v>
      </c>
      <c r="S533" s="215">
        <v>0</v>
      </c>
      <c r="T533" s="216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7" t="s">
        <v>254</v>
      </c>
      <c r="AT533" s="217" t="s">
        <v>136</v>
      </c>
      <c r="AU533" s="217" t="s">
        <v>142</v>
      </c>
      <c r="AY533" s="19" t="s">
        <v>133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9" t="s">
        <v>142</v>
      </c>
      <c r="BK533" s="218">
        <f>ROUND(I533*H533,2)</f>
        <v>0</v>
      </c>
      <c r="BL533" s="19" t="s">
        <v>254</v>
      </c>
      <c r="BM533" s="217" t="s">
        <v>826</v>
      </c>
    </row>
    <row r="534" spans="1:47" s="2" customFormat="1" ht="12">
      <c r="A534" s="40"/>
      <c r="B534" s="41"/>
      <c r="C534" s="42"/>
      <c r="D534" s="219" t="s">
        <v>144</v>
      </c>
      <c r="E534" s="42"/>
      <c r="F534" s="220" t="s">
        <v>827</v>
      </c>
      <c r="G534" s="42"/>
      <c r="H534" s="42"/>
      <c r="I534" s="221"/>
      <c r="J534" s="42"/>
      <c r="K534" s="42"/>
      <c r="L534" s="46"/>
      <c r="M534" s="222"/>
      <c r="N534" s="223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144</v>
      </c>
      <c r="AU534" s="19" t="s">
        <v>142</v>
      </c>
    </row>
    <row r="535" spans="1:47" s="2" customFormat="1" ht="12">
      <c r="A535" s="40"/>
      <c r="B535" s="41"/>
      <c r="C535" s="42"/>
      <c r="D535" s="224" t="s">
        <v>146</v>
      </c>
      <c r="E535" s="42"/>
      <c r="F535" s="225" t="s">
        <v>828</v>
      </c>
      <c r="G535" s="42"/>
      <c r="H535" s="42"/>
      <c r="I535" s="221"/>
      <c r="J535" s="42"/>
      <c r="K535" s="42"/>
      <c r="L535" s="46"/>
      <c r="M535" s="222"/>
      <c r="N535" s="223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146</v>
      </c>
      <c r="AU535" s="19" t="s">
        <v>142</v>
      </c>
    </row>
    <row r="536" spans="1:63" s="12" customFormat="1" ht="22.8" customHeight="1">
      <c r="A536" s="12"/>
      <c r="B536" s="190"/>
      <c r="C536" s="191"/>
      <c r="D536" s="192" t="s">
        <v>71</v>
      </c>
      <c r="E536" s="204" t="s">
        <v>829</v>
      </c>
      <c r="F536" s="204" t="s">
        <v>830</v>
      </c>
      <c r="G536" s="191"/>
      <c r="H536" s="191"/>
      <c r="I536" s="194"/>
      <c r="J536" s="205">
        <f>BK536</f>
        <v>0</v>
      </c>
      <c r="K536" s="191"/>
      <c r="L536" s="196"/>
      <c r="M536" s="197"/>
      <c r="N536" s="198"/>
      <c r="O536" s="198"/>
      <c r="P536" s="199">
        <f>SUM(P537:P552)</f>
        <v>0</v>
      </c>
      <c r="Q536" s="198"/>
      <c r="R536" s="199">
        <f>SUM(R537:R552)</f>
        <v>0.00315675</v>
      </c>
      <c r="S536" s="198"/>
      <c r="T536" s="200">
        <f>SUM(T537:T552)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1" t="s">
        <v>142</v>
      </c>
      <c r="AT536" s="202" t="s">
        <v>71</v>
      </c>
      <c r="AU536" s="202" t="s">
        <v>80</v>
      </c>
      <c r="AY536" s="201" t="s">
        <v>133</v>
      </c>
      <c r="BK536" s="203">
        <f>SUM(BK537:BK552)</f>
        <v>0</v>
      </c>
    </row>
    <row r="537" spans="1:65" s="2" customFormat="1" ht="24.15" customHeight="1">
      <c r="A537" s="40"/>
      <c r="B537" s="41"/>
      <c r="C537" s="206" t="s">
        <v>831</v>
      </c>
      <c r="D537" s="206" t="s">
        <v>136</v>
      </c>
      <c r="E537" s="207" t="s">
        <v>832</v>
      </c>
      <c r="F537" s="208" t="s">
        <v>833</v>
      </c>
      <c r="G537" s="209" t="s">
        <v>155</v>
      </c>
      <c r="H537" s="210">
        <v>7.015</v>
      </c>
      <c r="I537" s="211"/>
      <c r="J537" s="212">
        <f>ROUND(I537*H537,2)</f>
        <v>0</v>
      </c>
      <c r="K537" s="208" t="s">
        <v>140</v>
      </c>
      <c r="L537" s="46"/>
      <c r="M537" s="213" t="s">
        <v>19</v>
      </c>
      <c r="N537" s="214" t="s">
        <v>44</v>
      </c>
      <c r="O537" s="86"/>
      <c r="P537" s="215">
        <f>O537*H537</f>
        <v>0</v>
      </c>
      <c r="Q537" s="215">
        <v>7E-05</v>
      </c>
      <c r="R537" s="215">
        <f>Q537*H537</f>
        <v>0.0004910499999999999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254</v>
      </c>
      <c r="AT537" s="217" t="s">
        <v>136</v>
      </c>
      <c r="AU537" s="217" t="s">
        <v>142</v>
      </c>
      <c r="AY537" s="19" t="s">
        <v>133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142</v>
      </c>
      <c r="BK537" s="218">
        <f>ROUND(I537*H537,2)</f>
        <v>0</v>
      </c>
      <c r="BL537" s="19" t="s">
        <v>254</v>
      </c>
      <c r="BM537" s="217" t="s">
        <v>834</v>
      </c>
    </row>
    <row r="538" spans="1:47" s="2" customFormat="1" ht="12">
      <c r="A538" s="40"/>
      <c r="B538" s="41"/>
      <c r="C538" s="42"/>
      <c r="D538" s="219" t="s">
        <v>144</v>
      </c>
      <c r="E538" s="42"/>
      <c r="F538" s="220" t="s">
        <v>835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144</v>
      </c>
      <c r="AU538" s="19" t="s">
        <v>142</v>
      </c>
    </row>
    <row r="539" spans="1:47" s="2" customFormat="1" ht="12">
      <c r="A539" s="40"/>
      <c r="B539" s="41"/>
      <c r="C539" s="42"/>
      <c r="D539" s="224" t="s">
        <v>146</v>
      </c>
      <c r="E539" s="42"/>
      <c r="F539" s="225" t="s">
        <v>836</v>
      </c>
      <c r="G539" s="42"/>
      <c r="H539" s="42"/>
      <c r="I539" s="221"/>
      <c r="J539" s="42"/>
      <c r="K539" s="42"/>
      <c r="L539" s="46"/>
      <c r="M539" s="222"/>
      <c r="N539" s="223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146</v>
      </c>
      <c r="AU539" s="19" t="s">
        <v>142</v>
      </c>
    </row>
    <row r="540" spans="1:51" s="15" customFormat="1" ht="12">
      <c r="A540" s="15"/>
      <c r="B540" s="248"/>
      <c r="C540" s="249"/>
      <c r="D540" s="219" t="s">
        <v>159</v>
      </c>
      <c r="E540" s="250" t="s">
        <v>19</v>
      </c>
      <c r="F540" s="251" t="s">
        <v>837</v>
      </c>
      <c r="G540" s="249"/>
      <c r="H540" s="250" t="s">
        <v>19</v>
      </c>
      <c r="I540" s="252"/>
      <c r="J540" s="249"/>
      <c r="K540" s="249"/>
      <c r="L540" s="253"/>
      <c r="M540" s="254"/>
      <c r="N540" s="255"/>
      <c r="O540" s="255"/>
      <c r="P540" s="255"/>
      <c r="Q540" s="255"/>
      <c r="R540" s="255"/>
      <c r="S540" s="255"/>
      <c r="T540" s="256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7" t="s">
        <v>159</v>
      </c>
      <c r="AU540" s="257" t="s">
        <v>142</v>
      </c>
      <c r="AV540" s="15" t="s">
        <v>80</v>
      </c>
      <c r="AW540" s="15" t="s">
        <v>33</v>
      </c>
      <c r="AX540" s="15" t="s">
        <v>72</v>
      </c>
      <c r="AY540" s="257" t="s">
        <v>133</v>
      </c>
    </row>
    <row r="541" spans="1:51" s="13" customFormat="1" ht="12">
      <c r="A541" s="13"/>
      <c r="B541" s="226"/>
      <c r="C541" s="227"/>
      <c r="D541" s="219" t="s">
        <v>159</v>
      </c>
      <c r="E541" s="228" t="s">
        <v>19</v>
      </c>
      <c r="F541" s="229" t="s">
        <v>838</v>
      </c>
      <c r="G541" s="227"/>
      <c r="H541" s="230">
        <v>1.715</v>
      </c>
      <c r="I541" s="231"/>
      <c r="J541" s="227"/>
      <c r="K541" s="227"/>
      <c r="L541" s="232"/>
      <c r="M541" s="233"/>
      <c r="N541" s="234"/>
      <c r="O541" s="234"/>
      <c r="P541" s="234"/>
      <c r="Q541" s="234"/>
      <c r="R541" s="234"/>
      <c r="S541" s="234"/>
      <c r="T541" s="23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6" t="s">
        <v>159</v>
      </c>
      <c r="AU541" s="236" t="s">
        <v>142</v>
      </c>
      <c r="AV541" s="13" t="s">
        <v>142</v>
      </c>
      <c r="AW541" s="13" t="s">
        <v>33</v>
      </c>
      <c r="AX541" s="13" t="s">
        <v>72</v>
      </c>
      <c r="AY541" s="236" t="s">
        <v>133</v>
      </c>
    </row>
    <row r="542" spans="1:51" s="13" customFormat="1" ht="12">
      <c r="A542" s="13"/>
      <c r="B542" s="226"/>
      <c r="C542" s="227"/>
      <c r="D542" s="219" t="s">
        <v>159</v>
      </c>
      <c r="E542" s="228" t="s">
        <v>19</v>
      </c>
      <c r="F542" s="229" t="s">
        <v>839</v>
      </c>
      <c r="G542" s="227"/>
      <c r="H542" s="230">
        <v>5.3</v>
      </c>
      <c r="I542" s="231"/>
      <c r="J542" s="227"/>
      <c r="K542" s="227"/>
      <c r="L542" s="232"/>
      <c r="M542" s="233"/>
      <c r="N542" s="234"/>
      <c r="O542" s="234"/>
      <c r="P542" s="234"/>
      <c r="Q542" s="234"/>
      <c r="R542" s="234"/>
      <c r="S542" s="234"/>
      <c r="T542" s="23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6" t="s">
        <v>159</v>
      </c>
      <c r="AU542" s="236" t="s">
        <v>142</v>
      </c>
      <c r="AV542" s="13" t="s">
        <v>142</v>
      </c>
      <c r="AW542" s="13" t="s">
        <v>33</v>
      </c>
      <c r="AX542" s="13" t="s">
        <v>72</v>
      </c>
      <c r="AY542" s="236" t="s">
        <v>133</v>
      </c>
    </row>
    <row r="543" spans="1:51" s="14" customFormat="1" ht="12">
      <c r="A543" s="14"/>
      <c r="B543" s="237"/>
      <c r="C543" s="238"/>
      <c r="D543" s="219" t="s">
        <v>159</v>
      </c>
      <c r="E543" s="239" t="s">
        <v>19</v>
      </c>
      <c r="F543" s="240" t="s">
        <v>162</v>
      </c>
      <c r="G543" s="238"/>
      <c r="H543" s="241">
        <v>7.015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7" t="s">
        <v>159</v>
      </c>
      <c r="AU543" s="247" t="s">
        <v>142</v>
      </c>
      <c r="AV543" s="14" t="s">
        <v>141</v>
      </c>
      <c r="AW543" s="14" t="s">
        <v>33</v>
      </c>
      <c r="AX543" s="14" t="s">
        <v>80</v>
      </c>
      <c r="AY543" s="247" t="s">
        <v>133</v>
      </c>
    </row>
    <row r="544" spans="1:65" s="2" customFormat="1" ht="24.15" customHeight="1">
      <c r="A544" s="40"/>
      <c r="B544" s="41"/>
      <c r="C544" s="206" t="s">
        <v>840</v>
      </c>
      <c r="D544" s="206" t="s">
        <v>136</v>
      </c>
      <c r="E544" s="207" t="s">
        <v>841</v>
      </c>
      <c r="F544" s="208" t="s">
        <v>842</v>
      </c>
      <c r="G544" s="209" t="s">
        <v>155</v>
      </c>
      <c r="H544" s="210">
        <v>7.015</v>
      </c>
      <c r="I544" s="211"/>
      <c r="J544" s="212">
        <f>ROUND(I544*H544,2)</f>
        <v>0</v>
      </c>
      <c r="K544" s="208" t="s">
        <v>140</v>
      </c>
      <c r="L544" s="46"/>
      <c r="M544" s="213" t="s">
        <v>19</v>
      </c>
      <c r="N544" s="214" t="s">
        <v>44</v>
      </c>
      <c r="O544" s="86"/>
      <c r="P544" s="215">
        <f>O544*H544</f>
        <v>0</v>
      </c>
      <c r="Q544" s="215">
        <v>0.00014</v>
      </c>
      <c r="R544" s="215">
        <f>Q544*H544</f>
        <v>0.0009820999999999999</v>
      </c>
      <c r="S544" s="215">
        <v>0</v>
      </c>
      <c r="T544" s="216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254</v>
      </c>
      <c r="AT544" s="217" t="s">
        <v>136</v>
      </c>
      <c r="AU544" s="217" t="s">
        <v>142</v>
      </c>
      <c r="AY544" s="19" t="s">
        <v>133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142</v>
      </c>
      <c r="BK544" s="218">
        <f>ROUND(I544*H544,2)</f>
        <v>0</v>
      </c>
      <c r="BL544" s="19" t="s">
        <v>254</v>
      </c>
      <c r="BM544" s="217" t="s">
        <v>843</v>
      </c>
    </row>
    <row r="545" spans="1:47" s="2" customFormat="1" ht="12">
      <c r="A545" s="40"/>
      <c r="B545" s="41"/>
      <c r="C545" s="42"/>
      <c r="D545" s="219" t="s">
        <v>144</v>
      </c>
      <c r="E545" s="42"/>
      <c r="F545" s="220" t="s">
        <v>844</v>
      </c>
      <c r="G545" s="42"/>
      <c r="H545" s="42"/>
      <c r="I545" s="221"/>
      <c r="J545" s="42"/>
      <c r="K545" s="42"/>
      <c r="L545" s="46"/>
      <c r="M545" s="222"/>
      <c r="N545" s="223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144</v>
      </c>
      <c r="AU545" s="19" t="s">
        <v>142</v>
      </c>
    </row>
    <row r="546" spans="1:47" s="2" customFormat="1" ht="12">
      <c r="A546" s="40"/>
      <c r="B546" s="41"/>
      <c r="C546" s="42"/>
      <c r="D546" s="224" t="s">
        <v>146</v>
      </c>
      <c r="E546" s="42"/>
      <c r="F546" s="225" t="s">
        <v>845</v>
      </c>
      <c r="G546" s="42"/>
      <c r="H546" s="42"/>
      <c r="I546" s="221"/>
      <c r="J546" s="42"/>
      <c r="K546" s="42"/>
      <c r="L546" s="46"/>
      <c r="M546" s="222"/>
      <c r="N546" s="223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146</v>
      </c>
      <c r="AU546" s="19" t="s">
        <v>142</v>
      </c>
    </row>
    <row r="547" spans="1:65" s="2" customFormat="1" ht="24.15" customHeight="1">
      <c r="A547" s="40"/>
      <c r="B547" s="41"/>
      <c r="C547" s="206" t="s">
        <v>846</v>
      </c>
      <c r="D547" s="206" t="s">
        <v>136</v>
      </c>
      <c r="E547" s="207" t="s">
        <v>847</v>
      </c>
      <c r="F547" s="208" t="s">
        <v>848</v>
      </c>
      <c r="G547" s="209" t="s">
        <v>155</v>
      </c>
      <c r="H547" s="210">
        <v>7.015</v>
      </c>
      <c r="I547" s="211"/>
      <c r="J547" s="212">
        <f>ROUND(I547*H547,2)</f>
        <v>0</v>
      </c>
      <c r="K547" s="208" t="s">
        <v>140</v>
      </c>
      <c r="L547" s="46"/>
      <c r="M547" s="213" t="s">
        <v>19</v>
      </c>
      <c r="N547" s="214" t="s">
        <v>44</v>
      </c>
      <c r="O547" s="86"/>
      <c r="P547" s="215">
        <f>O547*H547</f>
        <v>0</v>
      </c>
      <c r="Q547" s="215">
        <v>0.00012</v>
      </c>
      <c r="R547" s="215">
        <f>Q547*H547</f>
        <v>0.0008418</v>
      </c>
      <c r="S547" s="215">
        <v>0</v>
      </c>
      <c r="T547" s="21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17" t="s">
        <v>254</v>
      </c>
      <c r="AT547" s="217" t="s">
        <v>136</v>
      </c>
      <c r="AU547" s="217" t="s">
        <v>142</v>
      </c>
      <c r="AY547" s="19" t="s">
        <v>133</v>
      </c>
      <c r="BE547" s="218">
        <f>IF(N547="základní",J547,0)</f>
        <v>0</v>
      </c>
      <c r="BF547" s="218">
        <f>IF(N547="snížená",J547,0)</f>
        <v>0</v>
      </c>
      <c r="BG547" s="218">
        <f>IF(N547="zákl. přenesená",J547,0)</f>
        <v>0</v>
      </c>
      <c r="BH547" s="218">
        <f>IF(N547="sníž. přenesená",J547,0)</f>
        <v>0</v>
      </c>
      <c r="BI547" s="218">
        <f>IF(N547="nulová",J547,0)</f>
        <v>0</v>
      </c>
      <c r="BJ547" s="19" t="s">
        <v>142</v>
      </c>
      <c r="BK547" s="218">
        <f>ROUND(I547*H547,2)</f>
        <v>0</v>
      </c>
      <c r="BL547" s="19" t="s">
        <v>254</v>
      </c>
      <c r="BM547" s="217" t="s">
        <v>849</v>
      </c>
    </row>
    <row r="548" spans="1:47" s="2" customFormat="1" ht="12">
      <c r="A548" s="40"/>
      <c r="B548" s="41"/>
      <c r="C548" s="42"/>
      <c r="D548" s="219" t="s">
        <v>144</v>
      </c>
      <c r="E548" s="42"/>
      <c r="F548" s="220" t="s">
        <v>850</v>
      </c>
      <c r="G548" s="42"/>
      <c r="H548" s="42"/>
      <c r="I548" s="221"/>
      <c r="J548" s="42"/>
      <c r="K548" s="42"/>
      <c r="L548" s="46"/>
      <c r="M548" s="222"/>
      <c r="N548" s="223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144</v>
      </c>
      <c r="AU548" s="19" t="s">
        <v>142</v>
      </c>
    </row>
    <row r="549" spans="1:47" s="2" customFormat="1" ht="12">
      <c r="A549" s="40"/>
      <c r="B549" s="41"/>
      <c r="C549" s="42"/>
      <c r="D549" s="224" t="s">
        <v>146</v>
      </c>
      <c r="E549" s="42"/>
      <c r="F549" s="225" t="s">
        <v>851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146</v>
      </c>
      <c r="AU549" s="19" t="s">
        <v>142</v>
      </c>
    </row>
    <row r="550" spans="1:65" s="2" customFormat="1" ht="24.15" customHeight="1">
      <c r="A550" s="40"/>
      <c r="B550" s="41"/>
      <c r="C550" s="206" t="s">
        <v>852</v>
      </c>
      <c r="D550" s="206" t="s">
        <v>136</v>
      </c>
      <c r="E550" s="207" t="s">
        <v>853</v>
      </c>
      <c r="F550" s="208" t="s">
        <v>854</v>
      </c>
      <c r="G550" s="209" t="s">
        <v>155</v>
      </c>
      <c r="H550" s="210">
        <v>7.015</v>
      </c>
      <c r="I550" s="211"/>
      <c r="J550" s="212">
        <f>ROUND(I550*H550,2)</f>
        <v>0</v>
      </c>
      <c r="K550" s="208" t="s">
        <v>140</v>
      </c>
      <c r="L550" s="46"/>
      <c r="M550" s="213" t="s">
        <v>19</v>
      </c>
      <c r="N550" s="214" t="s">
        <v>44</v>
      </c>
      <c r="O550" s="86"/>
      <c r="P550" s="215">
        <f>O550*H550</f>
        <v>0</v>
      </c>
      <c r="Q550" s="215">
        <v>0.00012</v>
      </c>
      <c r="R550" s="215">
        <f>Q550*H550</f>
        <v>0.0008418</v>
      </c>
      <c r="S550" s="215">
        <v>0</v>
      </c>
      <c r="T550" s="216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7" t="s">
        <v>254</v>
      </c>
      <c r="AT550" s="217" t="s">
        <v>136</v>
      </c>
      <c r="AU550" s="217" t="s">
        <v>142</v>
      </c>
      <c r="AY550" s="19" t="s">
        <v>133</v>
      </c>
      <c r="BE550" s="218">
        <f>IF(N550="základní",J550,0)</f>
        <v>0</v>
      </c>
      <c r="BF550" s="218">
        <f>IF(N550="snížená",J550,0)</f>
        <v>0</v>
      </c>
      <c r="BG550" s="218">
        <f>IF(N550="zákl. přenesená",J550,0)</f>
        <v>0</v>
      </c>
      <c r="BH550" s="218">
        <f>IF(N550="sníž. přenesená",J550,0)</f>
        <v>0</v>
      </c>
      <c r="BI550" s="218">
        <f>IF(N550="nulová",J550,0)</f>
        <v>0</v>
      </c>
      <c r="BJ550" s="19" t="s">
        <v>142</v>
      </c>
      <c r="BK550" s="218">
        <f>ROUND(I550*H550,2)</f>
        <v>0</v>
      </c>
      <c r="BL550" s="19" t="s">
        <v>254</v>
      </c>
      <c r="BM550" s="217" t="s">
        <v>855</v>
      </c>
    </row>
    <row r="551" spans="1:47" s="2" customFormat="1" ht="12">
      <c r="A551" s="40"/>
      <c r="B551" s="41"/>
      <c r="C551" s="42"/>
      <c r="D551" s="219" t="s">
        <v>144</v>
      </c>
      <c r="E551" s="42"/>
      <c r="F551" s="220" t="s">
        <v>856</v>
      </c>
      <c r="G551" s="42"/>
      <c r="H551" s="42"/>
      <c r="I551" s="221"/>
      <c r="J551" s="42"/>
      <c r="K551" s="42"/>
      <c r="L551" s="46"/>
      <c r="M551" s="222"/>
      <c r="N551" s="223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144</v>
      </c>
      <c r="AU551" s="19" t="s">
        <v>142</v>
      </c>
    </row>
    <row r="552" spans="1:47" s="2" customFormat="1" ht="12">
      <c r="A552" s="40"/>
      <c r="B552" s="41"/>
      <c r="C552" s="42"/>
      <c r="D552" s="224" t="s">
        <v>146</v>
      </c>
      <c r="E552" s="42"/>
      <c r="F552" s="225" t="s">
        <v>857</v>
      </c>
      <c r="G552" s="42"/>
      <c r="H552" s="42"/>
      <c r="I552" s="221"/>
      <c r="J552" s="42"/>
      <c r="K552" s="42"/>
      <c r="L552" s="46"/>
      <c r="M552" s="222"/>
      <c r="N552" s="223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146</v>
      </c>
      <c r="AU552" s="19" t="s">
        <v>142</v>
      </c>
    </row>
    <row r="553" spans="1:63" s="12" customFormat="1" ht="22.8" customHeight="1">
      <c r="A553" s="12"/>
      <c r="B553" s="190"/>
      <c r="C553" s="191"/>
      <c r="D553" s="192" t="s">
        <v>71</v>
      </c>
      <c r="E553" s="204" t="s">
        <v>858</v>
      </c>
      <c r="F553" s="204" t="s">
        <v>859</v>
      </c>
      <c r="G553" s="191"/>
      <c r="H553" s="191"/>
      <c r="I553" s="194"/>
      <c r="J553" s="205">
        <f>BK553</f>
        <v>0</v>
      </c>
      <c r="K553" s="191"/>
      <c r="L553" s="196"/>
      <c r="M553" s="197"/>
      <c r="N553" s="198"/>
      <c r="O553" s="198"/>
      <c r="P553" s="199">
        <f>SUM(P554:P609)</f>
        <v>0</v>
      </c>
      <c r="Q553" s="198"/>
      <c r="R553" s="199">
        <f>SUM(R554:R609)</f>
        <v>0.12592284</v>
      </c>
      <c r="S553" s="198"/>
      <c r="T553" s="200">
        <f>SUM(T554:T609)</f>
        <v>0.01499718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01" t="s">
        <v>142</v>
      </c>
      <c r="AT553" s="202" t="s">
        <v>71</v>
      </c>
      <c r="AU553" s="202" t="s">
        <v>80</v>
      </c>
      <c r="AY553" s="201" t="s">
        <v>133</v>
      </c>
      <c r="BK553" s="203">
        <f>SUM(BK554:BK609)</f>
        <v>0</v>
      </c>
    </row>
    <row r="554" spans="1:65" s="2" customFormat="1" ht="21.75" customHeight="1">
      <c r="A554" s="40"/>
      <c r="B554" s="41"/>
      <c r="C554" s="206" t="s">
        <v>860</v>
      </c>
      <c r="D554" s="206" t="s">
        <v>136</v>
      </c>
      <c r="E554" s="207" t="s">
        <v>861</v>
      </c>
      <c r="F554" s="208" t="s">
        <v>862</v>
      </c>
      <c r="G554" s="209" t="s">
        <v>155</v>
      </c>
      <c r="H554" s="210">
        <v>48.378</v>
      </c>
      <c r="I554" s="211"/>
      <c r="J554" s="212">
        <f>ROUND(I554*H554,2)</f>
        <v>0</v>
      </c>
      <c r="K554" s="208" t="s">
        <v>140</v>
      </c>
      <c r="L554" s="46"/>
      <c r="M554" s="213" t="s">
        <v>19</v>
      </c>
      <c r="N554" s="214" t="s">
        <v>44</v>
      </c>
      <c r="O554" s="86"/>
      <c r="P554" s="215">
        <f>O554*H554</f>
        <v>0</v>
      </c>
      <c r="Q554" s="215">
        <v>0.001</v>
      </c>
      <c r="R554" s="215">
        <f>Q554*H554</f>
        <v>0.048378000000000004</v>
      </c>
      <c r="S554" s="215">
        <v>0.00031</v>
      </c>
      <c r="T554" s="216">
        <f>S554*H554</f>
        <v>0.01499718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7" t="s">
        <v>254</v>
      </c>
      <c r="AT554" s="217" t="s">
        <v>136</v>
      </c>
      <c r="AU554" s="217" t="s">
        <v>142</v>
      </c>
      <c r="AY554" s="19" t="s">
        <v>133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9" t="s">
        <v>142</v>
      </c>
      <c r="BK554" s="218">
        <f>ROUND(I554*H554,2)</f>
        <v>0</v>
      </c>
      <c r="BL554" s="19" t="s">
        <v>254</v>
      </c>
      <c r="BM554" s="217" t="s">
        <v>863</v>
      </c>
    </row>
    <row r="555" spans="1:47" s="2" customFormat="1" ht="12">
      <c r="A555" s="40"/>
      <c r="B555" s="41"/>
      <c r="C555" s="42"/>
      <c r="D555" s="219" t="s">
        <v>144</v>
      </c>
      <c r="E555" s="42"/>
      <c r="F555" s="220" t="s">
        <v>864</v>
      </c>
      <c r="G555" s="42"/>
      <c r="H555" s="42"/>
      <c r="I555" s="221"/>
      <c r="J555" s="42"/>
      <c r="K555" s="42"/>
      <c r="L555" s="46"/>
      <c r="M555" s="222"/>
      <c r="N555" s="223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144</v>
      </c>
      <c r="AU555" s="19" t="s">
        <v>142</v>
      </c>
    </row>
    <row r="556" spans="1:47" s="2" customFormat="1" ht="12">
      <c r="A556" s="40"/>
      <c r="B556" s="41"/>
      <c r="C556" s="42"/>
      <c r="D556" s="224" t="s">
        <v>146</v>
      </c>
      <c r="E556" s="42"/>
      <c r="F556" s="225" t="s">
        <v>865</v>
      </c>
      <c r="G556" s="42"/>
      <c r="H556" s="42"/>
      <c r="I556" s="221"/>
      <c r="J556" s="42"/>
      <c r="K556" s="42"/>
      <c r="L556" s="46"/>
      <c r="M556" s="222"/>
      <c r="N556" s="223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146</v>
      </c>
      <c r="AU556" s="19" t="s">
        <v>142</v>
      </c>
    </row>
    <row r="557" spans="1:51" s="15" customFormat="1" ht="12">
      <c r="A557" s="15"/>
      <c r="B557" s="248"/>
      <c r="C557" s="249"/>
      <c r="D557" s="219" t="s">
        <v>159</v>
      </c>
      <c r="E557" s="250" t="s">
        <v>19</v>
      </c>
      <c r="F557" s="251" t="s">
        <v>866</v>
      </c>
      <c r="G557" s="249"/>
      <c r="H557" s="250" t="s">
        <v>19</v>
      </c>
      <c r="I557" s="252"/>
      <c r="J557" s="249"/>
      <c r="K557" s="249"/>
      <c r="L557" s="253"/>
      <c r="M557" s="254"/>
      <c r="N557" s="255"/>
      <c r="O557" s="255"/>
      <c r="P557" s="255"/>
      <c r="Q557" s="255"/>
      <c r="R557" s="255"/>
      <c r="S557" s="255"/>
      <c r="T557" s="256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57" t="s">
        <v>159</v>
      </c>
      <c r="AU557" s="257" t="s">
        <v>142</v>
      </c>
      <c r="AV557" s="15" t="s">
        <v>80</v>
      </c>
      <c r="AW557" s="15" t="s">
        <v>33</v>
      </c>
      <c r="AX557" s="15" t="s">
        <v>72</v>
      </c>
      <c r="AY557" s="257" t="s">
        <v>133</v>
      </c>
    </row>
    <row r="558" spans="1:51" s="13" customFormat="1" ht="12">
      <c r="A558" s="13"/>
      <c r="B558" s="226"/>
      <c r="C558" s="227"/>
      <c r="D558" s="219" t="s">
        <v>159</v>
      </c>
      <c r="E558" s="228" t="s">
        <v>19</v>
      </c>
      <c r="F558" s="229" t="s">
        <v>867</v>
      </c>
      <c r="G558" s="227"/>
      <c r="H558" s="230">
        <v>48.378</v>
      </c>
      <c r="I558" s="231"/>
      <c r="J558" s="227"/>
      <c r="K558" s="227"/>
      <c r="L558" s="232"/>
      <c r="M558" s="233"/>
      <c r="N558" s="234"/>
      <c r="O558" s="234"/>
      <c r="P558" s="234"/>
      <c r="Q558" s="234"/>
      <c r="R558" s="234"/>
      <c r="S558" s="234"/>
      <c r="T558" s="23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6" t="s">
        <v>159</v>
      </c>
      <c r="AU558" s="236" t="s">
        <v>142</v>
      </c>
      <c r="AV558" s="13" t="s">
        <v>142</v>
      </c>
      <c r="AW558" s="13" t="s">
        <v>33</v>
      </c>
      <c r="AX558" s="13" t="s">
        <v>72</v>
      </c>
      <c r="AY558" s="236" t="s">
        <v>133</v>
      </c>
    </row>
    <row r="559" spans="1:51" s="14" customFormat="1" ht="12">
      <c r="A559" s="14"/>
      <c r="B559" s="237"/>
      <c r="C559" s="238"/>
      <c r="D559" s="219" t="s">
        <v>159</v>
      </c>
      <c r="E559" s="239" t="s">
        <v>19</v>
      </c>
      <c r="F559" s="240" t="s">
        <v>162</v>
      </c>
      <c r="G559" s="238"/>
      <c r="H559" s="241">
        <v>48.378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7" t="s">
        <v>159</v>
      </c>
      <c r="AU559" s="247" t="s">
        <v>142</v>
      </c>
      <c r="AV559" s="14" t="s">
        <v>141</v>
      </c>
      <c r="AW559" s="14" t="s">
        <v>33</v>
      </c>
      <c r="AX559" s="14" t="s">
        <v>80</v>
      </c>
      <c r="AY559" s="247" t="s">
        <v>133</v>
      </c>
    </row>
    <row r="560" spans="1:65" s="2" customFormat="1" ht="16.5" customHeight="1">
      <c r="A560" s="40"/>
      <c r="B560" s="41"/>
      <c r="C560" s="206" t="s">
        <v>868</v>
      </c>
      <c r="D560" s="206" t="s">
        <v>136</v>
      </c>
      <c r="E560" s="207" t="s">
        <v>869</v>
      </c>
      <c r="F560" s="208" t="s">
        <v>870</v>
      </c>
      <c r="G560" s="209" t="s">
        <v>155</v>
      </c>
      <c r="H560" s="210">
        <v>150</v>
      </c>
      <c r="I560" s="211"/>
      <c r="J560" s="212">
        <f>ROUND(I560*H560,2)</f>
        <v>0</v>
      </c>
      <c r="K560" s="208" t="s">
        <v>140</v>
      </c>
      <c r="L560" s="46"/>
      <c r="M560" s="213" t="s">
        <v>19</v>
      </c>
      <c r="N560" s="214" t="s">
        <v>44</v>
      </c>
      <c r="O560" s="86"/>
      <c r="P560" s="215">
        <f>O560*H560</f>
        <v>0</v>
      </c>
      <c r="Q560" s="215">
        <v>0</v>
      </c>
      <c r="R560" s="215">
        <f>Q560*H560</f>
        <v>0</v>
      </c>
      <c r="S560" s="215">
        <v>0</v>
      </c>
      <c r="T560" s="21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254</v>
      </c>
      <c r="AT560" s="217" t="s">
        <v>136</v>
      </c>
      <c r="AU560" s="217" t="s">
        <v>142</v>
      </c>
      <c r="AY560" s="19" t="s">
        <v>133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142</v>
      </c>
      <c r="BK560" s="218">
        <f>ROUND(I560*H560,2)</f>
        <v>0</v>
      </c>
      <c r="BL560" s="19" t="s">
        <v>254</v>
      </c>
      <c r="BM560" s="217" t="s">
        <v>871</v>
      </c>
    </row>
    <row r="561" spans="1:47" s="2" customFormat="1" ht="12">
      <c r="A561" s="40"/>
      <c r="B561" s="41"/>
      <c r="C561" s="42"/>
      <c r="D561" s="219" t="s">
        <v>144</v>
      </c>
      <c r="E561" s="42"/>
      <c r="F561" s="220" t="s">
        <v>872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144</v>
      </c>
      <c r="AU561" s="19" t="s">
        <v>142</v>
      </c>
    </row>
    <row r="562" spans="1:47" s="2" customFormat="1" ht="12">
      <c r="A562" s="40"/>
      <c r="B562" s="41"/>
      <c r="C562" s="42"/>
      <c r="D562" s="224" t="s">
        <v>146</v>
      </c>
      <c r="E562" s="42"/>
      <c r="F562" s="225" t="s">
        <v>873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146</v>
      </c>
      <c r="AU562" s="19" t="s">
        <v>142</v>
      </c>
    </row>
    <row r="563" spans="1:65" s="2" customFormat="1" ht="16.5" customHeight="1">
      <c r="A563" s="40"/>
      <c r="B563" s="41"/>
      <c r="C563" s="258" t="s">
        <v>874</v>
      </c>
      <c r="D563" s="258" t="s">
        <v>282</v>
      </c>
      <c r="E563" s="259" t="s">
        <v>875</v>
      </c>
      <c r="F563" s="260" t="s">
        <v>876</v>
      </c>
      <c r="G563" s="261" t="s">
        <v>155</v>
      </c>
      <c r="H563" s="262">
        <v>157.5</v>
      </c>
      <c r="I563" s="263"/>
      <c r="J563" s="264">
        <f>ROUND(I563*H563,2)</f>
        <v>0</v>
      </c>
      <c r="K563" s="260" t="s">
        <v>140</v>
      </c>
      <c r="L563" s="265"/>
      <c r="M563" s="266" t="s">
        <v>19</v>
      </c>
      <c r="N563" s="267" t="s">
        <v>44</v>
      </c>
      <c r="O563" s="86"/>
      <c r="P563" s="215">
        <f>O563*H563</f>
        <v>0</v>
      </c>
      <c r="Q563" s="215">
        <v>0</v>
      </c>
      <c r="R563" s="215">
        <f>Q563*H563</f>
        <v>0</v>
      </c>
      <c r="S563" s="215">
        <v>0</v>
      </c>
      <c r="T563" s="216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17" t="s">
        <v>368</v>
      </c>
      <c r="AT563" s="217" t="s">
        <v>282</v>
      </c>
      <c r="AU563" s="217" t="s">
        <v>142</v>
      </c>
      <c r="AY563" s="19" t="s">
        <v>133</v>
      </c>
      <c r="BE563" s="218">
        <f>IF(N563="základní",J563,0)</f>
        <v>0</v>
      </c>
      <c r="BF563" s="218">
        <f>IF(N563="snížená",J563,0)</f>
        <v>0</v>
      </c>
      <c r="BG563" s="218">
        <f>IF(N563="zákl. přenesená",J563,0)</f>
        <v>0</v>
      </c>
      <c r="BH563" s="218">
        <f>IF(N563="sníž. přenesená",J563,0)</f>
        <v>0</v>
      </c>
      <c r="BI563" s="218">
        <f>IF(N563="nulová",J563,0)</f>
        <v>0</v>
      </c>
      <c r="BJ563" s="19" t="s">
        <v>142</v>
      </c>
      <c r="BK563" s="218">
        <f>ROUND(I563*H563,2)</f>
        <v>0</v>
      </c>
      <c r="BL563" s="19" t="s">
        <v>254</v>
      </c>
      <c r="BM563" s="217" t="s">
        <v>877</v>
      </c>
    </row>
    <row r="564" spans="1:47" s="2" customFormat="1" ht="12">
      <c r="A564" s="40"/>
      <c r="B564" s="41"/>
      <c r="C564" s="42"/>
      <c r="D564" s="219" t="s">
        <v>144</v>
      </c>
      <c r="E564" s="42"/>
      <c r="F564" s="220" t="s">
        <v>876</v>
      </c>
      <c r="G564" s="42"/>
      <c r="H564" s="42"/>
      <c r="I564" s="221"/>
      <c r="J564" s="42"/>
      <c r="K564" s="42"/>
      <c r="L564" s="46"/>
      <c r="M564" s="222"/>
      <c r="N564" s="223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144</v>
      </c>
      <c r="AU564" s="19" t="s">
        <v>142</v>
      </c>
    </row>
    <row r="565" spans="1:51" s="13" customFormat="1" ht="12">
      <c r="A565" s="13"/>
      <c r="B565" s="226"/>
      <c r="C565" s="227"/>
      <c r="D565" s="219" t="s">
        <v>159</v>
      </c>
      <c r="E565" s="228" t="s">
        <v>19</v>
      </c>
      <c r="F565" s="229" t="s">
        <v>878</v>
      </c>
      <c r="G565" s="227"/>
      <c r="H565" s="230">
        <v>150</v>
      </c>
      <c r="I565" s="231"/>
      <c r="J565" s="227"/>
      <c r="K565" s="227"/>
      <c r="L565" s="232"/>
      <c r="M565" s="233"/>
      <c r="N565" s="234"/>
      <c r="O565" s="234"/>
      <c r="P565" s="234"/>
      <c r="Q565" s="234"/>
      <c r="R565" s="234"/>
      <c r="S565" s="234"/>
      <c r="T565" s="23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6" t="s">
        <v>159</v>
      </c>
      <c r="AU565" s="236" t="s">
        <v>142</v>
      </c>
      <c r="AV565" s="13" t="s">
        <v>142</v>
      </c>
      <c r="AW565" s="13" t="s">
        <v>33</v>
      </c>
      <c r="AX565" s="13" t="s">
        <v>80</v>
      </c>
      <c r="AY565" s="236" t="s">
        <v>133</v>
      </c>
    </row>
    <row r="566" spans="1:51" s="13" customFormat="1" ht="12">
      <c r="A566" s="13"/>
      <c r="B566" s="226"/>
      <c r="C566" s="227"/>
      <c r="D566" s="219" t="s">
        <v>159</v>
      </c>
      <c r="E566" s="227"/>
      <c r="F566" s="229" t="s">
        <v>879</v>
      </c>
      <c r="G566" s="227"/>
      <c r="H566" s="230">
        <v>157.5</v>
      </c>
      <c r="I566" s="231"/>
      <c r="J566" s="227"/>
      <c r="K566" s="227"/>
      <c r="L566" s="232"/>
      <c r="M566" s="233"/>
      <c r="N566" s="234"/>
      <c r="O566" s="234"/>
      <c r="P566" s="234"/>
      <c r="Q566" s="234"/>
      <c r="R566" s="234"/>
      <c r="S566" s="234"/>
      <c r="T566" s="23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6" t="s">
        <v>159</v>
      </c>
      <c r="AU566" s="236" t="s">
        <v>142</v>
      </c>
      <c r="AV566" s="13" t="s">
        <v>142</v>
      </c>
      <c r="AW566" s="13" t="s">
        <v>4</v>
      </c>
      <c r="AX566" s="13" t="s">
        <v>80</v>
      </c>
      <c r="AY566" s="236" t="s">
        <v>133</v>
      </c>
    </row>
    <row r="567" spans="1:65" s="2" customFormat="1" ht="21.75" customHeight="1">
      <c r="A567" s="40"/>
      <c r="B567" s="41"/>
      <c r="C567" s="206" t="s">
        <v>880</v>
      </c>
      <c r="D567" s="206" t="s">
        <v>136</v>
      </c>
      <c r="E567" s="207" t="s">
        <v>881</v>
      </c>
      <c r="F567" s="208" t="s">
        <v>882</v>
      </c>
      <c r="G567" s="209" t="s">
        <v>155</v>
      </c>
      <c r="H567" s="210">
        <v>50</v>
      </c>
      <c r="I567" s="211"/>
      <c r="J567" s="212">
        <f>ROUND(I567*H567,2)</f>
        <v>0</v>
      </c>
      <c r="K567" s="208" t="s">
        <v>140</v>
      </c>
      <c r="L567" s="46"/>
      <c r="M567" s="213" t="s">
        <v>19</v>
      </c>
      <c r="N567" s="214" t="s">
        <v>44</v>
      </c>
      <c r="O567" s="86"/>
      <c r="P567" s="215">
        <f>O567*H567</f>
        <v>0</v>
      </c>
      <c r="Q567" s="215">
        <v>0</v>
      </c>
      <c r="R567" s="215">
        <f>Q567*H567</f>
        <v>0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254</v>
      </c>
      <c r="AT567" s="217" t="s">
        <v>136</v>
      </c>
      <c r="AU567" s="217" t="s">
        <v>142</v>
      </c>
      <c r="AY567" s="19" t="s">
        <v>133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9" t="s">
        <v>142</v>
      </c>
      <c r="BK567" s="218">
        <f>ROUND(I567*H567,2)</f>
        <v>0</v>
      </c>
      <c r="BL567" s="19" t="s">
        <v>254</v>
      </c>
      <c r="BM567" s="217" t="s">
        <v>883</v>
      </c>
    </row>
    <row r="568" spans="1:47" s="2" customFormat="1" ht="12">
      <c r="A568" s="40"/>
      <c r="B568" s="41"/>
      <c r="C568" s="42"/>
      <c r="D568" s="219" t="s">
        <v>144</v>
      </c>
      <c r="E568" s="42"/>
      <c r="F568" s="220" t="s">
        <v>884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144</v>
      </c>
      <c r="AU568" s="19" t="s">
        <v>142</v>
      </c>
    </row>
    <row r="569" spans="1:47" s="2" customFormat="1" ht="12">
      <c r="A569" s="40"/>
      <c r="B569" s="41"/>
      <c r="C569" s="42"/>
      <c r="D569" s="224" t="s">
        <v>146</v>
      </c>
      <c r="E569" s="42"/>
      <c r="F569" s="225" t="s">
        <v>885</v>
      </c>
      <c r="G569" s="42"/>
      <c r="H569" s="42"/>
      <c r="I569" s="221"/>
      <c r="J569" s="42"/>
      <c r="K569" s="42"/>
      <c r="L569" s="46"/>
      <c r="M569" s="222"/>
      <c r="N569" s="22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146</v>
      </c>
      <c r="AU569" s="19" t="s">
        <v>142</v>
      </c>
    </row>
    <row r="570" spans="1:65" s="2" customFormat="1" ht="16.5" customHeight="1">
      <c r="A570" s="40"/>
      <c r="B570" s="41"/>
      <c r="C570" s="258" t="s">
        <v>886</v>
      </c>
      <c r="D570" s="258" t="s">
        <v>282</v>
      </c>
      <c r="E570" s="259" t="s">
        <v>875</v>
      </c>
      <c r="F570" s="260" t="s">
        <v>876</v>
      </c>
      <c r="G570" s="261" t="s">
        <v>155</v>
      </c>
      <c r="H570" s="262">
        <v>52.5</v>
      </c>
      <c r="I570" s="263"/>
      <c r="J570" s="264">
        <f>ROUND(I570*H570,2)</f>
        <v>0</v>
      </c>
      <c r="K570" s="260" t="s">
        <v>140</v>
      </c>
      <c r="L570" s="265"/>
      <c r="M570" s="266" t="s">
        <v>19</v>
      </c>
      <c r="N570" s="267" t="s">
        <v>44</v>
      </c>
      <c r="O570" s="86"/>
      <c r="P570" s="215">
        <f>O570*H570</f>
        <v>0</v>
      </c>
      <c r="Q570" s="215">
        <v>0</v>
      </c>
      <c r="R570" s="215">
        <f>Q570*H570</f>
        <v>0</v>
      </c>
      <c r="S570" s="215">
        <v>0</v>
      </c>
      <c r="T570" s="216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7" t="s">
        <v>368</v>
      </c>
      <c r="AT570" s="217" t="s">
        <v>282</v>
      </c>
      <c r="AU570" s="217" t="s">
        <v>142</v>
      </c>
      <c r="AY570" s="19" t="s">
        <v>133</v>
      </c>
      <c r="BE570" s="218">
        <f>IF(N570="základní",J570,0)</f>
        <v>0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9" t="s">
        <v>142</v>
      </c>
      <c r="BK570" s="218">
        <f>ROUND(I570*H570,2)</f>
        <v>0</v>
      </c>
      <c r="BL570" s="19" t="s">
        <v>254</v>
      </c>
      <c r="BM570" s="217" t="s">
        <v>887</v>
      </c>
    </row>
    <row r="571" spans="1:47" s="2" customFormat="1" ht="12">
      <c r="A571" s="40"/>
      <c r="B571" s="41"/>
      <c r="C571" s="42"/>
      <c r="D571" s="219" t="s">
        <v>144</v>
      </c>
      <c r="E571" s="42"/>
      <c r="F571" s="220" t="s">
        <v>876</v>
      </c>
      <c r="G571" s="42"/>
      <c r="H571" s="42"/>
      <c r="I571" s="221"/>
      <c r="J571" s="42"/>
      <c r="K571" s="42"/>
      <c r="L571" s="46"/>
      <c r="M571" s="222"/>
      <c r="N571" s="223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144</v>
      </c>
      <c r="AU571" s="19" t="s">
        <v>142</v>
      </c>
    </row>
    <row r="572" spans="1:51" s="13" customFormat="1" ht="12">
      <c r="A572" s="13"/>
      <c r="B572" s="226"/>
      <c r="C572" s="227"/>
      <c r="D572" s="219" t="s">
        <v>159</v>
      </c>
      <c r="E572" s="228" t="s">
        <v>19</v>
      </c>
      <c r="F572" s="229" t="s">
        <v>496</v>
      </c>
      <c r="G572" s="227"/>
      <c r="H572" s="230">
        <v>50</v>
      </c>
      <c r="I572" s="231"/>
      <c r="J572" s="227"/>
      <c r="K572" s="227"/>
      <c r="L572" s="232"/>
      <c r="M572" s="233"/>
      <c r="N572" s="234"/>
      <c r="O572" s="234"/>
      <c r="P572" s="234"/>
      <c r="Q572" s="234"/>
      <c r="R572" s="234"/>
      <c r="S572" s="234"/>
      <c r="T572" s="23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6" t="s">
        <v>159</v>
      </c>
      <c r="AU572" s="236" t="s">
        <v>142</v>
      </c>
      <c r="AV572" s="13" t="s">
        <v>142</v>
      </c>
      <c r="AW572" s="13" t="s">
        <v>33</v>
      </c>
      <c r="AX572" s="13" t="s">
        <v>80</v>
      </c>
      <c r="AY572" s="236" t="s">
        <v>133</v>
      </c>
    </row>
    <row r="573" spans="1:51" s="13" customFormat="1" ht="12">
      <c r="A573" s="13"/>
      <c r="B573" s="226"/>
      <c r="C573" s="227"/>
      <c r="D573" s="219" t="s">
        <v>159</v>
      </c>
      <c r="E573" s="227"/>
      <c r="F573" s="229" t="s">
        <v>888</v>
      </c>
      <c r="G573" s="227"/>
      <c r="H573" s="230">
        <v>52.5</v>
      </c>
      <c r="I573" s="231"/>
      <c r="J573" s="227"/>
      <c r="K573" s="227"/>
      <c r="L573" s="232"/>
      <c r="M573" s="233"/>
      <c r="N573" s="234"/>
      <c r="O573" s="234"/>
      <c r="P573" s="234"/>
      <c r="Q573" s="234"/>
      <c r="R573" s="234"/>
      <c r="S573" s="234"/>
      <c r="T573" s="23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6" t="s">
        <v>159</v>
      </c>
      <c r="AU573" s="236" t="s">
        <v>142</v>
      </c>
      <c r="AV573" s="13" t="s">
        <v>142</v>
      </c>
      <c r="AW573" s="13" t="s">
        <v>4</v>
      </c>
      <c r="AX573" s="13" t="s">
        <v>80</v>
      </c>
      <c r="AY573" s="236" t="s">
        <v>133</v>
      </c>
    </row>
    <row r="574" spans="1:65" s="2" customFormat="1" ht="24.15" customHeight="1">
      <c r="A574" s="40"/>
      <c r="B574" s="41"/>
      <c r="C574" s="206" t="s">
        <v>889</v>
      </c>
      <c r="D574" s="206" t="s">
        <v>136</v>
      </c>
      <c r="E574" s="207" t="s">
        <v>890</v>
      </c>
      <c r="F574" s="208" t="s">
        <v>891</v>
      </c>
      <c r="G574" s="209" t="s">
        <v>155</v>
      </c>
      <c r="H574" s="210">
        <v>166.056</v>
      </c>
      <c r="I574" s="211"/>
      <c r="J574" s="212">
        <f>ROUND(I574*H574,2)</f>
        <v>0</v>
      </c>
      <c r="K574" s="208" t="s">
        <v>140</v>
      </c>
      <c r="L574" s="46"/>
      <c r="M574" s="213" t="s">
        <v>19</v>
      </c>
      <c r="N574" s="214" t="s">
        <v>44</v>
      </c>
      <c r="O574" s="86"/>
      <c r="P574" s="215">
        <f>O574*H574</f>
        <v>0</v>
      </c>
      <c r="Q574" s="215">
        <v>0.0002</v>
      </c>
      <c r="R574" s="215">
        <f>Q574*H574</f>
        <v>0.0332112</v>
      </c>
      <c r="S574" s="215">
        <v>0</v>
      </c>
      <c r="T574" s="216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7" t="s">
        <v>254</v>
      </c>
      <c r="AT574" s="217" t="s">
        <v>136</v>
      </c>
      <c r="AU574" s="217" t="s">
        <v>142</v>
      </c>
      <c r="AY574" s="19" t="s">
        <v>133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9" t="s">
        <v>142</v>
      </c>
      <c r="BK574" s="218">
        <f>ROUND(I574*H574,2)</f>
        <v>0</v>
      </c>
      <c r="BL574" s="19" t="s">
        <v>254</v>
      </c>
      <c r="BM574" s="217" t="s">
        <v>892</v>
      </c>
    </row>
    <row r="575" spans="1:47" s="2" customFormat="1" ht="12">
      <c r="A575" s="40"/>
      <c r="B575" s="41"/>
      <c r="C575" s="42"/>
      <c r="D575" s="219" t="s">
        <v>144</v>
      </c>
      <c r="E575" s="42"/>
      <c r="F575" s="220" t="s">
        <v>893</v>
      </c>
      <c r="G575" s="42"/>
      <c r="H575" s="42"/>
      <c r="I575" s="221"/>
      <c r="J575" s="42"/>
      <c r="K575" s="42"/>
      <c r="L575" s="46"/>
      <c r="M575" s="222"/>
      <c r="N575" s="223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144</v>
      </c>
      <c r="AU575" s="19" t="s">
        <v>142</v>
      </c>
    </row>
    <row r="576" spans="1:47" s="2" customFormat="1" ht="12">
      <c r="A576" s="40"/>
      <c r="B576" s="41"/>
      <c r="C576" s="42"/>
      <c r="D576" s="224" t="s">
        <v>146</v>
      </c>
      <c r="E576" s="42"/>
      <c r="F576" s="225" t="s">
        <v>894</v>
      </c>
      <c r="G576" s="42"/>
      <c r="H576" s="42"/>
      <c r="I576" s="221"/>
      <c r="J576" s="42"/>
      <c r="K576" s="42"/>
      <c r="L576" s="46"/>
      <c r="M576" s="222"/>
      <c r="N576" s="223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146</v>
      </c>
      <c r="AU576" s="19" t="s">
        <v>142</v>
      </c>
    </row>
    <row r="577" spans="1:51" s="15" customFormat="1" ht="12">
      <c r="A577" s="15"/>
      <c r="B577" s="248"/>
      <c r="C577" s="249"/>
      <c r="D577" s="219" t="s">
        <v>159</v>
      </c>
      <c r="E577" s="250" t="s">
        <v>19</v>
      </c>
      <c r="F577" s="251" t="s">
        <v>306</v>
      </c>
      <c r="G577" s="249"/>
      <c r="H577" s="250" t="s">
        <v>19</v>
      </c>
      <c r="I577" s="252"/>
      <c r="J577" s="249"/>
      <c r="K577" s="249"/>
      <c r="L577" s="253"/>
      <c r="M577" s="254"/>
      <c r="N577" s="255"/>
      <c r="O577" s="255"/>
      <c r="P577" s="255"/>
      <c r="Q577" s="255"/>
      <c r="R577" s="255"/>
      <c r="S577" s="255"/>
      <c r="T577" s="256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57" t="s">
        <v>159</v>
      </c>
      <c r="AU577" s="257" t="s">
        <v>142</v>
      </c>
      <c r="AV577" s="15" t="s">
        <v>80</v>
      </c>
      <c r="AW577" s="15" t="s">
        <v>33</v>
      </c>
      <c r="AX577" s="15" t="s">
        <v>72</v>
      </c>
      <c r="AY577" s="257" t="s">
        <v>133</v>
      </c>
    </row>
    <row r="578" spans="1:51" s="13" customFormat="1" ht="12">
      <c r="A578" s="13"/>
      <c r="B578" s="226"/>
      <c r="C578" s="227"/>
      <c r="D578" s="219" t="s">
        <v>159</v>
      </c>
      <c r="E578" s="228" t="s">
        <v>19</v>
      </c>
      <c r="F578" s="229" t="s">
        <v>895</v>
      </c>
      <c r="G578" s="227"/>
      <c r="H578" s="230">
        <v>7.392</v>
      </c>
      <c r="I578" s="231"/>
      <c r="J578" s="227"/>
      <c r="K578" s="227"/>
      <c r="L578" s="232"/>
      <c r="M578" s="233"/>
      <c r="N578" s="234"/>
      <c r="O578" s="234"/>
      <c r="P578" s="234"/>
      <c r="Q578" s="234"/>
      <c r="R578" s="234"/>
      <c r="S578" s="234"/>
      <c r="T578" s="23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6" t="s">
        <v>159</v>
      </c>
      <c r="AU578" s="236" t="s">
        <v>142</v>
      </c>
      <c r="AV578" s="13" t="s">
        <v>142</v>
      </c>
      <c r="AW578" s="13" t="s">
        <v>33</v>
      </c>
      <c r="AX578" s="13" t="s">
        <v>72</v>
      </c>
      <c r="AY578" s="236" t="s">
        <v>133</v>
      </c>
    </row>
    <row r="579" spans="1:51" s="13" customFormat="1" ht="12">
      <c r="A579" s="13"/>
      <c r="B579" s="226"/>
      <c r="C579" s="227"/>
      <c r="D579" s="219" t="s">
        <v>159</v>
      </c>
      <c r="E579" s="228" t="s">
        <v>19</v>
      </c>
      <c r="F579" s="229" t="s">
        <v>896</v>
      </c>
      <c r="G579" s="227"/>
      <c r="H579" s="230">
        <v>9.598</v>
      </c>
      <c r="I579" s="231"/>
      <c r="J579" s="227"/>
      <c r="K579" s="227"/>
      <c r="L579" s="232"/>
      <c r="M579" s="233"/>
      <c r="N579" s="234"/>
      <c r="O579" s="234"/>
      <c r="P579" s="234"/>
      <c r="Q579" s="234"/>
      <c r="R579" s="234"/>
      <c r="S579" s="234"/>
      <c r="T579" s="23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6" t="s">
        <v>159</v>
      </c>
      <c r="AU579" s="236" t="s">
        <v>142</v>
      </c>
      <c r="AV579" s="13" t="s">
        <v>142</v>
      </c>
      <c r="AW579" s="13" t="s">
        <v>33</v>
      </c>
      <c r="AX579" s="13" t="s">
        <v>72</v>
      </c>
      <c r="AY579" s="236" t="s">
        <v>133</v>
      </c>
    </row>
    <row r="580" spans="1:51" s="16" customFormat="1" ht="12">
      <c r="A580" s="16"/>
      <c r="B580" s="268"/>
      <c r="C580" s="269"/>
      <c r="D580" s="219" t="s">
        <v>159</v>
      </c>
      <c r="E580" s="270" t="s">
        <v>19</v>
      </c>
      <c r="F580" s="271" t="s">
        <v>897</v>
      </c>
      <c r="G580" s="269"/>
      <c r="H580" s="272">
        <v>16.990000000000002</v>
      </c>
      <c r="I580" s="273"/>
      <c r="J580" s="269"/>
      <c r="K580" s="269"/>
      <c r="L580" s="274"/>
      <c r="M580" s="275"/>
      <c r="N580" s="276"/>
      <c r="O580" s="276"/>
      <c r="P580" s="276"/>
      <c r="Q580" s="276"/>
      <c r="R580" s="276"/>
      <c r="S580" s="276"/>
      <c r="T580" s="277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T580" s="278" t="s">
        <v>159</v>
      </c>
      <c r="AU580" s="278" t="s">
        <v>142</v>
      </c>
      <c r="AV580" s="16" t="s">
        <v>134</v>
      </c>
      <c r="AW580" s="16" t="s">
        <v>33</v>
      </c>
      <c r="AX580" s="16" t="s">
        <v>72</v>
      </c>
      <c r="AY580" s="278" t="s">
        <v>133</v>
      </c>
    </row>
    <row r="581" spans="1:51" s="15" customFormat="1" ht="12">
      <c r="A581" s="15"/>
      <c r="B581" s="248"/>
      <c r="C581" s="249"/>
      <c r="D581" s="219" t="s">
        <v>159</v>
      </c>
      <c r="E581" s="250" t="s">
        <v>19</v>
      </c>
      <c r="F581" s="251" t="s">
        <v>308</v>
      </c>
      <c r="G581" s="249"/>
      <c r="H581" s="250" t="s">
        <v>19</v>
      </c>
      <c r="I581" s="252"/>
      <c r="J581" s="249"/>
      <c r="K581" s="249"/>
      <c r="L581" s="253"/>
      <c r="M581" s="254"/>
      <c r="N581" s="255"/>
      <c r="O581" s="255"/>
      <c r="P581" s="255"/>
      <c r="Q581" s="255"/>
      <c r="R581" s="255"/>
      <c r="S581" s="255"/>
      <c r="T581" s="256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7" t="s">
        <v>159</v>
      </c>
      <c r="AU581" s="257" t="s">
        <v>142</v>
      </c>
      <c r="AV581" s="15" t="s">
        <v>80</v>
      </c>
      <c r="AW581" s="15" t="s">
        <v>33</v>
      </c>
      <c r="AX581" s="15" t="s">
        <v>72</v>
      </c>
      <c r="AY581" s="257" t="s">
        <v>133</v>
      </c>
    </row>
    <row r="582" spans="1:51" s="13" customFormat="1" ht="12">
      <c r="A582" s="13"/>
      <c r="B582" s="226"/>
      <c r="C582" s="227"/>
      <c r="D582" s="219" t="s">
        <v>159</v>
      </c>
      <c r="E582" s="228" t="s">
        <v>19</v>
      </c>
      <c r="F582" s="229" t="s">
        <v>898</v>
      </c>
      <c r="G582" s="227"/>
      <c r="H582" s="230">
        <v>6.413</v>
      </c>
      <c r="I582" s="231"/>
      <c r="J582" s="227"/>
      <c r="K582" s="227"/>
      <c r="L582" s="232"/>
      <c r="M582" s="233"/>
      <c r="N582" s="234"/>
      <c r="O582" s="234"/>
      <c r="P582" s="234"/>
      <c r="Q582" s="234"/>
      <c r="R582" s="234"/>
      <c r="S582" s="234"/>
      <c r="T582" s="23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6" t="s">
        <v>159</v>
      </c>
      <c r="AU582" s="236" t="s">
        <v>142</v>
      </c>
      <c r="AV582" s="13" t="s">
        <v>142</v>
      </c>
      <c r="AW582" s="13" t="s">
        <v>33</v>
      </c>
      <c r="AX582" s="13" t="s">
        <v>72</v>
      </c>
      <c r="AY582" s="236" t="s">
        <v>133</v>
      </c>
    </row>
    <row r="583" spans="1:51" s="13" customFormat="1" ht="12">
      <c r="A583" s="13"/>
      <c r="B583" s="226"/>
      <c r="C583" s="227"/>
      <c r="D583" s="219" t="s">
        <v>159</v>
      </c>
      <c r="E583" s="228" t="s">
        <v>19</v>
      </c>
      <c r="F583" s="229" t="s">
        <v>899</v>
      </c>
      <c r="G583" s="227"/>
      <c r="H583" s="230">
        <v>5.973</v>
      </c>
      <c r="I583" s="231"/>
      <c r="J583" s="227"/>
      <c r="K583" s="227"/>
      <c r="L583" s="232"/>
      <c r="M583" s="233"/>
      <c r="N583" s="234"/>
      <c r="O583" s="234"/>
      <c r="P583" s="234"/>
      <c r="Q583" s="234"/>
      <c r="R583" s="234"/>
      <c r="S583" s="234"/>
      <c r="T583" s="23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6" t="s">
        <v>159</v>
      </c>
      <c r="AU583" s="236" t="s">
        <v>142</v>
      </c>
      <c r="AV583" s="13" t="s">
        <v>142</v>
      </c>
      <c r="AW583" s="13" t="s">
        <v>33</v>
      </c>
      <c r="AX583" s="13" t="s">
        <v>72</v>
      </c>
      <c r="AY583" s="236" t="s">
        <v>133</v>
      </c>
    </row>
    <row r="584" spans="1:51" s="13" customFormat="1" ht="12">
      <c r="A584" s="13"/>
      <c r="B584" s="226"/>
      <c r="C584" s="227"/>
      <c r="D584" s="219" t="s">
        <v>159</v>
      </c>
      <c r="E584" s="228" t="s">
        <v>19</v>
      </c>
      <c r="F584" s="229" t="s">
        <v>900</v>
      </c>
      <c r="G584" s="227"/>
      <c r="H584" s="230">
        <v>5.72</v>
      </c>
      <c r="I584" s="231"/>
      <c r="J584" s="227"/>
      <c r="K584" s="227"/>
      <c r="L584" s="232"/>
      <c r="M584" s="233"/>
      <c r="N584" s="234"/>
      <c r="O584" s="234"/>
      <c r="P584" s="234"/>
      <c r="Q584" s="234"/>
      <c r="R584" s="234"/>
      <c r="S584" s="234"/>
      <c r="T584" s="23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6" t="s">
        <v>159</v>
      </c>
      <c r="AU584" s="236" t="s">
        <v>142</v>
      </c>
      <c r="AV584" s="13" t="s">
        <v>142</v>
      </c>
      <c r="AW584" s="13" t="s">
        <v>33</v>
      </c>
      <c r="AX584" s="13" t="s">
        <v>72</v>
      </c>
      <c r="AY584" s="236" t="s">
        <v>133</v>
      </c>
    </row>
    <row r="585" spans="1:51" s="13" customFormat="1" ht="12">
      <c r="A585" s="13"/>
      <c r="B585" s="226"/>
      <c r="C585" s="227"/>
      <c r="D585" s="219" t="s">
        <v>159</v>
      </c>
      <c r="E585" s="228" t="s">
        <v>19</v>
      </c>
      <c r="F585" s="229" t="s">
        <v>901</v>
      </c>
      <c r="G585" s="227"/>
      <c r="H585" s="230">
        <v>2.475</v>
      </c>
      <c r="I585" s="231"/>
      <c r="J585" s="227"/>
      <c r="K585" s="227"/>
      <c r="L585" s="232"/>
      <c r="M585" s="233"/>
      <c r="N585" s="234"/>
      <c r="O585" s="234"/>
      <c r="P585" s="234"/>
      <c r="Q585" s="234"/>
      <c r="R585" s="234"/>
      <c r="S585" s="234"/>
      <c r="T585" s="23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6" t="s">
        <v>159</v>
      </c>
      <c r="AU585" s="236" t="s">
        <v>142</v>
      </c>
      <c r="AV585" s="13" t="s">
        <v>142</v>
      </c>
      <c r="AW585" s="13" t="s">
        <v>33</v>
      </c>
      <c r="AX585" s="13" t="s">
        <v>72</v>
      </c>
      <c r="AY585" s="236" t="s">
        <v>133</v>
      </c>
    </row>
    <row r="586" spans="1:51" s="13" customFormat="1" ht="12">
      <c r="A586" s="13"/>
      <c r="B586" s="226"/>
      <c r="C586" s="227"/>
      <c r="D586" s="219" t="s">
        <v>159</v>
      </c>
      <c r="E586" s="228" t="s">
        <v>19</v>
      </c>
      <c r="F586" s="229" t="s">
        <v>214</v>
      </c>
      <c r="G586" s="227"/>
      <c r="H586" s="230">
        <v>0.985</v>
      </c>
      <c r="I586" s="231"/>
      <c r="J586" s="227"/>
      <c r="K586" s="227"/>
      <c r="L586" s="232"/>
      <c r="M586" s="233"/>
      <c r="N586" s="234"/>
      <c r="O586" s="234"/>
      <c r="P586" s="234"/>
      <c r="Q586" s="234"/>
      <c r="R586" s="234"/>
      <c r="S586" s="234"/>
      <c r="T586" s="23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6" t="s">
        <v>159</v>
      </c>
      <c r="AU586" s="236" t="s">
        <v>142</v>
      </c>
      <c r="AV586" s="13" t="s">
        <v>142</v>
      </c>
      <c r="AW586" s="13" t="s">
        <v>33</v>
      </c>
      <c r="AX586" s="13" t="s">
        <v>72</v>
      </c>
      <c r="AY586" s="236" t="s">
        <v>133</v>
      </c>
    </row>
    <row r="587" spans="1:51" s="13" customFormat="1" ht="12">
      <c r="A587" s="13"/>
      <c r="B587" s="226"/>
      <c r="C587" s="227"/>
      <c r="D587" s="219" t="s">
        <v>159</v>
      </c>
      <c r="E587" s="228" t="s">
        <v>19</v>
      </c>
      <c r="F587" s="229" t="s">
        <v>722</v>
      </c>
      <c r="G587" s="227"/>
      <c r="H587" s="230">
        <v>-6.09</v>
      </c>
      <c r="I587" s="231"/>
      <c r="J587" s="227"/>
      <c r="K587" s="227"/>
      <c r="L587" s="232"/>
      <c r="M587" s="233"/>
      <c r="N587" s="234"/>
      <c r="O587" s="234"/>
      <c r="P587" s="234"/>
      <c r="Q587" s="234"/>
      <c r="R587" s="234"/>
      <c r="S587" s="234"/>
      <c r="T587" s="23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6" t="s">
        <v>159</v>
      </c>
      <c r="AU587" s="236" t="s">
        <v>142</v>
      </c>
      <c r="AV587" s="13" t="s">
        <v>142</v>
      </c>
      <c r="AW587" s="13" t="s">
        <v>33</v>
      </c>
      <c r="AX587" s="13" t="s">
        <v>72</v>
      </c>
      <c r="AY587" s="236" t="s">
        <v>133</v>
      </c>
    </row>
    <row r="588" spans="1:51" s="13" customFormat="1" ht="12">
      <c r="A588" s="13"/>
      <c r="B588" s="226"/>
      <c r="C588" s="227"/>
      <c r="D588" s="219" t="s">
        <v>159</v>
      </c>
      <c r="E588" s="228" t="s">
        <v>19</v>
      </c>
      <c r="F588" s="229" t="s">
        <v>902</v>
      </c>
      <c r="G588" s="227"/>
      <c r="H588" s="230">
        <v>151.43</v>
      </c>
      <c r="I588" s="231"/>
      <c r="J588" s="227"/>
      <c r="K588" s="227"/>
      <c r="L588" s="232"/>
      <c r="M588" s="233"/>
      <c r="N588" s="234"/>
      <c r="O588" s="234"/>
      <c r="P588" s="234"/>
      <c r="Q588" s="234"/>
      <c r="R588" s="234"/>
      <c r="S588" s="234"/>
      <c r="T588" s="23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6" t="s">
        <v>159</v>
      </c>
      <c r="AU588" s="236" t="s">
        <v>142</v>
      </c>
      <c r="AV588" s="13" t="s">
        <v>142</v>
      </c>
      <c r="AW588" s="13" t="s">
        <v>33</v>
      </c>
      <c r="AX588" s="13" t="s">
        <v>72</v>
      </c>
      <c r="AY588" s="236" t="s">
        <v>133</v>
      </c>
    </row>
    <row r="589" spans="1:51" s="13" customFormat="1" ht="12">
      <c r="A589" s="13"/>
      <c r="B589" s="226"/>
      <c r="C589" s="227"/>
      <c r="D589" s="219" t="s">
        <v>159</v>
      </c>
      <c r="E589" s="228" t="s">
        <v>19</v>
      </c>
      <c r="F589" s="229" t="s">
        <v>903</v>
      </c>
      <c r="G589" s="227"/>
      <c r="H589" s="230">
        <v>-17.84</v>
      </c>
      <c r="I589" s="231"/>
      <c r="J589" s="227"/>
      <c r="K589" s="227"/>
      <c r="L589" s="232"/>
      <c r="M589" s="233"/>
      <c r="N589" s="234"/>
      <c r="O589" s="234"/>
      <c r="P589" s="234"/>
      <c r="Q589" s="234"/>
      <c r="R589" s="234"/>
      <c r="S589" s="234"/>
      <c r="T589" s="23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6" t="s">
        <v>159</v>
      </c>
      <c r="AU589" s="236" t="s">
        <v>142</v>
      </c>
      <c r="AV589" s="13" t="s">
        <v>142</v>
      </c>
      <c r="AW589" s="13" t="s">
        <v>33</v>
      </c>
      <c r="AX589" s="13" t="s">
        <v>72</v>
      </c>
      <c r="AY589" s="236" t="s">
        <v>133</v>
      </c>
    </row>
    <row r="590" spans="1:51" s="16" customFormat="1" ht="12">
      <c r="A590" s="16"/>
      <c r="B590" s="268"/>
      <c r="C590" s="269"/>
      <c r="D590" s="219" t="s">
        <v>159</v>
      </c>
      <c r="E590" s="270" t="s">
        <v>19</v>
      </c>
      <c r="F590" s="271" t="s">
        <v>897</v>
      </c>
      <c r="G590" s="269"/>
      <c r="H590" s="272">
        <v>149.066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T590" s="278" t="s">
        <v>159</v>
      </c>
      <c r="AU590" s="278" t="s">
        <v>142</v>
      </c>
      <c r="AV590" s="16" t="s">
        <v>134</v>
      </c>
      <c r="AW590" s="16" t="s">
        <v>33</v>
      </c>
      <c r="AX590" s="16" t="s">
        <v>72</v>
      </c>
      <c r="AY590" s="278" t="s">
        <v>133</v>
      </c>
    </row>
    <row r="591" spans="1:51" s="14" customFormat="1" ht="12">
      <c r="A591" s="14"/>
      <c r="B591" s="237"/>
      <c r="C591" s="238"/>
      <c r="D591" s="219" t="s">
        <v>159</v>
      </c>
      <c r="E591" s="239" t="s">
        <v>19</v>
      </c>
      <c r="F591" s="240" t="s">
        <v>162</v>
      </c>
      <c r="G591" s="238"/>
      <c r="H591" s="241">
        <v>166.056</v>
      </c>
      <c r="I591" s="242"/>
      <c r="J591" s="238"/>
      <c r="K591" s="238"/>
      <c r="L591" s="243"/>
      <c r="M591" s="244"/>
      <c r="N591" s="245"/>
      <c r="O591" s="245"/>
      <c r="P591" s="245"/>
      <c r="Q591" s="245"/>
      <c r="R591" s="245"/>
      <c r="S591" s="245"/>
      <c r="T591" s="246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7" t="s">
        <v>159</v>
      </c>
      <c r="AU591" s="247" t="s">
        <v>142</v>
      </c>
      <c r="AV591" s="14" t="s">
        <v>141</v>
      </c>
      <c r="AW591" s="14" t="s">
        <v>33</v>
      </c>
      <c r="AX591" s="14" t="s">
        <v>80</v>
      </c>
      <c r="AY591" s="247" t="s">
        <v>133</v>
      </c>
    </row>
    <row r="592" spans="1:65" s="2" customFormat="1" ht="33" customHeight="1">
      <c r="A592" s="40"/>
      <c r="B592" s="41"/>
      <c r="C592" s="206" t="s">
        <v>904</v>
      </c>
      <c r="D592" s="206" t="s">
        <v>136</v>
      </c>
      <c r="E592" s="207" t="s">
        <v>905</v>
      </c>
      <c r="F592" s="208" t="s">
        <v>906</v>
      </c>
      <c r="G592" s="209" t="s">
        <v>155</v>
      </c>
      <c r="H592" s="210">
        <v>170.514</v>
      </c>
      <c r="I592" s="211"/>
      <c r="J592" s="212">
        <f>ROUND(I592*H592,2)</f>
        <v>0</v>
      </c>
      <c r="K592" s="208" t="s">
        <v>140</v>
      </c>
      <c r="L592" s="46"/>
      <c r="M592" s="213" t="s">
        <v>19</v>
      </c>
      <c r="N592" s="214" t="s">
        <v>44</v>
      </c>
      <c r="O592" s="86"/>
      <c r="P592" s="215">
        <f>O592*H592</f>
        <v>0</v>
      </c>
      <c r="Q592" s="215">
        <v>0.00026</v>
      </c>
      <c r="R592" s="215">
        <f>Q592*H592</f>
        <v>0.04433364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254</v>
      </c>
      <c r="AT592" s="217" t="s">
        <v>136</v>
      </c>
      <c r="AU592" s="217" t="s">
        <v>142</v>
      </c>
      <c r="AY592" s="19" t="s">
        <v>133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9" t="s">
        <v>142</v>
      </c>
      <c r="BK592" s="218">
        <f>ROUND(I592*H592,2)</f>
        <v>0</v>
      </c>
      <c r="BL592" s="19" t="s">
        <v>254</v>
      </c>
      <c r="BM592" s="217" t="s">
        <v>907</v>
      </c>
    </row>
    <row r="593" spans="1:47" s="2" customFormat="1" ht="12">
      <c r="A593" s="40"/>
      <c r="B593" s="41"/>
      <c r="C593" s="42"/>
      <c r="D593" s="219" t="s">
        <v>144</v>
      </c>
      <c r="E593" s="42"/>
      <c r="F593" s="220" t="s">
        <v>908</v>
      </c>
      <c r="G593" s="42"/>
      <c r="H593" s="42"/>
      <c r="I593" s="221"/>
      <c r="J593" s="42"/>
      <c r="K593" s="42"/>
      <c r="L593" s="46"/>
      <c r="M593" s="222"/>
      <c r="N593" s="22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144</v>
      </c>
      <c r="AU593" s="19" t="s">
        <v>142</v>
      </c>
    </row>
    <row r="594" spans="1:47" s="2" customFormat="1" ht="12">
      <c r="A594" s="40"/>
      <c r="B594" s="41"/>
      <c r="C594" s="42"/>
      <c r="D594" s="224" t="s">
        <v>146</v>
      </c>
      <c r="E594" s="42"/>
      <c r="F594" s="225" t="s">
        <v>909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146</v>
      </c>
      <c r="AU594" s="19" t="s">
        <v>142</v>
      </c>
    </row>
    <row r="595" spans="1:51" s="15" customFormat="1" ht="12">
      <c r="A595" s="15"/>
      <c r="B595" s="248"/>
      <c r="C595" s="249"/>
      <c r="D595" s="219" t="s">
        <v>159</v>
      </c>
      <c r="E595" s="250" t="s">
        <v>19</v>
      </c>
      <c r="F595" s="251" t="s">
        <v>306</v>
      </c>
      <c r="G595" s="249"/>
      <c r="H595" s="250" t="s">
        <v>19</v>
      </c>
      <c r="I595" s="252"/>
      <c r="J595" s="249"/>
      <c r="K595" s="249"/>
      <c r="L595" s="253"/>
      <c r="M595" s="254"/>
      <c r="N595" s="255"/>
      <c r="O595" s="255"/>
      <c r="P595" s="255"/>
      <c r="Q595" s="255"/>
      <c r="R595" s="255"/>
      <c r="S595" s="255"/>
      <c r="T595" s="256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57" t="s">
        <v>159</v>
      </c>
      <c r="AU595" s="257" t="s">
        <v>142</v>
      </c>
      <c r="AV595" s="15" t="s">
        <v>80</v>
      </c>
      <c r="AW595" s="15" t="s">
        <v>33</v>
      </c>
      <c r="AX595" s="15" t="s">
        <v>72</v>
      </c>
      <c r="AY595" s="257" t="s">
        <v>133</v>
      </c>
    </row>
    <row r="596" spans="1:51" s="13" customFormat="1" ht="12">
      <c r="A596" s="13"/>
      <c r="B596" s="226"/>
      <c r="C596" s="227"/>
      <c r="D596" s="219" t="s">
        <v>159</v>
      </c>
      <c r="E596" s="228" t="s">
        <v>19</v>
      </c>
      <c r="F596" s="229" t="s">
        <v>910</v>
      </c>
      <c r="G596" s="227"/>
      <c r="H596" s="230">
        <v>11.49</v>
      </c>
      <c r="I596" s="231"/>
      <c r="J596" s="227"/>
      <c r="K596" s="227"/>
      <c r="L596" s="232"/>
      <c r="M596" s="233"/>
      <c r="N596" s="234"/>
      <c r="O596" s="234"/>
      <c r="P596" s="234"/>
      <c r="Q596" s="234"/>
      <c r="R596" s="234"/>
      <c r="S596" s="234"/>
      <c r="T596" s="23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6" t="s">
        <v>159</v>
      </c>
      <c r="AU596" s="236" t="s">
        <v>142</v>
      </c>
      <c r="AV596" s="13" t="s">
        <v>142</v>
      </c>
      <c r="AW596" s="13" t="s">
        <v>33</v>
      </c>
      <c r="AX596" s="13" t="s">
        <v>72</v>
      </c>
      <c r="AY596" s="236" t="s">
        <v>133</v>
      </c>
    </row>
    <row r="597" spans="1:51" s="13" customFormat="1" ht="12">
      <c r="A597" s="13"/>
      <c r="B597" s="226"/>
      <c r="C597" s="227"/>
      <c r="D597" s="219" t="s">
        <v>159</v>
      </c>
      <c r="E597" s="228" t="s">
        <v>19</v>
      </c>
      <c r="F597" s="229" t="s">
        <v>911</v>
      </c>
      <c r="G597" s="227"/>
      <c r="H597" s="230">
        <v>9.958</v>
      </c>
      <c r="I597" s="231"/>
      <c r="J597" s="227"/>
      <c r="K597" s="227"/>
      <c r="L597" s="232"/>
      <c r="M597" s="233"/>
      <c r="N597" s="234"/>
      <c r="O597" s="234"/>
      <c r="P597" s="234"/>
      <c r="Q597" s="234"/>
      <c r="R597" s="234"/>
      <c r="S597" s="234"/>
      <c r="T597" s="23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6" t="s">
        <v>159</v>
      </c>
      <c r="AU597" s="236" t="s">
        <v>142</v>
      </c>
      <c r="AV597" s="13" t="s">
        <v>142</v>
      </c>
      <c r="AW597" s="13" t="s">
        <v>33</v>
      </c>
      <c r="AX597" s="13" t="s">
        <v>72</v>
      </c>
      <c r="AY597" s="236" t="s">
        <v>133</v>
      </c>
    </row>
    <row r="598" spans="1:51" s="16" customFormat="1" ht="12">
      <c r="A598" s="16"/>
      <c r="B598" s="268"/>
      <c r="C598" s="269"/>
      <c r="D598" s="219" t="s">
        <v>159</v>
      </c>
      <c r="E598" s="270" t="s">
        <v>19</v>
      </c>
      <c r="F598" s="271" t="s">
        <v>897</v>
      </c>
      <c r="G598" s="269"/>
      <c r="H598" s="272">
        <v>21.448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T598" s="278" t="s">
        <v>159</v>
      </c>
      <c r="AU598" s="278" t="s">
        <v>142</v>
      </c>
      <c r="AV598" s="16" t="s">
        <v>134</v>
      </c>
      <c r="AW598" s="16" t="s">
        <v>33</v>
      </c>
      <c r="AX598" s="16" t="s">
        <v>72</v>
      </c>
      <c r="AY598" s="278" t="s">
        <v>133</v>
      </c>
    </row>
    <row r="599" spans="1:51" s="15" customFormat="1" ht="12">
      <c r="A599" s="15"/>
      <c r="B599" s="248"/>
      <c r="C599" s="249"/>
      <c r="D599" s="219" t="s">
        <v>159</v>
      </c>
      <c r="E599" s="250" t="s">
        <v>19</v>
      </c>
      <c r="F599" s="251" t="s">
        <v>308</v>
      </c>
      <c r="G599" s="249"/>
      <c r="H599" s="250" t="s">
        <v>19</v>
      </c>
      <c r="I599" s="252"/>
      <c r="J599" s="249"/>
      <c r="K599" s="249"/>
      <c r="L599" s="253"/>
      <c r="M599" s="254"/>
      <c r="N599" s="255"/>
      <c r="O599" s="255"/>
      <c r="P599" s="255"/>
      <c r="Q599" s="255"/>
      <c r="R599" s="255"/>
      <c r="S599" s="255"/>
      <c r="T599" s="256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57" t="s">
        <v>159</v>
      </c>
      <c r="AU599" s="257" t="s">
        <v>142</v>
      </c>
      <c r="AV599" s="15" t="s">
        <v>80</v>
      </c>
      <c r="AW599" s="15" t="s">
        <v>33</v>
      </c>
      <c r="AX599" s="15" t="s">
        <v>72</v>
      </c>
      <c r="AY599" s="257" t="s">
        <v>133</v>
      </c>
    </row>
    <row r="600" spans="1:51" s="13" customFormat="1" ht="12">
      <c r="A600" s="13"/>
      <c r="B600" s="226"/>
      <c r="C600" s="227"/>
      <c r="D600" s="219" t="s">
        <v>159</v>
      </c>
      <c r="E600" s="228" t="s">
        <v>19</v>
      </c>
      <c r="F600" s="229" t="s">
        <v>898</v>
      </c>
      <c r="G600" s="227"/>
      <c r="H600" s="230">
        <v>6.413</v>
      </c>
      <c r="I600" s="231"/>
      <c r="J600" s="227"/>
      <c r="K600" s="227"/>
      <c r="L600" s="232"/>
      <c r="M600" s="233"/>
      <c r="N600" s="234"/>
      <c r="O600" s="234"/>
      <c r="P600" s="234"/>
      <c r="Q600" s="234"/>
      <c r="R600" s="234"/>
      <c r="S600" s="234"/>
      <c r="T600" s="23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6" t="s">
        <v>159</v>
      </c>
      <c r="AU600" s="236" t="s">
        <v>142</v>
      </c>
      <c r="AV600" s="13" t="s">
        <v>142</v>
      </c>
      <c r="AW600" s="13" t="s">
        <v>33</v>
      </c>
      <c r="AX600" s="13" t="s">
        <v>72</v>
      </c>
      <c r="AY600" s="236" t="s">
        <v>133</v>
      </c>
    </row>
    <row r="601" spans="1:51" s="13" customFormat="1" ht="12">
      <c r="A601" s="13"/>
      <c r="B601" s="226"/>
      <c r="C601" s="227"/>
      <c r="D601" s="219" t="s">
        <v>159</v>
      </c>
      <c r="E601" s="228" t="s">
        <v>19</v>
      </c>
      <c r="F601" s="229" t="s">
        <v>899</v>
      </c>
      <c r="G601" s="227"/>
      <c r="H601" s="230">
        <v>5.973</v>
      </c>
      <c r="I601" s="231"/>
      <c r="J601" s="227"/>
      <c r="K601" s="227"/>
      <c r="L601" s="232"/>
      <c r="M601" s="233"/>
      <c r="N601" s="234"/>
      <c r="O601" s="234"/>
      <c r="P601" s="234"/>
      <c r="Q601" s="234"/>
      <c r="R601" s="234"/>
      <c r="S601" s="234"/>
      <c r="T601" s="23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6" t="s">
        <v>159</v>
      </c>
      <c r="AU601" s="236" t="s">
        <v>142</v>
      </c>
      <c r="AV601" s="13" t="s">
        <v>142</v>
      </c>
      <c r="AW601" s="13" t="s">
        <v>33</v>
      </c>
      <c r="AX601" s="13" t="s">
        <v>72</v>
      </c>
      <c r="AY601" s="236" t="s">
        <v>133</v>
      </c>
    </row>
    <row r="602" spans="1:51" s="13" customFormat="1" ht="12">
      <c r="A602" s="13"/>
      <c r="B602" s="226"/>
      <c r="C602" s="227"/>
      <c r="D602" s="219" t="s">
        <v>159</v>
      </c>
      <c r="E602" s="228" t="s">
        <v>19</v>
      </c>
      <c r="F602" s="229" t="s">
        <v>900</v>
      </c>
      <c r="G602" s="227"/>
      <c r="H602" s="230">
        <v>5.72</v>
      </c>
      <c r="I602" s="231"/>
      <c r="J602" s="227"/>
      <c r="K602" s="227"/>
      <c r="L602" s="232"/>
      <c r="M602" s="233"/>
      <c r="N602" s="234"/>
      <c r="O602" s="234"/>
      <c r="P602" s="234"/>
      <c r="Q602" s="234"/>
      <c r="R602" s="234"/>
      <c r="S602" s="234"/>
      <c r="T602" s="23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6" t="s">
        <v>159</v>
      </c>
      <c r="AU602" s="236" t="s">
        <v>142</v>
      </c>
      <c r="AV602" s="13" t="s">
        <v>142</v>
      </c>
      <c r="AW602" s="13" t="s">
        <v>33</v>
      </c>
      <c r="AX602" s="13" t="s">
        <v>72</v>
      </c>
      <c r="AY602" s="236" t="s">
        <v>133</v>
      </c>
    </row>
    <row r="603" spans="1:51" s="13" customFormat="1" ht="12">
      <c r="A603" s="13"/>
      <c r="B603" s="226"/>
      <c r="C603" s="227"/>
      <c r="D603" s="219" t="s">
        <v>159</v>
      </c>
      <c r="E603" s="228" t="s">
        <v>19</v>
      </c>
      <c r="F603" s="229" t="s">
        <v>901</v>
      </c>
      <c r="G603" s="227"/>
      <c r="H603" s="230">
        <v>2.475</v>
      </c>
      <c r="I603" s="231"/>
      <c r="J603" s="227"/>
      <c r="K603" s="227"/>
      <c r="L603" s="232"/>
      <c r="M603" s="233"/>
      <c r="N603" s="234"/>
      <c r="O603" s="234"/>
      <c r="P603" s="234"/>
      <c r="Q603" s="234"/>
      <c r="R603" s="234"/>
      <c r="S603" s="234"/>
      <c r="T603" s="23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6" t="s">
        <v>159</v>
      </c>
      <c r="AU603" s="236" t="s">
        <v>142</v>
      </c>
      <c r="AV603" s="13" t="s">
        <v>142</v>
      </c>
      <c r="AW603" s="13" t="s">
        <v>33</v>
      </c>
      <c r="AX603" s="13" t="s">
        <v>72</v>
      </c>
      <c r="AY603" s="236" t="s">
        <v>133</v>
      </c>
    </row>
    <row r="604" spans="1:51" s="13" customFormat="1" ht="12">
      <c r="A604" s="13"/>
      <c r="B604" s="226"/>
      <c r="C604" s="227"/>
      <c r="D604" s="219" t="s">
        <v>159</v>
      </c>
      <c r="E604" s="228" t="s">
        <v>19</v>
      </c>
      <c r="F604" s="229" t="s">
        <v>214</v>
      </c>
      <c r="G604" s="227"/>
      <c r="H604" s="230">
        <v>0.985</v>
      </c>
      <c r="I604" s="231"/>
      <c r="J604" s="227"/>
      <c r="K604" s="227"/>
      <c r="L604" s="232"/>
      <c r="M604" s="233"/>
      <c r="N604" s="234"/>
      <c r="O604" s="234"/>
      <c r="P604" s="234"/>
      <c r="Q604" s="234"/>
      <c r="R604" s="234"/>
      <c r="S604" s="234"/>
      <c r="T604" s="23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6" t="s">
        <v>159</v>
      </c>
      <c r="AU604" s="236" t="s">
        <v>142</v>
      </c>
      <c r="AV604" s="13" t="s">
        <v>142</v>
      </c>
      <c r="AW604" s="13" t="s">
        <v>33</v>
      </c>
      <c r="AX604" s="13" t="s">
        <v>72</v>
      </c>
      <c r="AY604" s="236" t="s">
        <v>133</v>
      </c>
    </row>
    <row r="605" spans="1:51" s="13" customFormat="1" ht="12">
      <c r="A605" s="13"/>
      <c r="B605" s="226"/>
      <c r="C605" s="227"/>
      <c r="D605" s="219" t="s">
        <v>159</v>
      </c>
      <c r="E605" s="228" t="s">
        <v>19</v>
      </c>
      <c r="F605" s="229" t="s">
        <v>722</v>
      </c>
      <c r="G605" s="227"/>
      <c r="H605" s="230">
        <v>-6.09</v>
      </c>
      <c r="I605" s="231"/>
      <c r="J605" s="227"/>
      <c r="K605" s="227"/>
      <c r="L605" s="232"/>
      <c r="M605" s="233"/>
      <c r="N605" s="234"/>
      <c r="O605" s="234"/>
      <c r="P605" s="234"/>
      <c r="Q605" s="234"/>
      <c r="R605" s="234"/>
      <c r="S605" s="234"/>
      <c r="T605" s="23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6" t="s">
        <v>159</v>
      </c>
      <c r="AU605" s="236" t="s">
        <v>142</v>
      </c>
      <c r="AV605" s="13" t="s">
        <v>142</v>
      </c>
      <c r="AW605" s="13" t="s">
        <v>33</v>
      </c>
      <c r="AX605" s="13" t="s">
        <v>72</v>
      </c>
      <c r="AY605" s="236" t="s">
        <v>133</v>
      </c>
    </row>
    <row r="606" spans="1:51" s="13" customFormat="1" ht="12">
      <c r="A606" s="13"/>
      <c r="B606" s="226"/>
      <c r="C606" s="227"/>
      <c r="D606" s="219" t="s">
        <v>159</v>
      </c>
      <c r="E606" s="228" t="s">
        <v>19</v>
      </c>
      <c r="F606" s="229" t="s">
        <v>902</v>
      </c>
      <c r="G606" s="227"/>
      <c r="H606" s="230">
        <v>151.43</v>
      </c>
      <c r="I606" s="231"/>
      <c r="J606" s="227"/>
      <c r="K606" s="227"/>
      <c r="L606" s="232"/>
      <c r="M606" s="233"/>
      <c r="N606" s="234"/>
      <c r="O606" s="234"/>
      <c r="P606" s="234"/>
      <c r="Q606" s="234"/>
      <c r="R606" s="234"/>
      <c r="S606" s="234"/>
      <c r="T606" s="23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6" t="s">
        <v>159</v>
      </c>
      <c r="AU606" s="236" t="s">
        <v>142</v>
      </c>
      <c r="AV606" s="13" t="s">
        <v>142</v>
      </c>
      <c r="AW606" s="13" t="s">
        <v>33</v>
      </c>
      <c r="AX606" s="13" t="s">
        <v>72</v>
      </c>
      <c r="AY606" s="236" t="s">
        <v>133</v>
      </c>
    </row>
    <row r="607" spans="1:51" s="13" customFormat="1" ht="12">
      <c r="A607" s="13"/>
      <c r="B607" s="226"/>
      <c r="C607" s="227"/>
      <c r="D607" s="219" t="s">
        <v>159</v>
      </c>
      <c r="E607" s="228" t="s">
        <v>19</v>
      </c>
      <c r="F607" s="229" t="s">
        <v>903</v>
      </c>
      <c r="G607" s="227"/>
      <c r="H607" s="230">
        <v>-17.84</v>
      </c>
      <c r="I607" s="231"/>
      <c r="J607" s="227"/>
      <c r="K607" s="227"/>
      <c r="L607" s="232"/>
      <c r="M607" s="233"/>
      <c r="N607" s="234"/>
      <c r="O607" s="234"/>
      <c r="P607" s="234"/>
      <c r="Q607" s="234"/>
      <c r="R607" s="234"/>
      <c r="S607" s="234"/>
      <c r="T607" s="23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6" t="s">
        <v>159</v>
      </c>
      <c r="AU607" s="236" t="s">
        <v>142</v>
      </c>
      <c r="AV607" s="13" t="s">
        <v>142</v>
      </c>
      <c r="AW607" s="13" t="s">
        <v>33</v>
      </c>
      <c r="AX607" s="13" t="s">
        <v>72</v>
      </c>
      <c r="AY607" s="236" t="s">
        <v>133</v>
      </c>
    </row>
    <row r="608" spans="1:51" s="16" customFormat="1" ht="12">
      <c r="A608" s="16"/>
      <c r="B608" s="268"/>
      <c r="C608" s="269"/>
      <c r="D608" s="219" t="s">
        <v>159</v>
      </c>
      <c r="E608" s="270" t="s">
        <v>19</v>
      </c>
      <c r="F608" s="271" t="s">
        <v>897</v>
      </c>
      <c r="G608" s="269"/>
      <c r="H608" s="272">
        <v>149.066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T608" s="278" t="s">
        <v>159</v>
      </c>
      <c r="AU608" s="278" t="s">
        <v>142</v>
      </c>
      <c r="AV608" s="16" t="s">
        <v>134</v>
      </c>
      <c r="AW608" s="16" t="s">
        <v>33</v>
      </c>
      <c r="AX608" s="16" t="s">
        <v>72</v>
      </c>
      <c r="AY608" s="278" t="s">
        <v>133</v>
      </c>
    </row>
    <row r="609" spans="1:51" s="14" customFormat="1" ht="12">
      <c r="A609" s="14"/>
      <c r="B609" s="237"/>
      <c r="C609" s="238"/>
      <c r="D609" s="219" t="s">
        <v>159</v>
      </c>
      <c r="E609" s="239" t="s">
        <v>19</v>
      </c>
      <c r="F609" s="240" t="s">
        <v>162</v>
      </c>
      <c r="G609" s="238"/>
      <c r="H609" s="241">
        <v>170.514</v>
      </c>
      <c r="I609" s="242"/>
      <c r="J609" s="238"/>
      <c r="K609" s="238"/>
      <c r="L609" s="243"/>
      <c r="M609" s="279"/>
      <c r="N609" s="280"/>
      <c r="O609" s="280"/>
      <c r="P609" s="280"/>
      <c r="Q609" s="280"/>
      <c r="R609" s="280"/>
      <c r="S609" s="280"/>
      <c r="T609" s="281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7" t="s">
        <v>159</v>
      </c>
      <c r="AU609" s="247" t="s">
        <v>142</v>
      </c>
      <c r="AV609" s="14" t="s">
        <v>141</v>
      </c>
      <c r="AW609" s="14" t="s">
        <v>33</v>
      </c>
      <c r="AX609" s="14" t="s">
        <v>80</v>
      </c>
      <c r="AY609" s="247" t="s">
        <v>133</v>
      </c>
    </row>
    <row r="610" spans="1:31" s="2" customFormat="1" ht="6.95" customHeight="1">
      <c r="A610" s="40"/>
      <c r="B610" s="61"/>
      <c r="C610" s="62"/>
      <c r="D610" s="62"/>
      <c r="E610" s="62"/>
      <c r="F610" s="62"/>
      <c r="G610" s="62"/>
      <c r="H610" s="62"/>
      <c r="I610" s="62"/>
      <c r="J610" s="62"/>
      <c r="K610" s="62"/>
      <c r="L610" s="46"/>
      <c r="M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</row>
  </sheetData>
  <sheetProtection password="CC35" sheet="1" objects="1" scenarios="1" formatColumns="0" formatRows="0" autoFilter="0"/>
  <autoFilter ref="C92:K609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8" r:id="rId1" display="https://podminky.urs.cz/item/CS_URS_2023_02/317168011"/>
    <hyperlink ref="F101" r:id="rId2" display="https://podminky.urs.cz/item/CS_URS_2023_02/317168023"/>
    <hyperlink ref="F104" r:id="rId3" display="https://podminky.urs.cz/item/CS_URS_2023_02/342272225"/>
    <hyperlink ref="F110" r:id="rId4" display="https://podminky.urs.cz/item/CS_URS_2023_02/342291111"/>
    <hyperlink ref="F115" r:id="rId5" display="https://podminky.urs.cz/item/CS_URS_2023_02/342291121"/>
    <hyperlink ref="F120" r:id="rId6" display="https://podminky.urs.cz/item/CS_URS_2023_02/346272236"/>
    <hyperlink ref="F128" r:id="rId7" display="https://podminky.urs.cz/item/CS_URS_2023_02/346272256"/>
    <hyperlink ref="F133" r:id="rId8" display="https://podminky.urs.cz/item/CS_URS_2023_02/346272266"/>
    <hyperlink ref="F139" r:id="rId9" display="https://podminky.urs.cz/item/CS_URS_2023_02/612131121"/>
    <hyperlink ref="F150" r:id="rId10" display="https://podminky.urs.cz/item/CS_URS_2023_02/612142001"/>
    <hyperlink ref="F161" r:id="rId11" display="https://podminky.urs.cz/item/CS_URS_2023_02/612321111"/>
    <hyperlink ref="F167" r:id="rId12" display="https://podminky.urs.cz/item/CS_URS_2023_02/612321191"/>
    <hyperlink ref="F171" r:id="rId13" display="https://podminky.urs.cz/item/CS_URS_2023_02/619991001"/>
    <hyperlink ref="F174" r:id="rId14" display="https://podminky.urs.cz/item/CS_URS_2023_02/619991011"/>
    <hyperlink ref="F177" r:id="rId15" display="https://podminky.urs.cz/item/CS_URS_2023_02/619995001"/>
    <hyperlink ref="F184" r:id="rId16" display="https://podminky.urs.cz/item/CS_URS_2023_02/631311115"/>
    <hyperlink ref="F190" r:id="rId17" display="https://podminky.urs.cz/item/CS_URS_2023_02/631319011"/>
    <hyperlink ref="F193" r:id="rId18" display="https://podminky.urs.cz/item/CS_URS_2023_02/631319222"/>
    <hyperlink ref="F196" r:id="rId19" display="https://podminky.urs.cz/item/CS_URS_2023_02/642944121"/>
    <hyperlink ref="F203" r:id="rId20" display="https://podminky.urs.cz/item/CS_URS_2023_02/642945111"/>
    <hyperlink ref="F209" r:id="rId21" display="https://podminky.urs.cz/item/CS_URS_2023_02/949101111"/>
    <hyperlink ref="F217" r:id="rId22" display="https://podminky.urs.cz/item/CS_URS_2023_02/952901111"/>
    <hyperlink ref="F225" r:id="rId23" display="https://podminky.urs.cz/item/CS_URS_2023_02/962031132"/>
    <hyperlink ref="F232" r:id="rId24" display="https://podminky.urs.cz/item/CS_URS_2023_02/962031133"/>
    <hyperlink ref="F243" r:id="rId25" display="https://podminky.urs.cz/item/CS_URS_2023_02/965042241"/>
    <hyperlink ref="F249" r:id="rId26" display="https://podminky.urs.cz/item/CS_URS_2023_02/968072455"/>
    <hyperlink ref="F256" r:id="rId27" display="https://podminky.urs.cz/item/CS_URS_2023_02/973031325"/>
    <hyperlink ref="F259" r:id="rId28" display="https://podminky.urs.cz/item/CS_URS_2023_02/977151125"/>
    <hyperlink ref="F264" r:id="rId29" display="https://podminky.urs.cz/item/CS_URS_2023_02/977211121"/>
    <hyperlink ref="F272" r:id="rId30" display="https://podminky.urs.cz/item/CS_URS_2023_02/978013191"/>
    <hyperlink ref="F279" r:id="rId31" display="https://podminky.urs.cz/item/CS_URS_2023_02/997013213"/>
    <hyperlink ref="F282" r:id="rId32" display="https://podminky.urs.cz/item/CS_URS_2023_02/997013501"/>
    <hyperlink ref="F285" r:id="rId33" display="https://podminky.urs.cz/item/CS_URS_2023_02/997013509"/>
    <hyperlink ref="F289" r:id="rId34" display="https://podminky.urs.cz/item/CS_URS_2023_02/997013631"/>
    <hyperlink ref="F292" r:id="rId35" display="https://podminky.urs.cz/item/CS_URS_2023_02/997221612"/>
    <hyperlink ref="F296" r:id="rId36" display="https://podminky.urs.cz/item/CS_URS_2023_02/998018002"/>
    <hyperlink ref="F301" r:id="rId37" display="https://podminky.urs.cz/item/CS_URS_2023_02/713121111"/>
    <hyperlink ref="F312" r:id="rId38" display="https://podminky.urs.cz/item/CS_URS_2023_02/998713101"/>
    <hyperlink ref="F315" r:id="rId39" display="https://podminky.urs.cz/item/CS_URS_2023_02/998713181"/>
    <hyperlink ref="F319" r:id="rId40" display="https://podminky.urs.cz/item/CS_URS_2023_02/763131451"/>
    <hyperlink ref="F325" r:id="rId41" display="https://podminky.urs.cz/item/CS_URS_2023_02/763131621"/>
    <hyperlink ref="F336" r:id="rId42" display="https://podminky.urs.cz/item/CS_URS_2023_02/763131714"/>
    <hyperlink ref="F341" r:id="rId43" display="https://podminky.urs.cz/item/CS_URS_2023_02/763131821"/>
    <hyperlink ref="F350" r:id="rId44" display="https://podminky.urs.cz/item/CS_URS_2023_02/763411111"/>
    <hyperlink ref="F356" r:id="rId45" display="https://podminky.urs.cz/item/CS_URS_2023_02/763411121"/>
    <hyperlink ref="F361" r:id="rId46" display="https://podminky.urs.cz/item/CS_URS_2023_02/998763302"/>
    <hyperlink ref="F364" r:id="rId47" display="https://podminky.urs.cz/item/CS_URS_2023_02/998763381"/>
    <hyperlink ref="F368" r:id="rId48" display="https://podminky.urs.cz/item/CS_URS_2023_02/766660001"/>
    <hyperlink ref="F373" r:id="rId49" display="https://podminky.urs.cz/item/CS_URS_2023_02/766660002"/>
    <hyperlink ref="F378" r:id="rId50" display="https://podminky.urs.cz/item/CS_URS_2023_02/766660022"/>
    <hyperlink ref="F383" r:id="rId51" display="https://podminky.urs.cz/item/CS_URS_2023_02/766660720"/>
    <hyperlink ref="F388" r:id="rId52" display="https://podminky.urs.cz/item/CS_URS_2023_02/766660728"/>
    <hyperlink ref="F393" r:id="rId53" display="https://podminky.urs.cz/item/CS_URS_2023_02/766660729"/>
    <hyperlink ref="F398" r:id="rId54" display="https://podminky.urs.cz/item/CS_URS_2023_02/766660730"/>
    <hyperlink ref="F407" r:id="rId55" display="https://podminky.urs.cz/item/CS_URS_2023_02/766691914"/>
    <hyperlink ref="F410" r:id="rId56" display="https://podminky.urs.cz/item/CS_URS_2023_02/998766102"/>
    <hyperlink ref="F413" r:id="rId57" display="https://podminky.urs.cz/item/CS_URS_2023_02/998766181"/>
    <hyperlink ref="F417" r:id="rId58" display="https://podminky.urs.cz/item/CS_URS_2023_02/771111011"/>
    <hyperlink ref="F420" r:id="rId59" display="https://podminky.urs.cz/item/CS_URS_2023_02/771121011"/>
    <hyperlink ref="F423" r:id="rId60" display="https://podminky.urs.cz/item/CS_URS_2023_02/771571810"/>
    <hyperlink ref="F426" r:id="rId61" display="https://podminky.urs.cz/item/CS_URS_2023_02/771574473"/>
    <hyperlink ref="F433" r:id="rId62" display="https://podminky.urs.cz/item/CS_URS_2023_02/771591112"/>
    <hyperlink ref="F438" r:id="rId63" display="https://podminky.urs.cz/item/CS_URS_2023_02/771591115"/>
    <hyperlink ref="F446" r:id="rId64" display="https://podminky.urs.cz/item/CS_URS_2023_02/771591241"/>
    <hyperlink ref="F449" r:id="rId65" display="https://podminky.urs.cz/item/CS_URS_2023_02/771591242"/>
    <hyperlink ref="F452" r:id="rId66" display="https://podminky.urs.cz/item/CS_URS_2023_02/771591264"/>
    <hyperlink ref="F455" r:id="rId67" display="https://podminky.urs.cz/item/CS_URS_2023_02/771592011"/>
    <hyperlink ref="F458" r:id="rId68" display="https://podminky.urs.cz/item/CS_URS_2023_02/998771102"/>
    <hyperlink ref="F461" r:id="rId69" display="https://podminky.urs.cz/item/CS_URS_2023_02/998771181"/>
    <hyperlink ref="F465" r:id="rId70" display="https://podminky.urs.cz/item/CS_URS_2023_02/781121011"/>
    <hyperlink ref="F475" r:id="rId71" display="https://podminky.urs.cz/item/CS_URS_2023_02/781131112"/>
    <hyperlink ref="F480" r:id="rId72" display="https://podminky.urs.cz/item/CS_URS_2023_02/781131232"/>
    <hyperlink ref="F483" r:id="rId73" display="https://podminky.urs.cz/item/CS_URS_2023_02/781151031"/>
    <hyperlink ref="F486" r:id="rId74" display="https://podminky.urs.cz/item/CS_URS_2023_02/781471810"/>
    <hyperlink ref="F489" r:id="rId75" display="https://podminky.urs.cz/item/CS_URS_2023_02/781474154"/>
    <hyperlink ref="F496" r:id="rId76" display="https://podminky.urs.cz/item/CS_URS_2023_02/781491021"/>
    <hyperlink ref="F504" r:id="rId77" display="https://podminky.urs.cz/item/CS_URS_2023_02/781492251"/>
    <hyperlink ref="F514" r:id="rId78" display="https://podminky.urs.cz/item/CS_URS_2023_02/781495115"/>
    <hyperlink ref="F520" r:id="rId79" display="https://podminky.urs.cz/item/CS_URS_2023_02/781495141"/>
    <hyperlink ref="F523" r:id="rId80" display="https://podminky.urs.cz/item/CS_URS_2023_02/781495142"/>
    <hyperlink ref="F526" r:id="rId81" display="https://podminky.urs.cz/item/CS_URS_2023_02/781495143"/>
    <hyperlink ref="F529" r:id="rId82" display="https://podminky.urs.cz/item/CS_URS_2023_02/781495211"/>
    <hyperlink ref="F532" r:id="rId83" display="https://podminky.urs.cz/item/CS_URS_2023_02/998781102"/>
    <hyperlink ref="F535" r:id="rId84" display="https://podminky.urs.cz/item/CS_URS_2023_02/998781181"/>
    <hyperlink ref="F539" r:id="rId85" display="https://podminky.urs.cz/item/CS_URS_2023_02/783301313"/>
    <hyperlink ref="F546" r:id="rId86" display="https://podminky.urs.cz/item/CS_URS_2023_02/783314101"/>
    <hyperlink ref="F549" r:id="rId87" display="https://podminky.urs.cz/item/CS_URS_2023_02/783315101"/>
    <hyperlink ref="F552" r:id="rId88" display="https://podminky.urs.cz/item/CS_URS_2023_02/783317101"/>
    <hyperlink ref="F556" r:id="rId89" display="https://podminky.urs.cz/item/CS_URS_2023_02/784121003"/>
    <hyperlink ref="F562" r:id="rId90" display="https://podminky.urs.cz/item/CS_URS_2023_02/784171101"/>
    <hyperlink ref="F569" r:id="rId91" display="https://podminky.urs.cz/item/CS_URS_2023_02/784171111"/>
    <hyperlink ref="F576" r:id="rId92" display="https://podminky.urs.cz/item/CS_URS_2023_02/784181101"/>
    <hyperlink ref="F594" r:id="rId93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DOZP Radošov – stavební úpravy záchodů a koupelny 1. domácnosti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912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ROUND((SUM(BE87:BE361)),2)</f>
        <v>0</v>
      </c>
      <c r="G33" s="40"/>
      <c r="H33" s="40"/>
      <c r="I33" s="150">
        <v>0.21</v>
      </c>
      <c r="J33" s="149">
        <f>ROUND(((SUM(BE87:BE361))*I33),2)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ROUND((SUM(BF87:BF361)),2)</f>
        <v>0</v>
      </c>
      <c r="G34" s="40"/>
      <c r="H34" s="40"/>
      <c r="I34" s="150">
        <v>0.15</v>
      </c>
      <c r="J34" s="149">
        <f>ROUND(((SUM(BF87:BF361))*I34),2)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ROUND((SUM(BG87:BG361)),2)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ROUND((SUM(BH87:BH361)),2)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ROUND((SUM(BI87:BI361)),2)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DOZP Radošov – stavební úpravy záchodů a koupelny 1. domácnosti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Zdravotně technické 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Radošov č. p. 137</v>
      </c>
      <c r="G52" s="42"/>
      <c r="H52" s="42"/>
      <c r="I52" s="34" t="s">
        <v>23</v>
      </c>
      <c r="J52" s="74" t="str">
        <f>IF(J12="","",J12)</f>
        <v>10. 8. 2023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Karlovarský kraj</v>
      </c>
      <c r="G54" s="42"/>
      <c r="H54" s="42"/>
      <c r="I54" s="34" t="s">
        <v>31</v>
      </c>
      <c r="J54" s="38" t="str">
        <f>E21</f>
        <v>Ing. arch. Břetislav Kubíček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110</v>
      </c>
      <c r="E62" s="170"/>
      <c r="F62" s="170"/>
      <c r="G62" s="170"/>
      <c r="H62" s="170"/>
      <c r="I62" s="170"/>
      <c r="J62" s="171">
        <f>J105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913</v>
      </c>
      <c r="E63" s="176"/>
      <c r="F63" s="176"/>
      <c r="G63" s="176"/>
      <c r="H63" s="176"/>
      <c r="I63" s="176"/>
      <c r="J63" s="177">
        <f>J106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914</v>
      </c>
      <c r="E64" s="176"/>
      <c r="F64" s="176"/>
      <c r="G64" s="176"/>
      <c r="H64" s="176"/>
      <c r="I64" s="176"/>
      <c r="J64" s="177">
        <f>J155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915</v>
      </c>
      <c r="E65" s="176"/>
      <c r="F65" s="176"/>
      <c r="G65" s="176"/>
      <c r="H65" s="176"/>
      <c r="I65" s="176"/>
      <c r="J65" s="177">
        <f>J196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916</v>
      </c>
      <c r="E66" s="176"/>
      <c r="F66" s="176"/>
      <c r="G66" s="176"/>
      <c r="H66" s="176"/>
      <c r="I66" s="176"/>
      <c r="J66" s="177">
        <f>J335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917</v>
      </c>
      <c r="E67" s="170"/>
      <c r="F67" s="170"/>
      <c r="G67" s="170"/>
      <c r="H67" s="170"/>
      <c r="I67" s="170"/>
      <c r="J67" s="171">
        <f>J356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6.25" customHeight="1">
      <c r="A77" s="40"/>
      <c r="B77" s="41"/>
      <c r="C77" s="42"/>
      <c r="D77" s="42"/>
      <c r="E77" s="162" t="str">
        <f>E7</f>
        <v>DOZP Radošov – stavební úpravy záchodů a koupelny 1. domácnosti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98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02 - Zdravotně technické instalace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Radošov č. p. 137</v>
      </c>
      <c r="G81" s="42"/>
      <c r="H81" s="42"/>
      <c r="I81" s="34" t="s">
        <v>23</v>
      </c>
      <c r="J81" s="74" t="str">
        <f>IF(J12="","",J12)</f>
        <v>10. 8. 2023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E15</f>
        <v>Karlovarský kraj</v>
      </c>
      <c r="G83" s="42"/>
      <c r="H83" s="42"/>
      <c r="I83" s="34" t="s">
        <v>31</v>
      </c>
      <c r="J83" s="38" t="str">
        <f>E21</f>
        <v>Ing. arch. Břetislav Kubíček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Bc. Martin Frous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119</v>
      </c>
      <c r="D86" s="182" t="s">
        <v>57</v>
      </c>
      <c r="E86" s="182" t="s">
        <v>53</v>
      </c>
      <c r="F86" s="182" t="s">
        <v>54</v>
      </c>
      <c r="G86" s="182" t="s">
        <v>120</v>
      </c>
      <c r="H86" s="182" t="s">
        <v>121</v>
      </c>
      <c r="I86" s="182" t="s">
        <v>122</v>
      </c>
      <c r="J86" s="182" t="s">
        <v>102</v>
      </c>
      <c r="K86" s="183" t="s">
        <v>123</v>
      </c>
      <c r="L86" s="184"/>
      <c r="M86" s="94" t="s">
        <v>19</v>
      </c>
      <c r="N86" s="95" t="s">
        <v>42</v>
      </c>
      <c r="O86" s="95" t="s">
        <v>124</v>
      </c>
      <c r="P86" s="95" t="s">
        <v>125</v>
      </c>
      <c r="Q86" s="95" t="s">
        <v>126</v>
      </c>
      <c r="R86" s="95" t="s">
        <v>127</v>
      </c>
      <c r="S86" s="95" t="s">
        <v>128</v>
      </c>
      <c r="T86" s="96" t="s">
        <v>129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130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P88+P105+P356</f>
        <v>0</v>
      </c>
      <c r="Q87" s="98"/>
      <c r="R87" s="187">
        <f>R88+R105+R356</f>
        <v>0.40076999999999996</v>
      </c>
      <c r="S87" s="98"/>
      <c r="T87" s="188">
        <f>T88+T105+T356</f>
        <v>0.26060000000000005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103</v>
      </c>
      <c r="BK87" s="189">
        <f>BK88+BK105+BK356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131</v>
      </c>
      <c r="F88" s="193" t="s">
        <v>132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</f>
        <v>0</v>
      </c>
      <c r="Q88" s="198"/>
      <c r="R88" s="199">
        <f>R89</f>
        <v>0</v>
      </c>
      <c r="S88" s="198"/>
      <c r="T88" s="20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133</v>
      </c>
      <c r="BK88" s="203">
        <f>BK89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384</v>
      </c>
      <c r="F89" s="204" t="s">
        <v>385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SUM(P90:P104)</f>
        <v>0</v>
      </c>
      <c r="Q89" s="198"/>
      <c r="R89" s="199">
        <f>SUM(R90:R104)</f>
        <v>0</v>
      </c>
      <c r="S89" s="198"/>
      <c r="T89" s="200">
        <f>SUM(T90:T104)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133</v>
      </c>
      <c r="BK89" s="203">
        <f>SUM(BK90:BK104)</f>
        <v>0</v>
      </c>
    </row>
    <row r="90" spans="1:65" s="2" customFormat="1" ht="24.15" customHeight="1">
      <c r="A90" s="40"/>
      <c r="B90" s="41"/>
      <c r="C90" s="206" t="s">
        <v>80</v>
      </c>
      <c r="D90" s="206" t="s">
        <v>136</v>
      </c>
      <c r="E90" s="207" t="s">
        <v>387</v>
      </c>
      <c r="F90" s="208" t="s">
        <v>388</v>
      </c>
      <c r="G90" s="209" t="s">
        <v>389</v>
      </c>
      <c r="H90" s="210">
        <v>0.261</v>
      </c>
      <c r="I90" s="211"/>
      <c r="J90" s="212">
        <f>ROUND(I90*H90,2)</f>
        <v>0</v>
      </c>
      <c r="K90" s="208" t="s">
        <v>140</v>
      </c>
      <c r="L90" s="46"/>
      <c r="M90" s="213" t="s">
        <v>19</v>
      </c>
      <c r="N90" s="214" t="s">
        <v>44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141</v>
      </c>
      <c r="AT90" s="217" t="s">
        <v>136</v>
      </c>
      <c r="AU90" s="217" t="s">
        <v>142</v>
      </c>
      <c r="AY90" s="19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142</v>
      </c>
      <c r="BK90" s="218">
        <f>ROUND(I90*H90,2)</f>
        <v>0</v>
      </c>
      <c r="BL90" s="19" t="s">
        <v>141</v>
      </c>
      <c r="BM90" s="217" t="s">
        <v>918</v>
      </c>
    </row>
    <row r="91" spans="1:47" s="2" customFormat="1" ht="12">
      <c r="A91" s="40"/>
      <c r="B91" s="41"/>
      <c r="C91" s="42"/>
      <c r="D91" s="219" t="s">
        <v>144</v>
      </c>
      <c r="E91" s="42"/>
      <c r="F91" s="220" t="s">
        <v>391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144</v>
      </c>
      <c r="AU91" s="19" t="s">
        <v>142</v>
      </c>
    </row>
    <row r="92" spans="1:47" s="2" customFormat="1" ht="12">
      <c r="A92" s="40"/>
      <c r="B92" s="41"/>
      <c r="C92" s="42"/>
      <c r="D92" s="224" t="s">
        <v>146</v>
      </c>
      <c r="E92" s="42"/>
      <c r="F92" s="225" t="s">
        <v>392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146</v>
      </c>
      <c r="AU92" s="19" t="s">
        <v>142</v>
      </c>
    </row>
    <row r="93" spans="1:65" s="2" customFormat="1" ht="24.15" customHeight="1">
      <c r="A93" s="40"/>
      <c r="B93" s="41"/>
      <c r="C93" s="206" t="s">
        <v>142</v>
      </c>
      <c r="D93" s="206" t="s">
        <v>136</v>
      </c>
      <c r="E93" s="207" t="s">
        <v>394</v>
      </c>
      <c r="F93" s="208" t="s">
        <v>395</v>
      </c>
      <c r="G93" s="209" t="s">
        <v>389</v>
      </c>
      <c r="H93" s="210">
        <v>0.261</v>
      </c>
      <c r="I93" s="211"/>
      <c r="J93" s="212">
        <f>ROUND(I93*H93,2)</f>
        <v>0</v>
      </c>
      <c r="K93" s="208" t="s">
        <v>140</v>
      </c>
      <c r="L93" s="46"/>
      <c r="M93" s="213" t="s">
        <v>19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141</v>
      </c>
      <c r="AT93" s="217" t="s">
        <v>136</v>
      </c>
      <c r="AU93" s="217" t="s">
        <v>142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142</v>
      </c>
      <c r="BK93" s="218">
        <f>ROUND(I93*H93,2)</f>
        <v>0</v>
      </c>
      <c r="BL93" s="19" t="s">
        <v>141</v>
      </c>
      <c r="BM93" s="217" t="s">
        <v>919</v>
      </c>
    </row>
    <row r="94" spans="1:47" s="2" customFormat="1" ht="12">
      <c r="A94" s="40"/>
      <c r="B94" s="41"/>
      <c r="C94" s="42"/>
      <c r="D94" s="219" t="s">
        <v>144</v>
      </c>
      <c r="E94" s="42"/>
      <c r="F94" s="220" t="s">
        <v>397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144</v>
      </c>
      <c r="AU94" s="19" t="s">
        <v>142</v>
      </c>
    </row>
    <row r="95" spans="1:47" s="2" customFormat="1" ht="12">
      <c r="A95" s="40"/>
      <c r="B95" s="41"/>
      <c r="C95" s="42"/>
      <c r="D95" s="224" t="s">
        <v>146</v>
      </c>
      <c r="E95" s="42"/>
      <c r="F95" s="225" t="s">
        <v>398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146</v>
      </c>
      <c r="AU95" s="19" t="s">
        <v>142</v>
      </c>
    </row>
    <row r="96" spans="1:65" s="2" customFormat="1" ht="24.15" customHeight="1">
      <c r="A96" s="40"/>
      <c r="B96" s="41"/>
      <c r="C96" s="206" t="s">
        <v>134</v>
      </c>
      <c r="D96" s="206" t="s">
        <v>136</v>
      </c>
      <c r="E96" s="207" t="s">
        <v>400</v>
      </c>
      <c r="F96" s="208" t="s">
        <v>401</v>
      </c>
      <c r="G96" s="209" t="s">
        <v>389</v>
      </c>
      <c r="H96" s="210">
        <v>0.261</v>
      </c>
      <c r="I96" s="211"/>
      <c r="J96" s="212">
        <f>ROUND(I96*H96,2)</f>
        <v>0</v>
      </c>
      <c r="K96" s="208" t="s">
        <v>140</v>
      </c>
      <c r="L96" s="46"/>
      <c r="M96" s="213" t="s">
        <v>19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141</v>
      </c>
      <c r="AT96" s="217" t="s">
        <v>136</v>
      </c>
      <c r="AU96" s="217" t="s">
        <v>142</v>
      </c>
      <c r="AY96" s="19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142</v>
      </c>
      <c r="BK96" s="218">
        <f>ROUND(I96*H96,2)</f>
        <v>0</v>
      </c>
      <c r="BL96" s="19" t="s">
        <v>141</v>
      </c>
      <c r="BM96" s="217" t="s">
        <v>920</v>
      </c>
    </row>
    <row r="97" spans="1:47" s="2" customFormat="1" ht="12">
      <c r="A97" s="40"/>
      <c r="B97" s="41"/>
      <c r="C97" s="42"/>
      <c r="D97" s="219" t="s">
        <v>144</v>
      </c>
      <c r="E97" s="42"/>
      <c r="F97" s="220" t="s">
        <v>403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142</v>
      </c>
    </row>
    <row r="98" spans="1:47" s="2" customFormat="1" ht="12">
      <c r="A98" s="40"/>
      <c r="B98" s="41"/>
      <c r="C98" s="42"/>
      <c r="D98" s="224" t="s">
        <v>146</v>
      </c>
      <c r="E98" s="42"/>
      <c r="F98" s="225" t="s">
        <v>404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146</v>
      </c>
      <c r="AU98" s="19" t="s">
        <v>142</v>
      </c>
    </row>
    <row r="99" spans="1:65" s="2" customFormat="1" ht="33" customHeight="1">
      <c r="A99" s="40"/>
      <c r="B99" s="41"/>
      <c r="C99" s="206" t="s">
        <v>141</v>
      </c>
      <c r="D99" s="206" t="s">
        <v>136</v>
      </c>
      <c r="E99" s="207" t="s">
        <v>407</v>
      </c>
      <c r="F99" s="208" t="s">
        <v>408</v>
      </c>
      <c r="G99" s="209" t="s">
        <v>389</v>
      </c>
      <c r="H99" s="210">
        <v>0</v>
      </c>
      <c r="I99" s="211"/>
      <c r="J99" s="212">
        <f>ROUND(I99*H99,2)</f>
        <v>0</v>
      </c>
      <c r="K99" s="208" t="s">
        <v>140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141</v>
      </c>
      <c r="AT99" s="217" t="s">
        <v>136</v>
      </c>
      <c r="AU99" s="217" t="s">
        <v>142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142</v>
      </c>
      <c r="BK99" s="218">
        <f>ROUND(I99*H99,2)</f>
        <v>0</v>
      </c>
      <c r="BL99" s="19" t="s">
        <v>141</v>
      </c>
      <c r="BM99" s="217" t="s">
        <v>921</v>
      </c>
    </row>
    <row r="100" spans="1:47" s="2" customFormat="1" ht="12">
      <c r="A100" s="40"/>
      <c r="B100" s="41"/>
      <c r="C100" s="42"/>
      <c r="D100" s="219" t="s">
        <v>144</v>
      </c>
      <c r="E100" s="42"/>
      <c r="F100" s="220" t="s">
        <v>410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144</v>
      </c>
      <c r="AU100" s="19" t="s">
        <v>142</v>
      </c>
    </row>
    <row r="101" spans="1:47" s="2" customFormat="1" ht="12">
      <c r="A101" s="40"/>
      <c r="B101" s="41"/>
      <c r="C101" s="42"/>
      <c r="D101" s="224" t="s">
        <v>146</v>
      </c>
      <c r="E101" s="42"/>
      <c r="F101" s="225" t="s">
        <v>411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146</v>
      </c>
      <c r="AU101" s="19" t="s">
        <v>142</v>
      </c>
    </row>
    <row r="102" spans="1:65" s="2" customFormat="1" ht="24.15" customHeight="1">
      <c r="A102" s="40"/>
      <c r="B102" s="41"/>
      <c r="C102" s="206" t="s">
        <v>170</v>
      </c>
      <c r="D102" s="206" t="s">
        <v>136</v>
      </c>
      <c r="E102" s="207" t="s">
        <v>413</v>
      </c>
      <c r="F102" s="208" t="s">
        <v>414</v>
      </c>
      <c r="G102" s="209" t="s">
        <v>389</v>
      </c>
      <c r="H102" s="210">
        <v>0.261</v>
      </c>
      <c r="I102" s="211"/>
      <c r="J102" s="212">
        <f>ROUND(I102*H102,2)</f>
        <v>0</v>
      </c>
      <c r="K102" s="208" t="s">
        <v>140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141</v>
      </c>
      <c r="AT102" s="217" t="s">
        <v>136</v>
      </c>
      <c r="AU102" s="217" t="s">
        <v>142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142</v>
      </c>
      <c r="BK102" s="218">
        <f>ROUND(I102*H102,2)</f>
        <v>0</v>
      </c>
      <c r="BL102" s="19" t="s">
        <v>141</v>
      </c>
      <c r="BM102" s="217" t="s">
        <v>922</v>
      </c>
    </row>
    <row r="103" spans="1:47" s="2" customFormat="1" ht="12">
      <c r="A103" s="40"/>
      <c r="B103" s="41"/>
      <c r="C103" s="42"/>
      <c r="D103" s="219" t="s">
        <v>144</v>
      </c>
      <c r="E103" s="42"/>
      <c r="F103" s="220" t="s">
        <v>416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144</v>
      </c>
      <c r="AU103" s="19" t="s">
        <v>142</v>
      </c>
    </row>
    <row r="104" spans="1:47" s="2" customFormat="1" ht="12">
      <c r="A104" s="40"/>
      <c r="B104" s="41"/>
      <c r="C104" s="42"/>
      <c r="D104" s="224" t="s">
        <v>146</v>
      </c>
      <c r="E104" s="42"/>
      <c r="F104" s="225" t="s">
        <v>417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146</v>
      </c>
      <c r="AU104" s="19" t="s">
        <v>142</v>
      </c>
    </row>
    <row r="105" spans="1:63" s="12" customFormat="1" ht="25.9" customHeight="1">
      <c r="A105" s="12"/>
      <c r="B105" s="190"/>
      <c r="C105" s="191"/>
      <c r="D105" s="192" t="s">
        <v>71</v>
      </c>
      <c r="E105" s="193" t="s">
        <v>426</v>
      </c>
      <c r="F105" s="193" t="s">
        <v>427</v>
      </c>
      <c r="G105" s="191"/>
      <c r="H105" s="191"/>
      <c r="I105" s="194"/>
      <c r="J105" s="195">
        <f>BK105</f>
        <v>0</v>
      </c>
      <c r="K105" s="191"/>
      <c r="L105" s="196"/>
      <c r="M105" s="197"/>
      <c r="N105" s="198"/>
      <c r="O105" s="198"/>
      <c r="P105" s="199">
        <f>P106+P155+P196+P335</f>
        <v>0</v>
      </c>
      <c r="Q105" s="198"/>
      <c r="R105" s="199">
        <f>R106+R155+R196+R335</f>
        <v>0.40076999999999996</v>
      </c>
      <c r="S105" s="198"/>
      <c r="T105" s="200">
        <f>T106+T155+T196+T335</f>
        <v>0.26060000000000005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142</v>
      </c>
      <c r="AT105" s="202" t="s">
        <v>71</v>
      </c>
      <c r="AU105" s="202" t="s">
        <v>72</v>
      </c>
      <c r="AY105" s="201" t="s">
        <v>133</v>
      </c>
      <c r="BK105" s="203">
        <f>BK106+BK155+BK196+BK335</f>
        <v>0</v>
      </c>
    </row>
    <row r="106" spans="1:63" s="12" customFormat="1" ht="22.8" customHeight="1">
      <c r="A106" s="12"/>
      <c r="B106" s="190"/>
      <c r="C106" s="191"/>
      <c r="D106" s="192" t="s">
        <v>71</v>
      </c>
      <c r="E106" s="204" t="s">
        <v>923</v>
      </c>
      <c r="F106" s="204" t="s">
        <v>924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SUM(P107:P154)</f>
        <v>0</v>
      </c>
      <c r="Q106" s="198"/>
      <c r="R106" s="199">
        <f>SUM(R107:R154)</f>
        <v>0.04615</v>
      </c>
      <c r="S106" s="198"/>
      <c r="T106" s="200">
        <f>SUM(T107:T154)</f>
        <v>0.02961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142</v>
      </c>
      <c r="AT106" s="202" t="s">
        <v>71</v>
      </c>
      <c r="AU106" s="202" t="s">
        <v>80</v>
      </c>
      <c r="AY106" s="201" t="s">
        <v>133</v>
      </c>
      <c r="BK106" s="203">
        <f>SUM(BK107:BK154)</f>
        <v>0</v>
      </c>
    </row>
    <row r="107" spans="1:65" s="2" customFormat="1" ht="16.5" customHeight="1">
      <c r="A107" s="40"/>
      <c r="B107" s="41"/>
      <c r="C107" s="206" t="s">
        <v>177</v>
      </c>
      <c r="D107" s="206" t="s">
        <v>136</v>
      </c>
      <c r="E107" s="207" t="s">
        <v>925</v>
      </c>
      <c r="F107" s="208" t="s">
        <v>926</v>
      </c>
      <c r="G107" s="209" t="s">
        <v>139</v>
      </c>
      <c r="H107" s="210">
        <v>3</v>
      </c>
      <c r="I107" s="211"/>
      <c r="J107" s="212">
        <f>ROUND(I107*H107,2)</f>
        <v>0</v>
      </c>
      <c r="K107" s="208" t="s">
        <v>140</v>
      </c>
      <c r="L107" s="46"/>
      <c r="M107" s="213" t="s">
        <v>19</v>
      </c>
      <c r="N107" s="214" t="s">
        <v>44</v>
      </c>
      <c r="O107" s="86"/>
      <c r="P107" s="215">
        <f>O107*H107</f>
        <v>0</v>
      </c>
      <c r="Q107" s="215">
        <v>0.00179</v>
      </c>
      <c r="R107" s="215">
        <f>Q107*H107</f>
        <v>0.00537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254</v>
      </c>
      <c r="AT107" s="217" t="s">
        <v>136</v>
      </c>
      <c r="AU107" s="217" t="s">
        <v>142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142</v>
      </c>
      <c r="BK107" s="218">
        <f>ROUND(I107*H107,2)</f>
        <v>0</v>
      </c>
      <c r="BL107" s="19" t="s">
        <v>254</v>
      </c>
      <c r="BM107" s="217" t="s">
        <v>927</v>
      </c>
    </row>
    <row r="108" spans="1:47" s="2" customFormat="1" ht="12">
      <c r="A108" s="40"/>
      <c r="B108" s="41"/>
      <c r="C108" s="42"/>
      <c r="D108" s="219" t="s">
        <v>144</v>
      </c>
      <c r="E108" s="42"/>
      <c r="F108" s="220" t="s">
        <v>928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144</v>
      </c>
      <c r="AU108" s="19" t="s">
        <v>142</v>
      </c>
    </row>
    <row r="109" spans="1:47" s="2" customFormat="1" ht="12">
      <c r="A109" s="40"/>
      <c r="B109" s="41"/>
      <c r="C109" s="42"/>
      <c r="D109" s="224" t="s">
        <v>146</v>
      </c>
      <c r="E109" s="42"/>
      <c r="F109" s="225" t="s">
        <v>929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146</v>
      </c>
      <c r="AU109" s="19" t="s">
        <v>142</v>
      </c>
    </row>
    <row r="110" spans="1:65" s="2" customFormat="1" ht="16.5" customHeight="1">
      <c r="A110" s="40"/>
      <c r="B110" s="41"/>
      <c r="C110" s="206" t="s">
        <v>187</v>
      </c>
      <c r="D110" s="206" t="s">
        <v>136</v>
      </c>
      <c r="E110" s="207" t="s">
        <v>930</v>
      </c>
      <c r="F110" s="208" t="s">
        <v>931</v>
      </c>
      <c r="G110" s="209" t="s">
        <v>165</v>
      </c>
      <c r="H110" s="210">
        <v>17</v>
      </c>
      <c r="I110" s="211"/>
      <c r="J110" s="212">
        <f>ROUND(I110*H110,2)</f>
        <v>0</v>
      </c>
      <c r="K110" s="208" t="s">
        <v>140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0.00201</v>
      </c>
      <c r="R110" s="215">
        <f>Q110*H110</f>
        <v>0.03417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254</v>
      </c>
      <c r="AT110" s="217" t="s">
        <v>136</v>
      </c>
      <c r="AU110" s="217" t="s">
        <v>142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142</v>
      </c>
      <c r="BK110" s="218">
        <f>ROUND(I110*H110,2)</f>
        <v>0</v>
      </c>
      <c r="BL110" s="19" t="s">
        <v>254</v>
      </c>
      <c r="BM110" s="217" t="s">
        <v>932</v>
      </c>
    </row>
    <row r="111" spans="1:47" s="2" customFormat="1" ht="12">
      <c r="A111" s="40"/>
      <c r="B111" s="41"/>
      <c r="C111" s="42"/>
      <c r="D111" s="219" t="s">
        <v>144</v>
      </c>
      <c r="E111" s="42"/>
      <c r="F111" s="220" t="s">
        <v>933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144</v>
      </c>
      <c r="AU111" s="19" t="s">
        <v>142</v>
      </c>
    </row>
    <row r="112" spans="1:47" s="2" customFormat="1" ht="12">
      <c r="A112" s="40"/>
      <c r="B112" s="41"/>
      <c r="C112" s="42"/>
      <c r="D112" s="224" t="s">
        <v>146</v>
      </c>
      <c r="E112" s="42"/>
      <c r="F112" s="225" t="s">
        <v>934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146</v>
      </c>
      <c r="AU112" s="19" t="s">
        <v>142</v>
      </c>
    </row>
    <row r="113" spans="1:65" s="2" customFormat="1" ht="16.5" customHeight="1">
      <c r="A113" s="40"/>
      <c r="B113" s="41"/>
      <c r="C113" s="206" t="s">
        <v>194</v>
      </c>
      <c r="D113" s="206" t="s">
        <v>136</v>
      </c>
      <c r="E113" s="207" t="s">
        <v>935</v>
      </c>
      <c r="F113" s="208" t="s">
        <v>936</v>
      </c>
      <c r="G113" s="209" t="s">
        <v>165</v>
      </c>
      <c r="H113" s="210">
        <v>5</v>
      </c>
      <c r="I113" s="211"/>
      <c r="J113" s="212">
        <f>ROUND(I113*H113,2)</f>
        <v>0</v>
      </c>
      <c r="K113" s="208" t="s">
        <v>140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0.00041</v>
      </c>
      <c r="R113" s="215">
        <f>Q113*H113</f>
        <v>0.0020499999999999997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254</v>
      </c>
      <c r="AT113" s="217" t="s">
        <v>136</v>
      </c>
      <c r="AU113" s="217" t="s">
        <v>142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142</v>
      </c>
      <c r="BK113" s="218">
        <f>ROUND(I113*H113,2)</f>
        <v>0</v>
      </c>
      <c r="BL113" s="19" t="s">
        <v>254</v>
      </c>
      <c r="BM113" s="217" t="s">
        <v>937</v>
      </c>
    </row>
    <row r="114" spans="1:47" s="2" customFormat="1" ht="12">
      <c r="A114" s="40"/>
      <c r="B114" s="41"/>
      <c r="C114" s="42"/>
      <c r="D114" s="219" t="s">
        <v>144</v>
      </c>
      <c r="E114" s="42"/>
      <c r="F114" s="220" t="s">
        <v>938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144</v>
      </c>
      <c r="AU114" s="19" t="s">
        <v>142</v>
      </c>
    </row>
    <row r="115" spans="1:47" s="2" customFormat="1" ht="12">
      <c r="A115" s="40"/>
      <c r="B115" s="41"/>
      <c r="C115" s="42"/>
      <c r="D115" s="224" t="s">
        <v>146</v>
      </c>
      <c r="E115" s="42"/>
      <c r="F115" s="225" t="s">
        <v>939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146</v>
      </c>
      <c r="AU115" s="19" t="s">
        <v>142</v>
      </c>
    </row>
    <row r="116" spans="1:65" s="2" customFormat="1" ht="16.5" customHeight="1">
      <c r="A116" s="40"/>
      <c r="B116" s="41"/>
      <c r="C116" s="206" t="s">
        <v>202</v>
      </c>
      <c r="D116" s="206" t="s">
        <v>136</v>
      </c>
      <c r="E116" s="207" t="s">
        <v>940</v>
      </c>
      <c r="F116" s="208" t="s">
        <v>941</v>
      </c>
      <c r="G116" s="209" t="s">
        <v>165</v>
      </c>
      <c r="H116" s="210">
        <v>3</v>
      </c>
      <c r="I116" s="211"/>
      <c r="J116" s="212">
        <f>ROUND(I116*H116,2)</f>
        <v>0</v>
      </c>
      <c r="K116" s="208" t="s">
        <v>140</v>
      </c>
      <c r="L116" s="46"/>
      <c r="M116" s="213" t="s">
        <v>19</v>
      </c>
      <c r="N116" s="214" t="s">
        <v>44</v>
      </c>
      <c r="O116" s="86"/>
      <c r="P116" s="215">
        <f>O116*H116</f>
        <v>0</v>
      </c>
      <c r="Q116" s="215">
        <v>0.00048</v>
      </c>
      <c r="R116" s="215">
        <f>Q116*H116</f>
        <v>0.00144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254</v>
      </c>
      <c r="AT116" s="217" t="s">
        <v>136</v>
      </c>
      <c r="AU116" s="217" t="s">
        <v>142</v>
      </c>
      <c r="AY116" s="19" t="s">
        <v>133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142</v>
      </c>
      <c r="BK116" s="218">
        <f>ROUND(I116*H116,2)</f>
        <v>0</v>
      </c>
      <c r="BL116" s="19" t="s">
        <v>254</v>
      </c>
      <c r="BM116" s="217" t="s">
        <v>942</v>
      </c>
    </row>
    <row r="117" spans="1:47" s="2" customFormat="1" ht="12">
      <c r="A117" s="40"/>
      <c r="B117" s="41"/>
      <c r="C117" s="42"/>
      <c r="D117" s="219" t="s">
        <v>144</v>
      </c>
      <c r="E117" s="42"/>
      <c r="F117" s="220" t="s">
        <v>943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144</v>
      </c>
      <c r="AU117" s="19" t="s">
        <v>142</v>
      </c>
    </row>
    <row r="118" spans="1:47" s="2" customFormat="1" ht="12">
      <c r="A118" s="40"/>
      <c r="B118" s="41"/>
      <c r="C118" s="42"/>
      <c r="D118" s="224" t="s">
        <v>146</v>
      </c>
      <c r="E118" s="42"/>
      <c r="F118" s="225" t="s">
        <v>944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146</v>
      </c>
      <c r="AU118" s="19" t="s">
        <v>142</v>
      </c>
    </row>
    <row r="119" spans="1:65" s="2" customFormat="1" ht="24.15" customHeight="1">
      <c r="A119" s="40"/>
      <c r="B119" s="41"/>
      <c r="C119" s="258" t="s">
        <v>215</v>
      </c>
      <c r="D119" s="258" t="s">
        <v>282</v>
      </c>
      <c r="E119" s="259" t="s">
        <v>945</v>
      </c>
      <c r="F119" s="260" t="s">
        <v>946</v>
      </c>
      <c r="G119" s="261" t="s">
        <v>139</v>
      </c>
      <c r="H119" s="262">
        <v>1</v>
      </c>
      <c r="I119" s="263"/>
      <c r="J119" s="264">
        <f>ROUND(I119*H119,2)</f>
        <v>0</v>
      </c>
      <c r="K119" s="260" t="s">
        <v>513</v>
      </c>
      <c r="L119" s="265"/>
      <c r="M119" s="266" t="s">
        <v>19</v>
      </c>
      <c r="N119" s="267" t="s">
        <v>44</v>
      </c>
      <c r="O119" s="86"/>
      <c r="P119" s="215">
        <f>O119*H119</f>
        <v>0</v>
      </c>
      <c r="Q119" s="215">
        <v>0.00033</v>
      </c>
      <c r="R119" s="215">
        <f>Q119*H119</f>
        <v>0.00033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368</v>
      </c>
      <c r="AT119" s="217" t="s">
        <v>282</v>
      </c>
      <c r="AU119" s="217" t="s">
        <v>142</v>
      </c>
      <c r="AY119" s="19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142</v>
      </c>
      <c r="BK119" s="218">
        <f>ROUND(I119*H119,2)</f>
        <v>0</v>
      </c>
      <c r="BL119" s="19" t="s">
        <v>254</v>
      </c>
      <c r="BM119" s="217" t="s">
        <v>947</v>
      </c>
    </row>
    <row r="120" spans="1:47" s="2" customFormat="1" ht="12">
      <c r="A120" s="40"/>
      <c r="B120" s="41"/>
      <c r="C120" s="42"/>
      <c r="D120" s="219" t="s">
        <v>144</v>
      </c>
      <c r="E120" s="42"/>
      <c r="F120" s="220" t="s">
        <v>946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144</v>
      </c>
      <c r="AU120" s="19" t="s">
        <v>142</v>
      </c>
    </row>
    <row r="121" spans="1:65" s="2" customFormat="1" ht="16.5" customHeight="1">
      <c r="A121" s="40"/>
      <c r="B121" s="41"/>
      <c r="C121" s="206" t="s">
        <v>221</v>
      </c>
      <c r="D121" s="206" t="s">
        <v>136</v>
      </c>
      <c r="E121" s="207" t="s">
        <v>948</v>
      </c>
      <c r="F121" s="208" t="s">
        <v>949</v>
      </c>
      <c r="G121" s="209" t="s">
        <v>139</v>
      </c>
      <c r="H121" s="210">
        <v>4</v>
      </c>
      <c r="I121" s="211"/>
      <c r="J121" s="212">
        <f>ROUND(I121*H121,2)</f>
        <v>0</v>
      </c>
      <c r="K121" s="208" t="s">
        <v>140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254</v>
      </c>
      <c r="AT121" s="217" t="s">
        <v>136</v>
      </c>
      <c r="AU121" s="217" t="s">
        <v>142</v>
      </c>
      <c r="AY121" s="19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142</v>
      </c>
      <c r="BK121" s="218">
        <f>ROUND(I121*H121,2)</f>
        <v>0</v>
      </c>
      <c r="BL121" s="19" t="s">
        <v>254</v>
      </c>
      <c r="BM121" s="217" t="s">
        <v>950</v>
      </c>
    </row>
    <row r="122" spans="1:47" s="2" customFormat="1" ht="12">
      <c r="A122" s="40"/>
      <c r="B122" s="41"/>
      <c r="C122" s="42"/>
      <c r="D122" s="219" t="s">
        <v>144</v>
      </c>
      <c r="E122" s="42"/>
      <c r="F122" s="220" t="s">
        <v>951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144</v>
      </c>
      <c r="AU122" s="19" t="s">
        <v>142</v>
      </c>
    </row>
    <row r="123" spans="1:47" s="2" customFormat="1" ht="12">
      <c r="A123" s="40"/>
      <c r="B123" s="41"/>
      <c r="C123" s="42"/>
      <c r="D123" s="224" t="s">
        <v>146</v>
      </c>
      <c r="E123" s="42"/>
      <c r="F123" s="225" t="s">
        <v>952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146</v>
      </c>
      <c r="AU123" s="19" t="s">
        <v>142</v>
      </c>
    </row>
    <row r="124" spans="1:65" s="2" customFormat="1" ht="16.5" customHeight="1">
      <c r="A124" s="40"/>
      <c r="B124" s="41"/>
      <c r="C124" s="206" t="s">
        <v>227</v>
      </c>
      <c r="D124" s="206" t="s">
        <v>136</v>
      </c>
      <c r="E124" s="207" t="s">
        <v>953</v>
      </c>
      <c r="F124" s="208" t="s">
        <v>954</v>
      </c>
      <c r="G124" s="209" t="s">
        <v>139</v>
      </c>
      <c r="H124" s="210">
        <v>1</v>
      </c>
      <c r="I124" s="211"/>
      <c r="J124" s="212">
        <f>ROUND(I124*H124,2)</f>
        <v>0</v>
      </c>
      <c r="K124" s="208" t="s">
        <v>140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254</v>
      </c>
      <c r="AT124" s="217" t="s">
        <v>136</v>
      </c>
      <c r="AU124" s="217" t="s">
        <v>142</v>
      </c>
      <c r="AY124" s="19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142</v>
      </c>
      <c r="BK124" s="218">
        <f>ROUND(I124*H124,2)</f>
        <v>0</v>
      </c>
      <c r="BL124" s="19" t="s">
        <v>254</v>
      </c>
      <c r="BM124" s="217" t="s">
        <v>955</v>
      </c>
    </row>
    <row r="125" spans="1:47" s="2" customFormat="1" ht="12">
      <c r="A125" s="40"/>
      <c r="B125" s="41"/>
      <c r="C125" s="42"/>
      <c r="D125" s="219" t="s">
        <v>144</v>
      </c>
      <c r="E125" s="42"/>
      <c r="F125" s="220" t="s">
        <v>956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144</v>
      </c>
      <c r="AU125" s="19" t="s">
        <v>142</v>
      </c>
    </row>
    <row r="126" spans="1:47" s="2" customFormat="1" ht="12">
      <c r="A126" s="40"/>
      <c r="B126" s="41"/>
      <c r="C126" s="42"/>
      <c r="D126" s="224" t="s">
        <v>146</v>
      </c>
      <c r="E126" s="42"/>
      <c r="F126" s="225" t="s">
        <v>957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146</v>
      </c>
      <c r="AU126" s="19" t="s">
        <v>142</v>
      </c>
    </row>
    <row r="127" spans="1:65" s="2" customFormat="1" ht="16.5" customHeight="1">
      <c r="A127" s="40"/>
      <c r="B127" s="41"/>
      <c r="C127" s="206" t="s">
        <v>234</v>
      </c>
      <c r="D127" s="206" t="s">
        <v>136</v>
      </c>
      <c r="E127" s="207" t="s">
        <v>958</v>
      </c>
      <c r="F127" s="208" t="s">
        <v>959</v>
      </c>
      <c r="G127" s="209" t="s">
        <v>139</v>
      </c>
      <c r="H127" s="210">
        <v>1</v>
      </c>
      <c r="I127" s="211"/>
      <c r="J127" s="212">
        <f>ROUND(I127*H127,2)</f>
        <v>0</v>
      </c>
      <c r="K127" s="208" t="s">
        <v>140</v>
      </c>
      <c r="L127" s="46"/>
      <c r="M127" s="213" t="s">
        <v>19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254</v>
      </c>
      <c r="AT127" s="217" t="s">
        <v>136</v>
      </c>
      <c r="AU127" s="217" t="s">
        <v>142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142</v>
      </c>
      <c r="BK127" s="218">
        <f>ROUND(I127*H127,2)</f>
        <v>0</v>
      </c>
      <c r="BL127" s="19" t="s">
        <v>254</v>
      </c>
      <c r="BM127" s="217" t="s">
        <v>960</v>
      </c>
    </row>
    <row r="128" spans="1:47" s="2" customFormat="1" ht="12">
      <c r="A128" s="40"/>
      <c r="B128" s="41"/>
      <c r="C128" s="42"/>
      <c r="D128" s="219" t="s">
        <v>144</v>
      </c>
      <c r="E128" s="42"/>
      <c r="F128" s="220" t="s">
        <v>961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144</v>
      </c>
      <c r="AU128" s="19" t="s">
        <v>142</v>
      </c>
    </row>
    <row r="129" spans="1:47" s="2" customFormat="1" ht="12">
      <c r="A129" s="40"/>
      <c r="B129" s="41"/>
      <c r="C129" s="42"/>
      <c r="D129" s="224" t="s">
        <v>146</v>
      </c>
      <c r="E129" s="42"/>
      <c r="F129" s="225" t="s">
        <v>962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146</v>
      </c>
      <c r="AU129" s="19" t="s">
        <v>142</v>
      </c>
    </row>
    <row r="130" spans="1:65" s="2" customFormat="1" ht="21.75" customHeight="1">
      <c r="A130" s="40"/>
      <c r="B130" s="41"/>
      <c r="C130" s="206" t="s">
        <v>240</v>
      </c>
      <c r="D130" s="206" t="s">
        <v>136</v>
      </c>
      <c r="E130" s="207" t="s">
        <v>963</v>
      </c>
      <c r="F130" s="208" t="s">
        <v>964</v>
      </c>
      <c r="G130" s="209" t="s">
        <v>139</v>
      </c>
      <c r="H130" s="210">
        <v>3</v>
      </c>
      <c r="I130" s="211"/>
      <c r="J130" s="212">
        <f>ROUND(I130*H130,2)</f>
        <v>0</v>
      </c>
      <c r="K130" s="208" t="s">
        <v>140</v>
      </c>
      <c r="L130" s="46"/>
      <c r="M130" s="213" t="s">
        <v>19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254</v>
      </c>
      <c r="AT130" s="217" t="s">
        <v>136</v>
      </c>
      <c r="AU130" s="217" t="s">
        <v>142</v>
      </c>
      <c r="AY130" s="19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142</v>
      </c>
      <c r="BK130" s="218">
        <f>ROUND(I130*H130,2)</f>
        <v>0</v>
      </c>
      <c r="BL130" s="19" t="s">
        <v>254</v>
      </c>
      <c r="BM130" s="217" t="s">
        <v>965</v>
      </c>
    </row>
    <row r="131" spans="1:47" s="2" customFormat="1" ht="12">
      <c r="A131" s="40"/>
      <c r="B131" s="41"/>
      <c r="C131" s="42"/>
      <c r="D131" s="219" t="s">
        <v>144</v>
      </c>
      <c r="E131" s="42"/>
      <c r="F131" s="220" t="s">
        <v>966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144</v>
      </c>
      <c r="AU131" s="19" t="s">
        <v>142</v>
      </c>
    </row>
    <row r="132" spans="1:47" s="2" customFormat="1" ht="12">
      <c r="A132" s="40"/>
      <c r="B132" s="41"/>
      <c r="C132" s="42"/>
      <c r="D132" s="224" t="s">
        <v>146</v>
      </c>
      <c r="E132" s="42"/>
      <c r="F132" s="225" t="s">
        <v>967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146</v>
      </c>
      <c r="AU132" s="19" t="s">
        <v>142</v>
      </c>
    </row>
    <row r="133" spans="1:65" s="2" customFormat="1" ht="24.15" customHeight="1">
      <c r="A133" s="40"/>
      <c r="B133" s="41"/>
      <c r="C133" s="206" t="s">
        <v>8</v>
      </c>
      <c r="D133" s="206" t="s">
        <v>136</v>
      </c>
      <c r="E133" s="207" t="s">
        <v>968</v>
      </c>
      <c r="F133" s="208" t="s">
        <v>969</v>
      </c>
      <c r="G133" s="209" t="s">
        <v>139</v>
      </c>
      <c r="H133" s="210">
        <v>1</v>
      </c>
      <c r="I133" s="211"/>
      <c r="J133" s="212">
        <f>ROUND(I133*H133,2)</f>
        <v>0</v>
      </c>
      <c r="K133" s="208" t="s">
        <v>140</v>
      </c>
      <c r="L133" s="46"/>
      <c r="M133" s="213" t="s">
        <v>19</v>
      </c>
      <c r="N133" s="214" t="s">
        <v>44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0.02961</v>
      </c>
      <c r="T133" s="216">
        <f>S133*H133</f>
        <v>0.02961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254</v>
      </c>
      <c r="AT133" s="217" t="s">
        <v>136</v>
      </c>
      <c r="AU133" s="217" t="s">
        <v>142</v>
      </c>
      <c r="AY133" s="19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142</v>
      </c>
      <c r="BK133" s="218">
        <f>ROUND(I133*H133,2)</f>
        <v>0</v>
      </c>
      <c r="BL133" s="19" t="s">
        <v>254</v>
      </c>
      <c r="BM133" s="217" t="s">
        <v>970</v>
      </c>
    </row>
    <row r="134" spans="1:47" s="2" customFormat="1" ht="12">
      <c r="A134" s="40"/>
      <c r="B134" s="41"/>
      <c r="C134" s="42"/>
      <c r="D134" s="219" t="s">
        <v>144</v>
      </c>
      <c r="E134" s="42"/>
      <c r="F134" s="220" t="s">
        <v>971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144</v>
      </c>
      <c r="AU134" s="19" t="s">
        <v>142</v>
      </c>
    </row>
    <row r="135" spans="1:47" s="2" customFormat="1" ht="12">
      <c r="A135" s="40"/>
      <c r="B135" s="41"/>
      <c r="C135" s="42"/>
      <c r="D135" s="224" t="s">
        <v>146</v>
      </c>
      <c r="E135" s="42"/>
      <c r="F135" s="225" t="s">
        <v>972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146</v>
      </c>
      <c r="AU135" s="19" t="s">
        <v>142</v>
      </c>
    </row>
    <row r="136" spans="1:65" s="2" customFormat="1" ht="16.5" customHeight="1">
      <c r="A136" s="40"/>
      <c r="B136" s="41"/>
      <c r="C136" s="206" t="s">
        <v>254</v>
      </c>
      <c r="D136" s="206" t="s">
        <v>136</v>
      </c>
      <c r="E136" s="207" t="s">
        <v>973</v>
      </c>
      <c r="F136" s="208" t="s">
        <v>974</v>
      </c>
      <c r="G136" s="209" t="s">
        <v>139</v>
      </c>
      <c r="H136" s="210">
        <v>1</v>
      </c>
      <c r="I136" s="211"/>
      <c r="J136" s="212">
        <f>ROUND(I136*H136,2)</f>
        <v>0</v>
      </c>
      <c r="K136" s="208" t="s">
        <v>140</v>
      </c>
      <c r="L136" s="46"/>
      <c r="M136" s="213" t="s">
        <v>19</v>
      </c>
      <c r="N136" s="214" t="s">
        <v>44</v>
      </c>
      <c r="O136" s="86"/>
      <c r="P136" s="215">
        <f>O136*H136</f>
        <v>0</v>
      </c>
      <c r="Q136" s="215">
        <v>0.00057</v>
      </c>
      <c r="R136" s="215">
        <f>Q136*H136</f>
        <v>0.00057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254</v>
      </c>
      <c r="AT136" s="217" t="s">
        <v>136</v>
      </c>
      <c r="AU136" s="217" t="s">
        <v>142</v>
      </c>
      <c r="AY136" s="19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142</v>
      </c>
      <c r="BK136" s="218">
        <f>ROUND(I136*H136,2)</f>
        <v>0</v>
      </c>
      <c r="BL136" s="19" t="s">
        <v>254</v>
      </c>
      <c r="BM136" s="217" t="s">
        <v>975</v>
      </c>
    </row>
    <row r="137" spans="1:47" s="2" customFormat="1" ht="12">
      <c r="A137" s="40"/>
      <c r="B137" s="41"/>
      <c r="C137" s="42"/>
      <c r="D137" s="219" t="s">
        <v>144</v>
      </c>
      <c r="E137" s="42"/>
      <c r="F137" s="220" t="s">
        <v>976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144</v>
      </c>
      <c r="AU137" s="19" t="s">
        <v>142</v>
      </c>
    </row>
    <row r="138" spans="1:47" s="2" customFormat="1" ht="12">
      <c r="A138" s="40"/>
      <c r="B138" s="41"/>
      <c r="C138" s="42"/>
      <c r="D138" s="224" t="s">
        <v>146</v>
      </c>
      <c r="E138" s="42"/>
      <c r="F138" s="225" t="s">
        <v>977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146</v>
      </c>
      <c r="AU138" s="19" t="s">
        <v>142</v>
      </c>
    </row>
    <row r="139" spans="1:65" s="2" customFormat="1" ht="24.15" customHeight="1">
      <c r="A139" s="40"/>
      <c r="B139" s="41"/>
      <c r="C139" s="258" t="s">
        <v>263</v>
      </c>
      <c r="D139" s="258" t="s">
        <v>282</v>
      </c>
      <c r="E139" s="259" t="s">
        <v>978</v>
      </c>
      <c r="F139" s="260" t="s">
        <v>979</v>
      </c>
      <c r="G139" s="261" t="s">
        <v>139</v>
      </c>
      <c r="H139" s="262">
        <v>1</v>
      </c>
      <c r="I139" s="263"/>
      <c r="J139" s="264">
        <f>ROUND(I139*H139,2)</f>
        <v>0</v>
      </c>
      <c r="K139" s="260" t="s">
        <v>140</v>
      </c>
      <c r="L139" s="265"/>
      <c r="M139" s="266" t="s">
        <v>19</v>
      </c>
      <c r="N139" s="267" t="s">
        <v>44</v>
      </c>
      <c r="O139" s="86"/>
      <c r="P139" s="215">
        <f>O139*H139</f>
        <v>0</v>
      </c>
      <c r="Q139" s="215">
        <v>0.0012</v>
      </c>
      <c r="R139" s="215">
        <f>Q139*H139</f>
        <v>0.0012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368</v>
      </c>
      <c r="AT139" s="217" t="s">
        <v>282</v>
      </c>
      <c r="AU139" s="217" t="s">
        <v>142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142</v>
      </c>
      <c r="BK139" s="218">
        <f>ROUND(I139*H139,2)</f>
        <v>0</v>
      </c>
      <c r="BL139" s="19" t="s">
        <v>254</v>
      </c>
      <c r="BM139" s="217" t="s">
        <v>980</v>
      </c>
    </row>
    <row r="140" spans="1:47" s="2" customFormat="1" ht="12">
      <c r="A140" s="40"/>
      <c r="B140" s="41"/>
      <c r="C140" s="42"/>
      <c r="D140" s="219" t="s">
        <v>144</v>
      </c>
      <c r="E140" s="42"/>
      <c r="F140" s="220" t="s">
        <v>979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144</v>
      </c>
      <c r="AU140" s="19" t="s">
        <v>142</v>
      </c>
    </row>
    <row r="141" spans="1:65" s="2" customFormat="1" ht="24.15" customHeight="1">
      <c r="A141" s="40"/>
      <c r="B141" s="41"/>
      <c r="C141" s="206" t="s">
        <v>269</v>
      </c>
      <c r="D141" s="206" t="s">
        <v>136</v>
      </c>
      <c r="E141" s="207" t="s">
        <v>981</v>
      </c>
      <c r="F141" s="208" t="s">
        <v>982</v>
      </c>
      <c r="G141" s="209" t="s">
        <v>139</v>
      </c>
      <c r="H141" s="210">
        <v>1</v>
      </c>
      <c r="I141" s="211"/>
      <c r="J141" s="212">
        <f>ROUND(I141*H141,2)</f>
        <v>0</v>
      </c>
      <c r="K141" s="208" t="s">
        <v>140</v>
      </c>
      <c r="L141" s="46"/>
      <c r="M141" s="213" t="s">
        <v>19</v>
      </c>
      <c r="N141" s="214" t="s">
        <v>44</v>
      </c>
      <c r="O141" s="86"/>
      <c r="P141" s="215">
        <f>O141*H141</f>
        <v>0</v>
      </c>
      <c r="Q141" s="215">
        <v>6E-05</v>
      </c>
      <c r="R141" s="215">
        <f>Q141*H141</f>
        <v>6E-05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254</v>
      </c>
      <c r="AT141" s="217" t="s">
        <v>136</v>
      </c>
      <c r="AU141" s="217" t="s">
        <v>142</v>
      </c>
      <c r="AY141" s="19" t="s">
        <v>133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142</v>
      </c>
      <c r="BK141" s="218">
        <f>ROUND(I141*H141,2)</f>
        <v>0</v>
      </c>
      <c r="BL141" s="19" t="s">
        <v>254</v>
      </c>
      <c r="BM141" s="217" t="s">
        <v>983</v>
      </c>
    </row>
    <row r="142" spans="1:47" s="2" customFormat="1" ht="12">
      <c r="A142" s="40"/>
      <c r="B142" s="41"/>
      <c r="C142" s="42"/>
      <c r="D142" s="219" t="s">
        <v>144</v>
      </c>
      <c r="E142" s="42"/>
      <c r="F142" s="220" t="s">
        <v>984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144</v>
      </c>
      <c r="AU142" s="19" t="s">
        <v>142</v>
      </c>
    </row>
    <row r="143" spans="1:47" s="2" customFormat="1" ht="12">
      <c r="A143" s="40"/>
      <c r="B143" s="41"/>
      <c r="C143" s="42"/>
      <c r="D143" s="224" t="s">
        <v>146</v>
      </c>
      <c r="E143" s="42"/>
      <c r="F143" s="225" t="s">
        <v>985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146</v>
      </c>
      <c r="AU143" s="19" t="s">
        <v>142</v>
      </c>
    </row>
    <row r="144" spans="1:65" s="2" customFormat="1" ht="33" customHeight="1">
      <c r="A144" s="40"/>
      <c r="B144" s="41"/>
      <c r="C144" s="258" t="s">
        <v>275</v>
      </c>
      <c r="D144" s="258" t="s">
        <v>282</v>
      </c>
      <c r="E144" s="259" t="s">
        <v>986</v>
      </c>
      <c r="F144" s="260" t="s">
        <v>987</v>
      </c>
      <c r="G144" s="261" t="s">
        <v>139</v>
      </c>
      <c r="H144" s="262">
        <v>1</v>
      </c>
      <c r="I144" s="263"/>
      <c r="J144" s="264">
        <f>ROUND(I144*H144,2)</f>
        <v>0</v>
      </c>
      <c r="K144" s="260" t="s">
        <v>513</v>
      </c>
      <c r="L144" s="265"/>
      <c r="M144" s="266" t="s">
        <v>19</v>
      </c>
      <c r="N144" s="267" t="s">
        <v>44</v>
      </c>
      <c r="O144" s="86"/>
      <c r="P144" s="215">
        <f>O144*H144</f>
        <v>0</v>
      </c>
      <c r="Q144" s="215">
        <v>0.00096</v>
      </c>
      <c r="R144" s="215">
        <f>Q144*H144</f>
        <v>0.00096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368</v>
      </c>
      <c r="AT144" s="217" t="s">
        <v>282</v>
      </c>
      <c r="AU144" s="217" t="s">
        <v>142</v>
      </c>
      <c r="AY144" s="19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142</v>
      </c>
      <c r="BK144" s="218">
        <f>ROUND(I144*H144,2)</f>
        <v>0</v>
      </c>
      <c r="BL144" s="19" t="s">
        <v>254</v>
      </c>
      <c r="BM144" s="217" t="s">
        <v>988</v>
      </c>
    </row>
    <row r="145" spans="1:47" s="2" customFormat="1" ht="12">
      <c r="A145" s="40"/>
      <c r="B145" s="41"/>
      <c r="C145" s="42"/>
      <c r="D145" s="219" t="s">
        <v>144</v>
      </c>
      <c r="E145" s="42"/>
      <c r="F145" s="220" t="s">
        <v>987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144</v>
      </c>
      <c r="AU145" s="19" t="s">
        <v>142</v>
      </c>
    </row>
    <row r="146" spans="1:65" s="2" customFormat="1" ht="21.75" customHeight="1">
      <c r="A146" s="40"/>
      <c r="B146" s="41"/>
      <c r="C146" s="206" t="s">
        <v>281</v>
      </c>
      <c r="D146" s="206" t="s">
        <v>136</v>
      </c>
      <c r="E146" s="207" t="s">
        <v>989</v>
      </c>
      <c r="F146" s="208" t="s">
        <v>990</v>
      </c>
      <c r="G146" s="209" t="s">
        <v>165</v>
      </c>
      <c r="H146" s="210">
        <v>25</v>
      </c>
      <c r="I146" s="211"/>
      <c r="J146" s="212">
        <f>ROUND(I146*H146,2)</f>
        <v>0</v>
      </c>
      <c r="K146" s="208" t="s">
        <v>140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254</v>
      </c>
      <c r="AT146" s="217" t="s">
        <v>136</v>
      </c>
      <c r="AU146" s="217" t="s">
        <v>142</v>
      </c>
      <c r="AY146" s="19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142</v>
      </c>
      <c r="BK146" s="218">
        <f>ROUND(I146*H146,2)</f>
        <v>0</v>
      </c>
      <c r="BL146" s="19" t="s">
        <v>254</v>
      </c>
      <c r="BM146" s="217" t="s">
        <v>991</v>
      </c>
    </row>
    <row r="147" spans="1:47" s="2" customFormat="1" ht="12">
      <c r="A147" s="40"/>
      <c r="B147" s="41"/>
      <c r="C147" s="42"/>
      <c r="D147" s="219" t="s">
        <v>144</v>
      </c>
      <c r="E147" s="42"/>
      <c r="F147" s="220" t="s">
        <v>992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144</v>
      </c>
      <c r="AU147" s="19" t="s">
        <v>142</v>
      </c>
    </row>
    <row r="148" spans="1:47" s="2" customFormat="1" ht="12">
      <c r="A148" s="40"/>
      <c r="B148" s="41"/>
      <c r="C148" s="42"/>
      <c r="D148" s="224" t="s">
        <v>146</v>
      </c>
      <c r="E148" s="42"/>
      <c r="F148" s="225" t="s">
        <v>993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146</v>
      </c>
      <c r="AU148" s="19" t="s">
        <v>142</v>
      </c>
    </row>
    <row r="149" spans="1:65" s="2" customFormat="1" ht="24.15" customHeight="1">
      <c r="A149" s="40"/>
      <c r="B149" s="41"/>
      <c r="C149" s="206" t="s">
        <v>7</v>
      </c>
      <c r="D149" s="206" t="s">
        <v>136</v>
      </c>
      <c r="E149" s="207" t="s">
        <v>994</v>
      </c>
      <c r="F149" s="208" t="s">
        <v>995</v>
      </c>
      <c r="G149" s="209" t="s">
        <v>389</v>
      </c>
      <c r="H149" s="210">
        <v>0.046</v>
      </c>
      <c r="I149" s="211"/>
      <c r="J149" s="212">
        <f>ROUND(I149*H149,2)</f>
        <v>0</v>
      </c>
      <c r="K149" s="208" t="s">
        <v>140</v>
      </c>
      <c r="L149" s="46"/>
      <c r="M149" s="213" t="s">
        <v>19</v>
      </c>
      <c r="N149" s="214" t="s">
        <v>44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254</v>
      </c>
      <c r="AT149" s="217" t="s">
        <v>136</v>
      </c>
      <c r="AU149" s="217" t="s">
        <v>142</v>
      </c>
      <c r="AY149" s="19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142</v>
      </c>
      <c r="BK149" s="218">
        <f>ROUND(I149*H149,2)</f>
        <v>0</v>
      </c>
      <c r="BL149" s="19" t="s">
        <v>254</v>
      </c>
      <c r="BM149" s="217" t="s">
        <v>996</v>
      </c>
    </row>
    <row r="150" spans="1:47" s="2" customFormat="1" ht="12">
      <c r="A150" s="40"/>
      <c r="B150" s="41"/>
      <c r="C150" s="42"/>
      <c r="D150" s="219" t="s">
        <v>144</v>
      </c>
      <c r="E150" s="42"/>
      <c r="F150" s="220" t="s">
        <v>997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144</v>
      </c>
      <c r="AU150" s="19" t="s">
        <v>142</v>
      </c>
    </row>
    <row r="151" spans="1:47" s="2" customFormat="1" ht="12">
      <c r="A151" s="40"/>
      <c r="B151" s="41"/>
      <c r="C151" s="42"/>
      <c r="D151" s="224" t="s">
        <v>146</v>
      </c>
      <c r="E151" s="42"/>
      <c r="F151" s="225" t="s">
        <v>998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146</v>
      </c>
      <c r="AU151" s="19" t="s">
        <v>142</v>
      </c>
    </row>
    <row r="152" spans="1:65" s="2" customFormat="1" ht="24.15" customHeight="1">
      <c r="A152" s="40"/>
      <c r="B152" s="41"/>
      <c r="C152" s="206" t="s">
        <v>289</v>
      </c>
      <c r="D152" s="206" t="s">
        <v>136</v>
      </c>
      <c r="E152" s="207" t="s">
        <v>999</v>
      </c>
      <c r="F152" s="208" t="s">
        <v>1000</v>
      </c>
      <c r="G152" s="209" t="s">
        <v>389</v>
      </c>
      <c r="H152" s="210">
        <v>0.046</v>
      </c>
      <c r="I152" s="211"/>
      <c r="J152" s="212">
        <f>ROUND(I152*H152,2)</f>
        <v>0</v>
      </c>
      <c r="K152" s="208" t="s">
        <v>140</v>
      </c>
      <c r="L152" s="46"/>
      <c r="M152" s="213" t="s">
        <v>19</v>
      </c>
      <c r="N152" s="214" t="s">
        <v>44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254</v>
      </c>
      <c r="AT152" s="217" t="s">
        <v>136</v>
      </c>
      <c r="AU152" s="217" t="s">
        <v>142</v>
      </c>
      <c r="AY152" s="19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142</v>
      </c>
      <c r="BK152" s="218">
        <f>ROUND(I152*H152,2)</f>
        <v>0</v>
      </c>
      <c r="BL152" s="19" t="s">
        <v>254</v>
      </c>
      <c r="BM152" s="217" t="s">
        <v>1001</v>
      </c>
    </row>
    <row r="153" spans="1:47" s="2" customFormat="1" ht="12">
      <c r="A153" s="40"/>
      <c r="B153" s="41"/>
      <c r="C153" s="42"/>
      <c r="D153" s="219" t="s">
        <v>144</v>
      </c>
      <c r="E153" s="42"/>
      <c r="F153" s="220" t="s">
        <v>1002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144</v>
      </c>
      <c r="AU153" s="19" t="s">
        <v>142</v>
      </c>
    </row>
    <row r="154" spans="1:47" s="2" customFormat="1" ht="12">
      <c r="A154" s="40"/>
      <c r="B154" s="41"/>
      <c r="C154" s="42"/>
      <c r="D154" s="224" t="s">
        <v>146</v>
      </c>
      <c r="E154" s="42"/>
      <c r="F154" s="225" t="s">
        <v>1003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146</v>
      </c>
      <c r="AU154" s="19" t="s">
        <v>142</v>
      </c>
    </row>
    <row r="155" spans="1:63" s="12" customFormat="1" ht="22.8" customHeight="1">
      <c r="A155" s="12"/>
      <c r="B155" s="190"/>
      <c r="C155" s="191"/>
      <c r="D155" s="192" t="s">
        <v>71</v>
      </c>
      <c r="E155" s="204" t="s">
        <v>1004</v>
      </c>
      <c r="F155" s="204" t="s">
        <v>1005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SUM(P156:P195)</f>
        <v>0</v>
      </c>
      <c r="Q155" s="198"/>
      <c r="R155" s="199">
        <f>SUM(R156:R195)</f>
        <v>0.061520000000000005</v>
      </c>
      <c r="S155" s="198"/>
      <c r="T155" s="200">
        <f>SUM(T156:T195)</f>
        <v>0.00132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142</v>
      </c>
      <c r="AT155" s="202" t="s">
        <v>71</v>
      </c>
      <c r="AU155" s="202" t="s">
        <v>80</v>
      </c>
      <c r="AY155" s="201" t="s">
        <v>133</v>
      </c>
      <c r="BK155" s="203">
        <f>SUM(BK156:BK195)</f>
        <v>0</v>
      </c>
    </row>
    <row r="156" spans="1:65" s="2" customFormat="1" ht="21.75" customHeight="1">
      <c r="A156" s="40"/>
      <c r="B156" s="41"/>
      <c r="C156" s="206" t="s">
        <v>295</v>
      </c>
      <c r="D156" s="206" t="s">
        <v>136</v>
      </c>
      <c r="E156" s="207" t="s">
        <v>1006</v>
      </c>
      <c r="F156" s="208" t="s">
        <v>1007</v>
      </c>
      <c r="G156" s="209" t="s">
        <v>139</v>
      </c>
      <c r="H156" s="210">
        <v>2</v>
      </c>
      <c r="I156" s="211"/>
      <c r="J156" s="212">
        <f>ROUND(I156*H156,2)</f>
        <v>0</v>
      </c>
      <c r="K156" s="208" t="s">
        <v>513</v>
      </c>
      <c r="L156" s="46"/>
      <c r="M156" s="213" t="s">
        <v>19</v>
      </c>
      <c r="N156" s="214" t="s">
        <v>44</v>
      </c>
      <c r="O156" s="86"/>
      <c r="P156" s="215">
        <f>O156*H156</f>
        <v>0</v>
      </c>
      <c r="Q156" s="215">
        <v>5E-05</v>
      </c>
      <c r="R156" s="215">
        <f>Q156*H156</f>
        <v>0.0001</v>
      </c>
      <c r="S156" s="215">
        <v>0.00066</v>
      </c>
      <c r="T156" s="216">
        <f>S156*H156</f>
        <v>0.00132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254</v>
      </c>
      <c r="AT156" s="217" t="s">
        <v>136</v>
      </c>
      <c r="AU156" s="217" t="s">
        <v>142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142</v>
      </c>
      <c r="BK156" s="218">
        <f>ROUND(I156*H156,2)</f>
        <v>0</v>
      </c>
      <c r="BL156" s="19" t="s">
        <v>254</v>
      </c>
      <c r="BM156" s="217" t="s">
        <v>1008</v>
      </c>
    </row>
    <row r="157" spans="1:47" s="2" customFormat="1" ht="12">
      <c r="A157" s="40"/>
      <c r="B157" s="41"/>
      <c r="C157" s="42"/>
      <c r="D157" s="219" t="s">
        <v>144</v>
      </c>
      <c r="E157" s="42"/>
      <c r="F157" s="220" t="s">
        <v>1009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144</v>
      </c>
      <c r="AU157" s="19" t="s">
        <v>142</v>
      </c>
    </row>
    <row r="158" spans="1:65" s="2" customFormat="1" ht="24.15" customHeight="1">
      <c r="A158" s="40"/>
      <c r="B158" s="41"/>
      <c r="C158" s="206" t="s">
        <v>300</v>
      </c>
      <c r="D158" s="206" t="s">
        <v>136</v>
      </c>
      <c r="E158" s="207" t="s">
        <v>1010</v>
      </c>
      <c r="F158" s="208" t="s">
        <v>1011</v>
      </c>
      <c r="G158" s="209" t="s">
        <v>165</v>
      </c>
      <c r="H158" s="210">
        <v>40</v>
      </c>
      <c r="I158" s="211"/>
      <c r="J158" s="212">
        <f>ROUND(I158*H158,2)</f>
        <v>0</v>
      </c>
      <c r="K158" s="208" t="s">
        <v>140</v>
      </c>
      <c r="L158" s="46"/>
      <c r="M158" s="213" t="s">
        <v>19</v>
      </c>
      <c r="N158" s="214" t="s">
        <v>44</v>
      </c>
      <c r="O158" s="86"/>
      <c r="P158" s="215">
        <f>O158*H158</f>
        <v>0</v>
      </c>
      <c r="Q158" s="215">
        <v>0.00084</v>
      </c>
      <c r="R158" s="215">
        <f>Q158*H158</f>
        <v>0.033600000000000005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254</v>
      </c>
      <c r="AT158" s="217" t="s">
        <v>136</v>
      </c>
      <c r="AU158" s="217" t="s">
        <v>142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142</v>
      </c>
      <c r="BK158" s="218">
        <f>ROUND(I158*H158,2)</f>
        <v>0</v>
      </c>
      <c r="BL158" s="19" t="s">
        <v>254</v>
      </c>
      <c r="BM158" s="217" t="s">
        <v>1012</v>
      </c>
    </row>
    <row r="159" spans="1:47" s="2" customFormat="1" ht="12">
      <c r="A159" s="40"/>
      <c r="B159" s="41"/>
      <c r="C159" s="42"/>
      <c r="D159" s="219" t="s">
        <v>144</v>
      </c>
      <c r="E159" s="42"/>
      <c r="F159" s="220" t="s">
        <v>1013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144</v>
      </c>
      <c r="AU159" s="19" t="s">
        <v>142</v>
      </c>
    </row>
    <row r="160" spans="1:47" s="2" customFormat="1" ht="12">
      <c r="A160" s="40"/>
      <c r="B160" s="41"/>
      <c r="C160" s="42"/>
      <c r="D160" s="224" t="s">
        <v>146</v>
      </c>
      <c r="E160" s="42"/>
      <c r="F160" s="225" t="s">
        <v>1014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146</v>
      </c>
      <c r="AU160" s="19" t="s">
        <v>142</v>
      </c>
    </row>
    <row r="161" spans="1:65" s="2" customFormat="1" ht="24.15" customHeight="1">
      <c r="A161" s="40"/>
      <c r="B161" s="41"/>
      <c r="C161" s="206" t="s">
        <v>310</v>
      </c>
      <c r="D161" s="206" t="s">
        <v>136</v>
      </c>
      <c r="E161" s="207" t="s">
        <v>1015</v>
      </c>
      <c r="F161" s="208" t="s">
        <v>1016</v>
      </c>
      <c r="G161" s="209" t="s">
        <v>165</v>
      </c>
      <c r="H161" s="210">
        <v>16</v>
      </c>
      <c r="I161" s="211"/>
      <c r="J161" s="212">
        <f>ROUND(I161*H161,2)</f>
        <v>0</v>
      </c>
      <c r="K161" s="208" t="s">
        <v>140</v>
      </c>
      <c r="L161" s="46"/>
      <c r="M161" s="213" t="s">
        <v>19</v>
      </c>
      <c r="N161" s="214" t="s">
        <v>44</v>
      </c>
      <c r="O161" s="86"/>
      <c r="P161" s="215">
        <f>O161*H161</f>
        <v>0</v>
      </c>
      <c r="Q161" s="215">
        <v>0.00116</v>
      </c>
      <c r="R161" s="215">
        <f>Q161*H161</f>
        <v>0.01856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254</v>
      </c>
      <c r="AT161" s="217" t="s">
        <v>136</v>
      </c>
      <c r="AU161" s="217" t="s">
        <v>142</v>
      </c>
      <c r="AY161" s="19" t="s">
        <v>133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142</v>
      </c>
      <c r="BK161" s="218">
        <f>ROUND(I161*H161,2)</f>
        <v>0</v>
      </c>
      <c r="BL161" s="19" t="s">
        <v>254</v>
      </c>
      <c r="BM161" s="217" t="s">
        <v>1017</v>
      </c>
    </row>
    <row r="162" spans="1:47" s="2" customFormat="1" ht="12">
      <c r="A162" s="40"/>
      <c r="B162" s="41"/>
      <c r="C162" s="42"/>
      <c r="D162" s="219" t="s">
        <v>144</v>
      </c>
      <c r="E162" s="42"/>
      <c r="F162" s="220" t="s">
        <v>1018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144</v>
      </c>
      <c r="AU162" s="19" t="s">
        <v>142</v>
      </c>
    </row>
    <row r="163" spans="1:47" s="2" customFormat="1" ht="12">
      <c r="A163" s="40"/>
      <c r="B163" s="41"/>
      <c r="C163" s="42"/>
      <c r="D163" s="224" t="s">
        <v>146</v>
      </c>
      <c r="E163" s="42"/>
      <c r="F163" s="225" t="s">
        <v>1019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146</v>
      </c>
      <c r="AU163" s="19" t="s">
        <v>142</v>
      </c>
    </row>
    <row r="164" spans="1:65" s="2" customFormat="1" ht="37.8" customHeight="1">
      <c r="A164" s="40"/>
      <c r="B164" s="41"/>
      <c r="C164" s="206" t="s">
        <v>316</v>
      </c>
      <c r="D164" s="206" t="s">
        <v>136</v>
      </c>
      <c r="E164" s="207" t="s">
        <v>1020</v>
      </c>
      <c r="F164" s="208" t="s">
        <v>1021</v>
      </c>
      <c r="G164" s="209" t="s">
        <v>165</v>
      </c>
      <c r="H164" s="210">
        <v>40</v>
      </c>
      <c r="I164" s="211"/>
      <c r="J164" s="212">
        <f>ROUND(I164*H164,2)</f>
        <v>0</v>
      </c>
      <c r="K164" s="208" t="s">
        <v>140</v>
      </c>
      <c r="L164" s="46"/>
      <c r="M164" s="213" t="s">
        <v>19</v>
      </c>
      <c r="N164" s="214" t="s">
        <v>44</v>
      </c>
      <c r="O164" s="86"/>
      <c r="P164" s="215">
        <f>O164*H164</f>
        <v>0</v>
      </c>
      <c r="Q164" s="215">
        <v>7E-05</v>
      </c>
      <c r="R164" s="215">
        <f>Q164*H164</f>
        <v>0.0027999999999999995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254</v>
      </c>
      <c r="AT164" s="217" t="s">
        <v>136</v>
      </c>
      <c r="AU164" s="217" t="s">
        <v>142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142</v>
      </c>
      <c r="BK164" s="218">
        <f>ROUND(I164*H164,2)</f>
        <v>0</v>
      </c>
      <c r="BL164" s="19" t="s">
        <v>254</v>
      </c>
      <c r="BM164" s="217" t="s">
        <v>1022</v>
      </c>
    </row>
    <row r="165" spans="1:47" s="2" customFormat="1" ht="12">
      <c r="A165" s="40"/>
      <c r="B165" s="41"/>
      <c r="C165" s="42"/>
      <c r="D165" s="219" t="s">
        <v>144</v>
      </c>
      <c r="E165" s="42"/>
      <c r="F165" s="220" t="s">
        <v>1023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144</v>
      </c>
      <c r="AU165" s="19" t="s">
        <v>142</v>
      </c>
    </row>
    <row r="166" spans="1:47" s="2" customFormat="1" ht="12">
      <c r="A166" s="40"/>
      <c r="B166" s="41"/>
      <c r="C166" s="42"/>
      <c r="D166" s="224" t="s">
        <v>146</v>
      </c>
      <c r="E166" s="42"/>
      <c r="F166" s="225" t="s">
        <v>1024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146</v>
      </c>
      <c r="AU166" s="19" t="s">
        <v>142</v>
      </c>
    </row>
    <row r="167" spans="1:65" s="2" customFormat="1" ht="37.8" customHeight="1">
      <c r="A167" s="40"/>
      <c r="B167" s="41"/>
      <c r="C167" s="206" t="s">
        <v>325</v>
      </c>
      <c r="D167" s="206" t="s">
        <v>136</v>
      </c>
      <c r="E167" s="207" t="s">
        <v>1025</v>
      </c>
      <c r="F167" s="208" t="s">
        <v>1026</v>
      </c>
      <c r="G167" s="209" t="s">
        <v>165</v>
      </c>
      <c r="H167" s="210">
        <v>16</v>
      </c>
      <c r="I167" s="211"/>
      <c r="J167" s="212">
        <f>ROUND(I167*H167,2)</f>
        <v>0</v>
      </c>
      <c r="K167" s="208" t="s">
        <v>140</v>
      </c>
      <c r="L167" s="46"/>
      <c r="M167" s="213" t="s">
        <v>19</v>
      </c>
      <c r="N167" s="214" t="s">
        <v>44</v>
      </c>
      <c r="O167" s="86"/>
      <c r="P167" s="215">
        <f>O167*H167</f>
        <v>0</v>
      </c>
      <c r="Q167" s="215">
        <v>9E-05</v>
      </c>
      <c r="R167" s="215">
        <f>Q167*H167</f>
        <v>0.00144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254</v>
      </c>
      <c r="AT167" s="217" t="s">
        <v>136</v>
      </c>
      <c r="AU167" s="217" t="s">
        <v>142</v>
      </c>
      <c r="AY167" s="19" t="s">
        <v>133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142</v>
      </c>
      <c r="BK167" s="218">
        <f>ROUND(I167*H167,2)</f>
        <v>0</v>
      </c>
      <c r="BL167" s="19" t="s">
        <v>254</v>
      </c>
      <c r="BM167" s="217" t="s">
        <v>1027</v>
      </c>
    </row>
    <row r="168" spans="1:47" s="2" customFormat="1" ht="12">
      <c r="A168" s="40"/>
      <c r="B168" s="41"/>
      <c r="C168" s="42"/>
      <c r="D168" s="219" t="s">
        <v>144</v>
      </c>
      <c r="E168" s="42"/>
      <c r="F168" s="220" t="s">
        <v>1028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144</v>
      </c>
      <c r="AU168" s="19" t="s">
        <v>142</v>
      </c>
    </row>
    <row r="169" spans="1:47" s="2" customFormat="1" ht="12">
      <c r="A169" s="40"/>
      <c r="B169" s="41"/>
      <c r="C169" s="42"/>
      <c r="D169" s="224" t="s">
        <v>146</v>
      </c>
      <c r="E169" s="42"/>
      <c r="F169" s="225" t="s">
        <v>1029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146</v>
      </c>
      <c r="AU169" s="19" t="s">
        <v>142</v>
      </c>
    </row>
    <row r="170" spans="1:65" s="2" customFormat="1" ht="16.5" customHeight="1">
      <c r="A170" s="40"/>
      <c r="B170" s="41"/>
      <c r="C170" s="206" t="s">
        <v>338</v>
      </c>
      <c r="D170" s="206" t="s">
        <v>136</v>
      </c>
      <c r="E170" s="207" t="s">
        <v>1030</v>
      </c>
      <c r="F170" s="208" t="s">
        <v>1031</v>
      </c>
      <c r="G170" s="209" t="s">
        <v>139</v>
      </c>
      <c r="H170" s="210">
        <v>15</v>
      </c>
      <c r="I170" s="211"/>
      <c r="J170" s="212">
        <f>ROUND(I170*H170,2)</f>
        <v>0</v>
      </c>
      <c r="K170" s="208" t="s">
        <v>140</v>
      </c>
      <c r="L170" s="46"/>
      <c r="M170" s="213" t="s">
        <v>19</v>
      </c>
      <c r="N170" s="214" t="s">
        <v>44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254</v>
      </c>
      <c r="AT170" s="217" t="s">
        <v>136</v>
      </c>
      <c r="AU170" s="217" t="s">
        <v>142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142</v>
      </c>
      <c r="BK170" s="218">
        <f>ROUND(I170*H170,2)</f>
        <v>0</v>
      </c>
      <c r="BL170" s="19" t="s">
        <v>254</v>
      </c>
      <c r="BM170" s="217" t="s">
        <v>1032</v>
      </c>
    </row>
    <row r="171" spans="1:47" s="2" customFormat="1" ht="12">
      <c r="A171" s="40"/>
      <c r="B171" s="41"/>
      <c r="C171" s="42"/>
      <c r="D171" s="219" t="s">
        <v>144</v>
      </c>
      <c r="E171" s="42"/>
      <c r="F171" s="220" t="s">
        <v>1033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144</v>
      </c>
      <c r="AU171" s="19" t="s">
        <v>142</v>
      </c>
    </row>
    <row r="172" spans="1:47" s="2" customFormat="1" ht="12">
      <c r="A172" s="40"/>
      <c r="B172" s="41"/>
      <c r="C172" s="42"/>
      <c r="D172" s="224" t="s">
        <v>146</v>
      </c>
      <c r="E172" s="42"/>
      <c r="F172" s="225" t="s">
        <v>1034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146</v>
      </c>
      <c r="AU172" s="19" t="s">
        <v>142</v>
      </c>
    </row>
    <row r="173" spans="1:65" s="2" customFormat="1" ht="21.75" customHeight="1">
      <c r="A173" s="40"/>
      <c r="B173" s="41"/>
      <c r="C173" s="206" t="s">
        <v>346</v>
      </c>
      <c r="D173" s="206" t="s">
        <v>136</v>
      </c>
      <c r="E173" s="207" t="s">
        <v>1035</v>
      </c>
      <c r="F173" s="208" t="s">
        <v>1036</v>
      </c>
      <c r="G173" s="209" t="s">
        <v>139</v>
      </c>
      <c r="H173" s="210">
        <v>3</v>
      </c>
      <c r="I173" s="211"/>
      <c r="J173" s="212">
        <f>ROUND(I173*H173,2)</f>
        <v>0</v>
      </c>
      <c r="K173" s="208" t="s">
        <v>140</v>
      </c>
      <c r="L173" s="46"/>
      <c r="M173" s="213" t="s">
        <v>19</v>
      </c>
      <c r="N173" s="214" t="s">
        <v>44</v>
      </c>
      <c r="O173" s="86"/>
      <c r="P173" s="215">
        <f>O173*H173</f>
        <v>0</v>
      </c>
      <c r="Q173" s="215">
        <v>0.00013</v>
      </c>
      <c r="R173" s="215">
        <f>Q173*H173</f>
        <v>0.00038999999999999994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254</v>
      </c>
      <c r="AT173" s="217" t="s">
        <v>136</v>
      </c>
      <c r="AU173" s="217" t="s">
        <v>142</v>
      </c>
      <c r="AY173" s="19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142</v>
      </c>
      <c r="BK173" s="218">
        <f>ROUND(I173*H173,2)</f>
        <v>0</v>
      </c>
      <c r="BL173" s="19" t="s">
        <v>254</v>
      </c>
      <c r="BM173" s="217" t="s">
        <v>1037</v>
      </c>
    </row>
    <row r="174" spans="1:47" s="2" customFormat="1" ht="12">
      <c r="A174" s="40"/>
      <c r="B174" s="41"/>
      <c r="C174" s="42"/>
      <c r="D174" s="219" t="s">
        <v>144</v>
      </c>
      <c r="E174" s="42"/>
      <c r="F174" s="220" t="s">
        <v>1038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144</v>
      </c>
      <c r="AU174" s="19" t="s">
        <v>142</v>
      </c>
    </row>
    <row r="175" spans="1:47" s="2" customFormat="1" ht="12">
      <c r="A175" s="40"/>
      <c r="B175" s="41"/>
      <c r="C175" s="42"/>
      <c r="D175" s="224" t="s">
        <v>146</v>
      </c>
      <c r="E175" s="42"/>
      <c r="F175" s="225" t="s">
        <v>1039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146</v>
      </c>
      <c r="AU175" s="19" t="s">
        <v>142</v>
      </c>
    </row>
    <row r="176" spans="1:65" s="2" customFormat="1" ht="16.5" customHeight="1">
      <c r="A176" s="40"/>
      <c r="B176" s="41"/>
      <c r="C176" s="206" t="s">
        <v>307</v>
      </c>
      <c r="D176" s="206" t="s">
        <v>136</v>
      </c>
      <c r="E176" s="207" t="s">
        <v>1040</v>
      </c>
      <c r="F176" s="208" t="s">
        <v>1041</v>
      </c>
      <c r="G176" s="209" t="s">
        <v>1042</v>
      </c>
      <c r="H176" s="210">
        <v>6</v>
      </c>
      <c r="I176" s="211"/>
      <c r="J176" s="212">
        <f>ROUND(I176*H176,2)</f>
        <v>0</v>
      </c>
      <c r="K176" s="208" t="s">
        <v>140</v>
      </c>
      <c r="L176" s="46"/>
      <c r="M176" s="213" t="s">
        <v>19</v>
      </c>
      <c r="N176" s="214" t="s">
        <v>44</v>
      </c>
      <c r="O176" s="86"/>
      <c r="P176" s="215">
        <f>O176*H176</f>
        <v>0</v>
      </c>
      <c r="Q176" s="215">
        <v>0.00025</v>
      </c>
      <c r="R176" s="215">
        <f>Q176*H176</f>
        <v>0.0015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254</v>
      </c>
      <c r="AT176" s="217" t="s">
        <v>136</v>
      </c>
      <c r="AU176" s="217" t="s">
        <v>142</v>
      </c>
      <c r="AY176" s="19" t="s">
        <v>133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142</v>
      </c>
      <c r="BK176" s="218">
        <f>ROUND(I176*H176,2)</f>
        <v>0</v>
      </c>
      <c r="BL176" s="19" t="s">
        <v>254</v>
      </c>
      <c r="BM176" s="217" t="s">
        <v>1043</v>
      </c>
    </row>
    <row r="177" spans="1:47" s="2" customFormat="1" ht="12">
      <c r="A177" s="40"/>
      <c r="B177" s="41"/>
      <c r="C177" s="42"/>
      <c r="D177" s="219" t="s">
        <v>144</v>
      </c>
      <c r="E177" s="42"/>
      <c r="F177" s="220" t="s">
        <v>1044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144</v>
      </c>
      <c r="AU177" s="19" t="s">
        <v>142</v>
      </c>
    </row>
    <row r="178" spans="1:47" s="2" customFormat="1" ht="12">
      <c r="A178" s="40"/>
      <c r="B178" s="41"/>
      <c r="C178" s="42"/>
      <c r="D178" s="224" t="s">
        <v>146</v>
      </c>
      <c r="E178" s="42"/>
      <c r="F178" s="225" t="s">
        <v>1045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146</v>
      </c>
      <c r="AU178" s="19" t="s">
        <v>142</v>
      </c>
    </row>
    <row r="179" spans="1:65" s="2" customFormat="1" ht="24.15" customHeight="1">
      <c r="A179" s="40"/>
      <c r="B179" s="41"/>
      <c r="C179" s="206" t="s">
        <v>360</v>
      </c>
      <c r="D179" s="206" t="s">
        <v>136</v>
      </c>
      <c r="E179" s="207" t="s">
        <v>1046</v>
      </c>
      <c r="F179" s="208" t="s">
        <v>1047</v>
      </c>
      <c r="G179" s="209" t="s">
        <v>139</v>
      </c>
      <c r="H179" s="210">
        <v>2</v>
      </c>
      <c r="I179" s="211"/>
      <c r="J179" s="212">
        <f>ROUND(I179*H179,2)</f>
        <v>0</v>
      </c>
      <c r="K179" s="208" t="s">
        <v>140</v>
      </c>
      <c r="L179" s="46"/>
      <c r="M179" s="213" t="s">
        <v>19</v>
      </c>
      <c r="N179" s="214" t="s">
        <v>44</v>
      </c>
      <c r="O179" s="86"/>
      <c r="P179" s="215">
        <f>O179*H179</f>
        <v>0</v>
      </c>
      <c r="Q179" s="215">
        <v>0.0004</v>
      </c>
      <c r="R179" s="215">
        <f>Q179*H179</f>
        <v>0.0008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254</v>
      </c>
      <c r="AT179" s="217" t="s">
        <v>136</v>
      </c>
      <c r="AU179" s="217" t="s">
        <v>142</v>
      </c>
      <c r="AY179" s="19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142</v>
      </c>
      <c r="BK179" s="218">
        <f>ROUND(I179*H179,2)</f>
        <v>0</v>
      </c>
      <c r="BL179" s="19" t="s">
        <v>254</v>
      </c>
      <c r="BM179" s="217" t="s">
        <v>1048</v>
      </c>
    </row>
    <row r="180" spans="1:47" s="2" customFormat="1" ht="12">
      <c r="A180" s="40"/>
      <c r="B180" s="41"/>
      <c r="C180" s="42"/>
      <c r="D180" s="219" t="s">
        <v>144</v>
      </c>
      <c r="E180" s="42"/>
      <c r="F180" s="220" t="s">
        <v>1049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144</v>
      </c>
      <c r="AU180" s="19" t="s">
        <v>142</v>
      </c>
    </row>
    <row r="181" spans="1:47" s="2" customFormat="1" ht="12">
      <c r="A181" s="40"/>
      <c r="B181" s="41"/>
      <c r="C181" s="42"/>
      <c r="D181" s="224" t="s">
        <v>146</v>
      </c>
      <c r="E181" s="42"/>
      <c r="F181" s="225" t="s">
        <v>1050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146</v>
      </c>
      <c r="AU181" s="19" t="s">
        <v>142</v>
      </c>
    </row>
    <row r="182" spans="1:65" s="2" customFormat="1" ht="24.15" customHeight="1">
      <c r="A182" s="40"/>
      <c r="B182" s="41"/>
      <c r="C182" s="258" t="s">
        <v>368</v>
      </c>
      <c r="D182" s="258" t="s">
        <v>282</v>
      </c>
      <c r="E182" s="259" t="s">
        <v>1051</v>
      </c>
      <c r="F182" s="260" t="s">
        <v>1052</v>
      </c>
      <c r="G182" s="261" t="s">
        <v>139</v>
      </c>
      <c r="H182" s="262">
        <v>1</v>
      </c>
      <c r="I182" s="263"/>
      <c r="J182" s="264">
        <f>ROUND(I182*H182,2)</f>
        <v>0</v>
      </c>
      <c r="K182" s="260" t="s">
        <v>513</v>
      </c>
      <c r="L182" s="265"/>
      <c r="M182" s="266" t="s">
        <v>19</v>
      </c>
      <c r="N182" s="267" t="s">
        <v>44</v>
      </c>
      <c r="O182" s="86"/>
      <c r="P182" s="215">
        <f>O182*H182</f>
        <v>0</v>
      </c>
      <c r="Q182" s="215">
        <v>0.00065</v>
      </c>
      <c r="R182" s="215">
        <f>Q182*H182</f>
        <v>0.00065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368</v>
      </c>
      <c r="AT182" s="217" t="s">
        <v>282</v>
      </c>
      <c r="AU182" s="217" t="s">
        <v>142</v>
      </c>
      <c r="AY182" s="19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142</v>
      </c>
      <c r="BK182" s="218">
        <f>ROUND(I182*H182,2)</f>
        <v>0</v>
      </c>
      <c r="BL182" s="19" t="s">
        <v>254</v>
      </c>
      <c r="BM182" s="217" t="s">
        <v>1053</v>
      </c>
    </row>
    <row r="183" spans="1:47" s="2" customFormat="1" ht="12">
      <c r="A183" s="40"/>
      <c r="B183" s="41"/>
      <c r="C183" s="42"/>
      <c r="D183" s="219" t="s">
        <v>144</v>
      </c>
      <c r="E183" s="42"/>
      <c r="F183" s="220" t="s">
        <v>1052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144</v>
      </c>
      <c r="AU183" s="19" t="s">
        <v>142</v>
      </c>
    </row>
    <row r="184" spans="1:65" s="2" customFormat="1" ht="21.75" customHeight="1">
      <c r="A184" s="40"/>
      <c r="B184" s="41"/>
      <c r="C184" s="206" t="s">
        <v>378</v>
      </c>
      <c r="D184" s="206" t="s">
        <v>136</v>
      </c>
      <c r="E184" s="207" t="s">
        <v>1054</v>
      </c>
      <c r="F184" s="208" t="s">
        <v>1055</v>
      </c>
      <c r="G184" s="209" t="s">
        <v>165</v>
      </c>
      <c r="H184" s="210">
        <v>56</v>
      </c>
      <c r="I184" s="211"/>
      <c r="J184" s="212">
        <f>ROUND(I184*H184,2)</f>
        <v>0</v>
      </c>
      <c r="K184" s="208" t="s">
        <v>140</v>
      </c>
      <c r="L184" s="46"/>
      <c r="M184" s="213" t="s">
        <v>19</v>
      </c>
      <c r="N184" s="214" t="s">
        <v>44</v>
      </c>
      <c r="O184" s="86"/>
      <c r="P184" s="215">
        <f>O184*H184</f>
        <v>0</v>
      </c>
      <c r="Q184" s="215">
        <v>1E-05</v>
      </c>
      <c r="R184" s="215">
        <f>Q184*H184</f>
        <v>0.0005600000000000001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254</v>
      </c>
      <c r="AT184" s="217" t="s">
        <v>136</v>
      </c>
      <c r="AU184" s="217" t="s">
        <v>142</v>
      </c>
      <c r="AY184" s="19" t="s">
        <v>133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142</v>
      </c>
      <c r="BK184" s="218">
        <f>ROUND(I184*H184,2)</f>
        <v>0</v>
      </c>
      <c r="BL184" s="19" t="s">
        <v>254</v>
      </c>
      <c r="BM184" s="217" t="s">
        <v>1056</v>
      </c>
    </row>
    <row r="185" spans="1:47" s="2" customFormat="1" ht="12">
      <c r="A185" s="40"/>
      <c r="B185" s="41"/>
      <c r="C185" s="42"/>
      <c r="D185" s="219" t="s">
        <v>144</v>
      </c>
      <c r="E185" s="42"/>
      <c r="F185" s="220" t="s">
        <v>1057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144</v>
      </c>
      <c r="AU185" s="19" t="s">
        <v>142</v>
      </c>
    </row>
    <row r="186" spans="1:47" s="2" customFormat="1" ht="12">
      <c r="A186" s="40"/>
      <c r="B186" s="41"/>
      <c r="C186" s="42"/>
      <c r="D186" s="224" t="s">
        <v>146</v>
      </c>
      <c r="E186" s="42"/>
      <c r="F186" s="225" t="s">
        <v>1058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146</v>
      </c>
      <c r="AU186" s="19" t="s">
        <v>142</v>
      </c>
    </row>
    <row r="187" spans="1:65" s="2" customFormat="1" ht="24.15" customHeight="1">
      <c r="A187" s="40"/>
      <c r="B187" s="41"/>
      <c r="C187" s="206" t="s">
        <v>386</v>
      </c>
      <c r="D187" s="206" t="s">
        <v>136</v>
      </c>
      <c r="E187" s="207" t="s">
        <v>1059</v>
      </c>
      <c r="F187" s="208" t="s">
        <v>1060</v>
      </c>
      <c r="G187" s="209" t="s">
        <v>165</v>
      </c>
      <c r="H187" s="210">
        <v>56</v>
      </c>
      <c r="I187" s="211"/>
      <c r="J187" s="212">
        <f>ROUND(I187*H187,2)</f>
        <v>0</v>
      </c>
      <c r="K187" s="208" t="s">
        <v>140</v>
      </c>
      <c r="L187" s="46"/>
      <c r="M187" s="213" t="s">
        <v>19</v>
      </c>
      <c r="N187" s="214" t="s">
        <v>44</v>
      </c>
      <c r="O187" s="86"/>
      <c r="P187" s="215">
        <f>O187*H187</f>
        <v>0</v>
      </c>
      <c r="Q187" s="215">
        <v>2E-05</v>
      </c>
      <c r="R187" s="215">
        <f>Q187*H187</f>
        <v>0.0011200000000000001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254</v>
      </c>
      <c r="AT187" s="217" t="s">
        <v>136</v>
      </c>
      <c r="AU187" s="217" t="s">
        <v>142</v>
      </c>
      <c r="AY187" s="19" t="s">
        <v>133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142</v>
      </c>
      <c r="BK187" s="218">
        <f>ROUND(I187*H187,2)</f>
        <v>0</v>
      </c>
      <c r="BL187" s="19" t="s">
        <v>254</v>
      </c>
      <c r="BM187" s="217" t="s">
        <v>1061</v>
      </c>
    </row>
    <row r="188" spans="1:47" s="2" customFormat="1" ht="12">
      <c r="A188" s="40"/>
      <c r="B188" s="41"/>
      <c r="C188" s="42"/>
      <c r="D188" s="219" t="s">
        <v>144</v>
      </c>
      <c r="E188" s="42"/>
      <c r="F188" s="220" t="s">
        <v>1062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144</v>
      </c>
      <c r="AU188" s="19" t="s">
        <v>142</v>
      </c>
    </row>
    <row r="189" spans="1:47" s="2" customFormat="1" ht="12">
      <c r="A189" s="40"/>
      <c r="B189" s="41"/>
      <c r="C189" s="42"/>
      <c r="D189" s="224" t="s">
        <v>146</v>
      </c>
      <c r="E189" s="42"/>
      <c r="F189" s="225" t="s">
        <v>1063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146</v>
      </c>
      <c r="AU189" s="19" t="s">
        <v>142</v>
      </c>
    </row>
    <row r="190" spans="1:65" s="2" customFormat="1" ht="24.15" customHeight="1">
      <c r="A190" s="40"/>
      <c r="B190" s="41"/>
      <c r="C190" s="206" t="s">
        <v>393</v>
      </c>
      <c r="D190" s="206" t="s">
        <v>136</v>
      </c>
      <c r="E190" s="207" t="s">
        <v>1064</v>
      </c>
      <c r="F190" s="208" t="s">
        <v>1065</v>
      </c>
      <c r="G190" s="209" t="s">
        <v>389</v>
      </c>
      <c r="H190" s="210">
        <v>0.062</v>
      </c>
      <c r="I190" s="211"/>
      <c r="J190" s="212">
        <f>ROUND(I190*H190,2)</f>
        <v>0</v>
      </c>
      <c r="K190" s="208" t="s">
        <v>140</v>
      </c>
      <c r="L190" s="46"/>
      <c r="M190" s="213" t="s">
        <v>19</v>
      </c>
      <c r="N190" s="214" t="s">
        <v>44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254</v>
      </c>
      <c r="AT190" s="217" t="s">
        <v>136</v>
      </c>
      <c r="AU190" s="217" t="s">
        <v>142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142</v>
      </c>
      <c r="BK190" s="218">
        <f>ROUND(I190*H190,2)</f>
        <v>0</v>
      </c>
      <c r="BL190" s="19" t="s">
        <v>254</v>
      </c>
      <c r="BM190" s="217" t="s">
        <v>1066</v>
      </c>
    </row>
    <row r="191" spans="1:47" s="2" customFormat="1" ht="12">
      <c r="A191" s="40"/>
      <c r="B191" s="41"/>
      <c r="C191" s="42"/>
      <c r="D191" s="219" t="s">
        <v>144</v>
      </c>
      <c r="E191" s="42"/>
      <c r="F191" s="220" t="s">
        <v>1067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144</v>
      </c>
      <c r="AU191" s="19" t="s">
        <v>142</v>
      </c>
    </row>
    <row r="192" spans="1:47" s="2" customFormat="1" ht="12">
      <c r="A192" s="40"/>
      <c r="B192" s="41"/>
      <c r="C192" s="42"/>
      <c r="D192" s="224" t="s">
        <v>146</v>
      </c>
      <c r="E192" s="42"/>
      <c r="F192" s="225" t="s">
        <v>1068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146</v>
      </c>
      <c r="AU192" s="19" t="s">
        <v>142</v>
      </c>
    </row>
    <row r="193" spans="1:65" s="2" customFormat="1" ht="24.15" customHeight="1">
      <c r="A193" s="40"/>
      <c r="B193" s="41"/>
      <c r="C193" s="206" t="s">
        <v>399</v>
      </c>
      <c r="D193" s="206" t="s">
        <v>136</v>
      </c>
      <c r="E193" s="207" t="s">
        <v>1069</v>
      </c>
      <c r="F193" s="208" t="s">
        <v>1070</v>
      </c>
      <c r="G193" s="209" t="s">
        <v>389</v>
      </c>
      <c r="H193" s="210">
        <v>0.062</v>
      </c>
      <c r="I193" s="211"/>
      <c r="J193" s="212">
        <f>ROUND(I193*H193,2)</f>
        <v>0</v>
      </c>
      <c r="K193" s="208" t="s">
        <v>140</v>
      </c>
      <c r="L193" s="46"/>
      <c r="M193" s="213" t="s">
        <v>19</v>
      </c>
      <c r="N193" s="214" t="s">
        <v>44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254</v>
      </c>
      <c r="AT193" s="217" t="s">
        <v>136</v>
      </c>
      <c r="AU193" s="217" t="s">
        <v>142</v>
      </c>
      <c r="AY193" s="19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142</v>
      </c>
      <c r="BK193" s="218">
        <f>ROUND(I193*H193,2)</f>
        <v>0</v>
      </c>
      <c r="BL193" s="19" t="s">
        <v>254</v>
      </c>
      <c r="BM193" s="217" t="s">
        <v>1071</v>
      </c>
    </row>
    <row r="194" spans="1:47" s="2" customFormat="1" ht="12">
      <c r="A194" s="40"/>
      <c r="B194" s="41"/>
      <c r="C194" s="42"/>
      <c r="D194" s="219" t="s">
        <v>144</v>
      </c>
      <c r="E194" s="42"/>
      <c r="F194" s="220" t="s">
        <v>1072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144</v>
      </c>
      <c r="AU194" s="19" t="s">
        <v>142</v>
      </c>
    </row>
    <row r="195" spans="1:47" s="2" customFormat="1" ht="12">
      <c r="A195" s="40"/>
      <c r="B195" s="41"/>
      <c r="C195" s="42"/>
      <c r="D195" s="224" t="s">
        <v>146</v>
      </c>
      <c r="E195" s="42"/>
      <c r="F195" s="225" t="s">
        <v>1073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146</v>
      </c>
      <c r="AU195" s="19" t="s">
        <v>142</v>
      </c>
    </row>
    <row r="196" spans="1:63" s="12" customFormat="1" ht="22.8" customHeight="1">
      <c r="A196" s="12"/>
      <c r="B196" s="190"/>
      <c r="C196" s="191"/>
      <c r="D196" s="192" t="s">
        <v>71</v>
      </c>
      <c r="E196" s="204" t="s">
        <v>1074</v>
      </c>
      <c r="F196" s="204" t="s">
        <v>1075</v>
      </c>
      <c r="G196" s="191"/>
      <c r="H196" s="191"/>
      <c r="I196" s="194"/>
      <c r="J196" s="205">
        <f>BK196</f>
        <v>0</v>
      </c>
      <c r="K196" s="191"/>
      <c r="L196" s="196"/>
      <c r="M196" s="197"/>
      <c r="N196" s="198"/>
      <c r="O196" s="198"/>
      <c r="P196" s="199">
        <f>SUM(P197:P334)</f>
        <v>0</v>
      </c>
      <c r="Q196" s="198"/>
      <c r="R196" s="199">
        <f>SUM(R197:R334)</f>
        <v>0.22569999999999993</v>
      </c>
      <c r="S196" s="198"/>
      <c r="T196" s="200">
        <f>SUM(T197:T334)</f>
        <v>0.22967000000000004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1" t="s">
        <v>142</v>
      </c>
      <c r="AT196" s="202" t="s">
        <v>71</v>
      </c>
      <c r="AU196" s="202" t="s">
        <v>80</v>
      </c>
      <c r="AY196" s="201" t="s">
        <v>133</v>
      </c>
      <c r="BK196" s="203">
        <f>SUM(BK197:BK334)</f>
        <v>0</v>
      </c>
    </row>
    <row r="197" spans="1:65" s="2" customFormat="1" ht="16.5" customHeight="1">
      <c r="A197" s="40"/>
      <c r="B197" s="41"/>
      <c r="C197" s="206" t="s">
        <v>406</v>
      </c>
      <c r="D197" s="206" t="s">
        <v>136</v>
      </c>
      <c r="E197" s="207" t="s">
        <v>1076</v>
      </c>
      <c r="F197" s="208" t="s">
        <v>1077</v>
      </c>
      <c r="G197" s="209" t="s">
        <v>1078</v>
      </c>
      <c r="H197" s="210">
        <v>3</v>
      </c>
      <c r="I197" s="211"/>
      <c r="J197" s="212">
        <f>ROUND(I197*H197,2)</f>
        <v>0</v>
      </c>
      <c r="K197" s="208" t="s">
        <v>140</v>
      </c>
      <c r="L197" s="46"/>
      <c r="M197" s="213" t="s">
        <v>19</v>
      </c>
      <c r="N197" s="214" t="s">
        <v>44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0.01933</v>
      </c>
      <c r="T197" s="216">
        <f>S197*H197</f>
        <v>0.05799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254</v>
      </c>
      <c r="AT197" s="217" t="s">
        <v>136</v>
      </c>
      <c r="AU197" s="217" t="s">
        <v>142</v>
      </c>
      <c r="AY197" s="19" t="s">
        <v>133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142</v>
      </c>
      <c r="BK197" s="218">
        <f>ROUND(I197*H197,2)</f>
        <v>0</v>
      </c>
      <c r="BL197" s="19" t="s">
        <v>254</v>
      </c>
      <c r="BM197" s="217" t="s">
        <v>1079</v>
      </c>
    </row>
    <row r="198" spans="1:47" s="2" customFormat="1" ht="12">
      <c r="A198" s="40"/>
      <c r="B198" s="41"/>
      <c r="C198" s="42"/>
      <c r="D198" s="219" t="s">
        <v>144</v>
      </c>
      <c r="E198" s="42"/>
      <c r="F198" s="220" t="s">
        <v>1080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144</v>
      </c>
      <c r="AU198" s="19" t="s">
        <v>142</v>
      </c>
    </row>
    <row r="199" spans="1:47" s="2" customFormat="1" ht="12">
      <c r="A199" s="40"/>
      <c r="B199" s="41"/>
      <c r="C199" s="42"/>
      <c r="D199" s="224" t="s">
        <v>146</v>
      </c>
      <c r="E199" s="42"/>
      <c r="F199" s="225" t="s">
        <v>1081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146</v>
      </c>
      <c r="AU199" s="19" t="s">
        <v>142</v>
      </c>
    </row>
    <row r="200" spans="1:65" s="2" customFormat="1" ht="21.75" customHeight="1">
      <c r="A200" s="40"/>
      <c r="B200" s="41"/>
      <c r="C200" s="206" t="s">
        <v>412</v>
      </c>
      <c r="D200" s="206" t="s">
        <v>136</v>
      </c>
      <c r="E200" s="207" t="s">
        <v>1082</v>
      </c>
      <c r="F200" s="208" t="s">
        <v>1083</v>
      </c>
      <c r="G200" s="209" t="s">
        <v>139</v>
      </c>
      <c r="H200" s="210">
        <v>3</v>
      </c>
      <c r="I200" s="211"/>
      <c r="J200" s="212">
        <f>ROUND(I200*H200,2)</f>
        <v>0</v>
      </c>
      <c r="K200" s="208" t="s">
        <v>140</v>
      </c>
      <c r="L200" s="46"/>
      <c r="M200" s="213" t="s">
        <v>19</v>
      </c>
      <c r="N200" s="214" t="s">
        <v>44</v>
      </c>
      <c r="O200" s="86"/>
      <c r="P200" s="215">
        <f>O200*H200</f>
        <v>0</v>
      </c>
      <c r="Q200" s="215">
        <v>0.00119</v>
      </c>
      <c r="R200" s="215">
        <f>Q200*H200</f>
        <v>0.0035700000000000003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254</v>
      </c>
      <c r="AT200" s="217" t="s">
        <v>136</v>
      </c>
      <c r="AU200" s="217" t="s">
        <v>142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142</v>
      </c>
      <c r="BK200" s="218">
        <f>ROUND(I200*H200,2)</f>
        <v>0</v>
      </c>
      <c r="BL200" s="19" t="s">
        <v>254</v>
      </c>
      <c r="BM200" s="217" t="s">
        <v>1084</v>
      </c>
    </row>
    <row r="201" spans="1:47" s="2" customFormat="1" ht="12">
      <c r="A201" s="40"/>
      <c r="B201" s="41"/>
      <c r="C201" s="42"/>
      <c r="D201" s="219" t="s">
        <v>144</v>
      </c>
      <c r="E201" s="42"/>
      <c r="F201" s="220" t="s">
        <v>1085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144</v>
      </c>
      <c r="AU201" s="19" t="s">
        <v>142</v>
      </c>
    </row>
    <row r="202" spans="1:47" s="2" customFormat="1" ht="12">
      <c r="A202" s="40"/>
      <c r="B202" s="41"/>
      <c r="C202" s="42"/>
      <c r="D202" s="224" t="s">
        <v>146</v>
      </c>
      <c r="E202" s="42"/>
      <c r="F202" s="225" t="s">
        <v>1086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146</v>
      </c>
      <c r="AU202" s="19" t="s">
        <v>142</v>
      </c>
    </row>
    <row r="203" spans="1:65" s="2" customFormat="1" ht="24.15" customHeight="1">
      <c r="A203" s="40"/>
      <c r="B203" s="41"/>
      <c r="C203" s="258" t="s">
        <v>420</v>
      </c>
      <c r="D203" s="258" t="s">
        <v>282</v>
      </c>
      <c r="E203" s="259" t="s">
        <v>1087</v>
      </c>
      <c r="F203" s="260" t="s">
        <v>1088</v>
      </c>
      <c r="G203" s="261" t="s">
        <v>139</v>
      </c>
      <c r="H203" s="262">
        <v>1</v>
      </c>
      <c r="I203" s="263"/>
      <c r="J203" s="264">
        <f>ROUND(I203*H203,2)</f>
        <v>0</v>
      </c>
      <c r="K203" s="260" t="s">
        <v>140</v>
      </c>
      <c r="L203" s="265"/>
      <c r="M203" s="266" t="s">
        <v>19</v>
      </c>
      <c r="N203" s="267" t="s">
        <v>44</v>
      </c>
      <c r="O203" s="86"/>
      <c r="P203" s="215">
        <f>O203*H203</f>
        <v>0</v>
      </c>
      <c r="Q203" s="215">
        <v>0.0219</v>
      </c>
      <c r="R203" s="215">
        <f>Q203*H203</f>
        <v>0.0219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368</v>
      </c>
      <c r="AT203" s="217" t="s">
        <v>282</v>
      </c>
      <c r="AU203" s="217" t="s">
        <v>142</v>
      </c>
      <c r="AY203" s="19" t="s">
        <v>133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142</v>
      </c>
      <c r="BK203" s="218">
        <f>ROUND(I203*H203,2)</f>
        <v>0</v>
      </c>
      <c r="BL203" s="19" t="s">
        <v>254</v>
      </c>
      <c r="BM203" s="217" t="s">
        <v>1089</v>
      </c>
    </row>
    <row r="204" spans="1:47" s="2" customFormat="1" ht="12">
      <c r="A204" s="40"/>
      <c r="B204" s="41"/>
      <c r="C204" s="42"/>
      <c r="D204" s="219" t="s">
        <v>144</v>
      </c>
      <c r="E204" s="42"/>
      <c r="F204" s="220" t="s">
        <v>1088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144</v>
      </c>
      <c r="AU204" s="19" t="s">
        <v>142</v>
      </c>
    </row>
    <row r="205" spans="1:65" s="2" customFormat="1" ht="24.15" customHeight="1">
      <c r="A205" s="40"/>
      <c r="B205" s="41"/>
      <c r="C205" s="258" t="s">
        <v>430</v>
      </c>
      <c r="D205" s="258" t="s">
        <v>282</v>
      </c>
      <c r="E205" s="259" t="s">
        <v>1090</v>
      </c>
      <c r="F205" s="260" t="s">
        <v>1091</v>
      </c>
      <c r="G205" s="261" t="s">
        <v>139</v>
      </c>
      <c r="H205" s="262">
        <v>2</v>
      </c>
      <c r="I205" s="263"/>
      <c r="J205" s="264">
        <f>ROUND(I205*H205,2)</f>
        <v>0</v>
      </c>
      <c r="K205" s="260" t="s">
        <v>140</v>
      </c>
      <c r="L205" s="265"/>
      <c r="M205" s="266" t="s">
        <v>19</v>
      </c>
      <c r="N205" s="267" t="s">
        <v>44</v>
      </c>
      <c r="O205" s="86"/>
      <c r="P205" s="215">
        <f>O205*H205</f>
        <v>0</v>
      </c>
      <c r="Q205" s="215">
        <v>0.015</v>
      </c>
      <c r="R205" s="215">
        <f>Q205*H205</f>
        <v>0.03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368</v>
      </c>
      <c r="AT205" s="217" t="s">
        <v>282</v>
      </c>
      <c r="AU205" s="217" t="s">
        <v>142</v>
      </c>
      <c r="AY205" s="19" t="s">
        <v>133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142</v>
      </c>
      <c r="BK205" s="218">
        <f>ROUND(I205*H205,2)</f>
        <v>0</v>
      </c>
      <c r="BL205" s="19" t="s">
        <v>254</v>
      </c>
      <c r="BM205" s="217" t="s">
        <v>1092</v>
      </c>
    </row>
    <row r="206" spans="1:47" s="2" customFormat="1" ht="12">
      <c r="A206" s="40"/>
      <c r="B206" s="41"/>
      <c r="C206" s="42"/>
      <c r="D206" s="219" t="s">
        <v>144</v>
      </c>
      <c r="E206" s="42"/>
      <c r="F206" s="220" t="s">
        <v>1091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144</v>
      </c>
      <c r="AU206" s="19" t="s">
        <v>142</v>
      </c>
    </row>
    <row r="207" spans="1:65" s="2" customFormat="1" ht="16.5" customHeight="1">
      <c r="A207" s="40"/>
      <c r="B207" s="41"/>
      <c r="C207" s="206" t="s">
        <v>436</v>
      </c>
      <c r="D207" s="206" t="s">
        <v>136</v>
      </c>
      <c r="E207" s="207" t="s">
        <v>1093</v>
      </c>
      <c r="F207" s="208" t="s">
        <v>1094</v>
      </c>
      <c r="G207" s="209" t="s">
        <v>139</v>
      </c>
      <c r="H207" s="210">
        <v>3</v>
      </c>
      <c r="I207" s="211"/>
      <c r="J207" s="212">
        <f>ROUND(I207*H207,2)</f>
        <v>0</v>
      </c>
      <c r="K207" s="208" t="s">
        <v>140</v>
      </c>
      <c r="L207" s="46"/>
      <c r="M207" s="213" t="s">
        <v>19</v>
      </c>
      <c r="N207" s="214" t="s">
        <v>44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254</v>
      </c>
      <c r="AT207" s="217" t="s">
        <v>136</v>
      </c>
      <c r="AU207" s="217" t="s">
        <v>142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142</v>
      </c>
      <c r="BK207" s="218">
        <f>ROUND(I207*H207,2)</f>
        <v>0</v>
      </c>
      <c r="BL207" s="19" t="s">
        <v>254</v>
      </c>
      <c r="BM207" s="217" t="s">
        <v>1095</v>
      </c>
    </row>
    <row r="208" spans="1:47" s="2" customFormat="1" ht="12">
      <c r="A208" s="40"/>
      <c r="B208" s="41"/>
      <c r="C208" s="42"/>
      <c r="D208" s="219" t="s">
        <v>144</v>
      </c>
      <c r="E208" s="42"/>
      <c r="F208" s="220" t="s">
        <v>1096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144</v>
      </c>
      <c r="AU208" s="19" t="s">
        <v>142</v>
      </c>
    </row>
    <row r="209" spans="1:47" s="2" customFormat="1" ht="12">
      <c r="A209" s="40"/>
      <c r="B209" s="41"/>
      <c r="C209" s="42"/>
      <c r="D209" s="224" t="s">
        <v>146</v>
      </c>
      <c r="E209" s="42"/>
      <c r="F209" s="225" t="s">
        <v>1097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146</v>
      </c>
      <c r="AU209" s="19" t="s">
        <v>142</v>
      </c>
    </row>
    <row r="210" spans="1:65" s="2" customFormat="1" ht="16.5" customHeight="1">
      <c r="A210" s="40"/>
      <c r="B210" s="41"/>
      <c r="C210" s="258" t="s">
        <v>442</v>
      </c>
      <c r="D210" s="258" t="s">
        <v>282</v>
      </c>
      <c r="E210" s="259" t="s">
        <v>1098</v>
      </c>
      <c r="F210" s="260" t="s">
        <v>1099</v>
      </c>
      <c r="G210" s="261" t="s">
        <v>139</v>
      </c>
      <c r="H210" s="262">
        <v>3</v>
      </c>
      <c r="I210" s="263"/>
      <c r="J210" s="264">
        <f>ROUND(I210*H210,2)</f>
        <v>0</v>
      </c>
      <c r="K210" s="260" t="s">
        <v>140</v>
      </c>
      <c r="L210" s="265"/>
      <c r="M210" s="266" t="s">
        <v>19</v>
      </c>
      <c r="N210" s="267" t="s">
        <v>44</v>
      </c>
      <c r="O210" s="86"/>
      <c r="P210" s="215">
        <f>O210*H210</f>
        <v>0</v>
      </c>
      <c r="Q210" s="215">
        <v>0.0022</v>
      </c>
      <c r="R210" s="215">
        <f>Q210*H210</f>
        <v>0.0066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368</v>
      </c>
      <c r="AT210" s="217" t="s">
        <v>282</v>
      </c>
      <c r="AU210" s="217" t="s">
        <v>142</v>
      </c>
      <c r="AY210" s="19" t="s">
        <v>133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142</v>
      </c>
      <c r="BK210" s="218">
        <f>ROUND(I210*H210,2)</f>
        <v>0</v>
      </c>
      <c r="BL210" s="19" t="s">
        <v>254</v>
      </c>
      <c r="BM210" s="217" t="s">
        <v>1100</v>
      </c>
    </row>
    <row r="211" spans="1:47" s="2" customFormat="1" ht="12">
      <c r="A211" s="40"/>
      <c r="B211" s="41"/>
      <c r="C211" s="42"/>
      <c r="D211" s="219" t="s">
        <v>144</v>
      </c>
      <c r="E211" s="42"/>
      <c r="F211" s="220" t="s">
        <v>1099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144</v>
      </c>
      <c r="AU211" s="19" t="s">
        <v>142</v>
      </c>
    </row>
    <row r="212" spans="1:65" s="2" customFormat="1" ht="16.5" customHeight="1">
      <c r="A212" s="40"/>
      <c r="B212" s="41"/>
      <c r="C212" s="206" t="s">
        <v>448</v>
      </c>
      <c r="D212" s="206" t="s">
        <v>136</v>
      </c>
      <c r="E212" s="207" t="s">
        <v>1101</v>
      </c>
      <c r="F212" s="208" t="s">
        <v>1102</v>
      </c>
      <c r="G212" s="209" t="s">
        <v>1078</v>
      </c>
      <c r="H212" s="210">
        <v>5</v>
      </c>
      <c r="I212" s="211"/>
      <c r="J212" s="212">
        <f>ROUND(I212*H212,2)</f>
        <v>0</v>
      </c>
      <c r="K212" s="208" t="s">
        <v>140</v>
      </c>
      <c r="L212" s="46"/>
      <c r="M212" s="213" t="s">
        <v>19</v>
      </c>
      <c r="N212" s="214" t="s">
        <v>44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0.01946</v>
      </c>
      <c r="T212" s="216">
        <f>S212*H212</f>
        <v>0.09730000000000001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254</v>
      </c>
      <c r="AT212" s="217" t="s">
        <v>136</v>
      </c>
      <c r="AU212" s="217" t="s">
        <v>142</v>
      </c>
      <c r="AY212" s="19" t="s">
        <v>133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142</v>
      </c>
      <c r="BK212" s="218">
        <f>ROUND(I212*H212,2)</f>
        <v>0</v>
      </c>
      <c r="BL212" s="19" t="s">
        <v>254</v>
      </c>
      <c r="BM212" s="217" t="s">
        <v>1103</v>
      </c>
    </row>
    <row r="213" spans="1:47" s="2" customFormat="1" ht="12">
      <c r="A213" s="40"/>
      <c r="B213" s="41"/>
      <c r="C213" s="42"/>
      <c r="D213" s="219" t="s">
        <v>144</v>
      </c>
      <c r="E213" s="42"/>
      <c r="F213" s="220" t="s">
        <v>1104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144</v>
      </c>
      <c r="AU213" s="19" t="s">
        <v>142</v>
      </c>
    </row>
    <row r="214" spans="1:47" s="2" customFormat="1" ht="12">
      <c r="A214" s="40"/>
      <c r="B214" s="41"/>
      <c r="C214" s="42"/>
      <c r="D214" s="224" t="s">
        <v>146</v>
      </c>
      <c r="E214" s="42"/>
      <c r="F214" s="225" t="s">
        <v>1105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146</v>
      </c>
      <c r="AU214" s="19" t="s">
        <v>142</v>
      </c>
    </row>
    <row r="215" spans="1:65" s="2" customFormat="1" ht="24.15" customHeight="1">
      <c r="A215" s="40"/>
      <c r="B215" s="41"/>
      <c r="C215" s="206" t="s">
        <v>454</v>
      </c>
      <c r="D215" s="206" t="s">
        <v>136</v>
      </c>
      <c r="E215" s="207" t="s">
        <v>1106</v>
      </c>
      <c r="F215" s="208" t="s">
        <v>1107</v>
      </c>
      <c r="G215" s="209" t="s">
        <v>1078</v>
      </c>
      <c r="H215" s="210">
        <v>1</v>
      </c>
      <c r="I215" s="211"/>
      <c r="J215" s="212">
        <f>ROUND(I215*H215,2)</f>
        <v>0</v>
      </c>
      <c r="K215" s="208" t="s">
        <v>140</v>
      </c>
      <c r="L215" s="46"/>
      <c r="M215" s="213" t="s">
        <v>19</v>
      </c>
      <c r="N215" s="214" t="s">
        <v>44</v>
      </c>
      <c r="O215" s="86"/>
      <c r="P215" s="215">
        <f>O215*H215</f>
        <v>0</v>
      </c>
      <c r="Q215" s="215">
        <v>0.02163</v>
      </c>
      <c r="R215" s="215">
        <f>Q215*H215</f>
        <v>0.02163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254</v>
      </c>
      <c r="AT215" s="217" t="s">
        <v>136</v>
      </c>
      <c r="AU215" s="217" t="s">
        <v>142</v>
      </c>
      <c r="AY215" s="19" t="s">
        <v>133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142</v>
      </c>
      <c r="BK215" s="218">
        <f>ROUND(I215*H215,2)</f>
        <v>0</v>
      </c>
      <c r="BL215" s="19" t="s">
        <v>254</v>
      </c>
      <c r="BM215" s="217" t="s">
        <v>1108</v>
      </c>
    </row>
    <row r="216" spans="1:47" s="2" customFormat="1" ht="12">
      <c r="A216" s="40"/>
      <c r="B216" s="41"/>
      <c r="C216" s="42"/>
      <c r="D216" s="219" t="s">
        <v>144</v>
      </c>
      <c r="E216" s="42"/>
      <c r="F216" s="220" t="s">
        <v>1109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144</v>
      </c>
      <c r="AU216" s="19" t="s">
        <v>142</v>
      </c>
    </row>
    <row r="217" spans="1:47" s="2" customFormat="1" ht="12">
      <c r="A217" s="40"/>
      <c r="B217" s="41"/>
      <c r="C217" s="42"/>
      <c r="D217" s="224" t="s">
        <v>146</v>
      </c>
      <c r="E217" s="42"/>
      <c r="F217" s="225" t="s">
        <v>1110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146</v>
      </c>
      <c r="AU217" s="19" t="s">
        <v>142</v>
      </c>
    </row>
    <row r="218" spans="1:65" s="2" customFormat="1" ht="24.15" customHeight="1">
      <c r="A218" s="40"/>
      <c r="B218" s="41"/>
      <c r="C218" s="206" t="s">
        <v>462</v>
      </c>
      <c r="D218" s="206" t="s">
        <v>136</v>
      </c>
      <c r="E218" s="207" t="s">
        <v>1111</v>
      </c>
      <c r="F218" s="208" t="s">
        <v>1112</v>
      </c>
      <c r="G218" s="209" t="s">
        <v>1078</v>
      </c>
      <c r="H218" s="210">
        <v>2</v>
      </c>
      <c r="I218" s="211"/>
      <c r="J218" s="212">
        <f>ROUND(I218*H218,2)</f>
        <v>0</v>
      </c>
      <c r="K218" s="208" t="s">
        <v>140</v>
      </c>
      <c r="L218" s="46"/>
      <c r="M218" s="213" t="s">
        <v>19</v>
      </c>
      <c r="N218" s="214" t="s">
        <v>44</v>
      </c>
      <c r="O218" s="86"/>
      <c r="P218" s="215">
        <f>O218*H218</f>
        <v>0</v>
      </c>
      <c r="Q218" s="215">
        <v>0.02613</v>
      </c>
      <c r="R218" s="215">
        <f>Q218*H218</f>
        <v>0.05226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254</v>
      </c>
      <c r="AT218" s="217" t="s">
        <v>136</v>
      </c>
      <c r="AU218" s="217" t="s">
        <v>142</v>
      </c>
      <c r="AY218" s="19" t="s">
        <v>133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142</v>
      </c>
      <c r="BK218" s="218">
        <f>ROUND(I218*H218,2)</f>
        <v>0</v>
      </c>
      <c r="BL218" s="19" t="s">
        <v>254</v>
      </c>
      <c r="BM218" s="217" t="s">
        <v>1113</v>
      </c>
    </row>
    <row r="219" spans="1:47" s="2" customFormat="1" ht="12">
      <c r="A219" s="40"/>
      <c r="B219" s="41"/>
      <c r="C219" s="42"/>
      <c r="D219" s="219" t="s">
        <v>144</v>
      </c>
      <c r="E219" s="42"/>
      <c r="F219" s="220" t="s">
        <v>1114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144</v>
      </c>
      <c r="AU219" s="19" t="s">
        <v>142</v>
      </c>
    </row>
    <row r="220" spans="1:47" s="2" customFormat="1" ht="12">
      <c r="A220" s="40"/>
      <c r="B220" s="41"/>
      <c r="C220" s="42"/>
      <c r="D220" s="224" t="s">
        <v>146</v>
      </c>
      <c r="E220" s="42"/>
      <c r="F220" s="225" t="s">
        <v>1115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146</v>
      </c>
      <c r="AU220" s="19" t="s">
        <v>142</v>
      </c>
    </row>
    <row r="221" spans="1:65" s="2" customFormat="1" ht="24.15" customHeight="1">
      <c r="A221" s="40"/>
      <c r="B221" s="41"/>
      <c r="C221" s="206" t="s">
        <v>469</v>
      </c>
      <c r="D221" s="206" t="s">
        <v>136</v>
      </c>
      <c r="E221" s="207" t="s">
        <v>1116</v>
      </c>
      <c r="F221" s="208" t="s">
        <v>1117</v>
      </c>
      <c r="G221" s="209" t="s">
        <v>1078</v>
      </c>
      <c r="H221" s="210">
        <v>1</v>
      </c>
      <c r="I221" s="211"/>
      <c r="J221" s="212">
        <f>ROUND(I221*H221,2)</f>
        <v>0</v>
      </c>
      <c r="K221" s="208" t="s">
        <v>140</v>
      </c>
      <c r="L221" s="46"/>
      <c r="M221" s="213" t="s">
        <v>19</v>
      </c>
      <c r="N221" s="214" t="s">
        <v>44</v>
      </c>
      <c r="O221" s="86"/>
      <c r="P221" s="215">
        <f>O221*H221</f>
        <v>0</v>
      </c>
      <c r="Q221" s="215">
        <v>0.01921</v>
      </c>
      <c r="R221" s="215">
        <f>Q221*H221</f>
        <v>0.01921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254</v>
      </c>
      <c r="AT221" s="217" t="s">
        <v>136</v>
      </c>
      <c r="AU221" s="217" t="s">
        <v>142</v>
      </c>
      <c r="AY221" s="19" t="s">
        <v>133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142</v>
      </c>
      <c r="BK221" s="218">
        <f>ROUND(I221*H221,2)</f>
        <v>0</v>
      </c>
      <c r="BL221" s="19" t="s">
        <v>254</v>
      </c>
      <c r="BM221" s="217" t="s">
        <v>1118</v>
      </c>
    </row>
    <row r="222" spans="1:47" s="2" customFormat="1" ht="12">
      <c r="A222" s="40"/>
      <c r="B222" s="41"/>
      <c r="C222" s="42"/>
      <c r="D222" s="219" t="s">
        <v>144</v>
      </c>
      <c r="E222" s="42"/>
      <c r="F222" s="220" t="s">
        <v>1119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144</v>
      </c>
      <c r="AU222" s="19" t="s">
        <v>142</v>
      </c>
    </row>
    <row r="223" spans="1:47" s="2" customFormat="1" ht="12">
      <c r="A223" s="40"/>
      <c r="B223" s="41"/>
      <c r="C223" s="42"/>
      <c r="D223" s="224" t="s">
        <v>146</v>
      </c>
      <c r="E223" s="42"/>
      <c r="F223" s="225" t="s">
        <v>1120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146</v>
      </c>
      <c r="AU223" s="19" t="s">
        <v>142</v>
      </c>
    </row>
    <row r="224" spans="1:65" s="2" customFormat="1" ht="16.5" customHeight="1">
      <c r="A224" s="40"/>
      <c r="B224" s="41"/>
      <c r="C224" s="206" t="s">
        <v>477</v>
      </c>
      <c r="D224" s="206" t="s">
        <v>136</v>
      </c>
      <c r="E224" s="207" t="s">
        <v>1121</v>
      </c>
      <c r="F224" s="208" t="s">
        <v>1122</v>
      </c>
      <c r="G224" s="209" t="s">
        <v>1078</v>
      </c>
      <c r="H224" s="210">
        <v>1</v>
      </c>
      <c r="I224" s="211"/>
      <c r="J224" s="212">
        <f>ROUND(I224*H224,2)</f>
        <v>0</v>
      </c>
      <c r="K224" s="208" t="s">
        <v>140</v>
      </c>
      <c r="L224" s="46"/>
      <c r="M224" s="213" t="s">
        <v>19</v>
      </c>
      <c r="N224" s="214" t="s">
        <v>44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0.0225</v>
      </c>
      <c r="T224" s="216">
        <f>S224*H224</f>
        <v>0.0225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254</v>
      </c>
      <c r="AT224" s="217" t="s">
        <v>136</v>
      </c>
      <c r="AU224" s="217" t="s">
        <v>142</v>
      </c>
      <c r="AY224" s="19" t="s">
        <v>133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142</v>
      </c>
      <c r="BK224" s="218">
        <f>ROUND(I224*H224,2)</f>
        <v>0</v>
      </c>
      <c r="BL224" s="19" t="s">
        <v>254</v>
      </c>
      <c r="BM224" s="217" t="s">
        <v>1123</v>
      </c>
    </row>
    <row r="225" spans="1:47" s="2" customFormat="1" ht="12">
      <c r="A225" s="40"/>
      <c r="B225" s="41"/>
      <c r="C225" s="42"/>
      <c r="D225" s="219" t="s">
        <v>144</v>
      </c>
      <c r="E225" s="42"/>
      <c r="F225" s="220" t="s">
        <v>1122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144</v>
      </c>
      <c r="AU225" s="19" t="s">
        <v>142</v>
      </c>
    </row>
    <row r="226" spans="1:47" s="2" customFormat="1" ht="12">
      <c r="A226" s="40"/>
      <c r="B226" s="41"/>
      <c r="C226" s="42"/>
      <c r="D226" s="224" t="s">
        <v>146</v>
      </c>
      <c r="E226" s="42"/>
      <c r="F226" s="225" t="s">
        <v>1124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146</v>
      </c>
      <c r="AU226" s="19" t="s">
        <v>142</v>
      </c>
    </row>
    <row r="227" spans="1:65" s="2" customFormat="1" ht="24.15" customHeight="1">
      <c r="A227" s="40"/>
      <c r="B227" s="41"/>
      <c r="C227" s="206" t="s">
        <v>483</v>
      </c>
      <c r="D227" s="206" t="s">
        <v>136</v>
      </c>
      <c r="E227" s="207" t="s">
        <v>1125</v>
      </c>
      <c r="F227" s="208" t="s">
        <v>1126</v>
      </c>
      <c r="G227" s="209" t="s">
        <v>1078</v>
      </c>
      <c r="H227" s="210">
        <v>2</v>
      </c>
      <c r="I227" s="211"/>
      <c r="J227" s="212">
        <f>ROUND(I227*H227,2)</f>
        <v>0</v>
      </c>
      <c r="K227" s="208" t="s">
        <v>140</v>
      </c>
      <c r="L227" s="46"/>
      <c r="M227" s="213" t="s">
        <v>19</v>
      </c>
      <c r="N227" s="214" t="s">
        <v>44</v>
      </c>
      <c r="O227" s="86"/>
      <c r="P227" s="215">
        <f>O227*H227</f>
        <v>0</v>
      </c>
      <c r="Q227" s="215">
        <v>0.00052</v>
      </c>
      <c r="R227" s="215">
        <f>Q227*H227</f>
        <v>0.00104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141</v>
      </c>
      <c r="AT227" s="217" t="s">
        <v>136</v>
      </c>
      <c r="AU227" s="217" t="s">
        <v>142</v>
      </c>
      <c r="AY227" s="19" t="s">
        <v>133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142</v>
      </c>
      <c r="BK227" s="218">
        <f>ROUND(I227*H227,2)</f>
        <v>0</v>
      </c>
      <c r="BL227" s="19" t="s">
        <v>141</v>
      </c>
      <c r="BM227" s="217" t="s">
        <v>1127</v>
      </c>
    </row>
    <row r="228" spans="1:47" s="2" customFormat="1" ht="12">
      <c r="A228" s="40"/>
      <c r="B228" s="41"/>
      <c r="C228" s="42"/>
      <c r="D228" s="219" t="s">
        <v>144</v>
      </c>
      <c r="E228" s="42"/>
      <c r="F228" s="220" t="s">
        <v>1128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144</v>
      </c>
      <c r="AU228" s="19" t="s">
        <v>142</v>
      </c>
    </row>
    <row r="229" spans="1:47" s="2" customFormat="1" ht="12">
      <c r="A229" s="40"/>
      <c r="B229" s="41"/>
      <c r="C229" s="42"/>
      <c r="D229" s="224" t="s">
        <v>146</v>
      </c>
      <c r="E229" s="42"/>
      <c r="F229" s="225" t="s">
        <v>1129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146</v>
      </c>
      <c r="AU229" s="19" t="s">
        <v>142</v>
      </c>
    </row>
    <row r="230" spans="1:65" s="2" customFormat="1" ht="24.15" customHeight="1">
      <c r="A230" s="40"/>
      <c r="B230" s="41"/>
      <c r="C230" s="206" t="s">
        <v>490</v>
      </c>
      <c r="D230" s="206" t="s">
        <v>136</v>
      </c>
      <c r="E230" s="207" t="s">
        <v>1130</v>
      </c>
      <c r="F230" s="208" t="s">
        <v>1131</v>
      </c>
      <c r="G230" s="209" t="s">
        <v>1078</v>
      </c>
      <c r="H230" s="210">
        <v>1</v>
      </c>
      <c r="I230" s="211"/>
      <c r="J230" s="212">
        <f>ROUND(I230*H230,2)</f>
        <v>0</v>
      </c>
      <c r="K230" s="208" t="s">
        <v>140</v>
      </c>
      <c r="L230" s="46"/>
      <c r="M230" s="213" t="s">
        <v>19</v>
      </c>
      <c r="N230" s="214" t="s">
        <v>44</v>
      </c>
      <c r="O230" s="86"/>
      <c r="P230" s="215">
        <f>O230*H230</f>
        <v>0</v>
      </c>
      <c r="Q230" s="215">
        <v>0.003</v>
      </c>
      <c r="R230" s="215">
        <f>Q230*H230</f>
        <v>0.003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254</v>
      </c>
      <c r="AT230" s="217" t="s">
        <v>136</v>
      </c>
      <c r="AU230" s="217" t="s">
        <v>142</v>
      </c>
      <c r="AY230" s="19" t="s">
        <v>133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142</v>
      </c>
      <c r="BK230" s="218">
        <f>ROUND(I230*H230,2)</f>
        <v>0</v>
      </c>
      <c r="BL230" s="19" t="s">
        <v>254</v>
      </c>
      <c r="BM230" s="217" t="s">
        <v>1132</v>
      </c>
    </row>
    <row r="231" spans="1:47" s="2" customFormat="1" ht="12">
      <c r="A231" s="40"/>
      <c r="B231" s="41"/>
      <c r="C231" s="42"/>
      <c r="D231" s="219" t="s">
        <v>144</v>
      </c>
      <c r="E231" s="42"/>
      <c r="F231" s="220" t="s">
        <v>1133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144</v>
      </c>
      <c r="AU231" s="19" t="s">
        <v>142</v>
      </c>
    </row>
    <row r="232" spans="1:47" s="2" customFormat="1" ht="12">
      <c r="A232" s="40"/>
      <c r="B232" s="41"/>
      <c r="C232" s="42"/>
      <c r="D232" s="224" t="s">
        <v>146</v>
      </c>
      <c r="E232" s="42"/>
      <c r="F232" s="225" t="s">
        <v>1134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146</v>
      </c>
      <c r="AU232" s="19" t="s">
        <v>142</v>
      </c>
    </row>
    <row r="233" spans="1:65" s="2" customFormat="1" ht="24.15" customHeight="1">
      <c r="A233" s="40"/>
      <c r="B233" s="41"/>
      <c r="C233" s="206" t="s">
        <v>496</v>
      </c>
      <c r="D233" s="206" t="s">
        <v>136</v>
      </c>
      <c r="E233" s="207" t="s">
        <v>1135</v>
      </c>
      <c r="F233" s="208" t="s">
        <v>1136</v>
      </c>
      <c r="G233" s="209" t="s">
        <v>1078</v>
      </c>
      <c r="H233" s="210">
        <v>1</v>
      </c>
      <c r="I233" s="211"/>
      <c r="J233" s="212">
        <f>ROUND(I233*H233,2)</f>
        <v>0</v>
      </c>
      <c r="K233" s="208" t="s">
        <v>513</v>
      </c>
      <c r="L233" s="46"/>
      <c r="M233" s="213" t="s">
        <v>19</v>
      </c>
      <c r="N233" s="214" t="s">
        <v>44</v>
      </c>
      <c r="O233" s="86"/>
      <c r="P233" s="215">
        <f>O233*H233</f>
        <v>0</v>
      </c>
      <c r="Q233" s="215">
        <v>0.0011</v>
      </c>
      <c r="R233" s="215">
        <f>Q233*H233</f>
        <v>0.0011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254</v>
      </c>
      <c r="AT233" s="217" t="s">
        <v>136</v>
      </c>
      <c r="AU233" s="217" t="s">
        <v>142</v>
      </c>
      <c r="AY233" s="19" t="s">
        <v>133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142</v>
      </c>
      <c r="BK233" s="218">
        <f>ROUND(I233*H233,2)</f>
        <v>0</v>
      </c>
      <c r="BL233" s="19" t="s">
        <v>254</v>
      </c>
      <c r="BM233" s="217" t="s">
        <v>1137</v>
      </c>
    </row>
    <row r="234" spans="1:47" s="2" customFormat="1" ht="12">
      <c r="A234" s="40"/>
      <c r="B234" s="41"/>
      <c r="C234" s="42"/>
      <c r="D234" s="219" t="s">
        <v>144</v>
      </c>
      <c r="E234" s="42"/>
      <c r="F234" s="220" t="s">
        <v>1136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144</v>
      </c>
      <c r="AU234" s="19" t="s">
        <v>142</v>
      </c>
    </row>
    <row r="235" spans="1:65" s="2" customFormat="1" ht="37.8" customHeight="1">
      <c r="A235" s="40"/>
      <c r="B235" s="41"/>
      <c r="C235" s="206" t="s">
        <v>504</v>
      </c>
      <c r="D235" s="206" t="s">
        <v>136</v>
      </c>
      <c r="E235" s="207" t="s">
        <v>1138</v>
      </c>
      <c r="F235" s="208" t="s">
        <v>1139</v>
      </c>
      <c r="G235" s="209" t="s">
        <v>1078</v>
      </c>
      <c r="H235" s="210">
        <v>1</v>
      </c>
      <c r="I235" s="211"/>
      <c r="J235" s="212">
        <f>ROUND(I235*H235,2)</f>
        <v>0</v>
      </c>
      <c r="K235" s="208" t="s">
        <v>513</v>
      </c>
      <c r="L235" s="46"/>
      <c r="M235" s="213" t="s">
        <v>19</v>
      </c>
      <c r="N235" s="214" t="s">
        <v>44</v>
      </c>
      <c r="O235" s="86"/>
      <c r="P235" s="215">
        <f>O235*H235</f>
        <v>0</v>
      </c>
      <c r="Q235" s="215">
        <v>0.0011</v>
      </c>
      <c r="R235" s="215">
        <f>Q235*H235</f>
        <v>0.0011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254</v>
      </c>
      <c r="AT235" s="217" t="s">
        <v>136</v>
      </c>
      <c r="AU235" s="217" t="s">
        <v>142</v>
      </c>
      <c r="AY235" s="19" t="s">
        <v>133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142</v>
      </c>
      <c r="BK235" s="218">
        <f>ROUND(I235*H235,2)</f>
        <v>0</v>
      </c>
      <c r="BL235" s="19" t="s">
        <v>254</v>
      </c>
      <c r="BM235" s="217" t="s">
        <v>1140</v>
      </c>
    </row>
    <row r="236" spans="1:47" s="2" customFormat="1" ht="12">
      <c r="A236" s="40"/>
      <c r="B236" s="41"/>
      <c r="C236" s="42"/>
      <c r="D236" s="219" t="s">
        <v>144</v>
      </c>
      <c r="E236" s="42"/>
      <c r="F236" s="220" t="s">
        <v>1139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144</v>
      </c>
      <c r="AU236" s="19" t="s">
        <v>142</v>
      </c>
    </row>
    <row r="237" spans="1:65" s="2" customFormat="1" ht="24.15" customHeight="1">
      <c r="A237" s="40"/>
      <c r="B237" s="41"/>
      <c r="C237" s="206" t="s">
        <v>510</v>
      </c>
      <c r="D237" s="206" t="s">
        <v>136</v>
      </c>
      <c r="E237" s="207" t="s">
        <v>1141</v>
      </c>
      <c r="F237" s="208" t="s">
        <v>1142</v>
      </c>
      <c r="G237" s="209" t="s">
        <v>1078</v>
      </c>
      <c r="H237" s="210">
        <v>1</v>
      </c>
      <c r="I237" s="211"/>
      <c r="J237" s="212">
        <f>ROUND(I237*H237,2)</f>
        <v>0</v>
      </c>
      <c r="K237" s="208" t="s">
        <v>513</v>
      </c>
      <c r="L237" s="46"/>
      <c r="M237" s="213" t="s">
        <v>19</v>
      </c>
      <c r="N237" s="214" t="s">
        <v>44</v>
      </c>
      <c r="O237" s="86"/>
      <c r="P237" s="215">
        <f>O237*H237</f>
        <v>0</v>
      </c>
      <c r="Q237" s="215">
        <v>0.0011</v>
      </c>
      <c r="R237" s="215">
        <f>Q237*H237</f>
        <v>0.0011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254</v>
      </c>
      <c r="AT237" s="217" t="s">
        <v>136</v>
      </c>
      <c r="AU237" s="217" t="s">
        <v>142</v>
      </c>
      <c r="AY237" s="19" t="s">
        <v>133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142</v>
      </c>
      <c r="BK237" s="218">
        <f>ROUND(I237*H237,2)</f>
        <v>0</v>
      </c>
      <c r="BL237" s="19" t="s">
        <v>254</v>
      </c>
      <c r="BM237" s="217" t="s">
        <v>1143</v>
      </c>
    </row>
    <row r="238" spans="1:47" s="2" customFormat="1" ht="12">
      <c r="A238" s="40"/>
      <c r="B238" s="41"/>
      <c r="C238" s="42"/>
      <c r="D238" s="219" t="s">
        <v>144</v>
      </c>
      <c r="E238" s="42"/>
      <c r="F238" s="220" t="s">
        <v>1142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144</v>
      </c>
      <c r="AU238" s="19" t="s">
        <v>142</v>
      </c>
    </row>
    <row r="239" spans="1:65" s="2" customFormat="1" ht="33" customHeight="1">
      <c r="A239" s="40"/>
      <c r="B239" s="41"/>
      <c r="C239" s="206" t="s">
        <v>516</v>
      </c>
      <c r="D239" s="206" t="s">
        <v>136</v>
      </c>
      <c r="E239" s="207" t="s">
        <v>1144</v>
      </c>
      <c r="F239" s="208" t="s">
        <v>1145</v>
      </c>
      <c r="G239" s="209" t="s">
        <v>1078</v>
      </c>
      <c r="H239" s="210">
        <v>1</v>
      </c>
      <c r="I239" s="211"/>
      <c r="J239" s="212">
        <f>ROUND(I239*H239,2)</f>
        <v>0</v>
      </c>
      <c r="K239" s="208" t="s">
        <v>513</v>
      </c>
      <c r="L239" s="46"/>
      <c r="M239" s="213" t="s">
        <v>19</v>
      </c>
      <c r="N239" s="214" t="s">
        <v>44</v>
      </c>
      <c r="O239" s="86"/>
      <c r="P239" s="215">
        <f>O239*H239</f>
        <v>0</v>
      </c>
      <c r="Q239" s="215">
        <v>0.0011</v>
      </c>
      <c r="R239" s="215">
        <f>Q239*H239</f>
        <v>0.0011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254</v>
      </c>
      <c r="AT239" s="217" t="s">
        <v>136</v>
      </c>
      <c r="AU239" s="217" t="s">
        <v>142</v>
      </c>
      <c r="AY239" s="19" t="s">
        <v>133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142</v>
      </c>
      <c r="BK239" s="218">
        <f>ROUND(I239*H239,2)</f>
        <v>0</v>
      </c>
      <c r="BL239" s="19" t="s">
        <v>254</v>
      </c>
      <c r="BM239" s="217" t="s">
        <v>1146</v>
      </c>
    </row>
    <row r="240" spans="1:47" s="2" customFormat="1" ht="12">
      <c r="A240" s="40"/>
      <c r="B240" s="41"/>
      <c r="C240" s="42"/>
      <c r="D240" s="219" t="s">
        <v>144</v>
      </c>
      <c r="E240" s="42"/>
      <c r="F240" s="220" t="s">
        <v>1145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144</v>
      </c>
      <c r="AU240" s="19" t="s">
        <v>142</v>
      </c>
    </row>
    <row r="241" spans="1:65" s="2" customFormat="1" ht="24.15" customHeight="1">
      <c r="A241" s="40"/>
      <c r="B241" s="41"/>
      <c r="C241" s="206" t="s">
        <v>522</v>
      </c>
      <c r="D241" s="206" t="s">
        <v>136</v>
      </c>
      <c r="E241" s="207" t="s">
        <v>1147</v>
      </c>
      <c r="F241" s="208" t="s">
        <v>1148</v>
      </c>
      <c r="G241" s="209" t="s">
        <v>1078</v>
      </c>
      <c r="H241" s="210">
        <v>1</v>
      </c>
      <c r="I241" s="211"/>
      <c r="J241" s="212">
        <f>ROUND(I241*H241,2)</f>
        <v>0</v>
      </c>
      <c r="K241" s="208" t="s">
        <v>513</v>
      </c>
      <c r="L241" s="46"/>
      <c r="M241" s="213" t="s">
        <v>19</v>
      </c>
      <c r="N241" s="214" t="s">
        <v>44</v>
      </c>
      <c r="O241" s="86"/>
      <c r="P241" s="215">
        <f>O241*H241</f>
        <v>0</v>
      </c>
      <c r="Q241" s="215">
        <v>0.00085</v>
      </c>
      <c r="R241" s="215">
        <f>Q241*H241</f>
        <v>0.00085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254</v>
      </c>
      <c r="AT241" s="217" t="s">
        <v>136</v>
      </c>
      <c r="AU241" s="217" t="s">
        <v>142</v>
      </c>
      <c r="AY241" s="19" t="s">
        <v>133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142</v>
      </c>
      <c r="BK241" s="218">
        <f>ROUND(I241*H241,2)</f>
        <v>0</v>
      </c>
      <c r="BL241" s="19" t="s">
        <v>254</v>
      </c>
      <c r="BM241" s="217" t="s">
        <v>1149</v>
      </c>
    </row>
    <row r="242" spans="1:47" s="2" customFormat="1" ht="12">
      <c r="A242" s="40"/>
      <c r="B242" s="41"/>
      <c r="C242" s="42"/>
      <c r="D242" s="219" t="s">
        <v>144</v>
      </c>
      <c r="E242" s="42"/>
      <c r="F242" s="220" t="s">
        <v>1150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144</v>
      </c>
      <c r="AU242" s="19" t="s">
        <v>142</v>
      </c>
    </row>
    <row r="243" spans="1:65" s="2" customFormat="1" ht="37.8" customHeight="1">
      <c r="A243" s="40"/>
      <c r="B243" s="41"/>
      <c r="C243" s="206" t="s">
        <v>530</v>
      </c>
      <c r="D243" s="206" t="s">
        <v>136</v>
      </c>
      <c r="E243" s="207" t="s">
        <v>1151</v>
      </c>
      <c r="F243" s="208" t="s">
        <v>1152</v>
      </c>
      <c r="G243" s="209" t="s">
        <v>1078</v>
      </c>
      <c r="H243" s="210">
        <v>1</v>
      </c>
      <c r="I243" s="211"/>
      <c r="J243" s="212">
        <f>ROUND(I243*H243,2)</f>
        <v>0</v>
      </c>
      <c r="K243" s="208" t="s">
        <v>513</v>
      </c>
      <c r="L243" s="46"/>
      <c r="M243" s="213" t="s">
        <v>19</v>
      </c>
      <c r="N243" s="214" t="s">
        <v>44</v>
      </c>
      <c r="O243" s="86"/>
      <c r="P243" s="215">
        <f>O243*H243</f>
        <v>0</v>
      </c>
      <c r="Q243" s="215">
        <v>0.00085</v>
      </c>
      <c r="R243" s="215">
        <f>Q243*H243</f>
        <v>0.00085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254</v>
      </c>
      <c r="AT243" s="217" t="s">
        <v>136</v>
      </c>
      <c r="AU243" s="217" t="s">
        <v>142</v>
      </c>
      <c r="AY243" s="19" t="s">
        <v>133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142</v>
      </c>
      <c r="BK243" s="218">
        <f>ROUND(I243*H243,2)</f>
        <v>0</v>
      </c>
      <c r="BL243" s="19" t="s">
        <v>254</v>
      </c>
      <c r="BM243" s="217" t="s">
        <v>1153</v>
      </c>
    </row>
    <row r="244" spans="1:47" s="2" customFormat="1" ht="12">
      <c r="A244" s="40"/>
      <c r="B244" s="41"/>
      <c r="C244" s="42"/>
      <c r="D244" s="219" t="s">
        <v>144</v>
      </c>
      <c r="E244" s="42"/>
      <c r="F244" s="220" t="s">
        <v>1154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144</v>
      </c>
      <c r="AU244" s="19" t="s">
        <v>142</v>
      </c>
    </row>
    <row r="245" spans="1:65" s="2" customFormat="1" ht="16.5" customHeight="1">
      <c r="A245" s="40"/>
      <c r="B245" s="41"/>
      <c r="C245" s="206" t="s">
        <v>536</v>
      </c>
      <c r="D245" s="206" t="s">
        <v>136</v>
      </c>
      <c r="E245" s="207" t="s">
        <v>1155</v>
      </c>
      <c r="F245" s="208" t="s">
        <v>1156</v>
      </c>
      <c r="G245" s="209" t="s">
        <v>1078</v>
      </c>
      <c r="H245" s="210">
        <v>1</v>
      </c>
      <c r="I245" s="211"/>
      <c r="J245" s="212">
        <f>ROUND(I245*H245,2)</f>
        <v>0</v>
      </c>
      <c r="K245" s="208" t="s">
        <v>140</v>
      </c>
      <c r="L245" s="46"/>
      <c r="M245" s="213" t="s">
        <v>19</v>
      </c>
      <c r="N245" s="214" t="s">
        <v>44</v>
      </c>
      <c r="O245" s="86"/>
      <c r="P245" s="215">
        <f>O245*H245</f>
        <v>0</v>
      </c>
      <c r="Q245" s="215">
        <v>0.00043</v>
      </c>
      <c r="R245" s="215">
        <f>Q245*H245</f>
        <v>0.00043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254</v>
      </c>
      <c r="AT245" s="217" t="s">
        <v>136</v>
      </c>
      <c r="AU245" s="217" t="s">
        <v>142</v>
      </c>
      <c r="AY245" s="19" t="s">
        <v>133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142</v>
      </c>
      <c r="BK245" s="218">
        <f>ROUND(I245*H245,2)</f>
        <v>0</v>
      </c>
      <c r="BL245" s="19" t="s">
        <v>254</v>
      </c>
      <c r="BM245" s="217" t="s">
        <v>1157</v>
      </c>
    </row>
    <row r="246" spans="1:47" s="2" customFormat="1" ht="12">
      <c r="A246" s="40"/>
      <c r="B246" s="41"/>
      <c r="C246" s="42"/>
      <c r="D246" s="219" t="s">
        <v>144</v>
      </c>
      <c r="E246" s="42"/>
      <c r="F246" s="220" t="s">
        <v>1158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144</v>
      </c>
      <c r="AU246" s="19" t="s">
        <v>142</v>
      </c>
    </row>
    <row r="247" spans="1:47" s="2" customFormat="1" ht="12">
      <c r="A247" s="40"/>
      <c r="B247" s="41"/>
      <c r="C247" s="42"/>
      <c r="D247" s="224" t="s">
        <v>146</v>
      </c>
      <c r="E247" s="42"/>
      <c r="F247" s="225" t="s">
        <v>1159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146</v>
      </c>
      <c r="AU247" s="19" t="s">
        <v>142</v>
      </c>
    </row>
    <row r="248" spans="1:65" s="2" customFormat="1" ht="16.5" customHeight="1">
      <c r="A248" s="40"/>
      <c r="B248" s="41"/>
      <c r="C248" s="258" t="s">
        <v>540</v>
      </c>
      <c r="D248" s="258" t="s">
        <v>282</v>
      </c>
      <c r="E248" s="259" t="s">
        <v>1160</v>
      </c>
      <c r="F248" s="260" t="s">
        <v>1161</v>
      </c>
      <c r="G248" s="261" t="s">
        <v>139</v>
      </c>
      <c r="H248" s="262">
        <v>1</v>
      </c>
      <c r="I248" s="263"/>
      <c r="J248" s="264">
        <f>ROUND(I248*H248,2)</f>
        <v>0</v>
      </c>
      <c r="K248" s="260" t="s">
        <v>140</v>
      </c>
      <c r="L248" s="265"/>
      <c r="M248" s="266" t="s">
        <v>19</v>
      </c>
      <c r="N248" s="267" t="s">
        <v>44</v>
      </c>
      <c r="O248" s="86"/>
      <c r="P248" s="215">
        <f>O248*H248</f>
        <v>0</v>
      </c>
      <c r="Q248" s="215">
        <v>0.0055</v>
      </c>
      <c r="R248" s="215">
        <f>Q248*H248</f>
        <v>0.0055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368</v>
      </c>
      <c r="AT248" s="217" t="s">
        <v>282</v>
      </c>
      <c r="AU248" s="217" t="s">
        <v>142</v>
      </c>
      <c r="AY248" s="19" t="s">
        <v>133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142</v>
      </c>
      <c r="BK248" s="218">
        <f>ROUND(I248*H248,2)</f>
        <v>0</v>
      </c>
      <c r="BL248" s="19" t="s">
        <v>254</v>
      </c>
      <c r="BM248" s="217" t="s">
        <v>1162</v>
      </c>
    </row>
    <row r="249" spans="1:47" s="2" customFormat="1" ht="12">
      <c r="A249" s="40"/>
      <c r="B249" s="41"/>
      <c r="C249" s="42"/>
      <c r="D249" s="219" t="s">
        <v>144</v>
      </c>
      <c r="E249" s="42"/>
      <c r="F249" s="220" t="s">
        <v>1161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144</v>
      </c>
      <c r="AU249" s="19" t="s">
        <v>142</v>
      </c>
    </row>
    <row r="250" spans="1:65" s="2" customFormat="1" ht="16.5" customHeight="1">
      <c r="A250" s="40"/>
      <c r="B250" s="41"/>
      <c r="C250" s="206" t="s">
        <v>546</v>
      </c>
      <c r="D250" s="206" t="s">
        <v>136</v>
      </c>
      <c r="E250" s="207" t="s">
        <v>1163</v>
      </c>
      <c r="F250" s="208" t="s">
        <v>1164</v>
      </c>
      <c r="G250" s="209" t="s">
        <v>1078</v>
      </c>
      <c r="H250" s="210">
        <v>1</v>
      </c>
      <c r="I250" s="211"/>
      <c r="J250" s="212">
        <f>ROUND(I250*H250,2)</f>
        <v>0</v>
      </c>
      <c r="K250" s="208" t="s">
        <v>140</v>
      </c>
      <c r="L250" s="46"/>
      <c r="M250" s="213" t="s">
        <v>19</v>
      </c>
      <c r="N250" s="214" t="s">
        <v>44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0.0347</v>
      </c>
      <c r="T250" s="216">
        <f>S250*H250</f>
        <v>0.0347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254</v>
      </c>
      <c r="AT250" s="217" t="s">
        <v>136</v>
      </c>
      <c r="AU250" s="217" t="s">
        <v>142</v>
      </c>
      <c r="AY250" s="19" t="s">
        <v>133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142</v>
      </c>
      <c r="BK250" s="218">
        <f>ROUND(I250*H250,2)</f>
        <v>0</v>
      </c>
      <c r="BL250" s="19" t="s">
        <v>254</v>
      </c>
      <c r="BM250" s="217" t="s">
        <v>1165</v>
      </c>
    </row>
    <row r="251" spans="1:47" s="2" customFormat="1" ht="12">
      <c r="A251" s="40"/>
      <c r="B251" s="41"/>
      <c r="C251" s="42"/>
      <c r="D251" s="219" t="s">
        <v>144</v>
      </c>
      <c r="E251" s="42"/>
      <c r="F251" s="220" t="s">
        <v>1166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144</v>
      </c>
      <c r="AU251" s="19" t="s">
        <v>142</v>
      </c>
    </row>
    <row r="252" spans="1:47" s="2" customFormat="1" ht="12">
      <c r="A252" s="40"/>
      <c r="B252" s="41"/>
      <c r="C252" s="42"/>
      <c r="D252" s="224" t="s">
        <v>146</v>
      </c>
      <c r="E252" s="42"/>
      <c r="F252" s="225" t="s">
        <v>1167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146</v>
      </c>
      <c r="AU252" s="19" t="s">
        <v>142</v>
      </c>
    </row>
    <row r="253" spans="1:65" s="2" customFormat="1" ht="24.15" customHeight="1">
      <c r="A253" s="40"/>
      <c r="B253" s="41"/>
      <c r="C253" s="206" t="s">
        <v>550</v>
      </c>
      <c r="D253" s="206" t="s">
        <v>136</v>
      </c>
      <c r="E253" s="207" t="s">
        <v>1168</v>
      </c>
      <c r="F253" s="208" t="s">
        <v>1169</v>
      </c>
      <c r="G253" s="209" t="s">
        <v>1078</v>
      </c>
      <c r="H253" s="210">
        <v>1</v>
      </c>
      <c r="I253" s="211"/>
      <c r="J253" s="212">
        <f>ROUND(I253*H253,2)</f>
        <v>0</v>
      </c>
      <c r="K253" s="208" t="s">
        <v>140</v>
      </c>
      <c r="L253" s="46"/>
      <c r="M253" s="213" t="s">
        <v>19</v>
      </c>
      <c r="N253" s="214" t="s">
        <v>44</v>
      </c>
      <c r="O253" s="86"/>
      <c r="P253" s="215">
        <f>O253*H253</f>
        <v>0</v>
      </c>
      <c r="Q253" s="215">
        <v>0.01475</v>
      </c>
      <c r="R253" s="215">
        <f>Q253*H253</f>
        <v>0.01475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254</v>
      </c>
      <c r="AT253" s="217" t="s">
        <v>136</v>
      </c>
      <c r="AU253" s="217" t="s">
        <v>142</v>
      </c>
      <c r="AY253" s="19" t="s">
        <v>133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142</v>
      </c>
      <c r="BK253" s="218">
        <f>ROUND(I253*H253,2)</f>
        <v>0</v>
      </c>
      <c r="BL253" s="19" t="s">
        <v>254</v>
      </c>
      <c r="BM253" s="217" t="s">
        <v>1170</v>
      </c>
    </row>
    <row r="254" spans="1:47" s="2" customFormat="1" ht="12">
      <c r="A254" s="40"/>
      <c r="B254" s="41"/>
      <c r="C254" s="42"/>
      <c r="D254" s="219" t="s">
        <v>144</v>
      </c>
      <c r="E254" s="42"/>
      <c r="F254" s="220" t="s">
        <v>1171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144</v>
      </c>
      <c r="AU254" s="19" t="s">
        <v>142</v>
      </c>
    </row>
    <row r="255" spans="1:47" s="2" customFormat="1" ht="12">
      <c r="A255" s="40"/>
      <c r="B255" s="41"/>
      <c r="C255" s="42"/>
      <c r="D255" s="224" t="s">
        <v>146</v>
      </c>
      <c r="E255" s="42"/>
      <c r="F255" s="225" t="s">
        <v>1172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146</v>
      </c>
      <c r="AU255" s="19" t="s">
        <v>142</v>
      </c>
    </row>
    <row r="256" spans="1:65" s="2" customFormat="1" ht="16.5" customHeight="1">
      <c r="A256" s="40"/>
      <c r="B256" s="41"/>
      <c r="C256" s="206" t="s">
        <v>556</v>
      </c>
      <c r="D256" s="206" t="s">
        <v>136</v>
      </c>
      <c r="E256" s="207" t="s">
        <v>1173</v>
      </c>
      <c r="F256" s="208" t="s">
        <v>1174</v>
      </c>
      <c r="G256" s="209" t="s">
        <v>1078</v>
      </c>
      <c r="H256" s="210">
        <v>1</v>
      </c>
      <c r="I256" s="211"/>
      <c r="J256" s="212">
        <f>ROUND(I256*H256,2)</f>
        <v>0</v>
      </c>
      <c r="K256" s="208" t="s">
        <v>140</v>
      </c>
      <c r="L256" s="46"/>
      <c r="M256" s="213" t="s">
        <v>19</v>
      </c>
      <c r="N256" s="214" t="s">
        <v>44</v>
      </c>
      <c r="O256" s="86"/>
      <c r="P256" s="215">
        <f>O256*H256</f>
        <v>0</v>
      </c>
      <c r="Q256" s="215">
        <v>0.00064</v>
      </c>
      <c r="R256" s="215">
        <f>Q256*H256</f>
        <v>0.00064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254</v>
      </c>
      <c r="AT256" s="217" t="s">
        <v>136</v>
      </c>
      <c r="AU256" s="217" t="s">
        <v>142</v>
      </c>
      <c r="AY256" s="19" t="s">
        <v>133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142</v>
      </c>
      <c r="BK256" s="218">
        <f>ROUND(I256*H256,2)</f>
        <v>0</v>
      </c>
      <c r="BL256" s="19" t="s">
        <v>254</v>
      </c>
      <c r="BM256" s="217" t="s">
        <v>1175</v>
      </c>
    </row>
    <row r="257" spans="1:47" s="2" customFormat="1" ht="12">
      <c r="A257" s="40"/>
      <c r="B257" s="41"/>
      <c r="C257" s="42"/>
      <c r="D257" s="219" t="s">
        <v>144</v>
      </c>
      <c r="E257" s="42"/>
      <c r="F257" s="220" t="s">
        <v>1176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144</v>
      </c>
      <c r="AU257" s="19" t="s">
        <v>142</v>
      </c>
    </row>
    <row r="258" spans="1:47" s="2" customFormat="1" ht="12">
      <c r="A258" s="40"/>
      <c r="B258" s="41"/>
      <c r="C258" s="42"/>
      <c r="D258" s="224" t="s">
        <v>146</v>
      </c>
      <c r="E258" s="42"/>
      <c r="F258" s="225" t="s">
        <v>1177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146</v>
      </c>
      <c r="AU258" s="19" t="s">
        <v>142</v>
      </c>
    </row>
    <row r="259" spans="1:65" s="2" customFormat="1" ht="16.5" customHeight="1">
      <c r="A259" s="40"/>
      <c r="B259" s="41"/>
      <c r="C259" s="258" t="s">
        <v>560</v>
      </c>
      <c r="D259" s="258" t="s">
        <v>282</v>
      </c>
      <c r="E259" s="259" t="s">
        <v>1178</v>
      </c>
      <c r="F259" s="260" t="s">
        <v>1179</v>
      </c>
      <c r="G259" s="261" t="s">
        <v>139</v>
      </c>
      <c r="H259" s="262">
        <v>1</v>
      </c>
      <c r="I259" s="263"/>
      <c r="J259" s="264">
        <f>ROUND(I259*H259,2)</f>
        <v>0</v>
      </c>
      <c r="K259" s="260" t="s">
        <v>140</v>
      </c>
      <c r="L259" s="265"/>
      <c r="M259" s="266" t="s">
        <v>19</v>
      </c>
      <c r="N259" s="267" t="s">
        <v>44</v>
      </c>
      <c r="O259" s="86"/>
      <c r="P259" s="215">
        <f>O259*H259</f>
        <v>0</v>
      </c>
      <c r="Q259" s="215">
        <v>0.014</v>
      </c>
      <c r="R259" s="215">
        <f>Q259*H259</f>
        <v>0.014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368</v>
      </c>
      <c r="AT259" s="217" t="s">
        <v>282</v>
      </c>
      <c r="AU259" s="217" t="s">
        <v>142</v>
      </c>
      <c r="AY259" s="19" t="s">
        <v>133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142</v>
      </c>
      <c r="BK259" s="218">
        <f>ROUND(I259*H259,2)</f>
        <v>0</v>
      </c>
      <c r="BL259" s="19" t="s">
        <v>254</v>
      </c>
      <c r="BM259" s="217" t="s">
        <v>1180</v>
      </c>
    </row>
    <row r="260" spans="1:47" s="2" customFormat="1" ht="12">
      <c r="A260" s="40"/>
      <c r="B260" s="41"/>
      <c r="C260" s="42"/>
      <c r="D260" s="219" t="s">
        <v>144</v>
      </c>
      <c r="E260" s="42"/>
      <c r="F260" s="220" t="s">
        <v>1179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144</v>
      </c>
      <c r="AU260" s="19" t="s">
        <v>142</v>
      </c>
    </row>
    <row r="261" spans="1:65" s="2" customFormat="1" ht="21.75" customHeight="1">
      <c r="A261" s="40"/>
      <c r="B261" s="41"/>
      <c r="C261" s="206" t="s">
        <v>566</v>
      </c>
      <c r="D261" s="206" t="s">
        <v>136</v>
      </c>
      <c r="E261" s="207" t="s">
        <v>1181</v>
      </c>
      <c r="F261" s="208" t="s">
        <v>1182</v>
      </c>
      <c r="G261" s="209" t="s">
        <v>1078</v>
      </c>
      <c r="H261" s="210">
        <v>10</v>
      </c>
      <c r="I261" s="211"/>
      <c r="J261" s="212">
        <f>ROUND(I261*H261,2)</f>
        <v>0</v>
      </c>
      <c r="K261" s="208" t="s">
        <v>140</v>
      </c>
      <c r="L261" s="46"/>
      <c r="M261" s="213" t="s">
        <v>19</v>
      </c>
      <c r="N261" s="214" t="s">
        <v>44</v>
      </c>
      <c r="O261" s="86"/>
      <c r="P261" s="215">
        <f>O261*H261</f>
        <v>0</v>
      </c>
      <c r="Q261" s="215">
        <v>9E-05</v>
      </c>
      <c r="R261" s="215">
        <f>Q261*H261</f>
        <v>0.0009000000000000001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254</v>
      </c>
      <c r="AT261" s="217" t="s">
        <v>136</v>
      </c>
      <c r="AU261" s="217" t="s">
        <v>142</v>
      </c>
      <c r="AY261" s="19" t="s">
        <v>133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142</v>
      </c>
      <c r="BK261" s="218">
        <f>ROUND(I261*H261,2)</f>
        <v>0</v>
      </c>
      <c r="BL261" s="19" t="s">
        <v>254</v>
      </c>
      <c r="BM261" s="217" t="s">
        <v>1183</v>
      </c>
    </row>
    <row r="262" spans="1:47" s="2" customFormat="1" ht="12">
      <c r="A262" s="40"/>
      <c r="B262" s="41"/>
      <c r="C262" s="42"/>
      <c r="D262" s="219" t="s">
        <v>144</v>
      </c>
      <c r="E262" s="42"/>
      <c r="F262" s="220" t="s">
        <v>1184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144</v>
      </c>
      <c r="AU262" s="19" t="s">
        <v>142</v>
      </c>
    </row>
    <row r="263" spans="1:47" s="2" customFormat="1" ht="12">
      <c r="A263" s="40"/>
      <c r="B263" s="41"/>
      <c r="C263" s="42"/>
      <c r="D263" s="224" t="s">
        <v>146</v>
      </c>
      <c r="E263" s="42"/>
      <c r="F263" s="225" t="s">
        <v>1185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146</v>
      </c>
      <c r="AU263" s="19" t="s">
        <v>142</v>
      </c>
    </row>
    <row r="264" spans="1:65" s="2" customFormat="1" ht="24.15" customHeight="1">
      <c r="A264" s="40"/>
      <c r="B264" s="41"/>
      <c r="C264" s="258" t="s">
        <v>570</v>
      </c>
      <c r="D264" s="258" t="s">
        <v>282</v>
      </c>
      <c r="E264" s="259" t="s">
        <v>1186</v>
      </c>
      <c r="F264" s="260" t="s">
        <v>1187</v>
      </c>
      <c r="G264" s="261" t="s">
        <v>139</v>
      </c>
      <c r="H264" s="262">
        <v>10</v>
      </c>
      <c r="I264" s="263"/>
      <c r="J264" s="264">
        <f>ROUND(I264*H264,2)</f>
        <v>0</v>
      </c>
      <c r="K264" s="260" t="s">
        <v>140</v>
      </c>
      <c r="L264" s="265"/>
      <c r="M264" s="266" t="s">
        <v>19</v>
      </c>
      <c r="N264" s="267" t="s">
        <v>44</v>
      </c>
      <c r="O264" s="86"/>
      <c r="P264" s="215">
        <f>O264*H264</f>
        <v>0</v>
      </c>
      <c r="Q264" s="215">
        <v>0.00031</v>
      </c>
      <c r="R264" s="215">
        <f>Q264*H264</f>
        <v>0.0031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368</v>
      </c>
      <c r="AT264" s="217" t="s">
        <v>282</v>
      </c>
      <c r="AU264" s="217" t="s">
        <v>142</v>
      </c>
      <c r="AY264" s="19" t="s">
        <v>133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142</v>
      </c>
      <c r="BK264" s="218">
        <f>ROUND(I264*H264,2)</f>
        <v>0</v>
      </c>
      <c r="BL264" s="19" t="s">
        <v>254</v>
      </c>
      <c r="BM264" s="217" t="s">
        <v>1188</v>
      </c>
    </row>
    <row r="265" spans="1:47" s="2" customFormat="1" ht="12">
      <c r="A265" s="40"/>
      <c r="B265" s="41"/>
      <c r="C265" s="42"/>
      <c r="D265" s="219" t="s">
        <v>144</v>
      </c>
      <c r="E265" s="42"/>
      <c r="F265" s="220" t="s">
        <v>1187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144</v>
      </c>
      <c r="AU265" s="19" t="s">
        <v>142</v>
      </c>
    </row>
    <row r="266" spans="1:65" s="2" customFormat="1" ht="21.75" customHeight="1">
      <c r="A266" s="40"/>
      <c r="B266" s="41"/>
      <c r="C266" s="206" t="s">
        <v>576</v>
      </c>
      <c r="D266" s="206" t="s">
        <v>136</v>
      </c>
      <c r="E266" s="207" t="s">
        <v>1189</v>
      </c>
      <c r="F266" s="208" t="s">
        <v>1190</v>
      </c>
      <c r="G266" s="209" t="s">
        <v>1078</v>
      </c>
      <c r="H266" s="210">
        <v>3</v>
      </c>
      <c r="I266" s="211"/>
      <c r="J266" s="212">
        <f>ROUND(I266*H266,2)</f>
        <v>0</v>
      </c>
      <c r="K266" s="208" t="s">
        <v>140</v>
      </c>
      <c r="L266" s="46"/>
      <c r="M266" s="213" t="s">
        <v>19</v>
      </c>
      <c r="N266" s="214" t="s">
        <v>44</v>
      </c>
      <c r="O266" s="86"/>
      <c r="P266" s="215">
        <f>O266*H266</f>
        <v>0</v>
      </c>
      <c r="Q266" s="215">
        <v>9E-05</v>
      </c>
      <c r="R266" s="215">
        <f>Q266*H266</f>
        <v>0.00027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254</v>
      </c>
      <c r="AT266" s="217" t="s">
        <v>136</v>
      </c>
      <c r="AU266" s="217" t="s">
        <v>142</v>
      </c>
      <c r="AY266" s="19" t="s">
        <v>133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142</v>
      </c>
      <c r="BK266" s="218">
        <f>ROUND(I266*H266,2)</f>
        <v>0</v>
      </c>
      <c r="BL266" s="19" t="s">
        <v>254</v>
      </c>
      <c r="BM266" s="217" t="s">
        <v>1191</v>
      </c>
    </row>
    <row r="267" spans="1:47" s="2" customFormat="1" ht="12">
      <c r="A267" s="40"/>
      <c r="B267" s="41"/>
      <c r="C267" s="42"/>
      <c r="D267" s="219" t="s">
        <v>144</v>
      </c>
      <c r="E267" s="42"/>
      <c r="F267" s="220" t="s">
        <v>1192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144</v>
      </c>
      <c r="AU267" s="19" t="s">
        <v>142</v>
      </c>
    </row>
    <row r="268" spans="1:47" s="2" customFormat="1" ht="12">
      <c r="A268" s="40"/>
      <c r="B268" s="41"/>
      <c r="C268" s="42"/>
      <c r="D268" s="224" t="s">
        <v>146</v>
      </c>
      <c r="E268" s="42"/>
      <c r="F268" s="225" t="s">
        <v>1193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146</v>
      </c>
      <c r="AU268" s="19" t="s">
        <v>142</v>
      </c>
    </row>
    <row r="269" spans="1:65" s="2" customFormat="1" ht="16.5" customHeight="1">
      <c r="A269" s="40"/>
      <c r="B269" s="41"/>
      <c r="C269" s="258" t="s">
        <v>580</v>
      </c>
      <c r="D269" s="258" t="s">
        <v>282</v>
      </c>
      <c r="E269" s="259" t="s">
        <v>1194</v>
      </c>
      <c r="F269" s="260" t="s">
        <v>1195</v>
      </c>
      <c r="G269" s="261" t="s">
        <v>139</v>
      </c>
      <c r="H269" s="262">
        <v>3</v>
      </c>
      <c r="I269" s="263"/>
      <c r="J269" s="264">
        <f>ROUND(I269*H269,2)</f>
        <v>0</v>
      </c>
      <c r="K269" s="260" t="s">
        <v>140</v>
      </c>
      <c r="L269" s="265"/>
      <c r="M269" s="266" t="s">
        <v>19</v>
      </c>
      <c r="N269" s="267" t="s">
        <v>44</v>
      </c>
      <c r="O269" s="86"/>
      <c r="P269" s="215">
        <f>O269*H269</f>
        <v>0</v>
      </c>
      <c r="Q269" s="215">
        <v>0.00015</v>
      </c>
      <c r="R269" s="215">
        <f>Q269*H269</f>
        <v>0.00045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368</v>
      </c>
      <c r="AT269" s="217" t="s">
        <v>282</v>
      </c>
      <c r="AU269" s="217" t="s">
        <v>142</v>
      </c>
      <c r="AY269" s="19" t="s">
        <v>133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142</v>
      </c>
      <c r="BK269" s="218">
        <f>ROUND(I269*H269,2)</f>
        <v>0</v>
      </c>
      <c r="BL269" s="19" t="s">
        <v>254</v>
      </c>
      <c r="BM269" s="217" t="s">
        <v>1196</v>
      </c>
    </row>
    <row r="270" spans="1:47" s="2" customFormat="1" ht="12">
      <c r="A270" s="40"/>
      <c r="B270" s="41"/>
      <c r="C270" s="42"/>
      <c r="D270" s="219" t="s">
        <v>144</v>
      </c>
      <c r="E270" s="42"/>
      <c r="F270" s="220" t="s">
        <v>1195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144</v>
      </c>
      <c r="AU270" s="19" t="s">
        <v>142</v>
      </c>
    </row>
    <row r="271" spans="1:65" s="2" customFormat="1" ht="16.5" customHeight="1">
      <c r="A271" s="40"/>
      <c r="B271" s="41"/>
      <c r="C271" s="206" t="s">
        <v>586</v>
      </c>
      <c r="D271" s="206" t="s">
        <v>136</v>
      </c>
      <c r="E271" s="207" t="s">
        <v>1197</v>
      </c>
      <c r="F271" s="208" t="s">
        <v>1198</v>
      </c>
      <c r="G271" s="209" t="s">
        <v>1078</v>
      </c>
      <c r="H271" s="210">
        <v>1</v>
      </c>
      <c r="I271" s="211"/>
      <c r="J271" s="212">
        <f>ROUND(I271*H271,2)</f>
        <v>0</v>
      </c>
      <c r="K271" s="208" t="s">
        <v>140</v>
      </c>
      <c r="L271" s="46"/>
      <c r="M271" s="213" t="s">
        <v>19</v>
      </c>
      <c r="N271" s="214" t="s">
        <v>44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0.00156</v>
      </c>
      <c r="T271" s="216">
        <f>S271*H271</f>
        <v>0.00156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254</v>
      </c>
      <c r="AT271" s="217" t="s">
        <v>136</v>
      </c>
      <c r="AU271" s="217" t="s">
        <v>142</v>
      </c>
      <c r="AY271" s="19" t="s">
        <v>133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142</v>
      </c>
      <c r="BK271" s="218">
        <f>ROUND(I271*H271,2)</f>
        <v>0</v>
      </c>
      <c r="BL271" s="19" t="s">
        <v>254</v>
      </c>
      <c r="BM271" s="217" t="s">
        <v>1199</v>
      </c>
    </row>
    <row r="272" spans="1:47" s="2" customFormat="1" ht="12">
      <c r="A272" s="40"/>
      <c r="B272" s="41"/>
      <c r="C272" s="42"/>
      <c r="D272" s="219" t="s">
        <v>144</v>
      </c>
      <c r="E272" s="42"/>
      <c r="F272" s="220" t="s">
        <v>1200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144</v>
      </c>
      <c r="AU272" s="19" t="s">
        <v>142</v>
      </c>
    </row>
    <row r="273" spans="1:47" s="2" customFormat="1" ht="12">
      <c r="A273" s="40"/>
      <c r="B273" s="41"/>
      <c r="C273" s="42"/>
      <c r="D273" s="224" t="s">
        <v>146</v>
      </c>
      <c r="E273" s="42"/>
      <c r="F273" s="225" t="s">
        <v>1201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146</v>
      </c>
      <c r="AU273" s="19" t="s">
        <v>142</v>
      </c>
    </row>
    <row r="274" spans="1:65" s="2" customFormat="1" ht="16.5" customHeight="1">
      <c r="A274" s="40"/>
      <c r="B274" s="41"/>
      <c r="C274" s="206" t="s">
        <v>590</v>
      </c>
      <c r="D274" s="206" t="s">
        <v>136</v>
      </c>
      <c r="E274" s="207" t="s">
        <v>1202</v>
      </c>
      <c r="F274" s="208" t="s">
        <v>1203</v>
      </c>
      <c r="G274" s="209" t="s">
        <v>1078</v>
      </c>
      <c r="H274" s="210">
        <v>5</v>
      </c>
      <c r="I274" s="211"/>
      <c r="J274" s="212">
        <f>ROUND(I274*H274,2)</f>
        <v>0</v>
      </c>
      <c r="K274" s="208" t="s">
        <v>140</v>
      </c>
      <c r="L274" s="46"/>
      <c r="M274" s="213" t="s">
        <v>19</v>
      </c>
      <c r="N274" s="214" t="s">
        <v>44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0.00086</v>
      </c>
      <c r="T274" s="216">
        <f>S274*H274</f>
        <v>0.0043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254</v>
      </c>
      <c r="AT274" s="217" t="s">
        <v>136</v>
      </c>
      <c r="AU274" s="217" t="s">
        <v>142</v>
      </c>
      <c r="AY274" s="19" t="s">
        <v>133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142</v>
      </c>
      <c r="BK274" s="218">
        <f>ROUND(I274*H274,2)</f>
        <v>0</v>
      </c>
      <c r="BL274" s="19" t="s">
        <v>254</v>
      </c>
      <c r="BM274" s="217" t="s">
        <v>1204</v>
      </c>
    </row>
    <row r="275" spans="1:47" s="2" customFormat="1" ht="12">
      <c r="A275" s="40"/>
      <c r="B275" s="41"/>
      <c r="C275" s="42"/>
      <c r="D275" s="219" t="s">
        <v>144</v>
      </c>
      <c r="E275" s="42"/>
      <c r="F275" s="220" t="s">
        <v>1205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144</v>
      </c>
      <c r="AU275" s="19" t="s">
        <v>142</v>
      </c>
    </row>
    <row r="276" spans="1:47" s="2" customFormat="1" ht="12">
      <c r="A276" s="40"/>
      <c r="B276" s="41"/>
      <c r="C276" s="42"/>
      <c r="D276" s="224" t="s">
        <v>146</v>
      </c>
      <c r="E276" s="42"/>
      <c r="F276" s="225" t="s">
        <v>1206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146</v>
      </c>
      <c r="AU276" s="19" t="s">
        <v>142</v>
      </c>
    </row>
    <row r="277" spans="1:65" s="2" customFormat="1" ht="21.75" customHeight="1">
      <c r="A277" s="40"/>
      <c r="B277" s="41"/>
      <c r="C277" s="206" t="s">
        <v>596</v>
      </c>
      <c r="D277" s="206" t="s">
        <v>136</v>
      </c>
      <c r="E277" s="207" t="s">
        <v>1207</v>
      </c>
      <c r="F277" s="208" t="s">
        <v>1208</v>
      </c>
      <c r="G277" s="209" t="s">
        <v>139</v>
      </c>
      <c r="H277" s="210">
        <v>1</v>
      </c>
      <c r="I277" s="211"/>
      <c r="J277" s="212">
        <f>ROUND(I277*H277,2)</f>
        <v>0</v>
      </c>
      <c r="K277" s="208" t="s">
        <v>140</v>
      </c>
      <c r="L277" s="46"/>
      <c r="M277" s="213" t="s">
        <v>19</v>
      </c>
      <c r="N277" s="214" t="s">
        <v>44</v>
      </c>
      <c r="O277" s="86"/>
      <c r="P277" s="215">
        <f>O277*H277</f>
        <v>0</v>
      </c>
      <c r="Q277" s="215">
        <v>0.00016</v>
      </c>
      <c r="R277" s="215">
        <f>Q277*H277</f>
        <v>0.00016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254</v>
      </c>
      <c r="AT277" s="217" t="s">
        <v>136</v>
      </c>
      <c r="AU277" s="217" t="s">
        <v>142</v>
      </c>
      <c r="AY277" s="19" t="s">
        <v>133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142</v>
      </c>
      <c r="BK277" s="218">
        <f>ROUND(I277*H277,2)</f>
        <v>0</v>
      </c>
      <c r="BL277" s="19" t="s">
        <v>254</v>
      </c>
      <c r="BM277" s="217" t="s">
        <v>1209</v>
      </c>
    </row>
    <row r="278" spans="1:47" s="2" customFormat="1" ht="12">
      <c r="A278" s="40"/>
      <c r="B278" s="41"/>
      <c r="C278" s="42"/>
      <c r="D278" s="219" t="s">
        <v>144</v>
      </c>
      <c r="E278" s="42"/>
      <c r="F278" s="220" t="s">
        <v>1210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144</v>
      </c>
      <c r="AU278" s="19" t="s">
        <v>142</v>
      </c>
    </row>
    <row r="279" spans="1:47" s="2" customFormat="1" ht="12">
      <c r="A279" s="40"/>
      <c r="B279" s="41"/>
      <c r="C279" s="42"/>
      <c r="D279" s="224" t="s">
        <v>146</v>
      </c>
      <c r="E279" s="42"/>
      <c r="F279" s="225" t="s">
        <v>1211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146</v>
      </c>
      <c r="AU279" s="19" t="s">
        <v>142</v>
      </c>
    </row>
    <row r="280" spans="1:65" s="2" customFormat="1" ht="24.15" customHeight="1">
      <c r="A280" s="40"/>
      <c r="B280" s="41"/>
      <c r="C280" s="258" t="s">
        <v>600</v>
      </c>
      <c r="D280" s="258" t="s">
        <v>282</v>
      </c>
      <c r="E280" s="259" t="s">
        <v>1212</v>
      </c>
      <c r="F280" s="260" t="s">
        <v>1213</v>
      </c>
      <c r="G280" s="261" t="s">
        <v>139</v>
      </c>
      <c r="H280" s="262">
        <v>1</v>
      </c>
      <c r="I280" s="263"/>
      <c r="J280" s="264">
        <f>ROUND(I280*H280,2)</f>
        <v>0</v>
      </c>
      <c r="K280" s="260" t="s">
        <v>140</v>
      </c>
      <c r="L280" s="265"/>
      <c r="M280" s="266" t="s">
        <v>19</v>
      </c>
      <c r="N280" s="267" t="s">
        <v>44</v>
      </c>
      <c r="O280" s="86"/>
      <c r="P280" s="215">
        <f>O280*H280</f>
        <v>0</v>
      </c>
      <c r="Q280" s="215">
        <v>0.0018</v>
      </c>
      <c r="R280" s="215">
        <f>Q280*H280</f>
        <v>0.0018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368</v>
      </c>
      <c r="AT280" s="217" t="s">
        <v>282</v>
      </c>
      <c r="AU280" s="217" t="s">
        <v>142</v>
      </c>
      <c r="AY280" s="19" t="s">
        <v>133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142</v>
      </c>
      <c r="BK280" s="218">
        <f>ROUND(I280*H280,2)</f>
        <v>0</v>
      </c>
      <c r="BL280" s="19" t="s">
        <v>254</v>
      </c>
      <c r="BM280" s="217" t="s">
        <v>1214</v>
      </c>
    </row>
    <row r="281" spans="1:47" s="2" customFormat="1" ht="12">
      <c r="A281" s="40"/>
      <c r="B281" s="41"/>
      <c r="C281" s="42"/>
      <c r="D281" s="219" t="s">
        <v>144</v>
      </c>
      <c r="E281" s="42"/>
      <c r="F281" s="220" t="s">
        <v>1213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144</v>
      </c>
      <c r="AU281" s="19" t="s">
        <v>142</v>
      </c>
    </row>
    <row r="282" spans="1:65" s="2" customFormat="1" ht="16.5" customHeight="1">
      <c r="A282" s="40"/>
      <c r="B282" s="41"/>
      <c r="C282" s="206" t="s">
        <v>604</v>
      </c>
      <c r="D282" s="206" t="s">
        <v>136</v>
      </c>
      <c r="E282" s="207" t="s">
        <v>1215</v>
      </c>
      <c r="F282" s="208" t="s">
        <v>1216</v>
      </c>
      <c r="G282" s="209" t="s">
        <v>139</v>
      </c>
      <c r="H282" s="210">
        <v>1</v>
      </c>
      <c r="I282" s="211"/>
      <c r="J282" s="212">
        <f>ROUND(I282*H282,2)</f>
        <v>0</v>
      </c>
      <c r="K282" s="208" t="s">
        <v>140</v>
      </c>
      <c r="L282" s="46"/>
      <c r="M282" s="213" t="s">
        <v>19</v>
      </c>
      <c r="N282" s="214" t="s">
        <v>44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254</v>
      </c>
      <c r="AT282" s="217" t="s">
        <v>136</v>
      </c>
      <c r="AU282" s="217" t="s">
        <v>142</v>
      </c>
      <c r="AY282" s="19" t="s">
        <v>133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142</v>
      </c>
      <c r="BK282" s="218">
        <f>ROUND(I282*H282,2)</f>
        <v>0</v>
      </c>
      <c r="BL282" s="19" t="s">
        <v>254</v>
      </c>
      <c r="BM282" s="217" t="s">
        <v>1217</v>
      </c>
    </row>
    <row r="283" spans="1:47" s="2" customFormat="1" ht="12">
      <c r="A283" s="40"/>
      <c r="B283" s="41"/>
      <c r="C283" s="42"/>
      <c r="D283" s="219" t="s">
        <v>144</v>
      </c>
      <c r="E283" s="42"/>
      <c r="F283" s="220" t="s">
        <v>1218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144</v>
      </c>
      <c r="AU283" s="19" t="s">
        <v>142</v>
      </c>
    </row>
    <row r="284" spans="1:47" s="2" customFormat="1" ht="12">
      <c r="A284" s="40"/>
      <c r="B284" s="41"/>
      <c r="C284" s="42"/>
      <c r="D284" s="224" t="s">
        <v>146</v>
      </c>
      <c r="E284" s="42"/>
      <c r="F284" s="225" t="s">
        <v>1219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146</v>
      </c>
      <c r="AU284" s="19" t="s">
        <v>142</v>
      </c>
    </row>
    <row r="285" spans="1:65" s="2" customFormat="1" ht="24.15" customHeight="1">
      <c r="A285" s="40"/>
      <c r="B285" s="41"/>
      <c r="C285" s="258" t="s">
        <v>608</v>
      </c>
      <c r="D285" s="258" t="s">
        <v>282</v>
      </c>
      <c r="E285" s="259" t="s">
        <v>1220</v>
      </c>
      <c r="F285" s="260" t="s">
        <v>1221</v>
      </c>
      <c r="G285" s="261" t="s">
        <v>139</v>
      </c>
      <c r="H285" s="262">
        <v>1</v>
      </c>
      <c r="I285" s="263"/>
      <c r="J285" s="264">
        <f>ROUND(I285*H285,2)</f>
        <v>0</v>
      </c>
      <c r="K285" s="260" t="s">
        <v>140</v>
      </c>
      <c r="L285" s="265"/>
      <c r="M285" s="266" t="s">
        <v>19</v>
      </c>
      <c r="N285" s="267" t="s">
        <v>44</v>
      </c>
      <c r="O285" s="86"/>
      <c r="P285" s="215">
        <f>O285*H285</f>
        <v>0</v>
      </c>
      <c r="Q285" s="215">
        <v>0.0018</v>
      </c>
      <c r="R285" s="215">
        <f>Q285*H285</f>
        <v>0.0018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368</v>
      </c>
      <c r="AT285" s="217" t="s">
        <v>282</v>
      </c>
      <c r="AU285" s="217" t="s">
        <v>142</v>
      </c>
      <c r="AY285" s="19" t="s">
        <v>133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142</v>
      </c>
      <c r="BK285" s="218">
        <f>ROUND(I285*H285,2)</f>
        <v>0</v>
      </c>
      <c r="BL285" s="19" t="s">
        <v>254</v>
      </c>
      <c r="BM285" s="217" t="s">
        <v>1222</v>
      </c>
    </row>
    <row r="286" spans="1:47" s="2" customFormat="1" ht="12">
      <c r="A286" s="40"/>
      <c r="B286" s="41"/>
      <c r="C286" s="42"/>
      <c r="D286" s="219" t="s">
        <v>144</v>
      </c>
      <c r="E286" s="42"/>
      <c r="F286" s="220" t="s">
        <v>1221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144</v>
      </c>
      <c r="AU286" s="19" t="s">
        <v>142</v>
      </c>
    </row>
    <row r="287" spans="1:65" s="2" customFormat="1" ht="24.15" customHeight="1">
      <c r="A287" s="40"/>
      <c r="B287" s="41"/>
      <c r="C287" s="206" t="s">
        <v>614</v>
      </c>
      <c r="D287" s="206" t="s">
        <v>136</v>
      </c>
      <c r="E287" s="207" t="s">
        <v>1223</v>
      </c>
      <c r="F287" s="208" t="s">
        <v>1224</v>
      </c>
      <c r="G287" s="209" t="s">
        <v>139</v>
      </c>
      <c r="H287" s="210">
        <v>1</v>
      </c>
      <c r="I287" s="211"/>
      <c r="J287" s="212">
        <f>ROUND(I287*H287,2)</f>
        <v>0</v>
      </c>
      <c r="K287" s="208" t="s">
        <v>140</v>
      </c>
      <c r="L287" s="46"/>
      <c r="M287" s="213" t="s">
        <v>19</v>
      </c>
      <c r="N287" s="214" t="s">
        <v>44</v>
      </c>
      <c r="O287" s="86"/>
      <c r="P287" s="215">
        <f>O287*H287</f>
        <v>0</v>
      </c>
      <c r="Q287" s="215">
        <v>4E-05</v>
      </c>
      <c r="R287" s="215">
        <f>Q287*H287</f>
        <v>4E-05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254</v>
      </c>
      <c r="AT287" s="217" t="s">
        <v>136</v>
      </c>
      <c r="AU287" s="217" t="s">
        <v>142</v>
      </c>
      <c r="AY287" s="19" t="s">
        <v>133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142</v>
      </c>
      <c r="BK287" s="218">
        <f>ROUND(I287*H287,2)</f>
        <v>0</v>
      </c>
      <c r="BL287" s="19" t="s">
        <v>254</v>
      </c>
      <c r="BM287" s="217" t="s">
        <v>1225</v>
      </c>
    </row>
    <row r="288" spans="1:47" s="2" customFormat="1" ht="12">
      <c r="A288" s="40"/>
      <c r="B288" s="41"/>
      <c r="C288" s="42"/>
      <c r="D288" s="219" t="s">
        <v>144</v>
      </c>
      <c r="E288" s="42"/>
      <c r="F288" s="220" t="s">
        <v>1226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144</v>
      </c>
      <c r="AU288" s="19" t="s">
        <v>142</v>
      </c>
    </row>
    <row r="289" spans="1:47" s="2" customFormat="1" ht="12">
      <c r="A289" s="40"/>
      <c r="B289" s="41"/>
      <c r="C289" s="42"/>
      <c r="D289" s="224" t="s">
        <v>146</v>
      </c>
      <c r="E289" s="42"/>
      <c r="F289" s="225" t="s">
        <v>1227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146</v>
      </c>
      <c r="AU289" s="19" t="s">
        <v>142</v>
      </c>
    </row>
    <row r="290" spans="1:65" s="2" customFormat="1" ht="24.15" customHeight="1">
      <c r="A290" s="40"/>
      <c r="B290" s="41"/>
      <c r="C290" s="258" t="s">
        <v>620</v>
      </c>
      <c r="D290" s="258" t="s">
        <v>282</v>
      </c>
      <c r="E290" s="259" t="s">
        <v>1228</v>
      </c>
      <c r="F290" s="260" t="s">
        <v>1229</v>
      </c>
      <c r="G290" s="261" t="s">
        <v>139</v>
      </c>
      <c r="H290" s="262">
        <v>1</v>
      </c>
      <c r="I290" s="263"/>
      <c r="J290" s="264">
        <f>ROUND(I290*H290,2)</f>
        <v>0</v>
      </c>
      <c r="K290" s="260" t="s">
        <v>513</v>
      </c>
      <c r="L290" s="265"/>
      <c r="M290" s="266" t="s">
        <v>19</v>
      </c>
      <c r="N290" s="267" t="s">
        <v>44</v>
      </c>
      <c r="O290" s="86"/>
      <c r="P290" s="215">
        <f>O290*H290</f>
        <v>0</v>
      </c>
      <c r="Q290" s="215">
        <v>0.00147</v>
      </c>
      <c r="R290" s="215">
        <f>Q290*H290</f>
        <v>0.00147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368</v>
      </c>
      <c r="AT290" s="217" t="s">
        <v>282</v>
      </c>
      <c r="AU290" s="217" t="s">
        <v>142</v>
      </c>
      <c r="AY290" s="19" t="s">
        <v>133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142</v>
      </c>
      <c r="BK290" s="218">
        <f>ROUND(I290*H290,2)</f>
        <v>0</v>
      </c>
      <c r="BL290" s="19" t="s">
        <v>254</v>
      </c>
      <c r="BM290" s="217" t="s">
        <v>1230</v>
      </c>
    </row>
    <row r="291" spans="1:47" s="2" customFormat="1" ht="12">
      <c r="A291" s="40"/>
      <c r="B291" s="41"/>
      <c r="C291" s="42"/>
      <c r="D291" s="219" t="s">
        <v>144</v>
      </c>
      <c r="E291" s="42"/>
      <c r="F291" s="220" t="s">
        <v>1229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144</v>
      </c>
      <c r="AU291" s="19" t="s">
        <v>142</v>
      </c>
    </row>
    <row r="292" spans="1:65" s="2" customFormat="1" ht="24.15" customHeight="1">
      <c r="A292" s="40"/>
      <c r="B292" s="41"/>
      <c r="C292" s="206" t="s">
        <v>628</v>
      </c>
      <c r="D292" s="206" t="s">
        <v>136</v>
      </c>
      <c r="E292" s="207" t="s">
        <v>1231</v>
      </c>
      <c r="F292" s="208" t="s">
        <v>1232</v>
      </c>
      <c r="G292" s="209" t="s">
        <v>139</v>
      </c>
      <c r="H292" s="210">
        <v>3</v>
      </c>
      <c r="I292" s="211"/>
      <c r="J292" s="212">
        <f>ROUND(I292*H292,2)</f>
        <v>0</v>
      </c>
      <c r="K292" s="208" t="s">
        <v>140</v>
      </c>
      <c r="L292" s="46"/>
      <c r="M292" s="213" t="s">
        <v>19</v>
      </c>
      <c r="N292" s="214" t="s">
        <v>44</v>
      </c>
      <c r="O292" s="86"/>
      <c r="P292" s="215">
        <f>O292*H292</f>
        <v>0</v>
      </c>
      <c r="Q292" s="215">
        <v>4E-05</v>
      </c>
      <c r="R292" s="215">
        <f>Q292*H292</f>
        <v>0.00012000000000000002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254</v>
      </c>
      <c r="AT292" s="217" t="s">
        <v>136</v>
      </c>
      <c r="AU292" s="217" t="s">
        <v>142</v>
      </c>
      <c r="AY292" s="19" t="s">
        <v>133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142</v>
      </c>
      <c r="BK292" s="218">
        <f>ROUND(I292*H292,2)</f>
        <v>0</v>
      </c>
      <c r="BL292" s="19" t="s">
        <v>254</v>
      </c>
      <c r="BM292" s="217" t="s">
        <v>1233</v>
      </c>
    </row>
    <row r="293" spans="1:47" s="2" customFormat="1" ht="12">
      <c r="A293" s="40"/>
      <c r="B293" s="41"/>
      <c r="C293" s="42"/>
      <c r="D293" s="219" t="s">
        <v>144</v>
      </c>
      <c r="E293" s="42"/>
      <c r="F293" s="220" t="s">
        <v>1234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144</v>
      </c>
      <c r="AU293" s="19" t="s">
        <v>142</v>
      </c>
    </row>
    <row r="294" spans="1:47" s="2" customFormat="1" ht="12">
      <c r="A294" s="40"/>
      <c r="B294" s="41"/>
      <c r="C294" s="42"/>
      <c r="D294" s="224" t="s">
        <v>146</v>
      </c>
      <c r="E294" s="42"/>
      <c r="F294" s="225" t="s">
        <v>1235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146</v>
      </c>
      <c r="AU294" s="19" t="s">
        <v>142</v>
      </c>
    </row>
    <row r="295" spans="1:65" s="2" customFormat="1" ht="21.75" customHeight="1">
      <c r="A295" s="40"/>
      <c r="B295" s="41"/>
      <c r="C295" s="258" t="s">
        <v>634</v>
      </c>
      <c r="D295" s="258" t="s">
        <v>282</v>
      </c>
      <c r="E295" s="259" t="s">
        <v>1236</v>
      </c>
      <c r="F295" s="260" t="s">
        <v>1237</v>
      </c>
      <c r="G295" s="261" t="s">
        <v>139</v>
      </c>
      <c r="H295" s="262">
        <v>3</v>
      </c>
      <c r="I295" s="263"/>
      <c r="J295" s="264">
        <f>ROUND(I295*H295,2)</f>
        <v>0</v>
      </c>
      <c r="K295" s="260" t="s">
        <v>140</v>
      </c>
      <c r="L295" s="265"/>
      <c r="M295" s="266" t="s">
        <v>19</v>
      </c>
      <c r="N295" s="267" t="s">
        <v>44</v>
      </c>
      <c r="O295" s="86"/>
      <c r="P295" s="215">
        <f>O295*H295</f>
        <v>0</v>
      </c>
      <c r="Q295" s="215">
        <v>0.0025</v>
      </c>
      <c r="R295" s="215">
        <f>Q295*H295</f>
        <v>0.0075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368</v>
      </c>
      <c r="AT295" s="217" t="s">
        <v>282</v>
      </c>
      <c r="AU295" s="217" t="s">
        <v>142</v>
      </c>
      <c r="AY295" s="19" t="s">
        <v>133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142</v>
      </c>
      <c r="BK295" s="218">
        <f>ROUND(I295*H295,2)</f>
        <v>0</v>
      </c>
      <c r="BL295" s="19" t="s">
        <v>254</v>
      </c>
      <c r="BM295" s="217" t="s">
        <v>1238</v>
      </c>
    </row>
    <row r="296" spans="1:47" s="2" customFormat="1" ht="12">
      <c r="A296" s="40"/>
      <c r="B296" s="41"/>
      <c r="C296" s="42"/>
      <c r="D296" s="219" t="s">
        <v>144</v>
      </c>
      <c r="E296" s="42"/>
      <c r="F296" s="220" t="s">
        <v>1237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144</v>
      </c>
      <c r="AU296" s="19" t="s">
        <v>142</v>
      </c>
    </row>
    <row r="297" spans="1:65" s="2" customFormat="1" ht="16.5" customHeight="1">
      <c r="A297" s="40"/>
      <c r="B297" s="41"/>
      <c r="C297" s="206" t="s">
        <v>640</v>
      </c>
      <c r="D297" s="206" t="s">
        <v>136</v>
      </c>
      <c r="E297" s="207" t="s">
        <v>1239</v>
      </c>
      <c r="F297" s="208" t="s">
        <v>1240</v>
      </c>
      <c r="G297" s="209" t="s">
        <v>139</v>
      </c>
      <c r="H297" s="210">
        <v>1</v>
      </c>
      <c r="I297" s="211"/>
      <c r="J297" s="212">
        <f>ROUND(I297*H297,2)</f>
        <v>0</v>
      </c>
      <c r="K297" s="208" t="s">
        <v>140</v>
      </c>
      <c r="L297" s="46"/>
      <c r="M297" s="213" t="s">
        <v>19</v>
      </c>
      <c r="N297" s="214" t="s">
        <v>44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0.00225</v>
      </c>
      <c r="T297" s="216">
        <f>S297*H297</f>
        <v>0.00225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254</v>
      </c>
      <c r="AT297" s="217" t="s">
        <v>136</v>
      </c>
      <c r="AU297" s="217" t="s">
        <v>142</v>
      </c>
      <c r="AY297" s="19" t="s">
        <v>133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142</v>
      </c>
      <c r="BK297" s="218">
        <f>ROUND(I297*H297,2)</f>
        <v>0</v>
      </c>
      <c r="BL297" s="19" t="s">
        <v>254</v>
      </c>
      <c r="BM297" s="217" t="s">
        <v>1241</v>
      </c>
    </row>
    <row r="298" spans="1:47" s="2" customFormat="1" ht="12">
      <c r="A298" s="40"/>
      <c r="B298" s="41"/>
      <c r="C298" s="42"/>
      <c r="D298" s="219" t="s">
        <v>144</v>
      </c>
      <c r="E298" s="42"/>
      <c r="F298" s="220" t="s">
        <v>1242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144</v>
      </c>
      <c r="AU298" s="19" t="s">
        <v>142</v>
      </c>
    </row>
    <row r="299" spans="1:47" s="2" customFormat="1" ht="12">
      <c r="A299" s="40"/>
      <c r="B299" s="41"/>
      <c r="C299" s="42"/>
      <c r="D299" s="224" t="s">
        <v>146</v>
      </c>
      <c r="E299" s="42"/>
      <c r="F299" s="225" t="s">
        <v>1243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146</v>
      </c>
      <c r="AU299" s="19" t="s">
        <v>142</v>
      </c>
    </row>
    <row r="300" spans="1:65" s="2" customFormat="1" ht="21.75" customHeight="1">
      <c r="A300" s="40"/>
      <c r="B300" s="41"/>
      <c r="C300" s="206" t="s">
        <v>645</v>
      </c>
      <c r="D300" s="206" t="s">
        <v>136</v>
      </c>
      <c r="E300" s="207" t="s">
        <v>1244</v>
      </c>
      <c r="F300" s="208" t="s">
        <v>1245</v>
      </c>
      <c r="G300" s="209" t="s">
        <v>139</v>
      </c>
      <c r="H300" s="210">
        <v>1</v>
      </c>
      <c r="I300" s="211"/>
      <c r="J300" s="212">
        <f>ROUND(I300*H300,2)</f>
        <v>0</v>
      </c>
      <c r="K300" s="208" t="s">
        <v>140</v>
      </c>
      <c r="L300" s="46"/>
      <c r="M300" s="213" t="s">
        <v>19</v>
      </c>
      <c r="N300" s="214" t="s">
        <v>44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0.00052</v>
      </c>
      <c r="T300" s="216">
        <f>S300*H300</f>
        <v>0.00052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254</v>
      </c>
      <c r="AT300" s="217" t="s">
        <v>136</v>
      </c>
      <c r="AU300" s="217" t="s">
        <v>142</v>
      </c>
      <c r="AY300" s="19" t="s">
        <v>133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142</v>
      </c>
      <c r="BK300" s="218">
        <f>ROUND(I300*H300,2)</f>
        <v>0</v>
      </c>
      <c r="BL300" s="19" t="s">
        <v>254</v>
      </c>
      <c r="BM300" s="217" t="s">
        <v>1246</v>
      </c>
    </row>
    <row r="301" spans="1:47" s="2" customFormat="1" ht="12">
      <c r="A301" s="40"/>
      <c r="B301" s="41"/>
      <c r="C301" s="42"/>
      <c r="D301" s="219" t="s">
        <v>144</v>
      </c>
      <c r="E301" s="42"/>
      <c r="F301" s="220" t="s">
        <v>1247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144</v>
      </c>
      <c r="AU301" s="19" t="s">
        <v>142</v>
      </c>
    </row>
    <row r="302" spans="1:47" s="2" customFormat="1" ht="12">
      <c r="A302" s="40"/>
      <c r="B302" s="41"/>
      <c r="C302" s="42"/>
      <c r="D302" s="224" t="s">
        <v>146</v>
      </c>
      <c r="E302" s="42"/>
      <c r="F302" s="225" t="s">
        <v>1248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146</v>
      </c>
      <c r="AU302" s="19" t="s">
        <v>142</v>
      </c>
    </row>
    <row r="303" spans="1:65" s="2" customFormat="1" ht="16.5" customHeight="1">
      <c r="A303" s="40"/>
      <c r="B303" s="41"/>
      <c r="C303" s="206" t="s">
        <v>651</v>
      </c>
      <c r="D303" s="206" t="s">
        <v>136</v>
      </c>
      <c r="E303" s="207" t="s">
        <v>1249</v>
      </c>
      <c r="F303" s="208" t="s">
        <v>1250</v>
      </c>
      <c r="G303" s="209" t="s">
        <v>139</v>
      </c>
      <c r="H303" s="210">
        <v>1</v>
      </c>
      <c r="I303" s="211"/>
      <c r="J303" s="212">
        <f>ROUND(I303*H303,2)</f>
        <v>0</v>
      </c>
      <c r="K303" s="208" t="s">
        <v>513</v>
      </c>
      <c r="L303" s="46"/>
      <c r="M303" s="213" t="s">
        <v>19</v>
      </c>
      <c r="N303" s="214" t="s">
        <v>44</v>
      </c>
      <c r="O303" s="86"/>
      <c r="P303" s="215">
        <f>O303*H303</f>
        <v>0</v>
      </c>
      <c r="Q303" s="215">
        <v>0.00012</v>
      </c>
      <c r="R303" s="215">
        <f>Q303*H303</f>
        <v>0.00012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254</v>
      </c>
      <c r="AT303" s="217" t="s">
        <v>136</v>
      </c>
      <c r="AU303" s="217" t="s">
        <v>142</v>
      </c>
      <c r="AY303" s="19" t="s">
        <v>133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142</v>
      </c>
      <c r="BK303" s="218">
        <f>ROUND(I303*H303,2)</f>
        <v>0</v>
      </c>
      <c r="BL303" s="19" t="s">
        <v>254</v>
      </c>
      <c r="BM303" s="217" t="s">
        <v>1251</v>
      </c>
    </row>
    <row r="304" spans="1:47" s="2" customFormat="1" ht="12">
      <c r="A304" s="40"/>
      <c r="B304" s="41"/>
      <c r="C304" s="42"/>
      <c r="D304" s="219" t="s">
        <v>144</v>
      </c>
      <c r="E304" s="42"/>
      <c r="F304" s="220" t="s">
        <v>1252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144</v>
      </c>
      <c r="AU304" s="19" t="s">
        <v>142</v>
      </c>
    </row>
    <row r="305" spans="1:65" s="2" customFormat="1" ht="24.15" customHeight="1">
      <c r="A305" s="40"/>
      <c r="B305" s="41"/>
      <c r="C305" s="258" t="s">
        <v>657</v>
      </c>
      <c r="D305" s="258" t="s">
        <v>282</v>
      </c>
      <c r="E305" s="259" t="s">
        <v>1253</v>
      </c>
      <c r="F305" s="260" t="s">
        <v>1254</v>
      </c>
      <c r="G305" s="261" t="s">
        <v>139</v>
      </c>
      <c r="H305" s="262">
        <v>1</v>
      </c>
      <c r="I305" s="263"/>
      <c r="J305" s="264">
        <f>ROUND(I305*H305,2)</f>
        <v>0</v>
      </c>
      <c r="K305" s="260" t="s">
        <v>513</v>
      </c>
      <c r="L305" s="265"/>
      <c r="M305" s="266" t="s">
        <v>19</v>
      </c>
      <c r="N305" s="267" t="s">
        <v>44</v>
      </c>
      <c r="O305" s="86"/>
      <c r="P305" s="215">
        <f>O305*H305</f>
        <v>0</v>
      </c>
      <c r="Q305" s="215">
        <v>0.00305</v>
      </c>
      <c r="R305" s="215">
        <f>Q305*H305</f>
        <v>0.00305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368</v>
      </c>
      <c r="AT305" s="217" t="s">
        <v>282</v>
      </c>
      <c r="AU305" s="217" t="s">
        <v>142</v>
      </c>
      <c r="AY305" s="19" t="s">
        <v>133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142</v>
      </c>
      <c r="BK305" s="218">
        <f>ROUND(I305*H305,2)</f>
        <v>0</v>
      </c>
      <c r="BL305" s="19" t="s">
        <v>254</v>
      </c>
      <c r="BM305" s="217" t="s">
        <v>1255</v>
      </c>
    </row>
    <row r="306" spans="1:47" s="2" customFormat="1" ht="12">
      <c r="A306" s="40"/>
      <c r="B306" s="41"/>
      <c r="C306" s="42"/>
      <c r="D306" s="219" t="s">
        <v>144</v>
      </c>
      <c r="E306" s="42"/>
      <c r="F306" s="220" t="s">
        <v>1254</v>
      </c>
      <c r="G306" s="42"/>
      <c r="H306" s="42"/>
      <c r="I306" s="221"/>
      <c r="J306" s="42"/>
      <c r="K306" s="42"/>
      <c r="L306" s="46"/>
      <c r="M306" s="222"/>
      <c r="N306" s="22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144</v>
      </c>
      <c r="AU306" s="19" t="s">
        <v>142</v>
      </c>
    </row>
    <row r="307" spans="1:65" s="2" customFormat="1" ht="16.5" customHeight="1">
      <c r="A307" s="40"/>
      <c r="B307" s="41"/>
      <c r="C307" s="258" t="s">
        <v>664</v>
      </c>
      <c r="D307" s="258" t="s">
        <v>282</v>
      </c>
      <c r="E307" s="259" t="s">
        <v>1256</v>
      </c>
      <c r="F307" s="260" t="s">
        <v>1257</v>
      </c>
      <c r="G307" s="261" t="s">
        <v>139</v>
      </c>
      <c r="H307" s="262">
        <v>1</v>
      </c>
      <c r="I307" s="263"/>
      <c r="J307" s="264">
        <f>ROUND(I307*H307,2)</f>
        <v>0</v>
      </c>
      <c r="K307" s="260" t="s">
        <v>513</v>
      </c>
      <c r="L307" s="265"/>
      <c r="M307" s="266" t="s">
        <v>19</v>
      </c>
      <c r="N307" s="267" t="s">
        <v>44</v>
      </c>
      <c r="O307" s="86"/>
      <c r="P307" s="215">
        <f>O307*H307</f>
        <v>0</v>
      </c>
      <c r="Q307" s="215">
        <v>0.00201</v>
      </c>
      <c r="R307" s="215">
        <f>Q307*H307</f>
        <v>0.00201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368</v>
      </c>
      <c r="AT307" s="217" t="s">
        <v>282</v>
      </c>
      <c r="AU307" s="217" t="s">
        <v>142</v>
      </c>
      <c r="AY307" s="19" t="s">
        <v>133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142</v>
      </c>
      <c r="BK307" s="218">
        <f>ROUND(I307*H307,2)</f>
        <v>0</v>
      </c>
      <c r="BL307" s="19" t="s">
        <v>254</v>
      </c>
      <c r="BM307" s="217" t="s">
        <v>1258</v>
      </c>
    </row>
    <row r="308" spans="1:47" s="2" customFormat="1" ht="12">
      <c r="A308" s="40"/>
      <c r="B308" s="41"/>
      <c r="C308" s="42"/>
      <c r="D308" s="219" t="s">
        <v>144</v>
      </c>
      <c r="E308" s="42"/>
      <c r="F308" s="220" t="s">
        <v>1257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144</v>
      </c>
      <c r="AU308" s="19" t="s">
        <v>142</v>
      </c>
    </row>
    <row r="309" spans="1:65" s="2" customFormat="1" ht="16.5" customHeight="1">
      <c r="A309" s="40"/>
      <c r="B309" s="41"/>
      <c r="C309" s="206" t="s">
        <v>674</v>
      </c>
      <c r="D309" s="206" t="s">
        <v>136</v>
      </c>
      <c r="E309" s="207" t="s">
        <v>1259</v>
      </c>
      <c r="F309" s="208" t="s">
        <v>1260</v>
      </c>
      <c r="G309" s="209" t="s">
        <v>139</v>
      </c>
      <c r="H309" s="210">
        <v>5</v>
      </c>
      <c r="I309" s="211"/>
      <c r="J309" s="212">
        <f>ROUND(I309*H309,2)</f>
        <v>0</v>
      </c>
      <c r="K309" s="208" t="s">
        <v>140</v>
      </c>
      <c r="L309" s="46"/>
      <c r="M309" s="213" t="s">
        <v>19</v>
      </c>
      <c r="N309" s="214" t="s">
        <v>44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0.00086</v>
      </c>
      <c r="T309" s="216">
        <f>S309*H309</f>
        <v>0.0043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254</v>
      </c>
      <c r="AT309" s="217" t="s">
        <v>136</v>
      </c>
      <c r="AU309" s="217" t="s">
        <v>142</v>
      </c>
      <c r="AY309" s="19" t="s">
        <v>133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142</v>
      </c>
      <c r="BK309" s="218">
        <f>ROUND(I309*H309,2)</f>
        <v>0</v>
      </c>
      <c r="BL309" s="19" t="s">
        <v>254</v>
      </c>
      <c r="BM309" s="217" t="s">
        <v>1261</v>
      </c>
    </row>
    <row r="310" spans="1:47" s="2" customFormat="1" ht="12">
      <c r="A310" s="40"/>
      <c r="B310" s="41"/>
      <c r="C310" s="42"/>
      <c r="D310" s="219" t="s">
        <v>144</v>
      </c>
      <c r="E310" s="42"/>
      <c r="F310" s="220" t="s">
        <v>1262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144</v>
      </c>
      <c r="AU310" s="19" t="s">
        <v>142</v>
      </c>
    </row>
    <row r="311" spans="1:47" s="2" customFormat="1" ht="12">
      <c r="A311" s="40"/>
      <c r="B311" s="41"/>
      <c r="C311" s="42"/>
      <c r="D311" s="224" t="s">
        <v>146</v>
      </c>
      <c r="E311" s="42"/>
      <c r="F311" s="225" t="s">
        <v>1263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146</v>
      </c>
      <c r="AU311" s="19" t="s">
        <v>142</v>
      </c>
    </row>
    <row r="312" spans="1:65" s="2" customFormat="1" ht="16.5" customHeight="1">
      <c r="A312" s="40"/>
      <c r="B312" s="41"/>
      <c r="C312" s="206" t="s">
        <v>680</v>
      </c>
      <c r="D312" s="206" t="s">
        <v>136</v>
      </c>
      <c r="E312" s="207" t="s">
        <v>1264</v>
      </c>
      <c r="F312" s="208" t="s">
        <v>1265</v>
      </c>
      <c r="G312" s="209" t="s">
        <v>139</v>
      </c>
      <c r="H312" s="210">
        <v>5</v>
      </c>
      <c r="I312" s="211"/>
      <c r="J312" s="212">
        <f>ROUND(I312*H312,2)</f>
        <v>0</v>
      </c>
      <c r="K312" s="208" t="s">
        <v>140</v>
      </c>
      <c r="L312" s="46"/>
      <c r="M312" s="213" t="s">
        <v>19</v>
      </c>
      <c r="N312" s="214" t="s">
        <v>44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0.00085</v>
      </c>
      <c r="T312" s="216">
        <f>S312*H312</f>
        <v>0.0042499999999999994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254</v>
      </c>
      <c r="AT312" s="217" t="s">
        <v>136</v>
      </c>
      <c r="AU312" s="217" t="s">
        <v>142</v>
      </c>
      <c r="AY312" s="19" t="s">
        <v>133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142</v>
      </c>
      <c r="BK312" s="218">
        <f>ROUND(I312*H312,2)</f>
        <v>0</v>
      </c>
      <c r="BL312" s="19" t="s">
        <v>254</v>
      </c>
      <c r="BM312" s="217" t="s">
        <v>1266</v>
      </c>
    </row>
    <row r="313" spans="1:47" s="2" customFormat="1" ht="12">
      <c r="A313" s="40"/>
      <c r="B313" s="41"/>
      <c r="C313" s="42"/>
      <c r="D313" s="219" t="s">
        <v>144</v>
      </c>
      <c r="E313" s="42"/>
      <c r="F313" s="220" t="s">
        <v>1267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144</v>
      </c>
      <c r="AU313" s="19" t="s">
        <v>142</v>
      </c>
    </row>
    <row r="314" spans="1:47" s="2" customFormat="1" ht="12">
      <c r="A314" s="40"/>
      <c r="B314" s="41"/>
      <c r="C314" s="42"/>
      <c r="D314" s="224" t="s">
        <v>146</v>
      </c>
      <c r="E314" s="42"/>
      <c r="F314" s="225" t="s">
        <v>1268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146</v>
      </c>
      <c r="AU314" s="19" t="s">
        <v>142</v>
      </c>
    </row>
    <row r="315" spans="1:65" s="2" customFormat="1" ht="21.75" customHeight="1">
      <c r="A315" s="40"/>
      <c r="B315" s="41"/>
      <c r="C315" s="206" t="s">
        <v>686</v>
      </c>
      <c r="D315" s="206" t="s">
        <v>136</v>
      </c>
      <c r="E315" s="207" t="s">
        <v>1269</v>
      </c>
      <c r="F315" s="208" t="s">
        <v>1270</v>
      </c>
      <c r="G315" s="209" t="s">
        <v>139</v>
      </c>
      <c r="H315" s="210">
        <v>4</v>
      </c>
      <c r="I315" s="211"/>
      <c r="J315" s="212">
        <f>ROUND(I315*H315,2)</f>
        <v>0</v>
      </c>
      <c r="K315" s="208" t="s">
        <v>140</v>
      </c>
      <c r="L315" s="46"/>
      <c r="M315" s="213" t="s">
        <v>19</v>
      </c>
      <c r="N315" s="214" t="s">
        <v>44</v>
      </c>
      <c r="O315" s="86"/>
      <c r="P315" s="215">
        <f>O315*H315</f>
        <v>0</v>
      </c>
      <c r="Q315" s="215">
        <v>0.00015</v>
      </c>
      <c r="R315" s="215">
        <f>Q315*H315</f>
        <v>0.0006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254</v>
      </c>
      <c r="AT315" s="217" t="s">
        <v>136</v>
      </c>
      <c r="AU315" s="217" t="s">
        <v>142</v>
      </c>
      <c r="AY315" s="19" t="s">
        <v>133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142</v>
      </c>
      <c r="BK315" s="218">
        <f>ROUND(I315*H315,2)</f>
        <v>0</v>
      </c>
      <c r="BL315" s="19" t="s">
        <v>254</v>
      </c>
      <c r="BM315" s="217" t="s">
        <v>1271</v>
      </c>
    </row>
    <row r="316" spans="1:47" s="2" customFormat="1" ht="12">
      <c r="A316" s="40"/>
      <c r="B316" s="41"/>
      <c r="C316" s="42"/>
      <c r="D316" s="219" t="s">
        <v>144</v>
      </c>
      <c r="E316" s="42"/>
      <c r="F316" s="220" t="s">
        <v>1272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144</v>
      </c>
      <c r="AU316" s="19" t="s">
        <v>142</v>
      </c>
    </row>
    <row r="317" spans="1:47" s="2" customFormat="1" ht="12">
      <c r="A317" s="40"/>
      <c r="B317" s="41"/>
      <c r="C317" s="42"/>
      <c r="D317" s="224" t="s">
        <v>146</v>
      </c>
      <c r="E317" s="42"/>
      <c r="F317" s="225" t="s">
        <v>1273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146</v>
      </c>
      <c r="AU317" s="19" t="s">
        <v>142</v>
      </c>
    </row>
    <row r="318" spans="1:65" s="2" customFormat="1" ht="24.15" customHeight="1">
      <c r="A318" s="40"/>
      <c r="B318" s="41"/>
      <c r="C318" s="258" t="s">
        <v>692</v>
      </c>
      <c r="D318" s="258" t="s">
        <v>282</v>
      </c>
      <c r="E318" s="259" t="s">
        <v>1274</v>
      </c>
      <c r="F318" s="260" t="s">
        <v>1275</v>
      </c>
      <c r="G318" s="261" t="s">
        <v>139</v>
      </c>
      <c r="H318" s="262">
        <v>1</v>
      </c>
      <c r="I318" s="263"/>
      <c r="J318" s="264">
        <f>ROUND(I318*H318,2)</f>
        <v>0</v>
      </c>
      <c r="K318" s="260" t="s">
        <v>140</v>
      </c>
      <c r="L318" s="265"/>
      <c r="M318" s="266" t="s">
        <v>19</v>
      </c>
      <c r="N318" s="267" t="s">
        <v>44</v>
      </c>
      <c r="O318" s="86"/>
      <c r="P318" s="215">
        <f>O318*H318</f>
        <v>0</v>
      </c>
      <c r="Q318" s="215">
        <v>0.0004</v>
      </c>
      <c r="R318" s="215">
        <f>Q318*H318</f>
        <v>0.0004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368</v>
      </c>
      <c r="AT318" s="217" t="s">
        <v>282</v>
      </c>
      <c r="AU318" s="217" t="s">
        <v>142</v>
      </c>
      <c r="AY318" s="19" t="s">
        <v>133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142</v>
      </c>
      <c r="BK318" s="218">
        <f>ROUND(I318*H318,2)</f>
        <v>0</v>
      </c>
      <c r="BL318" s="19" t="s">
        <v>254</v>
      </c>
      <c r="BM318" s="217" t="s">
        <v>1276</v>
      </c>
    </row>
    <row r="319" spans="1:47" s="2" customFormat="1" ht="12">
      <c r="A319" s="40"/>
      <c r="B319" s="41"/>
      <c r="C319" s="42"/>
      <c r="D319" s="219" t="s">
        <v>144</v>
      </c>
      <c r="E319" s="42"/>
      <c r="F319" s="220" t="s">
        <v>1275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144</v>
      </c>
      <c r="AU319" s="19" t="s">
        <v>142</v>
      </c>
    </row>
    <row r="320" spans="1:65" s="2" customFormat="1" ht="24.15" customHeight="1">
      <c r="A320" s="40"/>
      <c r="B320" s="41"/>
      <c r="C320" s="258" t="s">
        <v>698</v>
      </c>
      <c r="D320" s="258" t="s">
        <v>282</v>
      </c>
      <c r="E320" s="259" t="s">
        <v>1277</v>
      </c>
      <c r="F320" s="260" t="s">
        <v>1278</v>
      </c>
      <c r="G320" s="261" t="s">
        <v>139</v>
      </c>
      <c r="H320" s="262">
        <v>3</v>
      </c>
      <c r="I320" s="263"/>
      <c r="J320" s="264">
        <f>ROUND(I320*H320,2)</f>
        <v>0</v>
      </c>
      <c r="K320" s="260" t="s">
        <v>140</v>
      </c>
      <c r="L320" s="265"/>
      <c r="M320" s="266" t="s">
        <v>19</v>
      </c>
      <c r="N320" s="267" t="s">
        <v>44</v>
      </c>
      <c r="O320" s="86"/>
      <c r="P320" s="215">
        <f>O320*H320</f>
        <v>0</v>
      </c>
      <c r="Q320" s="215">
        <v>0.00019</v>
      </c>
      <c r="R320" s="215">
        <f>Q320*H320</f>
        <v>0.00057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368</v>
      </c>
      <c r="AT320" s="217" t="s">
        <v>282</v>
      </c>
      <c r="AU320" s="217" t="s">
        <v>142</v>
      </c>
      <c r="AY320" s="19" t="s">
        <v>133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142</v>
      </c>
      <c r="BK320" s="218">
        <f>ROUND(I320*H320,2)</f>
        <v>0</v>
      </c>
      <c r="BL320" s="19" t="s">
        <v>254</v>
      </c>
      <c r="BM320" s="217" t="s">
        <v>1279</v>
      </c>
    </row>
    <row r="321" spans="1:47" s="2" customFormat="1" ht="12">
      <c r="A321" s="40"/>
      <c r="B321" s="41"/>
      <c r="C321" s="42"/>
      <c r="D321" s="219" t="s">
        <v>144</v>
      </c>
      <c r="E321" s="42"/>
      <c r="F321" s="220" t="s">
        <v>1278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144</v>
      </c>
      <c r="AU321" s="19" t="s">
        <v>142</v>
      </c>
    </row>
    <row r="322" spans="1:65" s="2" customFormat="1" ht="24.15" customHeight="1">
      <c r="A322" s="40"/>
      <c r="B322" s="41"/>
      <c r="C322" s="206" t="s">
        <v>704</v>
      </c>
      <c r="D322" s="206" t="s">
        <v>136</v>
      </c>
      <c r="E322" s="207" t="s">
        <v>1280</v>
      </c>
      <c r="F322" s="208" t="s">
        <v>1281</v>
      </c>
      <c r="G322" s="209" t="s">
        <v>139</v>
      </c>
      <c r="H322" s="210">
        <v>1</v>
      </c>
      <c r="I322" s="211"/>
      <c r="J322" s="212">
        <f>ROUND(I322*H322,2)</f>
        <v>0</v>
      </c>
      <c r="K322" s="208" t="s">
        <v>140</v>
      </c>
      <c r="L322" s="46"/>
      <c r="M322" s="213" t="s">
        <v>19</v>
      </c>
      <c r="N322" s="214" t="s">
        <v>44</v>
      </c>
      <c r="O322" s="86"/>
      <c r="P322" s="215">
        <f>O322*H322</f>
        <v>0</v>
      </c>
      <c r="Q322" s="215">
        <v>0.00017</v>
      </c>
      <c r="R322" s="215">
        <f>Q322*H322</f>
        <v>0.00017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254</v>
      </c>
      <c r="AT322" s="217" t="s">
        <v>136</v>
      </c>
      <c r="AU322" s="217" t="s">
        <v>142</v>
      </c>
      <c r="AY322" s="19" t="s">
        <v>133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142</v>
      </c>
      <c r="BK322" s="218">
        <f>ROUND(I322*H322,2)</f>
        <v>0</v>
      </c>
      <c r="BL322" s="19" t="s">
        <v>254</v>
      </c>
      <c r="BM322" s="217" t="s">
        <v>1282</v>
      </c>
    </row>
    <row r="323" spans="1:47" s="2" customFormat="1" ht="12">
      <c r="A323" s="40"/>
      <c r="B323" s="41"/>
      <c r="C323" s="42"/>
      <c r="D323" s="219" t="s">
        <v>144</v>
      </c>
      <c r="E323" s="42"/>
      <c r="F323" s="220" t="s">
        <v>1283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144</v>
      </c>
      <c r="AU323" s="19" t="s">
        <v>142</v>
      </c>
    </row>
    <row r="324" spans="1:47" s="2" customFormat="1" ht="12">
      <c r="A324" s="40"/>
      <c r="B324" s="41"/>
      <c r="C324" s="42"/>
      <c r="D324" s="224" t="s">
        <v>146</v>
      </c>
      <c r="E324" s="42"/>
      <c r="F324" s="225" t="s">
        <v>1284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146</v>
      </c>
      <c r="AU324" s="19" t="s">
        <v>142</v>
      </c>
    </row>
    <row r="325" spans="1:65" s="2" customFormat="1" ht="21.75" customHeight="1">
      <c r="A325" s="40"/>
      <c r="B325" s="41"/>
      <c r="C325" s="258" t="s">
        <v>712</v>
      </c>
      <c r="D325" s="258" t="s">
        <v>282</v>
      </c>
      <c r="E325" s="259" t="s">
        <v>1285</v>
      </c>
      <c r="F325" s="260" t="s">
        <v>1286</v>
      </c>
      <c r="G325" s="261" t="s">
        <v>139</v>
      </c>
      <c r="H325" s="262">
        <v>1</v>
      </c>
      <c r="I325" s="263"/>
      <c r="J325" s="264">
        <f>ROUND(I325*H325,2)</f>
        <v>0</v>
      </c>
      <c r="K325" s="260" t="s">
        <v>140</v>
      </c>
      <c r="L325" s="265"/>
      <c r="M325" s="266" t="s">
        <v>19</v>
      </c>
      <c r="N325" s="267" t="s">
        <v>44</v>
      </c>
      <c r="O325" s="86"/>
      <c r="P325" s="215">
        <f>O325*H325</f>
        <v>0</v>
      </c>
      <c r="Q325" s="215">
        <v>0.00023</v>
      </c>
      <c r="R325" s="215">
        <f>Q325*H325</f>
        <v>0.00023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368</v>
      </c>
      <c r="AT325" s="217" t="s">
        <v>282</v>
      </c>
      <c r="AU325" s="217" t="s">
        <v>142</v>
      </c>
      <c r="AY325" s="19" t="s">
        <v>133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142</v>
      </c>
      <c r="BK325" s="218">
        <f>ROUND(I325*H325,2)</f>
        <v>0</v>
      </c>
      <c r="BL325" s="19" t="s">
        <v>254</v>
      </c>
      <c r="BM325" s="217" t="s">
        <v>1287</v>
      </c>
    </row>
    <row r="326" spans="1:47" s="2" customFormat="1" ht="12">
      <c r="A326" s="40"/>
      <c r="B326" s="41"/>
      <c r="C326" s="42"/>
      <c r="D326" s="219" t="s">
        <v>144</v>
      </c>
      <c r="E326" s="42"/>
      <c r="F326" s="220" t="s">
        <v>1286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144</v>
      </c>
      <c r="AU326" s="19" t="s">
        <v>142</v>
      </c>
    </row>
    <row r="327" spans="1:65" s="2" customFormat="1" ht="16.5" customHeight="1">
      <c r="A327" s="40"/>
      <c r="B327" s="41"/>
      <c r="C327" s="206" t="s">
        <v>723</v>
      </c>
      <c r="D327" s="206" t="s">
        <v>136</v>
      </c>
      <c r="E327" s="207" t="s">
        <v>1288</v>
      </c>
      <c r="F327" s="208" t="s">
        <v>1289</v>
      </c>
      <c r="G327" s="209" t="s">
        <v>139</v>
      </c>
      <c r="H327" s="210">
        <v>1</v>
      </c>
      <c r="I327" s="211"/>
      <c r="J327" s="212">
        <f>ROUND(I327*H327,2)</f>
        <v>0</v>
      </c>
      <c r="K327" s="208" t="s">
        <v>513</v>
      </c>
      <c r="L327" s="46"/>
      <c r="M327" s="213" t="s">
        <v>19</v>
      </c>
      <c r="N327" s="214" t="s">
        <v>44</v>
      </c>
      <c r="O327" s="86"/>
      <c r="P327" s="215">
        <f>O327*H327</f>
        <v>0</v>
      </c>
      <c r="Q327" s="215">
        <v>0.00031</v>
      </c>
      <c r="R327" s="215">
        <f>Q327*H327</f>
        <v>0.00031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254</v>
      </c>
      <c r="AT327" s="217" t="s">
        <v>136</v>
      </c>
      <c r="AU327" s="217" t="s">
        <v>142</v>
      </c>
      <c r="AY327" s="19" t="s">
        <v>133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142</v>
      </c>
      <c r="BK327" s="218">
        <f>ROUND(I327*H327,2)</f>
        <v>0</v>
      </c>
      <c r="BL327" s="19" t="s">
        <v>254</v>
      </c>
      <c r="BM327" s="217" t="s">
        <v>1290</v>
      </c>
    </row>
    <row r="328" spans="1:47" s="2" customFormat="1" ht="12">
      <c r="A328" s="40"/>
      <c r="B328" s="41"/>
      <c r="C328" s="42"/>
      <c r="D328" s="219" t="s">
        <v>144</v>
      </c>
      <c r="E328" s="42"/>
      <c r="F328" s="220" t="s">
        <v>1289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144</v>
      </c>
      <c r="AU328" s="19" t="s">
        <v>142</v>
      </c>
    </row>
    <row r="329" spans="1:65" s="2" customFormat="1" ht="24.15" customHeight="1">
      <c r="A329" s="40"/>
      <c r="B329" s="41"/>
      <c r="C329" s="206" t="s">
        <v>730</v>
      </c>
      <c r="D329" s="206" t="s">
        <v>136</v>
      </c>
      <c r="E329" s="207" t="s">
        <v>1291</v>
      </c>
      <c r="F329" s="208" t="s">
        <v>1292</v>
      </c>
      <c r="G329" s="209" t="s">
        <v>389</v>
      </c>
      <c r="H329" s="210">
        <v>0.225</v>
      </c>
      <c r="I329" s="211"/>
      <c r="J329" s="212">
        <f>ROUND(I329*H329,2)</f>
        <v>0</v>
      </c>
      <c r="K329" s="208" t="s">
        <v>140</v>
      </c>
      <c r="L329" s="46"/>
      <c r="M329" s="213" t="s">
        <v>19</v>
      </c>
      <c r="N329" s="214" t="s">
        <v>44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254</v>
      </c>
      <c r="AT329" s="217" t="s">
        <v>136</v>
      </c>
      <c r="AU329" s="217" t="s">
        <v>142</v>
      </c>
      <c r="AY329" s="19" t="s">
        <v>133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142</v>
      </c>
      <c r="BK329" s="218">
        <f>ROUND(I329*H329,2)</f>
        <v>0</v>
      </c>
      <c r="BL329" s="19" t="s">
        <v>254</v>
      </c>
      <c r="BM329" s="217" t="s">
        <v>1293</v>
      </c>
    </row>
    <row r="330" spans="1:47" s="2" customFormat="1" ht="12">
      <c r="A330" s="40"/>
      <c r="B330" s="41"/>
      <c r="C330" s="42"/>
      <c r="D330" s="219" t="s">
        <v>144</v>
      </c>
      <c r="E330" s="42"/>
      <c r="F330" s="220" t="s">
        <v>1294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144</v>
      </c>
      <c r="AU330" s="19" t="s">
        <v>142</v>
      </c>
    </row>
    <row r="331" spans="1:47" s="2" customFormat="1" ht="12">
      <c r="A331" s="40"/>
      <c r="B331" s="41"/>
      <c r="C331" s="42"/>
      <c r="D331" s="224" t="s">
        <v>146</v>
      </c>
      <c r="E331" s="42"/>
      <c r="F331" s="225" t="s">
        <v>1295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146</v>
      </c>
      <c r="AU331" s="19" t="s">
        <v>142</v>
      </c>
    </row>
    <row r="332" spans="1:65" s="2" customFormat="1" ht="24.15" customHeight="1">
      <c r="A332" s="40"/>
      <c r="B332" s="41"/>
      <c r="C332" s="206" t="s">
        <v>736</v>
      </c>
      <c r="D332" s="206" t="s">
        <v>136</v>
      </c>
      <c r="E332" s="207" t="s">
        <v>1296</v>
      </c>
      <c r="F332" s="208" t="s">
        <v>1297</v>
      </c>
      <c r="G332" s="209" t="s">
        <v>389</v>
      </c>
      <c r="H332" s="210">
        <v>0.225</v>
      </c>
      <c r="I332" s="211"/>
      <c r="J332" s="212">
        <f>ROUND(I332*H332,2)</f>
        <v>0</v>
      </c>
      <c r="K332" s="208" t="s">
        <v>140</v>
      </c>
      <c r="L332" s="46"/>
      <c r="M332" s="213" t="s">
        <v>19</v>
      </c>
      <c r="N332" s="214" t="s">
        <v>44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254</v>
      </c>
      <c r="AT332" s="217" t="s">
        <v>136</v>
      </c>
      <c r="AU332" s="217" t="s">
        <v>142</v>
      </c>
      <c r="AY332" s="19" t="s">
        <v>133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142</v>
      </c>
      <c r="BK332" s="218">
        <f>ROUND(I332*H332,2)</f>
        <v>0</v>
      </c>
      <c r="BL332" s="19" t="s">
        <v>254</v>
      </c>
      <c r="BM332" s="217" t="s">
        <v>1298</v>
      </c>
    </row>
    <row r="333" spans="1:47" s="2" customFormat="1" ht="12">
      <c r="A333" s="40"/>
      <c r="B333" s="41"/>
      <c r="C333" s="42"/>
      <c r="D333" s="219" t="s">
        <v>144</v>
      </c>
      <c r="E333" s="42"/>
      <c r="F333" s="220" t="s">
        <v>1299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144</v>
      </c>
      <c r="AU333" s="19" t="s">
        <v>142</v>
      </c>
    </row>
    <row r="334" spans="1:47" s="2" customFormat="1" ht="12">
      <c r="A334" s="40"/>
      <c r="B334" s="41"/>
      <c r="C334" s="42"/>
      <c r="D334" s="224" t="s">
        <v>146</v>
      </c>
      <c r="E334" s="42"/>
      <c r="F334" s="225" t="s">
        <v>1300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146</v>
      </c>
      <c r="AU334" s="19" t="s">
        <v>142</v>
      </c>
    </row>
    <row r="335" spans="1:63" s="12" customFormat="1" ht="22.8" customHeight="1">
      <c r="A335" s="12"/>
      <c r="B335" s="190"/>
      <c r="C335" s="191"/>
      <c r="D335" s="192" t="s">
        <v>71</v>
      </c>
      <c r="E335" s="204" t="s">
        <v>1301</v>
      </c>
      <c r="F335" s="204" t="s">
        <v>1302</v>
      </c>
      <c r="G335" s="191"/>
      <c r="H335" s="191"/>
      <c r="I335" s="194"/>
      <c r="J335" s="205">
        <f>BK335</f>
        <v>0</v>
      </c>
      <c r="K335" s="191"/>
      <c r="L335" s="196"/>
      <c r="M335" s="197"/>
      <c r="N335" s="198"/>
      <c r="O335" s="198"/>
      <c r="P335" s="199">
        <f>SUM(P336:P355)</f>
        <v>0</v>
      </c>
      <c r="Q335" s="198"/>
      <c r="R335" s="199">
        <f>SUM(R336:R355)</f>
        <v>0.0674</v>
      </c>
      <c r="S335" s="198"/>
      <c r="T335" s="200">
        <f>SUM(T336:T355)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142</v>
      </c>
      <c r="AT335" s="202" t="s">
        <v>71</v>
      </c>
      <c r="AU335" s="202" t="s">
        <v>80</v>
      </c>
      <c r="AY335" s="201" t="s">
        <v>133</v>
      </c>
      <c r="BK335" s="203">
        <f>SUM(BK336:BK355)</f>
        <v>0</v>
      </c>
    </row>
    <row r="336" spans="1:65" s="2" customFormat="1" ht="24.15" customHeight="1">
      <c r="A336" s="40"/>
      <c r="B336" s="41"/>
      <c r="C336" s="206" t="s">
        <v>742</v>
      </c>
      <c r="D336" s="206" t="s">
        <v>136</v>
      </c>
      <c r="E336" s="207" t="s">
        <v>1303</v>
      </c>
      <c r="F336" s="208" t="s">
        <v>1304</v>
      </c>
      <c r="G336" s="209" t="s">
        <v>1078</v>
      </c>
      <c r="H336" s="210">
        <v>1</v>
      </c>
      <c r="I336" s="211"/>
      <c r="J336" s="212">
        <f>ROUND(I336*H336,2)</f>
        <v>0</v>
      </c>
      <c r="K336" s="208" t="s">
        <v>513</v>
      </c>
      <c r="L336" s="46"/>
      <c r="M336" s="213" t="s">
        <v>19</v>
      </c>
      <c r="N336" s="214" t="s">
        <v>44</v>
      </c>
      <c r="O336" s="86"/>
      <c r="P336" s="215">
        <f>O336*H336</f>
        <v>0</v>
      </c>
      <c r="Q336" s="215">
        <v>0.014</v>
      </c>
      <c r="R336" s="215">
        <f>Q336*H336</f>
        <v>0.014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254</v>
      </c>
      <c r="AT336" s="217" t="s">
        <v>136</v>
      </c>
      <c r="AU336" s="217" t="s">
        <v>142</v>
      </c>
      <c r="AY336" s="19" t="s">
        <v>133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142</v>
      </c>
      <c r="BK336" s="218">
        <f>ROUND(I336*H336,2)</f>
        <v>0</v>
      </c>
      <c r="BL336" s="19" t="s">
        <v>254</v>
      </c>
      <c r="BM336" s="217" t="s">
        <v>1305</v>
      </c>
    </row>
    <row r="337" spans="1:47" s="2" customFormat="1" ht="12">
      <c r="A337" s="40"/>
      <c r="B337" s="41"/>
      <c r="C337" s="42"/>
      <c r="D337" s="219" t="s">
        <v>144</v>
      </c>
      <c r="E337" s="42"/>
      <c r="F337" s="220" t="s">
        <v>1306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144</v>
      </c>
      <c r="AU337" s="19" t="s">
        <v>142</v>
      </c>
    </row>
    <row r="338" spans="1:65" s="2" customFormat="1" ht="33" customHeight="1">
      <c r="A338" s="40"/>
      <c r="B338" s="41"/>
      <c r="C338" s="206" t="s">
        <v>748</v>
      </c>
      <c r="D338" s="206" t="s">
        <v>136</v>
      </c>
      <c r="E338" s="207" t="s">
        <v>1307</v>
      </c>
      <c r="F338" s="208" t="s">
        <v>1308</v>
      </c>
      <c r="G338" s="209" t="s">
        <v>1078</v>
      </c>
      <c r="H338" s="210">
        <v>2</v>
      </c>
      <c r="I338" s="211"/>
      <c r="J338" s="212">
        <f>ROUND(I338*H338,2)</f>
        <v>0</v>
      </c>
      <c r="K338" s="208" t="s">
        <v>140</v>
      </c>
      <c r="L338" s="46"/>
      <c r="M338" s="213" t="s">
        <v>19</v>
      </c>
      <c r="N338" s="214" t="s">
        <v>44</v>
      </c>
      <c r="O338" s="86"/>
      <c r="P338" s="215">
        <f>O338*H338</f>
        <v>0</v>
      </c>
      <c r="Q338" s="215">
        <v>0.01665</v>
      </c>
      <c r="R338" s="215">
        <f>Q338*H338</f>
        <v>0.0333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254</v>
      </c>
      <c r="AT338" s="217" t="s">
        <v>136</v>
      </c>
      <c r="AU338" s="217" t="s">
        <v>142</v>
      </c>
      <c r="AY338" s="19" t="s">
        <v>133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142</v>
      </c>
      <c r="BK338" s="218">
        <f>ROUND(I338*H338,2)</f>
        <v>0</v>
      </c>
      <c r="BL338" s="19" t="s">
        <v>254</v>
      </c>
      <c r="BM338" s="217" t="s">
        <v>1309</v>
      </c>
    </row>
    <row r="339" spans="1:47" s="2" customFormat="1" ht="12">
      <c r="A339" s="40"/>
      <c r="B339" s="41"/>
      <c r="C339" s="42"/>
      <c r="D339" s="219" t="s">
        <v>144</v>
      </c>
      <c r="E339" s="42"/>
      <c r="F339" s="220" t="s">
        <v>1310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144</v>
      </c>
      <c r="AU339" s="19" t="s">
        <v>142</v>
      </c>
    </row>
    <row r="340" spans="1:47" s="2" customFormat="1" ht="12">
      <c r="A340" s="40"/>
      <c r="B340" s="41"/>
      <c r="C340" s="42"/>
      <c r="D340" s="224" t="s">
        <v>146</v>
      </c>
      <c r="E340" s="42"/>
      <c r="F340" s="225" t="s">
        <v>1311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146</v>
      </c>
      <c r="AU340" s="19" t="s">
        <v>142</v>
      </c>
    </row>
    <row r="341" spans="1:65" s="2" customFormat="1" ht="33" customHeight="1">
      <c r="A341" s="40"/>
      <c r="B341" s="41"/>
      <c r="C341" s="206" t="s">
        <v>754</v>
      </c>
      <c r="D341" s="206" t="s">
        <v>136</v>
      </c>
      <c r="E341" s="207" t="s">
        <v>1312</v>
      </c>
      <c r="F341" s="208" t="s">
        <v>1313</v>
      </c>
      <c r="G341" s="209" t="s">
        <v>1078</v>
      </c>
      <c r="H341" s="210">
        <v>1</v>
      </c>
      <c r="I341" s="211"/>
      <c r="J341" s="212">
        <f>ROUND(I341*H341,2)</f>
        <v>0</v>
      </c>
      <c r="K341" s="208" t="s">
        <v>140</v>
      </c>
      <c r="L341" s="46"/>
      <c r="M341" s="213" t="s">
        <v>19</v>
      </c>
      <c r="N341" s="214" t="s">
        <v>44</v>
      </c>
      <c r="O341" s="86"/>
      <c r="P341" s="215">
        <f>O341*H341</f>
        <v>0</v>
      </c>
      <c r="Q341" s="215">
        <v>0.01765</v>
      </c>
      <c r="R341" s="215">
        <f>Q341*H341</f>
        <v>0.01765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254</v>
      </c>
      <c r="AT341" s="217" t="s">
        <v>136</v>
      </c>
      <c r="AU341" s="217" t="s">
        <v>142</v>
      </c>
      <c r="AY341" s="19" t="s">
        <v>133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142</v>
      </c>
      <c r="BK341" s="218">
        <f>ROUND(I341*H341,2)</f>
        <v>0</v>
      </c>
      <c r="BL341" s="19" t="s">
        <v>254</v>
      </c>
      <c r="BM341" s="217" t="s">
        <v>1314</v>
      </c>
    </row>
    <row r="342" spans="1:47" s="2" customFormat="1" ht="12">
      <c r="A342" s="40"/>
      <c r="B342" s="41"/>
      <c r="C342" s="42"/>
      <c r="D342" s="219" t="s">
        <v>144</v>
      </c>
      <c r="E342" s="42"/>
      <c r="F342" s="220" t="s">
        <v>1315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144</v>
      </c>
      <c r="AU342" s="19" t="s">
        <v>142</v>
      </c>
    </row>
    <row r="343" spans="1:47" s="2" customFormat="1" ht="12">
      <c r="A343" s="40"/>
      <c r="B343" s="41"/>
      <c r="C343" s="42"/>
      <c r="D343" s="224" t="s">
        <v>146</v>
      </c>
      <c r="E343" s="42"/>
      <c r="F343" s="225" t="s">
        <v>1316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146</v>
      </c>
      <c r="AU343" s="19" t="s">
        <v>142</v>
      </c>
    </row>
    <row r="344" spans="1:65" s="2" customFormat="1" ht="16.5" customHeight="1">
      <c r="A344" s="40"/>
      <c r="B344" s="41"/>
      <c r="C344" s="206" t="s">
        <v>760</v>
      </c>
      <c r="D344" s="206" t="s">
        <v>136</v>
      </c>
      <c r="E344" s="207" t="s">
        <v>1317</v>
      </c>
      <c r="F344" s="208" t="s">
        <v>1318</v>
      </c>
      <c r="G344" s="209" t="s">
        <v>1078</v>
      </c>
      <c r="H344" s="210">
        <v>3</v>
      </c>
      <c r="I344" s="211"/>
      <c r="J344" s="212">
        <f>ROUND(I344*H344,2)</f>
        <v>0</v>
      </c>
      <c r="K344" s="208" t="s">
        <v>140</v>
      </c>
      <c r="L344" s="46"/>
      <c r="M344" s="213" t="s">
        <v>19</v>
      </c>
      <c r="N344" s="214" t="s">
        <v>44</v>
      </c>
      <c r="O344" s="86"/>
      <c r="P344" s="215">
        <f>O344*H344</f>
        <v>0</v>
      </c>
      <c r="Q344" s="215">
        <v>0.00015</v>
      </c>
      <c r="R344" s="215">
        <f>Q344*H344</f>
        <v>0.00045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254</v>
      </c>
      <c r="AT344" s="217" t="s">
        <v>136</v>
      </c>
      <c r="AU344" s="217" t="s">
        <v>142</v>
      </c>
      <c r="AY344" s="19" t="s">
        <v>133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142</v>
      </c>
      <c r="BK344" s="218">
        <f>ROUND(I344*H344,2)</f>
        <v>0</v>
      </c>
      <c r="BL344" s="19" t="s">
        <v>254</v>
      </c>
      <c r="BM344" s="217" t="s">
        <v>1319</v>
      </c>
    </row>
    <row r="345" spans="1:47" s="2" customFormat="1" ht="12">
      <c r="A345" s="40"/>
      <c r="B345" s="41"/>
      <c r="C345" s="42"/>
      <c r="D345" s="219" t="s">
        <v>144</v>
      </c>
      <c r="E345" s="42"/>
      <c r="F345" s="220" t="s">
        <v>1320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144</v>
      </c>
      <c r="AU345" s="19" t="s">
        <v>142</v>
      </c>
    </row>
    <row r="346" spans="1:47" s="2" customFormat="1" ht="12">
      <c r="A346" s="40"/>
      <c r="B346" s="41"/>
      <c r="C346" s="42"/>
      <c r="D346" s="224" t="s">
        <v>146</v>
      </c>
      <c r="E346" s="42"/>
      <c r="F346" s="225" t="s">
        <v>1321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146</v>
      </c>
      <c r="AU346" s="19" t="s">
        <v>142</v>
      </c>
    </row>
    <row r="347" spans="1:65" s="2" customFormat="1" ht="16.5" customHeight="1">
      <c r="A347" s="40"/>
      <c r="B347" s="41"/>
      <c r="C347" s="206" t="s">
        <v>767</v>
      </c>
      <c r="D347" s="206" t="s">
        <v>136</v>
      </c>
      <c r="E347" s="207" t="s">
        <v>1322</v>
      </c>
      <c r="F347" s="208" t="s">
        <v>1323</v>
      </c>
      <c r="G347" s="209" t="s">
        <v>1078</v>
      </c>
      <c r="H347" s="210">
        <v>4</v>
      </c>
      <c r="I347" s="211"/>
      <c r="J347" s="212">
        <f>ROUND(I347*H347,2)</f>
        <v>0</v>
      </c>
      <c r="K347" s="208" t="s">
        <v>140</v>
      </c>
      <c r="L347" s="46"/>
      <c r="M347" s="213" t="s">
        <v>19</v>
      </c>
      <c r="N347" s="214" t="s">
        <v>44</v>
      </c>
      <c r="O347" s="86"/>
      <c r="P347" s="215">
        <f>O347*H347</f>
        <v>0</v>
      </c>
      <c r="Q347" s="215">
        <v>0.0005</v>
      </c>
      <c r="R347" s="215">
        <f>Q347*H347</f>
        <v>0.002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254</v>
      </c>
      <c r="AT347" s="217" t="s">
        <v>136</v>
      </c>
      <c r="AU347" s="217" t="s">
        <v>142</v>
      </c>
      <c r="AY347" s="19" t="s">
        <v>133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142</v>
      </c>
      <c r="BK347" s="218">
        <f>ROUND(I347*H347,2)</f>
        <v>0</v>
      </c>
      <c r="BL347" s="19" t="s">
        <v>254</v>
      </c>
      <c r="BM347" s="217" t="s">
        <v>1324</v>
      </c>
    </row>
    <row r="348" spans="1:47" s="2" customFormat="1" ht="12">
      <c r="A348" s="40"/>
      <c r="B348" s="41"/>
      <c r="C348" s="42"/>
      <c r="D348" s="219" t="s">
        <v>144</v>
      </c>
      <c r="E348" s="42"/>
      <c r="F348" s="220" t="s">
        <v>1325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144</v>
      </c>
      <c r="AU348" s="19" t="s">
        <v>142</v>
      </c>
    </row>
    <row r="349" spans="1:47" s="2" customFormat="1" ht="12">
      <c r="A349" s="40"/>
      <c r="B349" s="41"/>
      <c r="C349" s="42"/>
      <c r="D349" s="224" t="s">
        <v>146</v>
      </c>
      <c r="E349" s="42"/>
      <c r="F349" s="225" t="s">
        <v>1326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146</v>
      </c>
      <c r="AU349" s="19" t="s">
        <v>142</v>
      </c>
    </row>
    <row r="350" spans="1:65" s="2" customFormat="1" ht="24.15" customHeight="1">
      <c r="A350" s="40"/>
      <c r="B350" s="41"/>
      <c r="C350" s="206" t="s">
        <v>772</v>
      </c>
      <c r="D350" s="206" t="s">
        <v>136</v>
      </c>
      <c r="E350" s="207" t="s">
        <v>1327</v>
      </c>
      <c r="F350" s="208" t="s">
        <v>1328</v>
      </c>
      <c r="G350" s="209" t="s">
        <v>389</v>
      </c>
      <c r="H350" s="210">
        <v>0.067</v>
      </c>
      <c r="I350" s="211"/>
      <c r="J350" s="212">
        <f>ROUND(I350*H350,2)</f>
        <v>0</v>
      </c>
      <c r="K350" s="208" t="s">
        <v>140</v>
      </c>
      <c r="L350" s="46"/>
      <c r="M350" s="213" t="s">
        <v>19</v>
      </c>
      <c r="N350" s="214" t="s">
        <v>44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254</v>
      </c>
      <c r="AT350" s="217" t="s">
        <v>136</v>
      </c>
      <c r="AU350" s="217" t="s">
        <v>142</v>
      </c>
      <c r="AY350" s="19" t="s">
        <v>133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142</v>
      </c>
      <c r="BK350" s="218">
        <f>ROUND(I350*H350,2)</f>
        <v>0</v>
      </c>
      <c r="BL350" s="19" t="s">
        <v>254</v>
      </c>
      <c r="BM350" s="217" t="s">
        <v>1329</v>
      </c>
    </row>
    <row r="351" spans="1:47" s="2" customFormat="1" ht="12">
      <c r="A351" s="40"/>
      <c r="B351" s="41"/>
      <c r="C351" s="42"/>
      <c r="D351" s="219" t="s">
        <v>144</v>
      </c>
      <c r="E351" s="42"/>
      <c r="F351" s="220" t="s">
        <v>1330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144</v>
      </c>
      <c r="AU351" s="19" t="s">
        <v>142</v>
      </c>
    </row>
    <row r="352" spans="1:47" s="2" customFormat="1" ht="12">
      <c r="A352" s="40"/>
      <c r="B352" s="41"/>
      <c r="C352" s="42"/>
      <c r="D352" s="224" t="s">
        <v>146</v>
      </c>
      <c r="E352" s="42"/>
      <c r="F352" s="225" t="s">
        <v>1331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146</v>
      </c>
      <c r="AU352" s="19" t="s">
        <v>142</v>
      </c>
    </row>
    <row r="353" spans="1:65" s="2" customFormat="1" ht="24.15" customHeight="1">
      <c r="A353" s="40"/>
      <c r="B353" s="41"/>
      <c r="C353" s="206" t="s">
        <v>780</v>
      </c>
      <c r="D353" s="206" t="s">
        <v>136</v>
      </c>
      <c r="E353" s="207" t="s">
        <v>1332</v>
      </c>
      <c r="F353" s="208" t="s">
        <v>1333</v>
      </c>
      <c r="G353" s="209" t="s">
        <v>389</v>
      </c>
      <c r="H353" s="210">
        <v>0.067</v>
      </c>
      <c r="I353" s="211"/>
      <c r="J353" s="212">
        <f>ROUND(I353*H353,2)</f>
        <v>0</v>
      </c>
      <c r="K353" s="208" t="s">
        <v>140</v>
      </c>
      <c r="L353" s="46"/>
      <c r="M353" s="213" t="s">
        <v>19</v>
      </c>
      <c r="N353" s="214" t="s">
        <v>44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254</v>
      </c>
      <c r="AT353" s="217" t="s">
        <v>136</v>
      </c>
      <c r="AU353" s="217" t="s">
        <v>142</v>
      </c>
      <c r="AY353" s="19" t="s">
        <v>133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142</v>
      </c>
      <c r="BK353" s="218">
        <f>ROUND(I353*H353,2)</f>
        <v>0</v>
      </c>
      <c r="BL353" s="19" t="s">
        <v>254</v>
      </c>
      <c r="BM353" s="217" t="s">
        <v>1334</v>
      </c>
    </row>
    <row r="354" spans="1:47" s="2" customFormat="1" ht="12">
      <c r="A354" s="40"/>
      <c r="B354" s="41"/>
      <c r="C354" s="42"/>
      <c r="D354" s="219" t="s">
        <v>144</v>
      </c>
      <c r="E354" s="42"/>
      <c r="F354" s="220" t="s">
        <v>1335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144</v>
      </c>
      <c r="AU354" s="19" t="s">
        <v>142</v>
      </c>
    </row>
    <row r="355" spans="1:47" s="2" customFormat="1" ht="12">
      <c r="A355" s="40"/>
      <c r="B355" s="41"/>
      <c r="C355" s="42"/>
      <c r="D355" s="224" t="s">
        <v>146</v>
      </c>
      <c r="E355" s="42"/>
      <c r="F355" s="225" t="s">
        <v>1336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146</v>
      </c>
      <c r="AU355" s="19" t="s">
        <v>142</v>
      </c>
    </row>
    <row r="356" spans="1:63" s="12" customFormat="1" ht="25.9" customHeight="1">
      <c r="A356" s="12"/>
      <c r="B356" s="190"/>
      <c r="C356" s="191"/>
      <c r="D356" s="192" t="s">
        <v>71</v>
      </c>
      <c r="E356" s="193" t="s">
        <v>1337</v>
      </c>
      <c r="F356" s="193" t="s">
        <v>1338</v>
      </c>
      <c r="G356" s="191"/>
      <c r="H356" s="191"/>
      <c r="I356" s="194"/>
      <c r="J356" s="195">
        <f>BK356</f>
        <v>0</v>
      </c>
      <c r="K356" s="191"/>
      <c r="L356" s="196"/>
      <c r="M356" s="197"/>
      <c r="N356" s="198"/>
      <c r="O356" s="198"/>
      <c r="P356" s="199">
        <f>SUM(P357:P361)</f>
        <v>0</v>
      </c>
      <c r="Q356" s="198"/>
      <c r="R356" s="199">
        <f>SUM(R357:R361)</f>
        <v>0</v>
      </c>
      <c r="S356" s="198"/>
      <c r="T356" s="200">
        <f>SUM(T357:T361)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1" t="s">
        <v>141</v>
      </c>
      <c r="AT356" s="202" t="s">
        <v>71</v>
      </c>
      <c r="AU356" s="202" t="s">
        <v>72</v>
      </c>
      <c r="AY356" s="201" t="s">
        <v>133</v>
      </c>
      <c r="BK356" s="203">
        <f>SUM(BK357:BK361)</f>
        <v>0</v>
      </c>
    </row>
    <row r="357" spans="1:65" s="2" customFormat="1" ht="21.75" customHeight="1">
      <c r="A357" s="40"/>
      <c r="B357" s="41"/>
      <c r="C357" s="206" t="s">
        <v>786</v>
      </c>
      <c r="D357" s="206" t="s">
        <v>136</v>
      </c>
      <c r="E357" s="207" t="s">
        <v>1339</v>
      </c>
      <c r="F357" s="208" t="s">
        <v>1340</v>
      </c>
      <c r="G357" s="209" t="s">
        <v>1341</v>
      </c>
      <c r="H357" s="210">
        <v>40</v>
      </c>
      <c r="I357" s="211"/>
      <c r="J357" s="212">
        <f>ROUND(I357*H357,2)</f>
        <v>0</v>
      </c>
      <c r="K357" s="208" t="s">
        <v>140</v>
      </c>
      <c r="L357" s="46"/>
      <c r="M357" s="213" t="s">
        <v>19</v>
      </c>
      <c r="N357" s="214" t="s">
        <v>44</v>
      </c>
      <c r="O357" s="86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1342</v>
      </c>
      <c r="AT357" s="217" t="s">
        <v>136</v>
      </c>
      <c r="AU357" s="217" t="s">
        <v>80</v>
      </c>
      <c r="AY357" s="19" t="s">
        <v>133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142</v>
      </c>
      <c r="BK357" s="218">
        <f>ROUND(I357*H357,2)</f>
        <v>0</v>
      </c>
      <c r="BL357" s="19" t="s">
        <v>1342</v>
      </c>
      <c r="BM357" s="217" t="s">
        <v>1343</v>
      </c>
    </row>
    <row r="358" spans="1:47" s="2" customFormat="1" ht="12">
      <c r="A358" s="40"/>
      <c r="B358" s="41"/>
      <c r="C358" s="42"/>
      <c r="D358" s="219" t="s">
        <v>144</v>
      </c>
      <c r="E358" s="42"/>
      <c r="F358" s="220" t="s">
        <v>1344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144</v>
      </c>
      <c r="AU358" s="19" t="s">
        <v>80</v>
      </c>
    </row>
    <row r="359" spans="1:47" s="2" customFormat="1" ht="12">
      <c r="A359" s="40"/>
      <c r="B359" s="41"/>
      <c r="C359" s="42"/>
      <c r="D359" s="224" t="s">
        <v>146</v>
      </c>
      <c r="E359" s="42"/>
      <c r="F359" s="225" t="s">
        <v>1345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146</v>
      </c>
      <c r="AU359" s="19" t="s">
        <v>80</v>
      </c>
    </row>
    <row r="360" spans="1:51" s="15" customFormat="1" ht="12">
      <c r="A360" s="15"/>
      <c r="B360" s="248"/>
      <c r="C360" s="249"/>
      <c r="D360" s="219" t="s">
        <v>159</v>
      </c>
      <c r="E360" s="250" t="s">
        <v>19</v>
      </c>
      <c r="F360" s="251" t="s">
        <v>1346</v>
      </c>
      <c r="G360" s="249"/>
      <c r="H360" s="250" t="s">
        <v>19</v>
      </c>
      <c r="I360" s="252"/>
      <c r="J360" s="249"/>
      <c r="K360" s="249"/>
      <c r="L360" s="253"/>
      <c r="M360" s="254"/>
      <c r="N360" s="255"/>
      <c r="O360" s="255"/>
      <c r="P360" s="255"/>
      <c r="Q360" s="255"/>
      <c r="R360" s="255"/>
      <c r="S360" s="255"/>
      <c r="T360" s="25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7" t="s">
        <v>159</v>
      </c>
      <c r="AU360" s="257" t="s">
        <v>80</v>
      </c>
      <c r="AV360" s="15" t="s">
        <v>80</v>
      </c>
      <c r="AW360" s="15" t="s">
        <v>33</v>
      </c>
      <c r="AX360" s="15" t="s">
        <v>72</v>
      </c>
      <c r="AY360" s="257" t="s">
        <v>133</v>
      </c>
    </row>
    <row r="361" spans="1:51" s="13" customFormat="1" ht="12">
      <c r="A361" s="13"/>
      <c r="B361" s="226"/>
      <c r="C361" s="227"/>
      <c r="D361" s="219" t="s">
        <v>159</v>
      </c>
      <c r="E361" s="228" t="s">
        <v>19</v>
      </c>
      <c r="F361" s="229" t="s">
        <v>430</v>
      </c>
      <c r="G361" s="227"/>
      <c r="H361" s="230">
        <v>40</v>
      </c>
      <c r="I361" s="231"/>
      <c r="J361" s="227"/>
      <c r="K361" s="227"/>
      <c r="L361" s="232"/>
      <c r="M361" s="282"/>
      <c r="N361" s="283"/>
      <c r="O361" s="283"/>
      <c r="P361" s="283"/>
      <c r="Q361" s="283"/>
      <c r="R361" s="283"/>
      <c r="S361" s="283"/>
      <c r="T361" s="28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6" t="s">
        <v>159</v>
      </c>
      <c r="AU361" s="236" t="s">
        <v>80</v>
      </c>
      <c r="AV361" s="13" t="s">
        <v>142</v>
      </c>
      <c r="AW361" s="13" t="s">
        <v>33</v>
      </c>
      <c r="AX361" s="13" t="s">
        <v>80</v>
      </c>
      <c r="AY361" s="236" t="s">
        <v>133</v>
      </c>
    </row>
    <row r="362" spans="1:31" s="2" customFormat="1" ht="6.95" customHeight="1">
      <c r="A362" s="40"/>
      <c r="B362" s="61"/>
      <c r="C362" s="62"/>
      <c r="D362" s="62"/>
      <c r="E362" s="62"/>
      <c r="F362" s="62"/>
      <c r="G362" s="62"/>
      <c r="H362" s="62"/>
      <c r="I362" s="62"/>
      <c r="J362" s="62"/>
      <c r="K362" s="62"/>
      <c r="L362" s="46"/>
      <c r="M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</row>
  </sheetData>
  <sheetProtection password="CC35" sheet="1" objects="1" scenarios="1" formatColumns="0" formatRows="0" autoFilter="0"/>
  <autoFilter ref="C86:K36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2/997013213"/>
    <hyperlink ref="F95" r:id="rId2" display="https://podminky.urs.cz/item/CS_URS_2023_02/997013501"/>
    <hyperlink ref="F98" r:id="rId3" display="https://podminky.urs.cz/item/CS_URS_2023_02/997013509"/>
    <hyperlink ref="F101" r:id="rId4" display="https://podminky.urs.cz/item/CS_URS_2023_02/997013631"/>
    <hyperlink ref="F104" r:id="rId5" display="https://podminky.urs.cz/item/CS_URS_2023_02/997221612"/>
    <hyperlink ref="F109" r:id="rId6" display="https://podminky.urs.cz/item/CS_URS_2023_02/721171905"/>
    <hyperlink ref="F112" r:id="rId7" display="https://podminky.urs.cz/item/CS_URS_2023_02/721174025"/>
    <hyperlink ref="F115" r:id="rId8" display="https://podminky.urs.cz/item/CS_URS_2023_02/721174042"/>
    <hyperlink ref="F118" r:id="rId9" display="https://podminky.urs.cz/item/CS_URS_2023_02/721174043"/>
    <hyperlink ref="F123" r:id="rId10" display="https://podminky.urs.cz/item/CS_URS_2023_02/721194104"/>
    <hyperlink ref="F126" r:id="rId11" display="https://podminky.urs.cz/item/CS_URS_2023_02/721194105"/>
    <hyperlink ref="F129" r:id="rId12" display="https://podminky.urs.cz/item/CS_URS_2023_02/721194107"/>
    <hyperlink ref="F132" r:id="rId13" display="https://podminky.urs.cz/item/CS_URS_2023_02/721194109"/>
    <hyperlink ref="F135" r:id="rId14" display="https://podminky.urs.cz/item/CS_URS_2023_02/721210813"/>
    <hyperlink ref="F138" r:id="rId15" display="https://podminky.urs.cz/item/CS_URS_2023_02/721211913"/>
    <hyperlink ref="F143" r:id="rId16" display="https://podminky.urs.cz/item/CS_URS_2023_02/721229111"/>
    <hyperlink ref="F148" r:id="rId17" display="https://podminky.urs.cz/item/CS_URS_2023_02/721290111"/>
    <hyperlink ref="F151" r:id="rId18" display="https://podminky.urs.cz/item/CS_URS_2023_02/998721102"/>
    <hyperlink ref="F154" r:id="rId19" display="https://podminky.urs.cz/item/CS_URS_2023_02/998721181"/>
    <hyperlink ref="F160" r:id="rId20" display="https://podminky.urs.cz/item/CS_URS_2023_02/722174002"/>
    <hyperlink ref="F163" r:id="rId21" display="https://podminky.urs.cz/item/CS_URS_2023_02/722174003"/>
    <hyperlink ref="F166" r:id="rId22" display="https://podminky.urs.cz/item/CS_URS_2023_02/722181231"/>
    <hyperlink ref="F169" r:id="rId23" display="https://podminky.urs.cz/item/CS_URS_2023_02/722181232"/>
    <hyperlink ref="F172" r:id="rId24" display="https://podminky.urs.cz/item/CS_URS_2023_02/722190401"/>
    <hyperlink ref="F175" r:id="rId25" display="https://podminky.urs.cz/item/CS_URS_2023_02/722220111"/>
    <hyperlink ref="F178" r:id="rId26" display="https://podminky.urs.cz/item/CS_URS_2023_02/722220121"/>
    <hyperlink ref="F181" r:id="rId27" display="https://podminky.urs.cz/item/CS_URS_2023_02/722232062"/>
    <hyperlink ref="F186" r:id="rId28" display="https://podminky.urs.cz/item/CS_URS_2023_02/722290234"/>
    <hyperlink ref="F189" r:id="rId29" display="https://podminky.urs.cz/item/CS_URS_2023_02/722290246"/>
    <hyperlink ref="F192" r:id="rId30" display="https://podminky.urs.cz/item/CS_URS_2023_02/998722102"/>
    <hyperlink ref="F195" r:id="rId31" display="https://podminky.urs.cz/item/CS_URS_2023_02/998722181"/>
    <hyperlink ref="F199" r:id="rId32" display="https://podminky.urs.cz/item/CS_URS_2023_02/725110811"/>
    <hyperlink ref="F202" r:id="rId33" display="https://podminky.urs.cz/item/CS_URS_2023_02/725119125"/>
    <hyperlink ref="F209" r:id="rId34" display="https://podminky.urs.cz/item/CS_URS_2023_02/725119131"/>
    <hyperlink ref="F214" r:id="rId35" display="https://podminky.urs.cz/item/CS_URS_2023_02/725210821"/>
    <hyperlink ref="F217" r:id="rId36" display="https://podminky.urs.cz/item/CS_URS_2023_02/725211621"/>
    <hyperlink ref="F220" r:id="rId37" display="https://podminky.urs.cz/item/CS_URS_2023_02/725211623"/>
    <hyperlink ref="F223" r:id="rId38" display="https://podminky.urs.cz/item/CS_URS_2023_02/725211681"/>
    <hyperlink ref="F226" r:id="rId39" display="https://podminky.urs.cz/item/CS_URS_2023_02/725220851"/>
    <hyperlink ref="F229" r:id="rId40" display="https://podminky.urs.cz/item/CS_URS_2023_02/725291621"/>
    <hyperlink ref="F232" r:id="rId41" display="https://podminky.urs.cz/item/CS_URS_2023_02/725291642"/>
    <hyperlink ref="F247" r:id="rId42" display="https://podminky.urs.cz/item/CS_URS_2023_02/725319111"/>
    <hyperlink ref="F252" r:id="rId43" display="https://podminky.urs.cz/item/CS_URS_2023_02/725330820"/>
    <hyperlink ref="F255" r:id="rId44" display="https://podminky.urs.cz/item/CS_URS_2023_02/725331111"/>
    <hyperlink ref="F258" r:id="rId45" display="https://podminky.urs.cz/item/CS_URS_2023_02/725339111"/>
    <hyperlink ref="F263" r:id="rId46" display="https://podminky.urs.cz/item/CS_URS_2023_02/725819401"/>
    <hyperlink ref="F268" r:id="rId47" display="https://podminky.urs.cz/item/CS_URS_2023_02/725819402"/>
    <hyperlink ref="F273" r:id="rId48" display="https://podminky.urs.cz/item/CS_URS_2023_02/725820801"/>
    <hyperlink ref="F276" r:id="rId49" display="https://podminky.urs.cz/item/CS_URS_2023_02/725820802"/>
    <hyperlink ref="F279" r:id="rId50" display="https://podminky.urs.cz/item/CS_URS_2023_02/725829101"/>
    <hyperlink ref="F284" r:id="rId51" display="https://podminky.urs.cz/item/CS_URS_2023_02/725829111"/>
    <hyperlink ref="F289" r:id="rId52" display="https://podminky.urs.cz/item/CS_URS_2023_02/725829131"/>
    <hyperlink ref="F294" r:id="rId53" display="https://podminky.urs.cz/item/CS_URS_2023_02/725829132"/>
    <hyperlink ref="F299" r:id="rId54" display="https://podminky.urs.cz/item/CS_URS_2023_02/725840850"/>
    <hyperlink ref="F302" r:id="rId55" display="https://podminky.urs.cz/item/CS_URS_2023_02/725840860"/>
    <hyperlink ref="F311" r:id="rId56" display="https://podminky.urs.cz/item/CS_URS_2023_02/725850800"/>
    <hyperlink ref="F314" r:id="rId57" display="https://podminky.urs.cz/item/CS_URS_2023_02/725860811"/>
    <hyperlink ref="F317" r:id="rId58" display="https://podminky.urs.cz/item/CS_URS_2023_02/725869101"/>
    <hyperlink ref="F324" r:id="rId59" display="https://podminky.urs.cz/item/CS_URS_2023_02/725869204"/>
    <hyperlink ref="F331" r:id="rId60" display="https://podminky.urs.cz/item/CS_URS_2023_02/998725102"/>
    <hyperlink ref="F334" r:id="rId61" display="https://podminky.urs.cz/item/CS_URS_2023_02/998725181"/>
    <hyperlink ref="F340" r:id="rId62" display="https://podminky.urs.cz/item/CS_URS_2023_02/726131041"/>
    <hyperlink ref="F343" r:id="rId63" display="https://podminky.urs.cz/item/CS_URS_2023_02/726131043"/>
    <hyperlink ref="F346" r:id="rId64" display="https://podminky.urs.cz/item/CS_URS_2023_02/726191001"/>
    <hyperlink ref="F349" r:id="rId65" display="https://podminky.urs.cz/item/CS_URS_2023_02/726191002"/>
    <hyperlink ref="F352" r:id="rId66" display="https://podminky.urs.cz/item/CS_URS_2023_02/998726112"/>
    <hyperlink ref="F355" r:id="rId67" display="https://podminky.urs.cz/item/CS_URS_2023_02/998726181"/>
    <hyperlink ref="F359" r:id="rId68" display="https://podminky.urs.cz/item/CS_URS_2023_02/HZS24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DOZP Radošov – stavební úpravy záchodů a koupelny 1. domácnosti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1347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ROUND((SUM(BE86:BE182)),2)</f>
        <v>0</v>
      </c>
      <c r="G33" s="40"/>
      <c r="H33" s="40"/>
      <c r="I33" s="150">
        <v>0.21</v>
      </c>
      <c r="J33" s="149">
        <f>ROUND(((SUM(BE86:BE182))*I33),2)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ROUND((SUM(BF86:BF182)),2)</f>
        <v>0</v>
      </c>
      <c r="G34" s="40"/>
      <c r="H34" s="40"/>
      <c r="I34" s="150">
        <v>0.15</v>
      </c>
      <c r="J34" s="149">
        <f>ROUND(((SUM(BF86:BF182))*I34),2)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ROUND((SUM(BG86:BG182)),2)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ROUND((SUM(BH86:BH182)),2)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ROUND((SUM(BI86:BI182)),2)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DOZP Radošov – stavební úpravy záchodů a koupelny 1. domácnosti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Vytápění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Radošov č. p. 137</v>
      </c>
      <c r="G52" s="42"/>
      <c r="H52" s="42"/>
      <c r="I52" s="34" t="s">
        <v>23</v>
      </c>
      <c r="J52" s="74" t="str">
        <f>IF(J12="","",J12)</f>
        <v>10. 8. 2023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Karlovarský kraj</v>
      </c>
      <c r="G54" s="42"/>
      <c r="H54" s="42"/>
      <c r="I54" s="34" t="s">
        <v>31</v>
      </c>
      <c r="J54" s="38" t="str">
        <f>E21</f>
        <v>Ing. arch. Břetislav Kubíček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110</v>
      </c>
      <c r="E62" s="170"/>
      <c r="F62" s="170"/>
      <c r="G62" s="170"/>
      <c r="H62" s="170"/>
      <c r="I62" s="170"/>
      <c r="J62" s="171">
        <f>J105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1348</v>
      </c>
      <c r="E63" s="176"/>
      <c r="F63" s="176"/>
      <c r="G63" s="176"/>
      <c r="H63" s="176"/>
      <c r="I63" s="176"/>
      <c r="J63" s="177">
        <f>J106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1349</v>
      </c>
      <c r="E64" s="176"/>
      <c r="F64" s="176"/>
      <c r="G64" s="176"/>
      <c r="H64" s="176"/>
      <c r="I64" s="176"/>
      <c r="J64" s="177">
        <f>J137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1350</v>
      </c>
      <c r="E65" s="176"/>
      <c r="F65" s="176"/>
      <c r="G65" s="176"/>
      <c r="H65" s="176"/>
      <c r="I65" s="176"/>
      <c r="J65" s="177">
        <f>J149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917</v>
      </c>
      <c r="E66" s="170"/>
      <c r="F66" s="170"/>
      <c r="G66" s="170"/>
      <c r="H66" s="170"/>
      <c r="I66" s="170"/>
      <c r="J66" s="171">
        <f>J177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118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6.25" customHeight="1">
      <c r="A76" s="40"/>
      <c r="B76" s="41"/>
      <c r="C76" s="42"/>
      <c r="D76" s="42"/>
      <c r="E76" s="162" t="str">
        <f>E7</f>
        <v>DOZP Radošov – stavební úpravy záchodů a koupelny 1. domácnosti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98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03 - Vytápění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Radošov č. p. 137</v>
      </c>
      <c r="G80" s="42"/>
      <c r="H80" s="42"/>
      <c r="I80" s="34" t="s">
        <v>23</v>
      </c>
      <c r="J80" s="74" t="str">
        <f>IF(J12="","",J12)</f>
        <v>10. 8. 2023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25</v>
      </c>
      <c r="D82" s="42"/>
      <c r="E82" s="42"/>
      <c r="F82" s="29" t="str">
        <f>E15</f>
        <v>Karlovarský kraj</v>
      </c>
      <c r="G82" s="42"/>
      <c r="H82" s="42"/>
      <c r="I82" s="34" t="s">
        <v>31</v>
      </c>
      <c r="J82" s="38" t="str">
        <f>E21</f>
        <v>Ing. arch. Břetislav Kubíček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Bc. Martin Frous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119</v>
      </c>
      <c r="D85" s="182" t="s">
        <v>57</v>
      </c>
      <c r="E85" s="182" t="s">
        <v>53</v>
      </c>
      <c r="F85" s="182" t="s">
        <v>54</v>
      </c>
      <c r="G85" s="182" t="s">
        <v>120</v>
      </c>
      <c r="H85" s="182" t="s">
        <v>121</v>
      </c>
      <c r="I85" s="182" t="s">
        <v>122</v>
      </c>
      <c r="J85" s="182" t="s">
        <v>102</v>
      </c>
      <c r="K85" s="183" t="s">
        <v>123</v>
      </c>
      <c r="L85" s="184"/>
      <c r="M85" s="94" t="s">
        <v>19</v>
      </c>
      <c r="N85" s="95" t="s">
        <v>42</v>
      </c>
      <c r="O85" s="95" t="s">
        <v>124</v>
      </c>
      <c r="P85" s="95" t="s">
        <v>125</v>
      </c>
      <c r="Q85" s="95" t="s">
        <v>126</v>
      </c>
      <c r="R85" s="95" t="s">
        <v>127</v>
      </c>
      <c r="S85" s="95" t="s">
        <v>128</v>
      </c>
      <c r="T85" s="96" t="s">
        <v>129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130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P87+P105+P177</f>
        <v>0</v>
      </c>
      <c r="Q86" s="98"/>
      <c r="R86" s="187">
        <f>R87+R105+R177</f>
        <v>0.07683</v>
      </c>
      <c r="S86" s="98"/>
      <c r="T86" s="188">
        <f>T87+T105+T177</f>
        <v>0.0714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103</v>
      </c>
      <c r="BK86" s="189">
        <f>BK87+BK105+BK177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131</v>
      </c>
      <c r="F87" s="193" t="s">
        <v>132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</f>
        <v>0</v>
      </c>
      <c r="Q87" s="198"/>
      <c r="R87" s="199">
        <f>R88</f>
        <v>0</v>
      </c>
      <c r="S87" s="198"/>
      <c r="T87" s="20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133</v>
      </c>
      <c r="BK87" s="203">
        <f>BK88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384</v>
      </c>
      <c r="F88" s="204" t="s">
        <v>385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SUM(P89:P104)</f>
        <v>0</v>
      </c>
      <c r="Q88" s="198"/>
      <c r="R88" s="199">
        <f>SUM(R89:R104)</f>
        <v>0</v>
      </c>
      <c r="S88" s="198"/>
      <c r="T88" s="200">
        <f>SUM(T89:T104)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133</v>
      </c>
      <c r="BK88" s="203">
        <f>SUM(BK89:BK104)</f>
        <v>0</v>
      </c>
    </row>
    <row r="89" spans="1:65" s="2" customFormat="1" ht="24.15" customHeight="1">
      <c r="A89" s="40"/>
      <c r="B89" s="41"/>
      <c r="C89" s="206" t="s">
        <v>80</v>
      </c>
      <c r="D89" s="206" t="s">
        <v>136</v>
      </c>
      <c r="E89" s="207" t="s">
        <v>387</v>
      </c>
      <c r="F89" s="208" t="s">
        <v>388</v>
      </c>
      <c r="G89" s="209" t="s">
        <v>389</v>
      </c>
      <c r="H89" s="210">
        <v>0.071</v>
      </c>
      <c r="I89" s="211"/>
      <c r="J89" s="212">
        <f>ROUND(I89*H89,2)</f>
        <v>0</v>
      </c>
      <c r="K89" s="208" t="s">
        <v>140</v>
      </c>
      <c r="L89" s="46"/>
      <c r="M89" s="213" t="s">
        <v>19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141</v>
      </c>
      <c r="AT89" s="217" t="s">
        <v>136</v>
      </c>
      <c r="AU89" s="217" t="s">
        <v>142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142</v>
      </c>
      <c r="BK89" s="218">
        <f>ROUND(I89*H89,2)</f>
        <v>0</v>
      </c>
      <c r="BL89" s="19" t="s">
        <v>141</v>
      </c>
      <c r="BM89" s="217" t="s">
        <v>1351</v>
      </c>
    </row>
    <row r="90" spans="1:47" s="2" customFormat="1" ht="12">
      <c r="A90" s="40"/>
      <c r="B90" s="41"/>
      <c r="C90" s="42"/>
      <c r="D90" s="219" t="s">
        <v>144</v>
      </c>
      <c r="E90" s="42"/>
      <c r="F90" s="220" t="s">
        <v>391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144</v>
      </c>
      <c r="AU90" s="19" t="s">
        <v>142</v>
      </c>
    </row>
    <row r="91" spans="1:47" s="2" customFormat="1" ht="12">
      <c r="A91" s="40"/>
      <c r="B91" s="41"/>
      <c r="C91" s="42"/>
      <c r="D91" s="224" t="s">
        <v>146</v>
      </c>
      <c r="E91" s="42"/>
      <c r="F91" s="225" t="s">
        <v>392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146</v>
      </c>
      <c r="AU91" s="19" t="s">
        <v>142</v>
      </c>
    </row>
    <row r="92" spans="1:65" s="2" customFormat="1" ht="24.15" customHeight="1">
      <c r="A92" s="40"/>
      <c r="B92" s="41"/>
      <c r="C92" s="206" t="s">
        <v>142</v>
      </c>
      <c r="D92" s="206" t="s">
        <v>136</v>
      </c>
      <c r="E92" s="207" t="s">
        <v>394</v>
      </c>
      <c r="F92" s="208" t="s">
        <v>395</v>
      </c>
      <c r="G92" s="209" t="s">
        <v>389</v>
      </c>
      <c r="H92" s="210">
        <v>0.071</v>
      </c>
      <c r="I92" s="211"/>
      <c r="J92" s="212">
        <f>ROUND(I92*H92,2)</f>
        <v>0</v>
      </c>
      <c r="K92" s="208" t="s">
        <v>140</v>
      </c>
      <c r="L92" s="46"/>
      <c r="M92" s="213" t="s">
        <v>19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141</v>
      </c>
      <c r="AT92" s="217" t="s">
        <v>136</v>
      </c>
      <c r="AU92" s="217" t="s">
        <v>142</v>
      </c>
      <c r="AY92" s="19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142</v>
      </c>
      <c r="BK92" s="218">
        <f>ROUND(I92*H92,2)</f>
        <v>0</v>
      </c>
      <c r="BL92" s="19" t="s">
        <v>141</v>
      </c>
      <c r="BM92" s="217" t="s">
        <v>1352</v>
      </c>
    </row>
    <row r="93" spans="1:47" s="2" customFormat="1" ht="12">
      <c r="A93" s="40"/>
      <c r="B93" s="41"/>
      <c r="C93" s="42"/>
      <c r="D93" s="219" t="s">
        <v>144</v>
      </c>
      <c r="E93" s="42"/>
      <c r="F93" s="220" t="s">
        <v>397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144</v>
      </c>
      <c r="AU93" s="19" t="s">
        <v>142</v>
      </c>
    </row>
    <row r="94" spans="1:47" s="2" customFormat="1" ht="12">
      <c r="A94" s="40"/>
      <c r="B94" s="41"/>
      <c r="C94" s="42"/>
      <c r="D94" s="224" t="s">
        <v>146</v>
      </c>
      <c r="E94" s="42"/>
      <c r="F94" s="225" t="s">
        <v>398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146</v>
      </c>
      <c r="AU94" s="19" t="s">
        <v>142</v>
      </c>
    </row>
    <row r="95" spans="1:65" s="2" customFormat="1" ht="24.15" customHeight="1">
      <c r="A95" s="40"/>
      <c r="B95" s="41"/>
      <c r="C95" s="206" t="s">
        <v>134</v>
      </c>
      <c r="D95" s="206" t="s">
        <v>136</v>
      </c>
      <c r="E95" s="207" t="s">
        <v>400</v>
      </c>
      <c r="F95" s="208" t="s">
        <v>401</v>
      </c>
      <c r="G95" s="209" t="s">
        <v>389</v>
      </c>
      <c r="H95" s="210">
        <v>2.059</v>
      </c>
      <c r="I95" s="211"/>
      <c r="J95" s="212">
        <f>ROUND(I95*H95,2)</f>
        <v>0</v>
      </c>
      <c r="K95" s="208" t="s">
        <v>140</v>
      </c>
      <c r="L95" s="46"/>
      <c r="M95" s="213" t="s">
        <v>19</v>
      </c>
      <c r="N95" s="214" t="s">
        <v>44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141</v>
      </c>
      <c r="AT95" s="217" t="s">
        <v>136</v>
      </c>
      <c r="AU95" s="217" t="s">
        <v>142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142</v>
      </c>
      <c r="BK95" s="218">
        <f>ROUND(I95*H95,2)</f>
        <v>0</v>
      </c>
      <c r="BL95" s="19" t="s">
        <v>141</v>
      </c>
      <c r="BM95" s="217" t="s">
        <v>1353</v>
      </c>
    </row>
    <row r="96" spans="1:47" s="2" customFormat="1" ht="12">
      <c r="A96" s="40"/>
      <c r="B96" s="41"/>
      <c r="C96" s="42"/>
      <c r="D96" s="219" t="s">
        <v>144</v>
      </c>
      <c r="E96" s="42"/>
      <c r="F96" s="220" t="s">
        <v>403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144</v>
      </c>
      <c r="AU96" s="19" t="s">
        <v>142</v>
      </c>
    </row>
    <row r="97" spans="1:47" s="2" customFormat="1" ht="12">
      <c r="A97" s="40"/>
      <c r="B97" s="41"/>
      <c r="C97" s="42"/>
      <c r="D97" s="224" t="s">
        <v>146</v>
      </c>
      <c r="E97" s="42"/>
      <c r="F97" s="225" t="s">
        <v>404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146</v>
      </c>
      <c r="AU97" s="19" t="s">
        <v>142</v>
      </c>
    </row>
    <row r="98" spans="1:51" s="13" customFormat="1" ht="12">
      <c r="A98" s="13"/>
      <c r="B98" s="226"/>
      <c r="C98" s="227"/>
      <c r="D98" s="219" t="s">
        <v>159</v>
      </c>
      <c r="E98" s="228" t="s">
        <v>19</v>
      </c>
      <c r="F98" s="229" t="s">
        <v>1354</v>
      </c>
      <c r="G98" s="227"/>
      <c r="H98" s="230">
        <v>2.059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159</v>
      </c>
      <c r="AU98" s="236" t="s">
        <v>142</v>
      </c>
      <c r="AV98" s="13" t="s">
        <v>142</v>
      </c>
      <c r="AW98" s="13" t="s">
        <v>33</v>
      </c>
      <c r="AX98" s="13" t="s">
        <v>80</v>
      </c>
      <c r="AY98" s="236" t="s">
        <v>133</v>
      </c>
    </row>
    <row r="99" spans="1:65" s="2" customFormat="1" ht="33" customHeight="1">
      <c r="A99" s="40"/>
      <c r="B99" s="41"/>
      <c r="C99" s="206" t="s">
        <v>141</v>
      </c>
      <c r="D99" s="206" t="s">
        <v>136</v>
      </c>
      <c r="E99" s="207" t="s">
        <v>407</v>
      </c>
      <c r="F99" s="208" t="s">
        <v>408</v>
      </c>
      <c r="G99" s="209" t="s">
        <v>389</v>
      </c>
      <c r="H99" s="210">
        <v>0.071</v>
      </c>
      <c r="I99" s="211"/>
      <c r="J99" s="212">
        <f>ROUND(I99*H99,2)</f>
        <v>0</v>
      </c>
      <c r="K99" s="208" t="s">
        <v>140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141</v>
      </c>
      <c r="AT99" s="217" t="s">
        <v>136</v>
      </c>
      <c r="AU99" s="217" t="s">
        <v>142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142</v>
      </c>
      <c r="BK99" s="218">
        <f>ROUND(I99*H99,2)</f>
        <v>0</v>
      </c>
      <c r="BL99" s="19" t="s">
        <v>141</v>
      </c>
      <c r="BM99" s="217" t="s">
        <v>1355</v>
      </c>
    </row>
    <row r="100" spans="1:47" s="2" customFormat="1" ht="12">
      <c r="A100" s="40"/>
      <c r="B100" s="41"/>
      <c r="C100" s="42"/>
      <c r="D100" s="219" t="s">
        <v>144</v>
      </c>
      <c r="E100" s="42"/>
      <c r="F100" s="220" t="s">
        <v>410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144</v>
      </c>
      <c r="AU100" s="19" t="s">
        <v>142</v>
      </c>
    </row>
    <row r="101" spans="1:47" s="2" customFormat="1" ht="12">
      <c r="A101" s="40"/>
      <c r="B101" s="41"/>
      <c r="C101" s="42"/>
      <c r="D101" s="224" t="s">
        <v>146</v>
      </c>
      <c r="E101" s="42"/>
      <c r="F101" s="225" t="s">
        <v>411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146</v>
      </c>
      <c r="AU101" s="19" t="s">
        <v>142</v>
      </c>
    </row>
    <row r="102" spans="1:65" s="2" customFormat="1" ht="24.15" customHeight="1">
      <c r="A102" s="40"/>
      <c r="B102" s="41"/>
      <c r="C102" s="206" t="s">
        <v>170</v>
      </c>
      <c r="D102" s="206" t="s">
        <v>136</v>
      </c>
      <c r="E102" s="207" t="s">
        <v>413</v>
      </c>
      <c r="F102" s="208" t="s">
        <v>414</v>
      </c>
      <c r="G102" s="209" t="s">
        <v>389</v>
      </c>
      <c r="H102" s="210">
        <v>0.071</v>
      </c>
      <c r="I102" s="211"/>
      <c r="J102" s="212">
        <f>ROUND(I102*H102,2)</f>
        <v>0</v>
      </c>
      <c r="K102" s="208" t="s">
        <v>140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141</v>
      </c>
      <c r="AT102" s="217" t="s">
        <v>136</v>
      </c>
      <c r="AU102" s="217" t="s">
        <v>142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142</v>
      </c>
      <c r="BK102" s="218">
        <f>ROUND(I102*H102,2)</f>
        <v>0</v>
      </c>
      <c r="BL102" s="19" t="s">
        <v>141</v>
      </c>
      <c r="BM102" s="217" t="s">
        <v>1356</v>
      </c>
    </row>
    <row r="103" spans="1:47" s="2" customFormat="1" ht="12">
      <c r="A103" s="40"/>
      <c r="B103" s="41"/>
      <c r="C103" s="42"/>
      <c r="D103" s="219" t="s">
        <v>144</v>
      </c>
      <c r="E103" s="42"/>
      <c r="F103" s="220" t="s">
        <v>416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144</v>
      </c>
      <c r="AU103" s="19" t="s">
        <v>142</v>
      </c>
    </row>
    <row r="104" spans="1:47" s="2" customFormat="1" ht="12">
      <c r="A104" s="40"/>
      <c r="B104" s="41"/>
      <c r="C104" s="42"/>
      <c r="D104" s="224" t="s">
        <v>146</v>
      </c>
      <c r="E104" s="42"/>
      <c r="F104" s="225" t="s">
        <v>417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146</v>
      </c>
      <c r="AU104" s="19" t="s">
        <v>142</v>
      </c>
    </row>
    <row r="105" spans="1:63" s="12" customFormat="1" ht="25.9" customHeight="1">
      <c r="A105" s="12"/>
      <c r="B105" s="190"/>
      <c r="C105" s="191"/>
      <c r="D105" s="192" t="s">
        <v>71</v>
      </c>
      <c r="E105" s="193" t="s">
        <v>426</v>
      </c>
      <c r="F105" s="193" t="s">
        <v>427</v>
      </c>
      <c r="G105" s="191"/>
      <c r="H105" s="191"/>
      <c r="I105" s="194"/>
      <c r="J105" s="195">
        <f>BK105</f>
        <v>0</v>
      </c>
      <c r="K105" s="191"/>
      <c r="L105" s="196"/>
      <c r="M105" s="197"/>
      <c r="N105" s="198"/>
      <c r="O105" s="198"/>
      <c r="P105" s="199">
        <f>P106+P137+P149</f>
        <v>0</v>
      </c>
      <c r="Q105" s="198"/>
      <c r="R105" s="199">
        <f>R106+R137+R149</f>
        <v>0.07683</v>
      </c>
      <c r="S105" s="198"/>
      <c r="T105" s="200">
        <f>T106+T137+T149</f>
        <v>0.0714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142</v>
      </c>
      <c r="AT105" s="202" t="s">
        <v>71</v>
      </c>
      <c r="AU105" s="202" t="s">
        <v>72</v>
      </c>
      <c r="AY105" s="201" t="s">
        <v>133</v>
      </c>
      <c r="BK105" s="203">
        <f>BK106+BK137+BK149</f>
        <v>0</v>
      </c>
    </row>
    <row r="106" spans="1:63" s="12" customFormat="1" ht="22.8" customHeight="1">
      <c r="A106" s="12"/>
      <c r="B106" s="190"/>
      <c r="C106" s="191"/>
      <c r="D106" s="192" t="s">
        <v>71</v>
      </c>
      <c r="E106" s="204" t="s">
        <v>1357</v>
      </c>
      <c r="F106" s="204" t="s">
        <v>1358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SUM(P107:P136)</f>
        <v>0</v>
      </c>
      <c r="Q106" s="198"/>
      <c r="R106" s="199">
        <f>SUM(R107:R136)</f>
        <v>0.01143</v>
      </c>
      <c r="S106" s="198"/>
      <c r="T106" s="200">
        <f>SUM(T107:T136)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142</v>
      </c>
      <c r="AT106" s="202" t="s">
        <v>71</v>
      </c>
      <c r="AU106" s="202" t="s">
        <v>80</v>
      </c>
      <c r="AY106" s="201" t="s">
        <v>133</v>
      </c>
      <c r="BK106" s="203">
        <f>SUM(BK107:BK136)</f>
        <v>0</v>
      </c>
    </row>
    <row r="107" spans="1:65" s="2" customFormat="1" ht="21.75" customHeight="1">
      <c r="A107" s="40"/>
      <c r="B107" s="41"/>
      <c r="C107" s="206" t="s">
        <v>177</v>
      </c>
      <c r="D107" s="206" t="s">
        <v>136</v>
      </c>
      <c r="E107" s="207" t="s">
        <v>1359</v>
      </c>
      <c r="F107" s="208" t="s">
        <v>1360</v>
      </c>
      <c r="G107" s="209" t="s">
        <v>139</v>
      </c>
      <c r="H107" s="210">
        <v>2</v>
      </c>
      <c r="I107" s="211"/>
      <c r="J107" s="212">
        <f>ROUND(I107*H107,2)</f>
        <v>0</v>
      </c>
      <c r="K107" s="208" t="s">
        <v>140</v>
      </c>
      <c r="L107" s="46"/>
      <c r="M107" s="213" t="s">
        <v>19</v>
      </c>
      <c r="N107" s="214" t="s">
        <v>44</v>
      </c>
      <c r="O107" s="86"/>
      <c r="P107" s="215">
        <f>O107*H107</f>
        <v>0</v>
      </c>
      <c r="Q107" s="215">
        <v>0.0007</v>
      </c>
      <c r="R107" s="215">
        <f>Q107*H107</f>
        <v>0.0014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254</v>
      </c>
      <c r="AT107" s="217" t="s">
        <v>136</v>
      </c>
      <c r="AU107" s="217" t="s">
        <v>142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142</v>
      </c>
      <c r="BK107" s="218">
        <f>ROUND(I107*H107,2)</f>
        <v>0</v>
      </c>
      <c r="BL107" s="19" t="s">
        <v>254</v>
      </c>
      <c r="BM107" s="217" t="s">
        <v>1361</v>
      </c>
    </row>
    <row r="108" spans="1:47" s="2" customFormat="1" ht="12">
      <c r="A108" s="40"/>
      <c r="B108" s="41"/>
      <c r="C108" s="42"/>
      <c r="D108" s="219" t="s">
        <v>144</v>
      </c>
      <c r="E108" s="42"/>
      <c r="F108" s="220" t="s">
        <v>1362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144</v>
      </c>
      <c r="AU108" s="19" t="s">
        <v>142</v>
      </c>
    </row>
    <row r="109" spans="1:47" s="2" customFormat="1" ht="12">
      <c r="A109" s="40"/>
      <c r="B109" s="41"/>
      <c r="C109" s="42"/>
      <c r="D109" s="224" t="s">
        <v>146</v>
      </c>
      <c r="E109" s="42"/>
      <c r="F109" s="225" t="s">
        <v>1363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146</v>
      </c>
      <c r="AU109" s="19" t="s">
        <v>142</v>
      </c>
    </row>
    <row r="110" spans="1:65" s="2" customFormat="1" ht="16.5" customHeight="1">
      <c r="A110" s="40"/>
      <c r="B110" s="41"/>
      <c r="C110" s="258" t="s">
        <v>187</v>
      </c>
      <c r="D110" s="258" t="s">
        <v>282</v>
      </c>
      <c r="E110" s="259" t="s">
        <v>1364</v>
      </c>
      <c r="F110" s="260" t="s">
        <v>1365</v>
      </c>
      <c r="G110" s="261" t="s">
        <v>139</v>
      </c>
      <c r="H110" s="262">
        <v>2</v>
      </c>
      <c r="I110" s="263"/>
      <c r="J110" s="264">
        <f>ROUND(I110*H110,2)</f>
        <v>0</v>
      </c>
      <c r="K110" s="260" t="s">
        <v>513</v>
      </c>
      <c r="L110" s="265"/>
      <c r="M110" s="266" t="s">
        <v>19</v>
      </c>
      <c r="N110" s="267" t="s">
        <v>44</v>
      </c>
      <c r="O110" s="86"/>
      <c r="P110" s="215">
        <f>O110*H110</f>
        <v>0</v>
      </c>
      <c r="Q110" s="215">
        <v>5E-05</v>
      </c>
      <c r="R110" s="215">
        <f>Q110*H110</f>
        <v>0.0001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368</v>
      </c>
      <c r="AT110" s="217" t="s">
        <v>282</v>
      </c>
      <c r="AU110" s="217" t="s">
        <v>142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142</v>
      </c>
      <c r="BK110" s="218">
        <f>ROUND(I110*H110,2)</f>
        <v>0</v>
      </c>
      <c r="BL110" s="19" t="s">
        <v>254</v>
      </c>
      <c r="BM110" s="217" t="s">
        <v>1366</v>
      </c>
    </row>
    <row r="111" spans="1:47" s="2" customFormat="1" ht="12">
      <c r="A111" s="40"/>
      <c r="B111" s="41"/>
      <c r="C111" s="42"/>
      <c r="D111" s="219" t="s">
        <v>144</v>
      </c>
      <c r="E111" s="42"/>
      <c r="F111" s="220" t="s">
        <v>1365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144</v>
      </c>
      <c r="AU111" s="19" t="s">
        <v>142</v>
      </c>
    </row>
    <row r="112" spans="1:65" s="2" customFormat="1" ht="24.15" customHeight="1">
      <c r="A112" s="40"/>
      <c r="B112" s="41"/>
      <c r="C112" s="206" t="s">
        <v>194</v>
      </c>
      <c r="D112" s="206" t="s">
        <v>136</v>
      </c>
      <c r="E112" s="207" t="s">
        <v>1367</v>
      </c>
      <c r="F112" s="208" t="s">
        <v>1368</v>
      </c>
      <c r="G112" s="209" t="s">
        <v>165</v>
      </c>
      <c r="H112" s="210">
        <v>5</v>
      </c>
      <c r="I112" s="211"/>
      <c r="J112" s="212">
        <f>ROUND(I112*H112,2)</f>
        <v>0</v>
      </c>
      <c r="K112" s="208" t="s">
        <v>140</v>
      </c>
      <c r="L112" s="46"/>
      <c r="M112" s="213" t="s">
        <v>19</v>
      </c>
      <c r="N112" s="214" t="s">
        <v>44</v>
      </c>
      <c r="O112" s="86"/>
      <c r="P112" s="215">
        <f>O112*H112</f>
        <v>0</v>
      </c>
      <c r="Q112" s="215">
        <v>0.00058</v>
      </c>
      <c r="R112" s="215">
        <f>Q112*H112</f>
        <v>0.0029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254</v>
      </c>
      <c r="AT112" s="217" t="s">
        <v>136</v>
      </c>
      <c r="AU112" s="217" t="s">
        <v>142</v>
      </c>
      <c r="AY112" s="19" t="s">
        <v>133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142</v>
      </c>
      <c r="BK112" s="218">
        <f>ROUND(I112*H112,2)</f>
        <v>0</v>
      </c>
      <c r="BL112" s="19" t="s">
        <v>254</v>
      </c>
      <c r="BM112" s="217" t="s">
        <v>1369</v>
      </c>
    </row>
    <row r="113" spans="1:47" s="2" customFormat="1" ht="12">
      <c r="A113" s="40"/>
      <c r="B113" s="41"/>
      <c r="C113" s="42"/>
      <c r="D113" s="219" t="s">
        <v>144</v>
      </c>
      <c r="E113" s="42"/>
      <c r="F113" s="220" t="s">
        <v>1370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144</v>
      </c>
      <c r="AU113" s="19" t="s">
        <v>142</v>
      </c>
    </row>
    <row r="114" spans="1:47" s="2" customFormat="1" ht="12">
      <c r="A114" s="40"/>
      <c r="B114" s="41"/>
      <c r="C114" s="42"/>
      <c r="D114" s="224" t="s">
        <v>146</v>
      </c>
      <c r="E114" s="42"/>
      <c r="F114" s="225" t="s">
        <v>1371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146</v>
      </c>
      <c r="AU114" s="19" t="s">
        <v>142</v>
      </c>
    </row>
    <row r="115" spans="1:65" s="2" customFormat="1" ht="24.15" customHeight="1">
      <c r="A115" s="40"/>
      <c r="B115" s="41"/>
      <c r="C115" s="206" t="s">
        <v>202</v>
      </c>
      <c r="D115" s="206" t="s">
        <v>136</v>
      </c>
      <c r="E115" s="207" t="s">
        <v>1372</v>
      </c>
      <c r="F115" s="208" t="s">
        <v>1373</v>
      </c>
      <c r="G115" s="209" t="s">
        <v>165</v>
      </c>
      <c r="H115" s="210">
        <v>8</v>
      </c>
      <c r="I115" s="211"/>
      <c r="J115" s="212">
        <f>ROUND(I115*H115,2)</f>
        <v>0</v>
      </c>
      <c r="K115" s="208" t="s">
        <v>140</v>
      </c>
      <c r="L115" s="46"/>
      <c r="M115" s="213" t="s">
        <v>19</v>
      </c>
      <c r="N115" s="214" t="s">
        <v>44</v>
      </c>
      <c r="O115" s="86"/>
      <c r="P115" s="215">
        <f>O115*H115</f>
        <v>0</v>
      </c>
      <c r="Q115" s="215">
        <v>0.00073</v>
      </c>
      <c r="R115" s="215">
        <f>Q115*H115</f>
        <v>0.00584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254</v>
      </c>
      <c r="AT115" s="217" t="s">
        <v>136</v>
      </c>
      <c r="AU115" s="217" t="s">
        <v>142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142</v>
      </c>
      <c r="BK115" s="218">
        <f>ROUND(I115*H115,2)</f>
        <v>0</v>
      </c>
      <c r="BL115" s="19" t="s">
        <v>254</v>
      </c>
      <c r="BM115" s="217" t="s">
        <v>1374</v>
      </c>
    </row>
    <row r="116" spans="1:47" s="2" customFormat="1" ht="12">
      <c r="A116" s="40"/>
      <c r="B116" s="41"/>
      <c r="C116" s="42"/>
      <c r="D116" s="219" t="s">
        <v>144</v>
      </c>
      <c r="E116" s="42"/>
      <c r="F116" s="220" t="s">
        <v>1375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144</v>
      </c>
      <c r="AU116" s="19" t="s">
        <v>142</v>
      </c>
    </row>
    <row r="117" spans="1:47" s="2" customFormat="1" ht="12">
      <c r="A117" s="40"/>
      <c r="B117" s="41"/>
      <c r="C117" s="42"/>
      <c r="D117" s="224" t="s">
        <v>146</v>
      </c>
      <c r="E117" s="42"/>
      <c r="F117" s="225" t="s">
        <v>1376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146</v>
      </c>
      <c r="AU117" s="19" t="s">
        <v>142</v>
      </c>
    </row>
    <row r="118" spans="1:65" s="2" customFormat="1" ht="16.5" customHeight="1">
      <c r="A118" s="40"/>
      <c r="B118" s="41"/>
      <c r="C118" s="258" t="s">
        <v>215</v>
      </c>
      <c r="D118" s="258" t="s">
        <v>282</v>
      </c>
      <c r="E118" s="259" t="s">
        <v>1377</v>
      </c>
      <c r="F118" s="260" t="s">
        <v>1378</v>
      </c>
      <c r="G118" s="261" t="s">
        <v>139</v>
      </c>
      <c r="H118" s="262">
        <v>2</v>
      </c>
      <c r="I118" s="263"/>
      <c r="J118" s="264">
        <f>ROUND(I118*H118,2)</f>
        <v>0</v>
      </c>
      <c r="K118" s="260" t="s">
        <v>513</v>
      </c>
      <c r="L118" s="265"/>
      <c r="M118" s="266" t="s">
        <v>19</v>
      </c>
      <c r="N118" s="267" t="s">
        <v>44</v>
      </c>
      <c r="O118" s="86"/>
      <c r="P118" s="215">
        <f>O118*H118</f>
        <v>0</v>
      </c>
      <c r="Q118" s="215">
        <v>0.00014</v>
      </c>
      <c r="R118" s="215">
        <f>Q118*H118</f>
        <v>0.00028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368</v>
      </c>
      <c r="AT118" s="217" t="s">
        <v>282</v>
      </c>
      <c r="AU118" s="217" t="s">
        <v>142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142</v>
      </c>
      <c r="BK118" s="218">
        <f>ROUND(I118*H118,2)</f>
        <v>0</v>
      </c>
      <c r="BL118" s="19" t="s">
        <v>254</v>
      </c>
      <c r="BM118" s="217" t="s">
        <v>1379</v>
      </c>
    </row>
    <row r="119" spans="1:47" s="2" customFormat="1" ht="12">
      <c r="A119" s="40"/>
      <c r="B119" s="41"/>
      <c r="C119" s="42"/>
      <c r="D119" s="219" t="s">
        <v>144</v>
      </c>
      <c r="E119" s="42"/>
      <c r="F119" s="220" t="s">
        <v>1378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144</v>
      </c>
      <c r="AU119" s="19" t="s">
        <v>142</v>
      </c>
    </row>
    <row r="120" spans="1:65" s="2" customFormat="1" ht="16.5" customHeight="1">
      <c r="A120" s="40"/>
      <c r="B120" s="41"/>
      <c r="C120" s="206" t="s">
        <v>221</v>
      </c>
      <c r="D120" s="206" t="s">
        <v>136</v>
      </c>
      <c r="E120" s="207" t="s">
        <v>1380</v>
      </c>
      <c r="F120" s="208" t="s">
        <v>1381</v>
      </c>
      <c r="G120" s="209" t="s">
        <v>165</v>
      </c>
      <c r="H120" s="210">
        <v>13</v>
      </c>
      <c r="I120" s="211"/>
      <c r="J120" s="212">
        <f>ROUND(I120*H120,2)</f>
        <v>0</v>
      </c>
      <c r="K120" s="208" t="s">
        <v>140</v>
      </c>
      <c r="L120" s="46"/>
      <c r="M120" s="213" t="s">
        <v>19</v>
      </c>
      <c r="N120" s="214" t="s">
        <v>44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254</v>
      </c>
      <c r="AT120" s="217" t="s">
        <v>136</v>
      </c>
      <c r="AU120" s="217" t="s">
        <v>142</v>
      </c>
      <c r="AY120" s="19" t="s">
        <v>133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142</v>
      </c>
      <c r="BK120" s="218">
        <f>ROUND(I120*H120,2)</f>
        <v>0</v>
      </c>
      <c r="BL120" s="19" t="s">
        <v>254</v>
      </c>
      <c r="BM120" s="217" t="s">
        <v>1382</v>
      </c>
    </row>
    <row r="121" spans="1:47" s="2" customFormat="1" ht="12">
      <c r="A121" s="40"/>
      <c r="B121" s="41"/>
      <c r="C121" s="42"/>
      <c r="D121" s="219" t="s">
        <v>144</v>
      </c>
      <c r="E121" s="42"/>
      <c r="F121" s="220" t="s">
        <v>1383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144</v>
      </c>
      <c r="AU121" s="19" t="s">
        <v>142</v>
      </c>
    </row>
    <row r="122" spans="1:47" s="2" customFormat="1" ht="12">
      <c r="A122" s="40"/>
      <c r="B122" s="41"/>
      <c r="C122" s="42"/>
      <c r="D122" s="224" t="s">
        <v>146</v>
      </c>
      <c r="E122" s="42"/>
      <c r="F122" s="225" t="s">
        <v>1384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146</v>
      </c>
      <c r="AU122" s="19" t="s">
        <v>142</v>
      </c>
    </row>
    <row r="123" spans="1:65" s="2" customFormat="1" ht="16.5" customHeight="1">
      <c r="A123" s="40"/>
      <c r="B123" s="41"/>
      <c r="C123" s="206" t="s">
        <v>227</v>
      </c>
      <c r="D123" s="206" t="s">
        <v>136</v>
      </c>
      <c r="E123" s="207" t="s">
        <v>1385</v>
      </c>
      <c r="F123" s="208" t="s">
        <v>1386</v>
      </c>
      <c r="G123" s="209" t="s">
        <v>165</v>
      </c>
      <c r="H123" s="210">
        <v>150</v>
      </c>
      <c r="I123" s="211"/>
      <c r="J123" s="212">
        <f>ROUND(I123*H123,2)</f>
        <v>0</v>
      </c>
      <c r="K123" s="208" t="s">
        <v>140</v>
      </c>
      <c r="L123" s="46"/>
      <c r="M123" s="213" t="s">
        <v>19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254</v>
      </c>
      <c r="AT123" s="217" t="s">
        <v>136</v>
      </c>
      <c r="AU123" s="217" t="s">
        <v>142</v>
      </c>
      <c r="AY123" s="19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142</v>
      </c>
      <c r="BK123" s="218">
        <f>ROUND(I123*H123,2)</f>
        <v>0</v>
      </c>
      <c r="BL123" s="19" t="s">
        <v>254</v>
      </c>
      <c r="BM123" s="217" t="s">
        <v>1387</v>
      </c>
    </row>
    <row r="124" spans="1:47" s="2" customFormat="1" ht="12">
      <c r="A124" s="40"/>
      <c r="B124" s="41"/>
      <c r="C124" s="42"/>
      <c r="D124" s="219" t="s">
        <v>144</v>
      </c>
      <c r="E124" s="42"/>
      <c r="F124" s="220" t="s">
        <v>1388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144</v>
      </c>
      <c r="AU124" s="19" t="s">
        <v>142</v>
      </c>
    </row>
    <row r="125" spans="1:47" s="2" customFormat="1" ht="12">
      <c r="A125" s="40"/>
      <c r="B125" s="41"/>
      <c r="C125" s="42"/>
      <c r="D125" s="224" t="s">
        <v>146</v>
      </c>
      <c r="E125" s="42"/>
      <c r="F125" s="225" t="s">
        <v>1389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146</v>
      </c>
      <c r="AU125" s="19" t="s">
        <v>142</v>
      </c>
    </row>
    <row r="126" spans="1:51" s="15" customFormat="1" ht="12">
      <c r="A126" s="15"/>
      <c r="B126" s="248"/>
      <c r="C126" s="249"/>
      <c r="D126" s="219" t="s">
        <v>159</v>
      </c>
      <c r="E126" s="250" t="s">
        <v>19</v>
      </c>
      <c r="F126" s="251" t="s">
        <v>1390</v>
      </c>
      <c r="G126" s="249"/>
      <c r="H126" s="250" t="s">
        <v>19</v>
      </c>
      <c r="I126" s="252"/>
      <c r="J126" s="249"/>
      <c r="K126" s="249"/>
      <c r="L126" s="253"/>
      <c r="M126" s="254"/>
      <c r="N126" s="255"/>
      <c r="O126" s="255"/>
      <c r="P126" s="255"/>
      <c r="Q126" s="255"/>
      <c r="R126" s="255"/>
      <c r="S126" s="255"/>
      <c r="T126" s="25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7" t="s">
        <v>159</v>
      </c>
      <c r="AU126" s="257" t="s">
        <v>142</v>
      </c>
      <c r="AV126" s="15" t="s">
        <v>80</v>
      </c>
      <c r="AW126" s="15" t="s">
        <v>33</v>
      </c>
      <c r="AX126" s="15" t="s">
        <v>72</v>
      </c>
      <c r="AY126" s="257" t="s">
        <v>133</v>
      </c>
    </row>
    <row r="127" spans="1:51" s="13" customFormat="1" ht="12">
      <c r="A127" s="13"/>
      <c r="B127" s="226"/>
      <c r="C127" s="227"/>
      <c r="D127" s="219" t="s">
        <v>159</v>
      </c>
      <c r="E127" s="228" t="s">
        <v>19</v>
      </c>
      <c r="F127" s="229" t="s">
        <v>878</v>
      </c>
      <c r="G127" s="227"/>
      <c r="H127" s="230">
        <v>150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159</v>
      </c>
      <c r="AU127" s="236" t="s">
        <v>142</v>
      </c>
      <c r="AV127" s="13" t="s">
        <v>142</v>
      </c>
      <c r="AW127" s="13" t="s">
        <v>33</v>
      </c>
      <c r="AX127" s="13" t="s">
        <v>80</v>
      </c>
      <c r="AY127" s="236" t="s">
        <v>133</v>
      </c>
    </row>
    <row r="128" spans="1:65" s="2" customFormat="1" ht="33" customHeight="1">
      <c r="A128" s="40"/>
      <c r="B128" s="41"/>
      <c r="C128" s="206" t="s">
        <v>234</v>
      </c>
      <c r="D128" s="206" t="s">
        <v>136</v>
      </c>
      <c r="E128" s="207" t="s">
        <v>1391</v>
      </c>
      <c r="F128" s="208" t="s">
        <v>1392</v>
      </c>
      <c r="G128" s="209" t="s">
        <v>165</v>
      </c>
      <c r="H128" s="210">
        <v>13</v>
      </c>
      <c r="I128" s="211"/>
      <c r="J128" s="212">
        <f>ROUND(I128*H128,2)</f>
        <v>0</v>
      </c>
      <c r="K128" s="208" t="s">
        <v>140</v>
      </c>
      <c r="L128" s="46"/>
      <c r="M128" s="213" t="s">
        <v>19</v>
      </c>
      <c r="N128" s="214" t="s">
        <v>44</v>
      </c>
      <c r="O128" s="86"/>
      <c r="P128" s="215">
        <f>O128*H128</f>
        <v>0</v>
      </c>
      <c r="Q128" s="215">
        <v>7E-05</v>
      </c>
      <c r="R128" s="215">
        <f>Q128*H128</f>
        <v>0.0009099999999999999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254</v>
      </c>
      <c r="AT128" s="217" t="s">
        <v>136</v>
      </c>
      <c r="AU128" s="217" t="s">
        <v>142</v>
      </c>
      <c r="AY128" s="19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142</v>
      </c>
      <c r="BK128" s="218">
        <f>ROUND(I128*H128,2)</f>
        <v>0</v>
      </c>
      <c r="BL128" s="19" t="s">
        <v>254</v>
      </c>
      <c r="BM128" s="217" t="s">
        <v>1393</v>
      </c>
    </row>
    <row r="129" spans="1:47" s="2" customFormat="1" ht="12">
      <c r="A129" s="40"/>
      <c r="B129" s="41"/>
      <c r="C129" s="42"/>
      <c r="D129" s="219" t="s">
        <v>144</v>
      </c>
      <c r="E129" s="42"/>
      <c r="F129" s="220" t="s">
        <v>1394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144</v>
      </c>
      <c r="AU129" s="19" t="s">
        <v>142</v>
      </c>
    </row>
    <row r="130" spans="1:47" s="2" customFormat="1" ht="12">
      <c r="A130" s="40"/>
      <c r="B130" s="41"/>
      <c r="C130" s="42"/>
      <c r="D130" s="224" t="s">
        <v>146</v>
      </c>
      <c r="E130" s="42"/>
      <c r="F130" s="225" t="s">
        <v>1395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146</v>
      </c>
      <c r="AU130" s="19" t="s">
        <v>142</v>
      </c>
    </row>
    <row r="131" spans="1:65" s="2" customFormat="1" ht="24.15" customHeight="1">
      <c r="A131" s="40"/>
      <c r="B131" s="41"/>
      <c r="C131" s="206" t="s">
        <v>240</v>
      </c>
      <c r="D131" s="206" t="s">
        <v>136</v>
      </c>
      <c r="E131" s="207" t="s">
        <v>1396</v>
      </c>
      <c r="F131" s="208" t="s">
        <v>1397</v>
      </c>
      <c r="G131" s="209" t="s">
        <v>389</v>
      </c>
      <c r="H131" s="210">
        <v>0.011</v>
      </c>
      <c r="I131" s="211"/>
      <c r="J131" s="212">
        <f>ROUND(I131*H131,2)</f>
        <v>0</v>
      </c>
      <c r="K131" s="208" t="s">
        <v>140</v>
      </c>
      <c r="L131" s="46"/>
      <c r="M131" s="213" t="s">
        <v>19</v>
      </c>
      <c r="N131" s="214" t="s">
        <v>44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254</v>
      </c>
      <c r="AT131" s="217" t="s">
        <v>136</v>
      </c>
      <c r="AU131" s="217" t="s">
        <v>142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142</v>
      </c>
      <c r="BK131" s="218">
        <f>ROUND(I131*H131,2)</f>
        <v>0</v>
      </c>
      <c r="BL131" s="19" t="s">
        <v>254</v>
      </c>
      <c r="BM131" s="217" t="s">
        <v>1398</v>
      </c>
    </row>
    <row r="132" spans="1:47" s="2" customFormat="1" ht="12">
      <c r="A132" s="40"/>
      <c r="B132" s="41"/>
      <c r="C132" s="42"/>
      <c r="D132" s="219" t="s">
        <v>144</v>
      </c>
      <c r="E132" s="42"/>
      <c r="F132" s="220" t="s">
        <v>1399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144</v>
      </c>
      <c r="AU132" s="19" t="s">
        <v>142</v>
      </c>
    </row>
    <row r="133" spans="1:47" s="2" customFormat="1" ht="12">
      <c r="A133" s="40"/>
      <c r="B133" s="41"/>
      <c r="C133" s="42"/>
      <c r="D133" s="224" t="s">
        <v>146</v>
      </c>
      <c r="E133" s="42"/>
      <c r="F133" s="225" t="s">
        <v>1400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146</v>
      </c>
      <c r="AU133" s="19" t="s">
        <v>142</v>
      </c>
    </row>
    <row r="134" spans="1:65" s="2" customFormat="1" ht="24.15" customHeight="1">
      <c r="A134" s="40"/>
      <c r="B134" s="41"/>
      <c r="C134" s="206" t="s">
        <v>8</v>
      </c>
      <c r="D134" s="206" t="s">
        <v>136</v>
      </c>
      <c r="E134" s="207" t="s">
        <v>1401</v>
      </c>
      <c r="F134" s="208" t="s">
        <v>1402</v>
      </c>
      <c r="G134" s="209" t="s">
        <v>389</v>
      </c>
      <c r="H134" s="210">
        <v>0.011</v>
      </c>
      <c r="I134" s="211"/>
      <c r="J134" s="212">
        <f>ROUND(I134*H134,2)</f>
        <v>0</v>
      </c>
      <c r="K134" s="208" t="s">
        <v>140</v>
      </c>
      <c r="L134" s="46"/>
      <c r="M134" s="213" t="s">
        <v>19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254</v>
      </c>
      <c r="AT134" s="217" t="s">
        <v>136</v>
      </c>
      <c r="AU134" s="217" t="s">
        <v>142</v>
      </c>
      <c r="AY134" s="19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142</v>
      </c>
      <c r="BK134" s="218">
        <f>ROUND(I134*H134,2)</f>
        <v>0</v>
      </c>
      <c r="BL134" s="19" t="s">
        <v>254</v>
      </c>
      <c r="BM134" s="217" t="s">
        <v>1403</v>
      </c>
    </row>
    <row r="135" spans="1:47" s="2" customFormat="1" ht="12">
      <c r="A135" s="40"/>
      <c r="B135" s="41"/>
      <c r="C135" s="42"/>
      <c r="D135" s="219" t="s">
        <v>144</v>
      </c>
      <c r="E135" s="42"/>
      <c r="F135" s="220" t="s">
        <v>1404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144</v>
      </c>
      <c r="AU135" s="19" t="s">
        <v>142</v>
      </c>
    </row>
    <row r="136" spans="1:47" s="2" customFormat="1" ht="12">
      <c r="A136" s="40"/>
      <c r="B136" s="41"/>
      <c r="C136" s="42"/>
      <c r="D136" s="224" t="s">
        <v>146</v>
      </c>
      <c r="E136" s="42"/>
      <c r="F136" s="225" t="s">
        <v>1405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146</v>
      </c>
      <c r="AU136" s="19" t="s">
        <v>142</v>
      </c>
    </row>
    <row r="137" spans="1:63" s="12" customFormat="1" ht="22.8" customHeight="1">
      <c r="A137" s="12"/>
      <c r="B137" s="190"/>
      <c r="C137" s="191"/>
      <c r="D137" s="192" t="s">
        <v>71</v>
      </c>
      <c r="E137" s="204" t="s">
        <v>1406</v>
      </c>
      <c r="F137" s="204" t="s">
        <v>1407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SUM(P138:P148)</f>
        <v>0</v>
      </c>
      <c r="Q137" s="198"/>
      <c r="R137" s="199">
        <f>SUM(R138:R148)</f>
        <v>0.00102</v>
      </c>
      <c r="S137" s="198"/>
      <c r="T137" s="200">
        <f>SUM(T138:T148)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142</v>
      </c>
      <c r="AT137" s="202" t="s">
        <v>71</v>
      </c>
      <c r="AU137" s="202" t="s">
        <v>80</v>
      </c>
      <c r="AY137" s="201" t="s">
        <v>133</v>
      </c>
      <c r="BK137" s="203">
        <f>SUM(BK138:BK148)</f>
        <v>0</v>
      </c>
    </row>
    <row r="138" spans="1:65" s="2" customFormat="1" ht="16.5" customHeight="1">
      <c r="A138" s="40"/>
      <c r="B138" s="41"/>
      <c r="C138" s="206" t="s">
        <v>254</v>
      </c>
      <c r="D138" s="206" t="s">
        <v>136</v>
      </c>
      <c r="E138" s="207" t="s">
        <v>1408</v>
      </c>
      <c r="F138" s="208" t="s">
        <v>1409</v>
      </c>
      <c r="G138" s="209" t="s">
        <v>139</v>
      </c>
      <c r="H138" s="210">
        <v>6</v>
      </c>
      <c r="I138" s="211"/>
      <c r="J138" s="212">
        <f>ROUND(I138*H138,2)</f>
        <v>0</v>
      </c>
      <c r="K138" s="208" t="s">
        <v>140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0.0001</v>
      </c>
      <c r="R138" s="215">
        <f>Q138*H138</f>
        <v>0.0006000000000000001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254</v>
      </c>
      <c r="AT138" s="217" t="s">
        <v>136</v>
      </c>
      <c r="AU138" s="217" t="s">
        <v>142</v>
      </c>
      <c r="AY138" s="19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142</v>
      </c>
      <c r="BK138" s="218">
        <f>ROUND(I138*H138,2)</f>
        <v>0</v>
      </c>
      <c r="BL138" s="19" t="s">
        <v>254</v>
      </c>
      <c r="BM138" s="217" t="s">
        <v>1410</v>
      </c>
    </row>
    <row r="139" spans="1:47" s="2" customFormat="1" ht="12">
      <c r="A139" s="40"/>
      <c r="B139" s="41"/>
      <c r="C139" s="42"/>
      <c r="D139" s="219" t="s">
        <v>144</v>
      </c>
      <c r="E139" s="42"/>
      <c r="F139" s="220" t="s">
        <v>1411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144</v>
      </c>
      <c r="AU139" s="19" t="s">
        <v>142</v>
      </c>
    </row>
    <row r="140" spans="1:47" s="2" customFormat="1" ht="12">
      <c r="A140" s="40"/>
      <c r="B140" s="41"/>
      <c r="C140" s="42"/>
      <c r="D140" s="224" t="s">
        <v>146</v>
      </c>
      <c r="E140" s="42"/>
      <c r="F140" s="225" t="s">
        <v>1412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146</v>
      </c>
      <c r="AU140" s="19" t="s">
        <v>142</v>
      </c>
    </row>
    <row r="141" spans="1:65" s="2" customFormat="1" ht="24.15" customHeight="1">
      <c r="A141" s="40"/>
      <c r="B141" s="41"/>
      <c r="C141" s="258" t="s">
        <v>263</v>
      </c>
      <c r="D141" s="258" t="s">
        <v>282</v>
      </c>
      <c r="E141" s="259" t="s">
        <v>1413</v>
      </c>
      <c r="F141" s="260" t="s">
        <v>1414</v>
      </c>
      <c r="G141" s="261" t="s">
        <v>139</v>
      </c>
      <c r="H141" s="262">
        <v>6</v>
      </c>
      <c r="I141" s="263"/>
      <c r="J141" s="264">
        <f>ROUND(I141*H141,2)</f>
        <v>0</v>
      </c>
      <c r="K141" s="260" t="s">
        <v>513</v>
      </c>
      <c r="L141" s="265"/>
      <c r="M141" s="266" t="s">
        <v>19</v>
      </c>
      <c r="N141" s="267" t="s">
        <v>44</v>
      </c>
      <c r="O141" s="86"/>
      <c r="P141" s="215">
        <f>O141*H141</f>
        <v>0</v>
      </c>
      <c r="Q141" s="215">
        <v>7E-05</v>
      </c>
      <c r="R141" s="215">
        <f>Q141*H141</f>
        <v>0.00041999999999999996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368</v>
      </c>
      <c r="AT141" s="217" t="s">
        <v>282</v>
      </c>
      <c r="AU141" s="217" t="s">
        <v>142</v>
      </c>
      <c r="AY141" s="19" t="s">
        <v>133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142</v>
      </c>
      <c r="BK141" s="218">
        <f>ROUND(I141*H141,2)</f>
        <v>0</v>
      </c>
      <c r="BL141" s="19" t="s">
        <v>254</v>
      </c>
      <c r="BM141" s="217" t="s">
        <v>1415</v>
      </c>
    </row>
    <row r="142" spans="1:47" s="2" customFormat="1" ht="12">
      <c r="A142" s="40"/>
      <c r="B142" s="41"/>
      <c r="C142" s="42"/>
      <c r="D142" s="219" t="s">
        <v>144</v>
      </c>
      <c r="E142" s="42"/>
      <c r="F142" s="220" t="s">
        <v>1414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144</v>
      </c>
      <c r="AU142" s="19" t="s">
        <v>142</v>
      </c>
    </row>
    <row r="143" spans="1:65" s="2" customFormat="1" ht="24.15" customHeight="1">
      <c r="A143" s="40"/>
      <c r="B143" s="41"/>
      <c r="C143" s="206" t="s">
        <v>269</v>
      </c>
      <c r="D143" s="206" t="s">
        <v>136</v>
      </c>
      <c r="E143" s="207" t="s">
        <v>1416</v>
      </c>
      <c r="F143" s="208" t="s">
        <v>1417</v>
      </c>
      <c r="G143" s="209" t="s">
        <v>389</v>
      </c>
      <c r="H143" s="210">
        <v>0.001</v>
      </c>
      <c r="I143" s="211"/>
      <c r="J143" s="212">
        <f>ROUND(I143*H143,2)</f>
        <v>0</v>
      </c>
      <c r="K143" s="208" t="s">
        <v>140</v>
      </c>
      <c r="L143" s="46"/>
      <c r="M143" s="213" t="s">
        <v>19</v>
      </c>
      <c r="N143" s="214" t="s">
        <v>44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254</v>
      </c>
      <c r="AT143" s="217" t="s">
        <v>136</v>
      </c>
      <c r="AU143" s="217" t="s">
        <v>142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142</v>
      </c>
      <c r="BK143" s="218">
        <f>ROUND(I143*H143,2)</f>
        <v>0</v>
      </c>
      <c r="BL143" s="19" t="s">
        <v>254</v>
      </c>
      <c r="BM143" s="217" t="s">
        <v>1418</v>
      </c>
    </row>
    <row r="144" spans="1:47" s="2" customFormat="1" ht="12">
      <c r="A144" s="40"/>
      <c r="B144" s="41"/>
      <c r="C144" s="42"/>
      <c r="D144" s="219" t="s">
        <v>144</v>
      </c>
      <c r="E144" s="42"/>
      <c r="F144" s="220" t="s">
        <v>1419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144</v>
      </c>
      <c r="AU144" s="19" t="s">
        <v>142</v>
      </c>
    </row>
    <row r="145" spans="1:47" s="2" customFormat="1" ht="12">
      <c r="A145" s="40"/>
      <c r="B145" s="41"/>
      <c r="C145" s="42"/>
      <c r="D145" s="224" t="s">
        <v>146</v>
      </c>
      <c r="E145" s="42"/>
      <c r="F145" s="225" t="s">
        <v>1420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146</v>
      </c>
      <c r="AU145" s="19" t="s">
        <v>142</v>
      </c>
    </row>
    <row r="146" spans="1:65" s="2" customFormat="1" ht="24.15" customHeight="1">
      <c r="A146" s="40"/>
      <c r="B146" s="41"/>
      <c r="C146" s="206" t="s">
        <v>275</v>
      </c>
      <c r="D146" s="206" t="s">
        <v>136</v>
      </c>
      <c r="E146" s="207" t="s">
        <v>1421</v>
      </c>
      <c r="F146" s="208" t="s">
        <v>1422</v>
      </c>
      <c r="G146" s="209" t="s">
        <v>389</v>
      </c>
      <c r="H146" s="210">
        <v>0.001</v>
      </c>
      <c r="I146" s="211"/>
      <c r="J146" s="212">
        <f>ROUND(I146*H146,2)</f>
        <v>0</v>
      </c>
      <c r="K146" s="208" t="s">
        <v>140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254</v>
      </c>
      <c r="AT146" s="217" t="s">
        <v>136</v>
      </c>
      <c r="AU146" s="217" t="s">
        <v>142</v>
      </c>
      <c r="AY146" s="19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142</v>
      </c>
      <c r="BK146" s="218">
        <f>ROUND(I146*H146,2)</f>
        <v>0</v>
      </c>
      <c r="BL146" s="19" t="s">
        <v>254</v>
      </c>
      <c r="BM146" s="217" t="s">
        <v>1423</v>
      </c>
    </row>
    <row r="147" spans="1:47" s="2" customFormat="1" ht="12">
      <c r="A147" s="40"/>
      <c r="B147" s="41"/>
      <c r="C147" s="42"/>
      <c r="D147" s="219" t="s">
        <v>144</v>
      </c>
      <c r="E147" s="42"/>
      <c r="F147" s="220" t="s">
        <v>1424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144</v>
      </c>
      <c r="AU147" s="19" t="s">
        <v>142</v>
      </c>
    </row>
    <row r="148" spans="1:47" s="2" customFormat="1" ht="12">
      <c r="A148" s="40"/>
      <c r="B148" s="41"/>
      <c r="C148" s="42"/>
      <c r="D148" s="224" t="s">
        <v>146</v>
      </c>
      <c r="E148" s="42"/>
      <c r="F148" s="225" t="s">
        <v>1425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146</v>
      </c>
      <c r="AU148" s="19" t="s">
        <v>142</v>
      </c>
    </row>
    <row r="149" spans="1:63" s="12" customFormat="1" ht="22.8" customHeight="1">
      <c r="A149" s="12"/>
      <c r="B149" s="190"/>
      <c r="C149" s="191"/>
      <c r="D149" s="192" t="s">
        <v>71</v>
      </c>
      <c r="E149" s="204" t="s">
        <v>1426</v>
      </c>
      <c r="F149" s="204" t="s">
        <v>1427</v>
      </c>
      <c r="G149" s="191"/>
      <c r="H149" s="191"/>
      <c r="I149" s="194"/>
      <c r="J149" s="205">
        <f>BK149</f>
        <v>0</v>
      </c>
      <c r="K149" s="191"/>
      <c r="L149" s="196"/>
      <c r="M149" s="197"/>
      <c r="N149" s="198"/>
      <c r="O149" s="198"/>
      <c r="P149" s="199">
        <f>SUM(P150:P176)</f>
        <v>0</v>
      </c>
      <c r="Q149" s="198"/>
      <c r="R149" s="199">
        <f>SUM(R150:R176)</f>
        <v>0.06437999999999999</v>
      </c>
      <c r="S149" s="198"/>
      <c r="T149" s="200">
        <f>SUM(T150:T176)</f>
        <v>0.0714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1" t="s">
        <v>142</v>
      </c>
      <c r="AT149" s="202" t="s">
        <v>71</v>
      </c>
      <c r="AU149" s="202" t="s">
        <v>80</v>
      </c>
      <c r="AY149" s="201" t="s">
        <v>133</v>
      </c>
      <c r="BK149" s="203">
        <f>SUM(BK150:BK176)</f>
        <v>0</v>
      </c>
    </row>
    <row r="150" spans="1:65" s="2" customFormat="1" ht="16.5" customHeight="1">
      <c r="A150" s="40"/>
      <c r="B150" s="41"/>
      <c r="C150" s="206" t="s">
        <v>281</v>
      </c>
      <c r="D150" s="206" t="s">
        <v>136</v>
      </c>
      <c r="E150" s="207" t="s">
        <v>1428</v>
      </c>
      <c r="F150" s="208" t="s">
        <v>1429</v>
      </c>
      <c r="G150" s="209" t="s">
        <v>155</v>
      </c>
      <c r="H150" s="210">
        <v>3</v>
      </c>
      <c r="I150" s="211"/>
      <c r="J150" s="212">
        <f>ROUND(I150*H150,2)</f>
        <v>0</v>
      </c>
      <c r="K150" s="208" t="s">
        <v>140</v>
      </c>
      <c r="L150" s="46"/>
      <c r="M150" s="213" t="s">
        <v>19</v>
      </c>
      <c r="N150" s="214" t="s">
        <v>44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0.0238</v>
      </c>
      <c r="T150" s="216">
        <f>S150*H150</f>
        <v>0.0714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254</v>
      </c>
      <c r="AT150" s="217" t="s">
        <v>136</v>
      </c>
      <c r="AU150" s="217" t="s">
        <v>142</v>
      </c>
      <c r="AY150" s="19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142</v>
      </c>
      <c r="BK150" s="218">
        <f>ROUND(I150*H150,2)</f>
        <v>0</v>
      </c>
      <c r="BL150" s="19" t="s">
        <v>254</v>
      </c>
      <c r="BM150" s="217" t="s">
        <v>1430</v>
      </c>
    </row>
    <row r="151" spans="1:47" s="2" customFormat="1" ht="12">
      <c r="A151" s="40"/>
      <c r="B151" s="41"/>
      <c r="C151" s="42"/>
      <c r="D151" s="219" t="s">
        <v>144</v>
      </c>
      <c r="E151" s="42"/>
      <c r="F151" s="220" t="s">
        <v>1431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144</v>
      </c>
      <c r="AU151" s="19" t="s">
        <v>142</v>
      </c>
    </row>
    <row r="152" spans="1:47" s="2" customFormat="1" ht="12">
      <c r="A152" s="40"/>
      <c r="B152" s="41"/>
      <c r="C152" s="42"/>
      <c r="D152" s="224" t="s">
        <v>146</v>
      </c>
      <c r="E152" s="42"/>
      <c r="F152" s="225" t="s">
        <v>1432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146</v>
      </c>
      <c r="AU152" s="19" t="s">
        <v>142</v>
      </c>
    </row>
    <row r="153" spans="1:65" s="2" customFormat="1" ht="33" customHeight="1">
      <c r="A153" s="40"/>
      <c r="B153" s="41"/>
      <c r="C153" s="206" t="s">
        <v>7</v>
      </c>
      <c r="D153" s="206" t="s">
        <v>136</v>
      </c>
      <c r="E153" s="207" t="s">
        <v>1433</v>
      </c>
      <c r="F153" s="208" t="s">
        <v>1434</v>
      </c>
      <c r="G153" s="209" t="s">
        <v>165</v>
      </c>
      <c r="H153" s="210">
        <v>150</v>
      </c>
      <c r="I153" s="211"/>
      <c r="J153" s="212">
        <f>ROUND(I153*H153,2)</f>
        <v>0</v>
      </c>
      <c r="K153" s="208" t="s">
        <v>140</v>
      </c>
      <c r="L153" s="46"/>
      <c r="M153" s="213" t="s">
        <v>19</v>
      </c>
      <c r="N153" s="214" t="s">
        <v>44</v>
      </c>
      <c r="O153" s="86"/>
      <c r="P153" s="215">
        <f>O153*H153</f>
        <v>0</v>
      </c>
      <c r="Q153" s="215">
        <v>0.00011</v>
      </c>
      <c r="R153" s="215">
        <f>Q153*H153</f>
        <v>0.0165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254</v>
      </c>
      <c r="AT153" s="217" t="s">
        <v>136</v>
      </c>
      <c r="AU153" s="217" t="s">
        <v>142</v>
      </c>
      <c r="AY153" s="19" t="s">
        <v>133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142</v>
      </c>
      <c r="BK153" s="218">
        <f>ROUND(I153*H153,2)</f>
        <v>0</v>
      </c>
      <c r="BL153" s="19" t="s">
        <v>254</v>
      </c>
      <c r="BM153" s="217" t="s">
        <v>1435</v>
      </c>
    </row>
    <row r="154" spans="1:47" s="2" customFormat="1" ht="12">
      <c r="A154" s="40"/>
      <c r="B154" s="41"/>
      <c r="C154" s="42"/>
      <c r="D154" s="219" t="s">
        <v>144</v>
      </c>
      <c r="E154" s="42"/>
      <c r="F154" s="220" t="s">
        <v>1436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144</v>
      </c>
      <c r="AU154" s="19" t="s">
        <v>142</v>
      </c>
    </row>
    <row r="155" spans="1:47" s="2" customFormat="1" ht="12">
      <c r="A155" s="40"/>
      <c r="B155" s="41"/>
      <c r="C155" s="42"/>
      <c r="D155" s="224" t="s">
        <v>146</v>
      </c>
      <c r="E155" s="42"/>
      <c r="F155" s="225" t="s">
        <v>1437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146</v>
      </c>
      <c r="AU155" s="19" t="s">
        <v>142</v>
      </c>
    </row>
    <row r="156" spans="1:65" s="2" customFormat="1" ht="21.75" customHeight="1">
      <c r="A156" s="40"/>
      <c r="B156" s="41"/>
      <c r="C156" s="258" t="s">
        <v>289</v>
      </c>
      <c r="D156" s="258" t="s">
        <v>282</v>
      </c>
      <c r="E156" s="259" t="s">
        <v>1438</v>
      </c>
      <c r="F156" s="260" t="s">
        <v>1439</v>
      </c>
      <c r="G156" s="261" t="s">
        <v>139</v>
      </c>
      <c r="H156" s="262">
        <v>2</v>
      </c>
      <c r="I156" s="263"/>
      <c r="J156" s="264">
        <f>ROUND(I156*H156,2)</f>
        <v>0</v>
      </c>
      <c r="K156" s="260" t="s">
        <v>140</v>
      </c>
      <c r="L156" s="265"/>
      <c r="M156" s="266" t="s">
        <v>19</v>
      </c>
      <c r="N156" s="267" t="s">
        <v>44</v>
      </c>
      <c r="O156" s="86"/>
      <c r="P156" s="215">
        <f>O156*H156</f>
        <v>0</v>
      </c>
      <c r="Q156" s="215">
        <v>5E-05</v>
      </c>
      <c r="R156" s="215">
        <f>Q156*H156</f>
        <v>0.0001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368</v>
      </c>
      <c r="AT156" s="217" t="s">
        <v>282</v>
      </c>
      <c r="AU156" s="217" t="s">
        <v>142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142</v>
      </c>
      <c r="BK156" s="218">
        <f>ROUND(I156*H156,2)</f>
        <v>0</v>
      </c>
      <c r="BL156" s="19" t="s">
        <v>254</v>
      </c>
      <c r="BM156" s="217" t="s">
        <v>1440</v>
      </c>
    </row>
    <row r="157" spans="1:47" s="2" customFormat="1" ht="12">
      <c r="A157" s="40"/>
      <c r="B157" s="41"/>
      <c r="C157" s="42"/>
      <c r="D157" s="219" t="s">
        <v>144</v>
      </c>
      <c r="E157" s="42"/>
      <c r="F157" s="220" t="s">
        <v>1439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144</v>
      </c>
      <c r="AU157" s="19" t="s">
        <v>142</v>
      </c>
    </row>
    <row r="158" spans="1:65" s="2" customFormat="1" ht="24.15" customHeight="1">
      <c r="A158" s="40"/>
      <c r="B158" s="41"/>
      <c r="C158" s="258" t="s">
        <v>295</v>
      </c>
      <c r="D158" s="258" t="s">
        <v>282</v>
      </c>
      <c r="E158" s="259" t="s">
        <v>1441</v>
      </c>
      <c r="F158" s="260" t="s">
        <v>1442</v>
      </c>
      <c r="G158" s="261" t="s">
        <v>139</v>
      </c>
      <c r="H158" s="262">
        <v>4</v>
      </c>
      <c r="I158" s="263"/>
      <c r="J158" s="264">
        <f>ROUND(I158*H158,2)</f>
        <v>0</v>
      </c>
      <c r="K158" s="260" t="s">
        <v>140</v>
      </c>
      <c r="L158" s="265"/>
      <c r="M158" s="266" t="s">
        <v>19</v>
      </c>
      <c r="N158" s="267" t="s">
        <v>44</v>
      </c>
      <c r="O158" s="86"/>
      <c r="P158" s="215">
        <f>O158*H158</f>
        <v>0</v>
      </c>
      <c r="Q158" s="215">
        <v>7E-05</v>
      </c>
      <c r="R158" s="215">
        <f>Q158*H158</f>
        <v>0.00028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368</v>
      </c>
      <c r="AT158" s="217" t="s">
        <v>282</v>
      </c>
      <c r="AU158" s="217" t="s">
        <v>142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142</v>
      </c>
      <c r="BK158" s="218">
        <f>ROUND(I158*H158,2)</f>
        <v>0</v>
      </c>
      <c r="BL158" s="19" t="s">
        <v>254</v>
      </c>
      <c r="BM158" s="217" t="s">
        <v>1443</v>
      </c>
    </row>
    <row r="159" spans="1:47" s="2" customFormat="1" ht="12">
      <c r="A159" s="40"/>
      <c r="B159" s="41"/>
      <c r="C159" s="42"/>
      <c r="D159" s="219" t="s">
        <v>144</v>
      </c>
      <c r="E159" s="42"/>
      <c r="F159" s="220" t="s">
        <v>1442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144</v>
      </c>
      <c r="AU159" s="19" t="s">
        <v>142</v>
      </c>
    </row>
    <row r="160" spans="1:65" s="2" customFormat="1" ht="24.15" customHeight="1">
      <c r="A160" s="40"/>
      <c r="B160" s="41"/>
      <c r="C160" s="258" t="s">
        <v>300</v>
      </c>
      <c r="D160" s="258" t="s">
        <v>282</v>
      </c>
      <c r="E160" s="259" t="s">
        <v>1444</v>
      </c>
      <c r="F160" s="260" t="s">
        <v>1445</v>
      </c>
      <c r="G160" s="261" t="s">
        <v>139</v>
      </c>
      <c r="H160" s="262">
        <v>2</v>
      </c>
      <c r="I160" s="263"/>
      <c r="J160" s="264">
        <f>ROUND(I160*H160,2)</f>
        <v>0</v>
      </c>
      <c r="K160" s="260" t="s">
        <v>513</v>
      </c>
      <c r="L160" s="265"/>
      <c r="M160" s="266" t="s">
        <v>19</v>
      </c>
      <c r="N160" s="267" t="s">
        <v>44</v>
      </c>
      <c r="O160" s="86"/>
      <c r="P160" s="215">
        <f>O160*H160</f>
        <v>0</v>
      </c>
      <c r="Q160" s="215">
        <v>0.0007</v>
      </c>
      <c r="R160" s="215">
        <f>Q160*H160</f>
        <v>0.0014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368</v>
      </c>
      <c r="AT160" s="217" t="s">
        <v>282</v>
      </c>
      <c r="AU160" s="217" t="s">
        <v>142</v>
      </c>
      <c r="AY160" s="19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142</v>
      </c>
      <c r="BK160" s="218">
        <f>ROUND(I160*H160,2)</f>
        <v>0</v>
      </c>
      <c r="BL160" s="19" t="s">
        <v>254</v>
      </c>
      <c r="BM160" s="217" t="s">
        <v>1446</v>
      </c>
    </row>
    <row r="161" spans="1:47" s="2" customFormat="1" ht="12">
      <c r="A161" s="40"/>
      <c r="B161" s="41"/>
      <c r="C161" s="42"/>
      <c r="D161" s="219" t="s">
        <v>144</v>
      </c>
      <c r="E161" s="42"/>
      <c r="F161" s="220" t="s">
        <v>1445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144</v>
      </c>
      <c r="AU161" s="19" t="s">
        <v>142</v>
      </c>
    </row>
    <row r="162" spans="1:65" s="2" customFormat="1" ht="37.8" customHeight="1">
      <c r="A162" s="40"/>
      <c r="B162" s="41"/>
      <c r="C162" s="206" t="s">
        <v>310</v>
      </c>
      <c r="D162" s="206" t="s">
        <v>136</v>
      </c>
      <c r="E162" s="207" t="s">
        <v>1447</v>
      </c>
      <c r="F162" s="208" t="s">
        <v>1448</v>
      </c>
      <c r="G162" s="209" t="s">
        <v>155</v>
      </c>
      <c r="H162" s="210">
        <v>25</v>
      </c>
      <c r="I162" s="211"/>
      <c r="J162" s="212">
        <f>ROUND(I162*H162,2)</f>
        <v>0</v>
      </c>
      <c r="K162" s="208" t="s">
        <v>140</v>
      </c>
      <c r="L162" s="46"/>
      <c r="M162" s="213" t="s">
        <v>19</v>
      </c>
      <c r="N162" s="214" t="s">
        <v>44</v>
      </c>
      <c r="O162" s="86"/>
      <c r="P162" s="215">
        <f>O162*H162</f>
        <v>0</v>
      </c>
      <c r="Q162" s="215">
        <v>0.00174</v>
      </c>
      <c r="R162" s="215">
        <f>Q162*H162</f>
        <v>0.0435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254</v>
      </c>
      <c r="AT162" s="217" t="s">
        <v>136</v>
      </c>
      <c r="AU162" s="217" t="s">
        <v>142</v>
      </c>
      <c r="AY162" s="19" t="s">
        <v>133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142</v>
      </c>
      <c r="BK162" s="218">
        <f>ROUND(I162*H162,2)</f>
        <v>0</v>
      </c>
      <c r="BL162" s="19" t="s">
        <v>254</v>
      </c>
      <c r="BM162" s="217" t="s">
        <v>1449</v>
      </c>
    </row>
    <row r="163" spans="1:47" s="2" customFormat="1" ht="12">
      <c r="A163" s="40"/>
      <c r="B163" s="41"/>
      <c r="C163" s="42"/>
      <c r="D163" s="219" t="s">
        <v>144</v>
      </c>
      <c r="E163" s="42"/>
      <c r="F163" s="220" t="s">
        <v>1450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144</v>
      </c>
      <c r="AU163" s="19" t="s">
        <v>142</v>
      </c>
    </row>
    <row r="164" spans="1:47" s="2" customFormat="1" ht="12">
      <c r="A164" s="40"/>
      <c r="B164" s="41"/>
      <c r="C164" s="42"/>
      <c r="D164" s="224" t="s">
        <v>146</v>
      </c>
      <c r="E164" s="42"/>
      <c r="F164" s="225" t="s">
        <v>1451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146</v>
      </c>
      <c r="AU164" s="19" t="s">
        <v>142</v>
      </c>
    </row>
    <row r="165" spans="1:65" s="2" customFormat="1" ht="24.15" customHeight="1">
      <c r="A165" s="40"/>
      <c r="B165" s="41"/>
      <c r="C165" s="206" t="s">
        <v>316</v>
      </c>
      <c r="D165" s="206" t="s">
        <v>136</v>
      </c>
      <c r="E165" s="207" t="s">
        <v>1452</v>
      </c>
      <c r="F165" s="208" t="s">
        <v>1453</v>
      </c>
      <c r="G165" s="209" t="s">
        <v>165</v>
      </c>
      <c r="H165" s="210">
        <v>40</v>
      </c>
      <c r="I165" s="211"/>
      <c r="J165" s="212">
        <f>ROUND(I165*H165,2)</f>
        <v>0</v>
      </c>
      <c r="K165" s="208" t="s">
        <v>140</v>
      </c>
      <c r="L165" s="46"/>
      <c r="M165" s="213" t="s">
        <v>19</v>
      </c>
      <c r="N165" s="214" t="s">
        <v>44</v>
      </c>
      <c r="O165" s="86"/>
      <c r="P165" s="215">
        <f>O165*H165</f>
        <v>0</v>
      </c>
      <c r="Q165" s="215">
        <v>6E-05</v>
      </c>
      <c r="R165" s="215">
        <f>Q165*H165</f>
        <v>0.0024000000000000002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254</v>
      </c>
      <c r="AT165" s="217" t="s">
        <v>136</v>
      </c>
      <c r="AU165" s="217" t="s">
        <v>142</v>
      </c>
      <c r="AY165" s="19" t="s">
        <v>133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142</v>
      </c>
      <c r="BK165" s="218">
        <f>ROUND(I165*H165,2)</f>
        <v>0</v>
      </c>
      <c r="BL165" s="19" t="s">
        <v>254</v>
      </c>
      <c r="BM165" s="217" t="s">
        <v>1454</v>
      </c>
    </row>
    <row r="166" spans="1:47" s="2" customFormat="1" ht="12">
      <c r="A166" s="40"/>
      <c r="B166" s="41"/>
      <c r="C166" s="42"/>
      <c r="D166" s="219" t="s">
        <v>144</v>
      </c>
      <c r="E166" s="42"/>
      <c r="F166" s="220" t="s">
        <v>1455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144</v>
      </c>
      <c r="AU166" s="19" t="s">
        <v>142</v>
      </c>
    </row>
    <row r="167" spans="1:47" s="2" customFormat="1" ht="12">
      <c r="A167" s="40"/>
      <c r="B167" s="41"/>
      <c r="C167" s="42"/>
      <c r="D167" s="224" t="s">
        <v>146</v>
      </c>
      <c r="E167" s="42"/>
      <c r="F167" s="225" t="s">
        <v>1456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146</v>
      </c>
      <c r="AU167" s="19" t="s">
        <v>142</v>
      </c>
    </row>
    <row r="168" spans="1:65" s="2" customFormat="1" ht="24.15" customHeight="1">
      <c r="A168" s="40"/>
      <c r="B168" s="41"/>
      <c r="C168" s="206" t="s">
        <v>325</v>
      </c>
      <c r="D168" s="206" t="s">
        <v>136</v>
      </c>
      <c r="E168" s="207" t="s">
        <v>1457</v>
      </c>
      <c r="F168" s="208" t="s">
        <v>1458</v>
      </c>
      <c r="G168" s="209" t="s">
        <v>165</v>
      </c>
      <c r="H168" s="210">
        <v>2</v>
      </c>
      <c r="I168" s="211"/>
      <c r="J168" s="212">
        <f>ROUND(I168*H168,2)</f>
        <v>0</v>
      </c>
      <c r="K168" s="208" t="s">
        <v>140</v>
      </c>
      <c r="L168" s="46"/>
      <c r="M168" s="213" t="s">
        <v>19</v>
      </c>
      <c r="N168" s="214" t="s">
        <v>44</v>
      </c>
      <c r="O168" s="86"/>
      <c r="P168" s="215">
        <f>O168*H168</f>
        <v>0</v>
      </c>
      <c r="Q168" s="215">
        <v>0.0001</v>
      </c>
      <c r="R168" s="215">
        <f>Q168*H168</f>
        <v>0.0002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254</v>
      </c>
      <c r="AT168" s="217" t="s">
        <v>136</v>
      </c>
      <c r="AU168" s="217" t="s">
        <v>142</v>
      </c>
      <c r="AY168" s="19" t="s">
        <v>133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142</v>
      </c>
      <c r="BK168" s="218">
        <f>ROUND(I168*H168,2)</f>
        <v>0</v>
      </c>
      <c r="BL168" s="19" t="s">
        <v>254</v>
      </c>
      <c r="BM168" s="217" t="s">
        <v>1459</v>
      </c>
    </row>
    <row r="169" spans="1:47" s="2" customFormat="1" ht="12">
      <c r="A169" s="40"/>
      <c r="B169" s="41"/>
      <c r="C169" s="42"/>
      <c r="D169" s="219" t="s">
        <v>144</v>
      </c>
      <c r="E169" s="42"/>
      <c r="F169" s="220" t="s">
        <v>1460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144</v>
      </c>
      <c r="AU169" s="19" t="s">
        <v>142</v>
      </c>
    </row>
    <row r="170" spans="1:47" s="2" customFormat="1" ht="12">
      <c r="A170" s="40"/>
      <c r="B170" s="41"/>
      <c r="C170" s="42"/>
      <c r="D170" s="224" t="s">
        <v>146</v>
      </c>
      <c r="E170" s="42"/>
      <c r="F170" s="225" t="s">
        <v>1461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146</v>
      </c>
      <c r="AU170" s="19" t="s">
        <v>142</v>
      </c>
    </row>
    <row r="171" spans="1:65" s="2" customFormat="1" ht="24.15" customHeight="1">
      <c r="A171" s="40"/>
      <c r="B171" s="41"/>
      <c r="C171" s="206" t="s">
        <v>338</v>
      </c>
      <c r="D171" s="206" t="s">
        <v>136</v>
      </c>
      <c r="E171" s="207" t="s">
        <v>1462</v>
      </c>
      <c r="F171" s="208" t="s">
        <v>1463</v>
      </c>
      <c r="G171" s="209" t="s">
        <v>389</v>
      </c>
      <c r="H171" s="210">
        <v>0.064</v>
      </c>
      <c r="I171" s="211"/>
      <c r="J171" s="212">
        <f>ROUND(I171*H171,2)</f>
        <v>0</v>
      </c>
      <c r="K171" s="208" t="s">
        <v>140</v>
      </c>
      <c r="L171" s="46"/>
      <c r="M171" s="213" t="s">
        <v>19</v>
      </c>
      <c r="N171" s="214" t="s">
        <v>44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254</v>
      </c>
      <c r="AT171" s="217" t="s">
        <v>136</v>
      </c>
      <c r="AU171" s="217" t="s">
        <v>142</v>
      </c>
      <c r="AY171" s="19" t="s">
        <v>133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142</v>
      </c>
      <c r="BK171" s="218">
        <f>ROUND(I171*H171,2)</f>
        <v>0</v>
      </c>
      <c r="BL171" s="19" t="s">
        <v>254</v>
      </c>
      <c r="BM171" s="217" t="s">
        <v>1464</v>
      </c>
    </row>
    <row r="172" spans="1:47" s="2" customFormat="1" ht="12">
      <c r="A172" s="40"/>
      <c r="B172" s="41"/>
      <c r="C172" s="42"/>
      <c r="D172" s="219" t="s">
        <v>144</v>
      </c>
      <c r="E172" s="42"/>
      <c r="F172" s="220" t="s">
        <v>1465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144</v>
      </c>
      <c r="AU172" s="19" t="s">
        <v>142</v>
      </c>
    </row>
    <row r="173" spans="1:47" s="2" customFormat="1" ht="12">
      <c r="A173" s="40"/>
      <c r="B173" s="41"/>
      <c r="C173" s="42"/>
      <c r="D173" s="224" t="s">
        <v>146</v>
      </c>
      <c r="E173" s="42"/>
      <c r="F173" s="225" t="s">
        <v>1466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146</v>
      </c>
      <c r="AU173" s="19" t="s">
        <v>142</v>
      </c>
    </row>
    <row r="174" spans="1:65" s="2" customFormat="1" ht="24.15" customHeight="1">
      <c r="A174" s="40"/>
      <c r="B174" s="41"/>
      <c r="C174" s="206" t="s">
        <v>346</v>
      </c>
      <c r="D174" s="206" t="s">
        <v>136</v>
      </c>
      <c r="E174" s="207" t="s">
        <v>1467</v>
      </c>
      <c r="F174" s="208" t="s">
        <v>1468</v>
      </c>
      <c r="G174" s="209" t="s">
        <v>389</v>
      </c>
      <c r="H174" s="210">
        <v>0.064</v>
      </c>
      <c r="I174" s="211"/>
      <c r="J174" s="212">
        <f>ROUND(I174*H174,2)</f>
        <v>0</v>
      </c>
      <c r="K174" s="208" t="s">
        <v>140</v>
      </c>
      <c r="L174" s="46"/>
      <c r="M174" s="213" t="s">
        <v>19</v>
      </c>
      <c r="N174" s="214" t="s">
        <v>44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254</v>
      </c>
      <c r="AT174" s="217" t="s">
        <v>136</v>
      </c>
      <c r="AU174" s="217" t="s">
        <v>142</v>
      </c>
      <c r="AY174" s="19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142</v>
      </c>
      <c r="BK174" s="218">
        <f>ROUND(I174*H174,2)</f>
        <v>0</v>
      </c>
      <c r="BL174" s="19" t="s">
        <v>254</v>
      </c>
      <c r="BM174" s="217" t="s">
        <v>1469</v>
      </c>
    </row>
    <row r="175" spans="1:47" s="2" customFormat="1" ht="12">
      <c r="A175" s="40"/>
      <c r="B175" s="41"/>
      <c r="C175" s="42"/>
      <c r="D175" s="219" t="s">
        <v>144</v>
      </c>
      <c r="E175" s="42"/>
      <c r="F175" s="220" t="s">
        <v>1470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144</v>
      </c>
      <c r="AU175" s="19" t="s">
        <v>142</v>
      </c>
    </row>
    <row r="176" spans="1:47" s="2" customFormat="1" ht="12">
      <c r="A176" s="40"/>
      <c r="B176" s="41"/>
      <c r="C176" s="42"/>
      <c r="D176" s="224" t="s">
        <v>146</v>
      </c>
      <c r="E176" s="42"/>
      <c r="F176" s="225" t="s">
        <v>1471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146</v>
      </c>
      <c r="AU176" s="19" t="s">
        <v>142</v>
      </c>
    </row>
    <row r="177" spans="1:63" s="12" customFormat="1" ht="25.9" customHeight="1">
      <c r="A177" s="12"/>
      <c r="B177" s="190"/>
      <c r="C177" s="191"/>
      <c r="D177" s="192" t="s">
        <v>71</v>
      </c>
      <c r="E177" s="193" t="s">
        <v>1337</v>
      </c>
      <c r="F177" s="193" t="s">
        <v>1338</v>
      </c>
      <c r="G177" s="191"/>
      <c r="H177" s="191"/>
      <c r="I177" s="194"/>
      <c r="J177" s="195">
        <f>BK177</f>
        <v>0</v>
      </c>
      <c r="K177" s="191"/>
      <c r="L177" s="196"/>
      <c r="M177" s="197"/>
      <c r="N177" s="198"/>
      <c r="O177" s="198"/>
      <c r="P177" s="199">
        <f>SUM(P178:P182)</f>
        <v>0</v>
      </c>
      <c r="Q177" s="198"/>
      <c r="R177" s="199">
        <f>SUM(R178:R182)</f>
        <v>0</v>
      </c>
      <c r="S177" s="198"/>
      <c r="T177" s="200">
        <f>SUM(T178:T182)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141</v>
      </c>
      <c r="AT177" s="202" t="s">
        <v>71</v>
      </c>
      <c r="AU177" s="202" t="s">
        <v>72</v>
      </c>
      <c r="AY177" s="201" t="s">
        <v>133</v>
      </c>
      <c r="BK177" s="203">
        <f>SUM(BK178:BK182)</f>
        <v>0</v>
      </c>
    </row>
    <row r="178" spans="1:65" s="2" customFormat="1" ht="21.75" customHeight="1">
      <c r="A178" s="40"/>
      <c r="B178" s="41"/>
      <c r="C178" s="206" t="s">
        <v>307</v>
      </c>
      <c r="D178" s="206" t="s">
        <v>136</v>
      </c>
      <c r="E178" s="207" t="s">
        <v>1339</v>
      </c>
      <c r="F178" s="208" t="s">
        <v>1340</v>
      </c>
      <c r="G178" s="209" t="s">
        <v>1341</v>
      </c>
      <c r="H178" s="210">
        <v>20</v>
      </c>
      <c r="I178" s="211"/>
      <c r="J178" s="212">
        <f>ROUND(I178*H178,2)</f>
        <v>0</v>
      </c>
      <c r="K178" s="208" t="s">
        <v>140</v>
      </c>
      <c r="L178" s="46"/>
      <c r="M178" s="213" t="s">
        <v>19</v>
      </c>
      <c r="N178" s="214" t="s">
        <v>44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1342</v>
      </c>
      <c r="AT178" s="217" t="s">
        <v>136</v>
      </c>
      <c r="AU178" s="217" t="s">
        <v>80</v>
      </c>
      <c r="AY178" s="19" t="s">
        <v>133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142</v>
      </c>
      <c r="BK178" s="218">
        <f>ROUND(I178*H178,2)</f>
        <v>0</v>
      </c>
      <c r="BL178" s="19" t="s">
        <v>1342</v>
      </c>
      <c r="BM178" s="217" t="s">
        <v>1472</v>
      </c>
    </row>
    <row r="179" spans="1:47" s="2" customFormat="1" ht="12">
      <c r="A179" s="40"/>
      <c r="B179" s="41"/>
      <c r="C179" s="42"/>
      <c r="D179" s="219" t="s">
        <v>144</v>
      </c>
      <c r="E179" s="42"/>
      <c r="F179" s="220" t="s">
        <v>1344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144</v>
      </c>
      <c r="AU179" s="19" t="s">
        <v>80</v>
      </c>
    </row>
    <row r="180" spans="1:47" s="2" customFormat="1" ht="12">
      <c r="A180" s="40"/>
      <c r="B180" s="41"/>
      <c r="C180" s="42"/>
      <c r="D180" s="224" t="s">
        <v>146</v>
      </c>
      <c r="E180" s="42"/>
      <c r="F180" s="225" t="s">
        <v>1345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146</v>
      </c>
      <c r="AU180" s="19" t="s">
        <v>80</v>
      </c>
    </row>
    <row r="181" spans="1:51" s="15" customFormat="1" ht="12">
      <c r="A181" s="15"/>
      <c r="B181" s="248"/>
      <c r="C181" s="249"/>
      <c r="D181" s="219" t="s">
        <v>159</v>
      </c>
      <c r="E181" s="250" t="s">
        <v>19</v>
      </c>
      <c r="F181" s="251" t="s">
        <v>1346</v>
      </c>
      <c r="G181" s="249"/>
      <c r="H181" s="250" t="s">
        <v>19</v>
      </c>
      <c r="I181" s="252"/>
      <c r="J181" s="249"/>
      <c r="K181" s="249"/>
      <c r="L181" s="253"/>
      <c r="M181" s="254"/>
      <c r="N181" s="255"/>
      <c r="O181" s="255"/>
      <c r="P181" s="255"/>
      <c r="Q181" s="255"/>
      <c r="R181" s="255"/>
      <c r="S181" s="255"/>
      <c r="T181" s="25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7" t="s">
        <v>159</v>
      </c>
      <c r="AU181" s="257" t="s">
        <v>80</v>
      </c>
      <c r="AV181" s="15" t="s">
        <v>80</v>
      </c>
      <c r="AW181" s="15" t="s">
        <v>33</v>
      </c>
      <c r="AX181" s="15" t="s">
        <v>72</v>
      </c>
      <c r="AY181" s="257" t="s">
        <v>133</v>
      </c>
    </row>
    <row r="182" spans="1:51" s="13" customFormat="1" ht="12">
      <c r="A182" s="13"/>
      <c r="B182" s="226"/>
      <c r="C182" s="227"/>
      <c r="D182" s="219" t="s">
        <v>159</v>
      </c>
      <c r="E182" s="228" t="s">
        <v>19</v>
      </c>
      <c r="F182" s="229" t="s">
        <v>281</v>
      </c>
      <c r="G182" s="227"/>
      <c r="H182" s="230">
        <v>20</v>
      </c>
      <c r="I182" s="231"/>
      <c r="J182" s="227"/>
      <c r="K182" s="227"/>
      <c r="L182" s="232"/>
      <c r="M182" s="282"/>
      <c r="N182" s="283"/>
      <c r="O182" s="283"/>
      <c r="P182" s="283"/>
      <c r="Q182" s="283"/>
      <c r="R182" s="283"/>
      <c r="S182" s="283"/>
      <c r="T182" s="28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159</v>
      </c>
      <c r="AU182" s="236" t="s">
        <v>80</v>
      </c>
      <c r="AV182" s="13" t="s">
        <v>142</v>
      </c>
      <c r="AW182" s="13" t="s">
        <v>33</v>
      </c>
      <c r="AX182" s="13" t="s">
        <v>80</v>
      </c>
      <c r="AY182" s="236" t="s">
        <v>133</v>
      </c>
    </row>
    <row r="183" spans="1:31" s="2" customFormat="1" ht="6.95" customHeight="1">
      <c r="A183" s="40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46"/>
      <c r="M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</sheetData>
  <sheetProtection password="CC35" sheet="1" objects="1" scenarios="1" formatColumns="0" formatRows="0" autoFilter="0"/>
  <autoFilter ref="C85:K18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2/997013213"/>
    <hyperlink ref="F94" r:id="rId2" display="https://podminky.urs.cz/item/CS_URS_2023_02/997013501"/>
    <hyperlink ref="F97" r:id="rId3" display="https://podminky.urs.cz/item/CS_URS_2023_02/997013509"/>
    <hyperlink ref="F101" r:id="rId4" display="https://podminky.urs.cz/item/CS_URS_2023_02/997013631"/>
    <hyperlink ref="F104" r:id="rId5" display="https://podminky.urs.cz/item/CS_URS_2023_02/997221612"/>
    <hyperlink ref="F109" r:id="rId6" display="https://podminky.urs.cz/item/CS_URS_2023_02/733191925"/>
    <hyperlink ref="F114" r:id="rId7" display="https://podminky.urs.cz/item/CS_URS_2023_02/733223103"/>
    <hyperlink ref="F117" r:id="rId8" display="https://podminky.urs.cz/item/CS_URS_2023_02/733223104"/>
    <hyperlink ref="F122" r:id="rId9" display="https://podminky.urs.cz/item/CS_URS_2023_02/733291101"/>
    <hyperlink ref="F125" r:id="rId10" display="https://podminky.urs.cz/item/CS_URS_2023_02/733391101"/>
    <hyperlink ref="F130" r:id="rId11" display="https://podminky.urs.cz/item/CS_URS_2023_02/733811231"/>
    <hyperlink ref="F133" r:id="rId12" display="https://podminky.urs.cz/item/CS_URS_2023_02/998733102"/>
    <hyperlink ref="F136" r:id="rId13" display="https://podminky.urs.cz/item/CS_URS_2023_02/998733181"/>
    <hyperlink ref="F140" r:id="rId14" display="https://podminky.urs.cz/item/CS_URS_2023_02/734209114"/>
    <hyperlink ref="F145" r:id="rId15" display="https://podminky.urs.cz/item/CS_URS_2023_02/998734102"/>
    <hyperlink ref="F148" r:id="rId16" display="https://podminky.urs.cz/item/CS_URS_2023_02/998734181"/>
    <hyperlink ref="F152" r:id="rId17" display="https://podminky.urs.cz/item/CS_URS_2023_02/735111810"/>
    <hyperlink ref="F155" r:id="rId18" display="https://podminky.urs.cz/item/CS_URS_2023_02/735511010"/>
    <hyperlink ref="F164" r:id="rId19" display="https://podminky.urs.cz/item/CS_URS_2023_02/735511008"/>
    <hyperlink ref="F167" r:id="rId20" display="https://podminky.urs.cz/item/CS_URS_2023_02/735511062"/>
    <hyperlink ref="F170" r:id="rId21" display="https://podminky.urs.cz/item/CS_URS_2023_02/735511063"/>
    <hyperlink ref="F173" r:id="rId22" display="https://podminky.urs.cz/item/CS_URS_2023_02/998735102"/>
    <hyperlink ref="F176" r:id="rId23" display="https://podminky.urs.cz/item/CS_URS_2023_02/998735181"/>
    <hyperlink ref="F180" r:id="rId24" display="https://podminky.urs.cz/item/CS_URS_2023_02/HZS24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DOZP Radošov – stavební úpravy záchodů a koupelny 1. domácnosti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1473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ROUND((SUM(BE81:BE157)),2)</f>
        <v>0</v>
      </c>
      <c r="G33" s="40"/>
      <c r="H33" s="40"/>
      <c r="I33" s="150">
        <v>0.21</v>
      </c>
      <c r="J33" s="149">
        <f>ROUND(((SUM(BE81:BE157))*I33),2)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ROUND((SUM(BF81:BF157)),2)</f>
        <v>0</v>
      </c>
      <c r="G34" s="40"/>
      <c r="H34" s="40"/>
      <c r="I34" s="150">
        <v>0.15</v>
      </c>
      <c r="J34" s="149">
        <f>ROUND(((SUM(BF81:BF157))*I34),2)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ROUND((SUM(BG81:BG157)),2)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ROUND((SUM(BH81:BH157)),2)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ROUND((SUM(BI81:BI157)),2)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DOZP Radošov – stavební úpravy záchodů a koupelny 1. domácnosti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Vzduchotechnika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Radošov č. p. 137</v>
      </c>
      <c r="G52" s="42"/>
      <c r="H52" s="42"/>
      <c r="I52" s="34" t="s">
        <v>23</v>
      </c>
      <c r="J52" s="74" t="str">
        <f>IF(J12="","",J12)</f>
        <v>10. 8. 2023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Karlovarský kraj</v>
      </c>
      <c r="G54" s="42"/>
      <c r="H54" s="42"/>
      <c r="I54" s="34" t="s">
        <v>31</v>
      </c>
      <c r="J54" s="38" t="str">
        <f>E21</f>
        <v>Ing. arch. Břetislav Kubíček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1474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118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6.25" customHeight="1">
      <c r="A71" s="40"/>
      <c r="B71" s="41"/>
      <c r="C71" s="42"/>
      <c r="D71" s="42"/>
      <c r="E71" s="162" t="str">
        <f>E7</f>
        <v>DOZP Radošov – stavební úpravy záchodů a koupelny 1. domácnosti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04 - Vzduchotechnika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Radošov č. p. 137</v>
      </c>
      <c r="G75" s="42"/>
      <c r="H75" s="42"/>
      <c r="I75" s="34" t="s">
        <v>23</v>
      </c>
      <c r="J75" s="74" t="str">
        <f>IF(J12="","",J12)</f>
        <v>10. 8. 2023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25</v>
      </c>
      <c r="D77" s="42"/>
      <c r="E77" s="42"/>
      <c r="F77" s="29" t="str">
        <f>E15</f>
        <v>Karlovarský kraj</v>
      </c>
      <c r="G77" s="42"/>
      <c r="H77" s="42"/>
      <c r="I77" s="34" t="s">
        <v>31</v>
      </c>
      <c r="J77" s="38" t="str">
        <f>E21</f>
        <v>Ing. arch. Břetislav Kubíček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Bc. Martin Frous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119</v>
      </c>
      <c r="D80" s="182" t="s">
        <v>57</v>
      </c>
      <c r="E80" s="182" t="s">
        <v>53</v>
      </c>
      <c r="F80" s="182" t="s">
        <v>54</v>
      </c>
      <c r="G80" s="182" t="s">
        <v>120</v>
      </c>
      <c r="H80" s="182" t="s">
        <v>121</v>
      </c>
      <c r="I80" s="182" t="s">
        <v>122</v>
      </c>
      <c r="J80" s="182" t="s">
        <v>102</v>
      </c>
      <c r="K80" s="183" t="s">
        <v>123</v>
      </c>
      <c r="L80" s="184"/>
      <c r="M80" s="94" t="s">
        <v>19</v>
      </c>
      <c r="N80" s="95" t="s">
        <v>42</v>
      </c>
      <c r="O80" s="95" t="s">
        <v>124</v>
      </c>
      <c r="P80" s="95" t="s">
        <v>125</v>
      </c>
      <c r="Q80" s="95" t="s">
        <v>126</v>
      </c>
      <c r="R80" s="95" t="s">
        <v>127</v>
      </c>
      <c r="S80" s="95" t="s">
        <v>128</v>
      </c>
      <c r="T80" s="96" t="s">
        <v>129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130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0.03904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103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426</v>
      </c>
      <c r="F82" s="193" t="s">
        <v>427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0.03904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142</v>
      </c>
      <c r="AT82" s="202" t="s">
        <v>71</v>
      </c>
      <c r="AU82" s="202" t="s">
        <v>72</v>
      </c>
      <c r="AY82" s="201" t="s">
        <v>133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1475</v>
      </c>
      <c r="F83" s="204" t="s">
        <v>89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SUM(P84:P157)</f>
        <v>0</v>
      </c>
      <c r="Q83" s="198"/>
      <c r="R83" s="199">
        <f>SUM(R84:R157)</f>
        <v>0.03904</v>
      </c>
      <c r="S83" s="198"/>
      <c r="T83" s="200">
        <f>SUM(T84:T157)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142</v>
      </c>
      <c r="AT83" s="202" t="s">
        <v>71</v>
      </c>
      <c r="AU83" s="202" t="s">
        <v>80</v>
      </c>
      <c r="AY83" s="201" t="s">
        <v>133</v>
      </c>
      <c r="BK83" s="203">
        <f>SUM(BK84:BK157)</f>
        <v>0</v>
      </c>
    </row>
    <row r="84" spans="1:65" s="2" customFormat="1" ht="24.15" customHeight="1">
      <c r="A84" s="40"/>
      <c r="B84" s="41"/>
      <c r="C84" s="206" t="s">
        <v>80</v>
      </c>
      <c r="D84" s="206" t="s">
        <v>136</v>
      </c>
      <c r="E84" s="207" t="s">
        <v>1476</v>
      </c>
      <c r="F84" s="208" t="s">
        <v>1477</v>
      </c>
      <c r="G84" s="209" t="s">
        <v>139</v>
      </c>
      <c r="H84" s="210">
        <v>1</v>
      </c>
      <c r="I84" s="211"/>
      <c r="J84" s="212">
        <f>ROUND(I84*H84,2)</f>
        <v>0</v>
      </c>
      <c r="K84" s="208" t="s">
        <v>140</v>
      </c>
      <c r="L84" s="46"/>
      <c r="M84" s="213" t="s">
        <v>19</v>
      </c>
      <c r="N84" s="214" t="s">
        <v>44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254</v>
      </c>
      <c r="AT84" s="217" t="s">
        <v>136</v>
      </c>
      <c r="AU84" s="217" t="s">
        <v>142</v>
      </c>
      <c r="AY84" s="19" t="s">
        <v>133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142</v>
      </c>
      <c r="BK84" s="218">
        <f>ROUND(I84*H84,2)</f>
        <v>0</v>
      </c>
      <c r="BL84" s="19" t="s">
        <v>254</v>
      </c>
      <c r="BM84" s="217" t="s">
        <v>1478</v>
      </c>
    </row>
    <row r="85" spans="1:47" s="2" customFormat="1" ht="12">
      <c r="A85" s="40"/>
      <c r="B85" s="41"/>
      <c r="C85" s="42"/>
      <c r="D85" s="219" t="s">
        <v>144</v>
      </c>
      <c r="E85" s="42"/>
      <c r="F85" s="220" t="s">
        <v>1479</v>
      </c>
      <c r="G85" s="42"/>
      <c r="H85" s="42"/>
      <c r="I85" s="221"/>
      <c r="J85" s="42"/>
      <c r="K85" s="42"/>
      <c r="L85" s="46"/>
      <c r="M85" s="222"/>
      <c r="N85" s="223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144</v>
      </c>
      <c r="AU85" s="19" t="s">
        <v>142</v>
      </c>
    </row>
    <row r="86" spans="1:47" s="2" customFormat="1" ht="12">
      <c r="A86" s="40"/>
      <c r="B86" s="41"/>
      <c r="C86" s="42"/>
      <c r="D86" s="224" t="s">
        <v>146</v>
      </c>
      <c r="E86" s="42"/>
      <c r="F86" s="225" t="s">
        <v>1480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146</v>
      </c>
      <c r="AU86" s="19" t="s">
        <v>142</v>
      </c>
    </row>
    <row r="87" spans="1:65" s="2" customFormat="1" ht="24.15" customHeight="1">
      <c r="A87" s="40"/>
      <c r="B87" s="41"/>
      <c r="C87" s="258" t="s">
        <v>142</v>
      </c>
      <c r="D87" s="258" t="s">
        <v>282</v>
      </c>
      <c r="E87" s="259" t="s">
        <v>1481</v>
      </c>
      <c r="F87" s="260" t="s">
        <v>1482</v>
      </c>
      <c r="G87" s="261" t="s">
        <v>139</v>
      </c>
      <c r="H87" s="262">
        <v>1</v>
      </c>
      <c r="I87" s="263"/>
      <c r="J87" s="264">
        <f>ROUND(I87*H87,2)</f>
        <v>0</v>
      </c>
      <c r="K87" s="260" t="s">
        <v>513</v>
      </c>
      <c r="L87" s="265"/>
      <c r="M87" s="266" t="s">
        <v>19</v>
      </c>
      <c r="N87" s="267" t="s">
        <v>44</v>
      </c>
      <c r="O87" s="86"/>
      <c r="P87" s="215">
        <f>O87*H87</f>
        <v>0</v>
      </c>
      <c r="Q87" s="215">
        <v>0.0016</v>
      </c>
      <c r="R87" s="215">
        <f>Q87*H87</f>
        <v>0.0016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368</v>
      </c>
      <c r="AT87" s="217" t="s">
        <v>282</v>
      </c>
      <c r="AU87" s="217" t="s">
        <v>142</v>
      </c>
      <c r="AY87" s="19" t="s">
        <v>133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142</v>
      </c>
      <c r="BK87" s="218">
        <f>ROUND(I87*H87,2)</f>
        <v>0</v>
      </c>
      <c r="BL87" s="19" t="s">
        <v>254</v>
      </c>
      <c r="BM87" s="217" t="s">
        <v>1483</v>
      </c>
    </row>
    <row r="88" spans="1:47" s="2" customFormat="1" ht="12">
      <c r="A88" s="40"/>
      <c r="B88" s="41"/>
      <c r="C88" s="42"/>
      <c r="D88" s="219" t="s">
        <v>144</v>
      </c>
      <c r="E88" s="42"/>
      <c r="F88" s="220" t="s">
        <v>1482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144</v>
      </c>
      <c r="AU88" s="19" t="s">
        <v>142</v>
      </c>
    </row>
    <row r="89" spans="1:65" s="2" customFormat="1" ht="37.8" customHeight="1">
      <c r="A89" s="40"/>
      <c r="B89" s="41"/>
      <c r="C89" s="206" t="s">
        <v>134</v>
      </c>
      <c r="D89" s="206" t="s">
        <v>136</v>
      </c>
      <c r="E89" s="207" t="s">
        <v>1484</v>
      </c>
      <c r="F89" s="208" t="s">
        <v>1485</v>
      </c>
      <c r="G89" s="209" t="s">
        <v>139</v>
      </c>
      <c r="H89" s="210">
        <v>1</v>
      </c>
      <c r="I89" s="211"/>
      <c r="J89" s="212">
        <f>ROUND(I89*H89,2)</f>
        <v>0</v>
      </c>
      <c r="K89" s="208" t="s">
        <v>140</v>
      </c>
      <c r="L89" s="46"/>
      <c r="M89" s="213" t="s">
        <v>19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254</v>
      </c>
      <c r="AT89" s="217" t="s">
        <v>136</v>
      </c>
      <c r="AU89" s="217" t="s">
        <v>142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142</v>
      </c>
      <c r="BK89" s="218">
        <f>ROUND(I89*H89,2)</f>
        <v>0</v>
      </c>
      <c r="BL89" s="19" t="s">
        <v>254</v>
      </c>
      <c r="BM89" s="217" t="s">
        <v>1486</v>
      </c>
    </row>
    <row r="90" spans="1:47" s="2" customFormat="1" ht="12">
      <c r="A90" s="40"/>
      <c r="B90" s="41"/>
      <c r="C90" s="42"/>
      <c r="D90" s="219" t="s">
        <v>144</v>
      </c>
      <c r="E90" s="42"/>
      <c r="F90" s="220" t="s">
        <v>1487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144</v>
      </c>
      <c r="AU90" s="19" t="s">
        <v>142</v>
      </c>
    </row>
    <row r="91" spans="1:47" s="2" customFormat="1" ht="12">
      <c r="A91" s="40"/>
      <c r="B91" s="41"/>
      <c r="C91" s="42"/>
      <c r="D91" s="224" t="s">
        <v>146</v>
      </c>
      <c r="E91" s="42"/>
      <c r="F91" s="225" t="s">
        <v>1488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146</v>
      </c>
      <c r="AU91" s="19" t="s">
        <v>142</v>
      </c>
    </row>
    <row r="92" spans="1:65" s="2" customFormat="1" ht="24.15" customHeight="1">
      <c r="A92" s="40"/>
      <c r="B92" s="41"/>
      <c r="C92" s="258" t="s">
        <v>141</v>
      </c>
      <c r="D92" s="258" t="s">
        <v>282</v>
      </c>
      <c r="E92" s="259" t="s">
        <v>1489</v>
      </c>
      <c r="F92" s="260" t="s">
        <v>1490</v>
      </c>
      <c r="G92" s="261" t="s">
        <v>139</v>
      </c>
      <c r="H92" s="262">
        <v>1</v>
      </c>
      <c r="I92" s="263"/>
      <c r="J92" s="264">
        <f>ROUND(I92*H92,2)</f>
        <v>0</v>
      </c>
      <c r="K92" s="260" t="s">
        <v>140</v>
      </c>
      <c r="L92" s="265"/>
      <c r="M92" s="266" t="s">
        <v>19</v>
      </c>
      <c r="N92" s="267" t="s">
        <v>44</v>
      </c>
      <c r="O92" s="86"/>
      <c r="P92" s="215">
        <f>O92*H92</f>
        <v>0</v>
      </c>
      <c r="Q92" s="215">
        <v>0.004</v>
      </c>
      <c r="R92" s="215">
        <f>Q92*H92</f>
        <v>0.004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368</v>
      </c>
      <c r="AT92" s="217" t="s">
        <v>282</v>
      </c>
      <c r="AU92" s="217" t="s">
        <v>142</v>
      </c>
      <c r="AY92" s="19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142</v>
      </c>
      <c r="BK92" s="218">
        <f>ROUND(I92*H92,2)</f>
        <v>0</v>
      </c>
      <c r="BL92" s="19" t="s">
        <v>254</v>
      </c>
      <c r="BM92" s="217" t="s">
        <v>1491</v>
      </c>
    </row>
    <row r="93" spans="1:47" s="2" customFormat="1" ht="12">
      <c r="A93" s="40"/>
      <c r="B93" s="41"/>
      <c r="C93" s="42"/>
      <c r="D93" s="219" t="s">
        <v>144</v>
      </c>
      <c r="E93" s="42"/>
      <c r="F93" s="220" t="s">
        <v>1490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144</v>
      </c>
      <c r="AU93" s="19" t="s">
        <v>142</v>
      </c>
    </row>
    <row r="94" spans="1:65" s="2" customFormat="1" ht="16.5" customHeight="1">
      <c r="A94" s="40"/>
      <c r="B94" s="41"/>
      <c r="C94" s="258" t="s">
        <v>170</v>
      </c>
      <c r="D94" s="258" t="s">
        <v>282</v>
      </c>
      <c r="E94" s="259" t="s">
        <v>1492</v>
      </c>
      <c r="F94" s="260" t="s">
        <v>1493</v>
      </c>
      <c r="G94" s="261" t="s">
        <v>139</v>
      </c>
      <c r="H94" s="262">
        <v>2</v>
      </c>
      <c r="I94" s="263"/>
      <c r="J94" s="264">
        <f>ROUND(I94*H94,2)</f>
        <v>0</v>
      </c>
      <c r="K94" s="260" t="s">
        <v>140</v>
      </c>
      <c r="L94" s="265"/>
      <c r="M94" s="266" t="s">
        <v>19</v>
      </c>
      <c r="N94" s="267" t="s">
        <v>44</v>
      </c>
      <c r="O94" s="86"/>
      <c r="P94" s="215">
        <f>O94*H94</f>
        <v>0</v>
      </c>
      <c r="Q94" s="215">
        <v>0.0001</v>
      </c>
      <c r="R94" s="215">
        <f>Q94*H94</f>
        <v>0.0002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368</v>
      </c>
      <c r="AT94" s="217" t="s">
        <v>282</v>
      </c>
      <c r="AU94" s="217" t="s">
        <v>142</v>
      </c>
      <c r="AY94" s="19" t="s">
        <v>133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142</v>
      </c>
      <c r="BK94" s="218">
        <f>ROUND(I94*H94,2)</f>
        <v>0</v>
      </c>
      <c r="BL94" s="19" t="s">
        <v>254</v>
      </c>
      <c r="BM94" s="217" t="s">
        <v>1494</v>
      </c>
    </row>
    <row r="95" spans="1:47" s="2" customFormat="1" ht="12">
      <c r="A95" s="40"/>
      <c r="B95" s="41"/>
      <c r="C95" s="42"/>
      <c r="D95" s="219" t="s">
        <v>144</v>
      </c>
      <c r="E95" s="42"/>
      <c r="F95" s="220" t="s">
        <v>1493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144</v>
      </c>
      <c r="AU95" s="19" t="s">
        <v>142</v>
      </c>
    </row>
    <row r="96" spans="1:65" s="2" customFormat="1" ht="16.5" customHeight="1">
      <c r="A96" s="40"/>
      <c r="B96" s="41"/>
      <c r="C96" s="258" t="s">
        <v>177</v>
      </c>
      <c r="D96" s="258" t="s">
        <v>282</v>
      </c>
      <c r="E96" s="259" t="s">
        <v>1495</v>
      </c>
      <c r="F96" s="260" t="s">
        <v>1496</v>
      </c>
      <c r="G96" s="261" t="s">
        <v>139</v>
      </c>
      <c r="H96" s="262">
        <v>1</v>
      </c>
      <c r="I96" s="263"/>
      <c r="J96" s="264">
        <f>ROUND(I96*H96,2)</f>
        <v>0</v>
      </c>
      <c r="K96" s="260" t="s">
        <v>513</v>
      </c>
      <c r="L96" s="265"/>
      <c r="M96" s="266" t="s">
        <v>19</v>
      </c>
      <c r="N96" s="267" t="s">
        <v>44</v>
      </c>
      <c r="O96" s="86"/>
      <c r="P96" s="215">
        <f>O96*H96</f>
        <v>0</v>
      </c>
      <c r="Q96" s="215">
        <v>0.0015</v>
      </c>
      <c r="R96" s="215">
        <f>Q96*H96</f>
        <v>0.0015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368</v>
      </c>
      <c r="AT96" s="217" t="s">
        <v>282</v>
      </c>
      <c r="AU96" s="217" t="s">
        <v>142</v>
      </c>
      <c r="AY96" s="19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142</v>
      </c>
      <c r="BK96" s="218">
        <f>ROUND(I96*H96,2)</f>
        <v>0</v>
      </c>
      <c r="BL96" s="19" t="s">
        <v>254</v>
      </c>
      <c r="BM96" s="217" t="s">
        <v>1497</v>
      </c>
    </row>
    <row r="97" spans="1:47" s="2" customFormat="1" ht="12">
      <c r="A97" s="40"/>
      <c r="B97" s="41"/>
      <c r="C97" s="42"/>
      <c r="D97" s="219" t="s">
        <v>144</v>
      </c>
      <c r="E97" s="42"/>
      <c r="F97" s="220" t="s">
        <v>1496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142</v>
      </c>
    </row>
    <row r="98" spans="1:65" s="2" customFormat="1" ht="16.5" customHeight="1">
      <c r="A98" s="40"/>
      <c r="B98" s="41"/>
      <c r="C98" s="206" t="s">
        <v>187</v>
      </c>
      <c r="D98" s="206" t="s">
        <v>136</v>
      </c>
      <c r="E98" s="207" t="s">
        <v>1498</v>
      </c>
      <c r="F98" s="208" t="s">
        <v>1499</v>
      </c>
      <c r="G98" s="209" t="s">
        <v>139</v>
      </c>
      <c r="H98" s="210">
        <v>3</v>
      </c>
      <c r="I98" s="211"/>
      <c r="J98" s="212">
        <f>ROUND(I98*H98,2)</f>
        <v>0</v>
      </c>
      <c r="K98" s="208" t="s">
        <v>140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254</v>
      </c>
      <c r="AT98" s="217" t="s">
        <v>136</v>
      </c>
      <c r="AU98" s="217" t="s">
        <v>142</v>
      </c>
      <c r="AY98" s="19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142</v>
      </c>
      <c r="BK98" s="218">
        <f>ROUND(I98*H98,2)</f>
        <v>0</v>
      </c>
      <c r="BL98" s="19" t="s">
        <v>254</v>
      </c>
      <c r="BM98" s="217" t="s">
        <v>1500</v>
      </c>
    </row>
    <row r="99" spans="1:47" s="2" customFormat="1" ht="12">
      <c r="A99" s="40"/>
      <c r="B99" s="41"/>
      <c r="C99" s="42"/>
      <c r="D99" s="219" t="s">
        <v>144</v>
      </c>
      <c r="E99" s="42"/>
      <c r="F99" s="220" t="s">
        <v>1501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144</v>
      </c>
      <c r="AU99" s="19" t="s">
        <v>142</v>
      </c>
    </row>
    <row r="100" spans="1:47" s="2" customFormat="1" ht="12">
      <c r="A100" s="40"/>
      <c r="B100" s="41"/>
      <c r="C100" s="42"/>
      <c r="D100" s="224" t="s">
        <v>146</v>
      </c>
      <c r="E100" s="42"/>
      <c r="F100" s="225" t="s">
        <v>1502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146</v>
      </c>
      <c r="AU100" s="19" t="s">
        <v>142</v>
      </c>
    </row>
    <row r="101" spans="1:65" s="2" customFormat="1" ht="24.15" customHeight="1">
      <c r="A101" s="40"/>
      <c r="B101" s="41"/>
      <c r="C101" s="258" t="s">
        <v>194</v>
      </c>
      <c r="D101" s="258" t="s">
        <v>282</v>
      </c>
      <c r="E101" s="259" t="s">
        <v>1503</v>
      </c>
      <c r="F101" s="260" t="s">
        <v>1504</v>
      </c>
      <c r="G101" s="261" t="s">
        <v>139</v>
      </c>
      <c r="H101" s="262">
        <v>3</v>
      </c>
      <c r="I101" s="263"/>
      <c r="J101" s="264">
        <f>ROUND(I101*H101,2)</f>
        <v>0</v>
      </c>
      <c r="K101" s="260" t="s">
        <v>140</v>
      </c>
      <c r="L101" s="265"/>
      <c r="M101" s="266" t="s">
        <v>19</v>
      </c>
      <c r="N101" s="267" t="s">
        <v>44</v>
      </c>
      <c r="O101" s="86"/>
      <c r="P101" s="215">
        <f>O101*H101</f>
        <v>0</v>
      </c>
      <c r="Q101" s="215">
        <v>0.0002</v>
      </c>
      <c r="R101" s="215">
        <f>Q101*H101</f>
        <v>0.0006000000000000001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368</v>
      </c>
      <c r="AT101" s="217" t="s">
        <v>282</v>
      </c>
      <c r="AU101" s="217" t="s">
        <v>142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142</v>
      </c>
      <c r="BK101" s="218">
        <f>ROUND(I101*H101,2)</f>
        <v>0</v>
      </c>
      <c r="BL101" s="19" t="s">
        <v>254</v>
      </c>
      <c r="BM101" s="217" t="s">
        <v>1505</v>
      </c>
    </row>
    <row r="102" spans="1:47" s="2" customFormat="1" ht="12">
      <c r="A102" s="40"/>
      <c r="B102" s="41"/>
      <c r="C102" s="42"/>
      <c r="D102" s="219" t="s">
        <v>144</v>
      </c>
      <c r="E102" s="42"/>
      <c r="F102" s="220" t="s">
        <v>1504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144</v>
      </c>
      <c r="AU102" s="19" t="s">
        <v>142</v>
      </c>
    </row>
    <row r="103" spans="1:65" s="2" customFormat="1" ht="21.75" customHeight="1">
      <c r="A103" s="40"/>
      <c r="B103" s="41"/>
      <c r="C103" s="206" t="s">
        <v>202</v>
      </c>
      <c r="D103" s="206" t="s">
        <v>136</v>
      </c>
      <c r="E103" s="207" t="s">
        <v>1506</v>
      </c>
      <c r="F103" s="208" t="s">
        <v>1507</v>
      </c>
      <c r="G103" s="209" t="s">
        <v>139</v>
      </c>
      <c r="H103" s="210">
        <v>1</v>
      </c>
      <c r="I103" s="211"/>
      <c r="J103" s="212">
        <f>ROUND(I103*H103,2)</f>
        <v>0</v>
      </c>
      <c r="K103" s="208" t="s">
        <v>140</v>
      </c>
      <c r="L103" s="46"/>
      <c r="M103" s="213" t="s">
        <v>19</v>
      </c>
      <c r="N103" s="214" t="s">
        <v>44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254</v>
      </c>
      <c r="AT103" s="217" t="s">
        <v>136</v>
      </c>
      <c r="AU103" s="217" t="s">
        <v>142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142</v>
      </c>
      <c r="BK103" s="218">
        <f>ROUND(I103*H103,2)</f>
        <v>0</v>
      </c>
      <c r="BL103" s="19" t="s">
        <v>254</v>
      </c>
      <c r="BM103" s="217" t="s">
        <v>1508</v>
      </c>
    </row>
    <row r="104" spans="1:47" s="2" customFormat="1" ht="12">
      <c r="A104" s="40"/>
      <c r="B104" s="41"/>
      <c r="C104" s="42"/>
      <c r="D104" s="219" t="s">
        <v>144</v>
      </c>
      <c r="E104" s="42"/>
      <c r="F104" s="220" t="s">
        <v>1509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144</v>
      </c>
      <c r="AU104" s="19" t="s">
        <v>142</v>
      </c>
    </row>
    <row r="105" spans="1:47" s="2" customFormat="1" ht="12">
      <c r="A105" s="40"/>
      <c r="B105" s="41"/>
      <c r="C105" s="42"/>
      <c r="D105" s="224" t="s">
        <v>146</v>
      </c>
      <c r="E105" s="42"/>
      <c r="F105" s="225" t="s">
        <v>1510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146</v>
      </c>
      <c r="AU105" s="19" t="s">
        <v>142</v>
      </c>
    </row>
    <row r="106" spans="1:65" s="2" customFormat="1" ht="24.15" customHeight="1">
      <c r="A106" s="40"/>
      <c r="B106" s="41"/>
      <c r="C106" s="258" t="s">
        <v>215</v>
      </c>
      <c r="D106" s="258" t="s">
        <v>282</v>
      </c>
      <c r="E106" s="259" t="s">
        <v>1511</v>
      </c>
      <c r="F106" s="260" t="s">
        <v>1512</v>
      </c>
      <c r="G106" s="261" t="s">
        <v>139</v>
      </c>
      <c r="H106" s="262">
        <v>1</v>
      </c>
      <c r="I106" s="263"/>
      <c r="J106" s="264">
        <f>ROUND(I106*H106,2)</f>
        <v>0</v>
      </c>
      <c r="K106" s="260" t="s">
        <v>140</v>
      </c>
      <c r="L106" s="265"/>
      <c r="M106" s="266" t="s">
        <v>19</v>
      </c>
      <c r="N106" s="267" t="s">
        <v>44</v>
      </c>
      <c r="O106" s="86"/>
      <c r="P106" s="215">
        <f>O106*H106</f>
        <v>0</v>
      </c>
      <c r="Q106" s="215">
        <v>0.0002</v>
      </c>
      <c r="R106" s="215">
        <f>Q106*H106</f>
        <v>0.0002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368</v>
      </c>
      <c r="AT106" s="217" t="s">
        <v>282</v>
      </c>
      <c r="AU106" s="217" t="s">
        <v>142</v>
      </c>
      <c r="AY106" s="19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142</v>
      </c>
      <c r="BK106" s="218">
        <f>ROUND(I106*H106,2)</f>
        <v>0</v>
      </c>
      <c r="BL106" s="19" t="s">
        <v>254</v>
      </c>
      <c r="BM106" s="217" t="s">
        <v>1513</v>
      </c>
    </row>
    <row r="107" spans="1:47" s="2" customFormat="1" ht="12">
      <c r="A107" s="40"/>
      <c r="B107" s="41"/>
      <c r="C107" s="42"/>
      <c r="D107" s="219" t="s">
        <v>144</v>
      </c>
      <c r="E107" s="42"/>
      <c r="F107" s="220" t="s">
        <v>1512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142</v>
      </c>
    </row>
    <row r="108" spans="1:65" s="2" customFormat="1" ht="24.15" customHeight="1">
      <c r="A108" s="40"/>
      <c r="B108" s="41"/>
      <c r="C108" s="206" t="s">
        <v>221</v>
      </c>
      <c r="D108" s="206" t="s">
        <v>136</v>
      </c>
      <c r="E108" s="207" t="s">
        <v>1514</v>
      </c>
      <c r="F108" s="208" t="s">
        <v>1515</v>
      </c>
      <c r="G108" s="209" t="s">
        <v>139</v>
      </c>
      <c r="H108" s="210">
        <v>2</v>
      </c>
      <c r="I108" s="211"/>
      <c r="J108" s="212">
        <f>ROUND(I108*H108,2)</f>
        <v>0</v>
      </c>
      <c r="K108" s="208" t="s">
        <v>140</v>
      </c>
      <c r="L108" s="46"/>
      <c r="M108" s="213" t="s">
        <v>19</v>
      </c>
      <c r="N108" s="214" t="s">
        <v>44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254</v>
      </c>
      <c r="AT108" s="217" t="s">
        <v>136</v>
      </c>
      <c r="AU108" s="217" t="s">
        <v>142</v>
      </c>
      <c r="AY108" s="19" t="s">
        <v>133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142</v>
      </c>
      <c r="BK108" s="218">
        <f>ROUND(I108*H108,2)</f>
        <v>0</v>
      </c>
      <c r="BL108" s="19" t="s">
        <v>254</v>
      </c>
      <c r="BM108" s="217" t="s">
        <v>1516</v>
      </c>
    </row>
    <row r="109" spans="1:47" s="2" customFormat="1" ht="12">
      <c r="A109" s="40"/>
      <c r="B109" s="41"/>
      <c r="C109" s="42"/>
      <c r="D109" s="219" t="s">
        <v>144</v>
      </c>
      <c r="E109" s="42"/>
      <c r="F109" s="220" t="s">
        <v>1517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144</v>
      </c>
      <c r="AU109" s="19" t="s">
        <v>142</v>
      </c>
    </row>
    <row r="110" spans="1:47" s="2" customFormat="1" ht="12">
      <c r="A110" s="40"/>
      <c r="B110" s="41"/>
      <c r="C110" s="42"/>
      <c r="D110" s="224" t="s">
        <v>146</v>
      </c>
      <c r="E110" s="42"/>
      <c r="F110" s="225" t="s">
        <v>1518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146</v>
      </c>
      <c r="AU110" s="19" t="s">
        <v>142</v>
      </c>
    </row>
    <row r="111" spans="1:65" s="2" customFormat="1" ht="24.15" customHeight="1">
      <c r="A111" s="40"/>
      <c r="B111" s="41"/>
      <c r="C111" s="258" t="s">
        <v>227</v>
      </c>
      <c r="D111" s="258" t="s">
        <v>282</v>
      </c>
      <c r="E111" s="259" t="s">
        <v>1519</v>
      </c>
      <c r="F111" s="260" t="s">
        <v>1520</v>
      </c>
      <c r="G111" s="261" t="s">
        <v>139</v>
      </c>
      <c r="H111" s="262">
        <v>2</v>
      </c>
      <c r="I111" s="263"/>
      <c r="J111" s="264">
        <f>ROUND(I111*H111,2)</f>
        <v>0</v>
      </c>
      <c r="K111" s="260" t="s">
        <v>140</v>
      </c>
      <c r="L111" s="265"/>
      <c r="M111" s="266" t="s">
        <v>19</v>
      </c>
      <c r="N111" s="267" t="s">
        <v>44</v>
      </c>
      <c r="O111" s="86"/>
      <c r="P111" s="215">
        <f>O111*H111</f>
        <v>0</v>
      </c>
      <c r="Q111" s="215">
        <v>0.0033</v>
      </c>
      <c r="R111" s="215">
        <f>Q111*H111</f>
        <v>0.0066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368</v>
      </c>
      <c r="AT111" s="217" t="s">
        <v>282</v>
      </c>
      <c r="AU111" s="217" t="s">
        <v>142</v>
      </c>
      <c r="AY111" s="19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142</v>
      </c>
      <c r="BK111" s="218">
        <f>ROUND(I111*H111,2)</f>
        <v>0</v>
      </c>
      <c r="BL111" s="19" t="s">
        <v>254</v>
      </c>
      <c r="BM111" s="217" t="s">
        <v>1521</v>
      </c>
    </row>
    <row r="112" spans="1:47" s="2" customFormat="1" ht="12">
      <c r="A112" s="40"/>
      <c r="B112" s="41"/>
      <c r="C112" s="42"/>
      <c r="D112" s="219" t="s">
        <v>144</v>
      </c>
      <c r="E112" s="42"/>
      <c r="F112" s="220" t="s">
        <v>1520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144</v>
      </c>
      <c r="AU112" s="19" t="s">
        <v>142</v>
      </c>
    </row>
    <row r="113" spans="1:65" s="2" customFormat="1" ht="24.15" customHeight="1">
      <c r="A113" s="40"/>
      <c r="B113" s="41"/>
      <c r="C113" s="206" t="s">
        <v>234</v>
      </c>
      <c r="D113" s="206" t="s">
        <v>136</v>
      </c>
      <c r="E113" s="207" t="s">
        <v>1522</v>
      </c>
      <c r="F113" s="208" t="s">
        <v>1523</v>
      </c>
      <c r="G113" s="209" t="s">
        <v>139</v>
      </c>
      <c r="H113" s="210">
        <v>1</v>
      </c>
      <c r="I113" s="211"/>
      <c r="J113" s="212">
        <f>ROUND(I113*H113,2)</f>
        <v>0</v>
      </c>
      <c r="K113" s="208" t="s">
        <v>140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254</v>
      </c>
      <c r="AT113" s="217" t="s">
        <v>136</v>
      </c>
      <c r="AU113" s="217" t="s">
        <v>142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142</v>
      </c>
      <c r="BK113" s="218">
        <f>ROUND(I113*H113,2)</f>
        <v>0</v>
      </c>
      <c r="BL113" s="19" t="s">
        <v>254</v>
      </c>
      <c r="BM113" s="217" t="s">
        <v>1524</v>
      </c>
    </row>
    <row r="114" spans="1:47" s="2" customFormat="1" ht="12">
      <c r="A114" s="40"/>
      <c r="B114" s="41"/>
      <c r="C114" s="42"/>
      <c r="D114" s="219" t="s">
        <v>144</v>
      </c>
      <c r="E114" s="42"/>
      <c r="F114" s="220" t="s">
        <v>1525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144</v>
      </c>
      <c r="AU114" s="19" t="s">
        <v>142</v>
      </c>
    </row>
    <row r="115" spans="1:47" s="2" customFormat="1" ht="12">
      <c r="A115" s="40"/>
      <c r="B115" s="41"/>
      <c r="C115" s="42"/>
      <c r="D115" s="224" t="s">
        <v>146</v>
      </c>
      <c r="E115" s="42"/>
      <c r="F115" s="225" t="s">
        <v>1526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146</v>
      </c>
      <c r="AU115" s="19" t="s">
        <v>142</v>
      </c>
    </row>
    <row r="116" spans="1:65" s="2" customFormat="1" ht="24.15" customHeight="1">
      <c r="A116" s="40"/>
      <c r="B116" s="41"/>
      <c r="C116" s="258" t="s">
        <v>240</v>
      </c>
      <c r="D116" s="258" t="s">
        <v>282</v>
      </c>
      <c r="E116" s="259" t="s">
        <v>1527</v>
      </c>
      <c r="F116" s="260" t="s">
        <v>1528</v>
      </c>
      <c r="G116" s="261" t="s">
        <v>139</v>
      </c>
      <c r="H116" s="262">
        <v>1</v>
      </c>
      <c r="I116" s="263"/>
      <c r="J116" s="264">
        <f>ROUND(I116*H116,2)</f>
        <v>0</v>
      </c>
      <c r="K116" s="260" t="s">
        <v>513</v>
      </c>
      <c r="L116" s="265"/>
      <c r="M116" s="266" t="s">
        <v>19</v>
      </c>
      <c r="N116" s="267" t="s">
        <v>44</v>
      </c>
      <c r="O116" s="86"/>
      <c r="P116" s="215">
        <f>O116*H116</f>
        <v>0</v>
      </c>
      <c r="Q116" s="215">
        <v>0.0008</v>
      </c>
      <c r="R116" s="215">
        <f>Q116*H116</f>
        <v>0.0008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368</v>
      </c>
      <c r="AT116" s="217" t="s">
        <v>282</v>
      </c>
      <c r="AU116" s="217" t="s">
        <v>142</v>
      </c>
      <c r="AY116" s="19" t="s">
        <v>133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142</v>
      </c>
      <c r="BK116" s="218">
        <f>ROUND(I116*H116,2)</f>
        <v>0</v>
      </c>
      <c r="BL116" s="19" t="s">
        <v>254</v>
      </c>
      <c r="BM116" s="217" t="s">
        <v>1529</v>
      </c>
    </row>
    <row r="117" spans="1:47" s="2" customFormat="1" ht="12">
      <c r="A117" s="40"/>
      <c r="B117" s="41"/>
      <c r="C117" s="42"/>
      <c r="D117" s="219" t="s">
        <v>144</v>
      </c>
      <c r="E117" s="42"/>
      <c r="F117" s="220" t="s">
        <v>1528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144</v>
      </c>
      <c r="AU117" s="19" t="s">
        <v>142</v>
      </c>
    </row>
    <row r="118" spans="1:65" s="2" customFormat="1" ht="37.8" customHeight="1">
      <c r="A118" s="40"/>
      <c r="B118" s="41"/>
      <c r="C118" s="206" t="s">
        <v>8</v>
      </c>
      <c r="D118" s="206" t="s">
        <v>136</v>
      </c>
      <c r="E118" s="207" t="s">
        <v>1530</v>
      </c>
      <c r="F118" s="208" t="s">
        <v>1531</v>
      </c>
      <c r="G118" s="209" t="s">
        <v>165</v>
      </c>
      <c r="H118" s="210">
        <v>2</v>
      </c>
      <c r="I118" s="211"/>
      <c r="J118" s="212">
        <f>ROUND(I118*H118,2)</f>
        <v>0</v>
      </c>
      <c r="K118" s="208" t="s">
        <v>140</v>
      </c>
      <c r="L118" s="46"/>
      <c r="M118" s="213" t="s">
        <v>19</v>
      </c>
      <c r="N118" s="214" t="s">
        <v>44</v>
      </c>
      <c r="O118" s="86"/>
      <c r="P118" s="215">
        <f>O118*H118</f>
        <v>0</v>
      </c>
      <c r="Q118" s="215">
        <v>0.00167</v>
      </c>
      <c r="R118" s="215">
        <f>Q118*H118</f>
        <v>0.00334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254</v>
      </c>
      <c r="AT118" s="217" t="s">
        <v>136</v>
      </c>
      <c r="AU118" s="217" t="s">
        <v>142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142</v>
      </c>
      <c r="BK118" s="218">
        <f>ROUND(I118*H118,2)</f>
        <v>0</v>
      </c>
      <c r="BL118" s="19" t="s">
        <v>254</v>
      </c>
      <c r="BM118" s="217" t="s">
        <v>1532</v>
      </c>
    </row>
    <row r="119" spans="1:47" s="2" customFormat="1" ht="12">
      <c r="A119" s="40"/>
      <c r="B119" s="41"/>
      <c r="C119" s="42"/>
      <c r="D119" s="219" t="s">
        <v>144</v>
      </c>
      <c r="E119" s="42"/>
      <c r="F119" s="220" t="s">
        <v>1533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144</v>
      </c>
      <c r="AU119" s="19" t="s">
        <v>142</v>
      </c>
    </row>
    <row r="120" spans="1:47" s="2" customFormat="1" ht="12">
      <c r="A120" s="40"/>
      <c r="B120" s="41"/>
      <c r="C120" s="42"/>
      <c r="D120" s="224" t="s">
        <v>146</v>
      </c>
      <c r="E120" s="42"/>
      <c r="F120" s="225" t="s">
        <v>1534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146</v>
      </c>
      <c r="AU120" s="19" t="s">
        <v>142</v>
      </c>
    </row>
    <row r="121" spans="1:65" s="2" customFormat="1" ht="37.8" customHeight="1">
      <c r="A121" s="40"/>
      <c r="B121" s="41"/>
      <c r="C121" s="206" t="s">
        <v>254</v>
      </c>
      <c r="D121" s="206" t="s">
        <v>136</v>
      </c>
      <c r="E121" s="207" t="s">
        <v>1535</v>
      </c>
      <c r="F121" s="208" t="s">
        <v>1536</v>
      </c>
      <c r="G121" s="209" t="s">
        <v>165</v>
      </c>
      <c r="H121" s="210">
        <v>5</v>
      </c>
      <c r="I121" s="211"/>
      <c r="J121" s="212">
        <f>ROUND(I121*H121,2)</f>
        <v>0</v>
      </c>
      <c r="K121" s="208" t="s">
        <v>140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0.00344</v>
      </c>
      <c r="R121" s="215">
        <f>Q121*H121</f>
        <v>0.0172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254</v>
      </c>
      <c r="AT121" s="217" t="s">
        <v>136</v>
      </c>
      <c r="AU121" s="217" t="s">
        <v>142</v>
      </c>
      <c r="AY121" s="19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142</v>
      </c>
      <c r="BK121" s="218">
        <f>ROUND(I121*H121,2)</f>
        <v>0</v>
      </c>
      <c r="BL121" s="19" t="s">
        <v>254</v>
      </c>
      <c r="BM121" s="217" t="s">
        <v>1537</v>
      </c>
    </row>
    <row r="122" spans="1:47" s="2" customFormat="1" ht="12">
      <c r="A122" s="40"/>
      <c r="B122" s="41"/>
      <c r="C122" s="42"/>
      <c r="D122" s="219" t="s">
        <v>144</v>
      </c>
      <c r="E122" s="42"/>
      <c r="F122" s="220" t="s">
        <v>1538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144</v>
      </c>
      <c r="AU122" s="19" t="s">
        <v>142</v>
      </c>
    </row>
    <row r="123" spans="1:47" s="2" customFormat="1" ht="12">
      <c r="A123" s="40"/>
      <c r="B123" s="41"/>
      <c r="C123" s="42"/>
      <c r="D123" s="224" t="s">
        <v>146</v>
      </c>
      <c r="E123" s="42"/>
      <c r="F123" s="225" t="s">
        <v>1539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146</v>
      </c>
      <c r="AU123" s="19" t="s">
        <v>142</v>
      </c>
    </row>
    <row r="124" spans="1:51" s="13" customFormat="1" ht="12">
      <c r="A124" s="13"/>
      <c r="B124" s="226"/>
      <c r="C124" s="227"/>
      <c r="D124" s="219" t="s">
        <v>159</v>
      </c>
      <c r="E124" s="228" t="s">
        <v>19</v>
      </c>
      <c r="F124" s="229" t="s">
        <v>1540</v>
      </c>
      <c r="G124" s="227"/>
      <c r="H124" s="230">
        <v>4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159</v>
      </c>
      <c r="AU124" s="236" t="s">
        <v>142</v>
      </c>
      <c r="AV124" s="13" t="s">
        <v>142</v>
      </c>
      <c r="AW124" s="13" t="s">
        <v>33</v>
      </c>
      <c r="AX124" s="13" t="s">
        <v>72</v>
      </c>
      <c r="AY124" s="236" t="s">
        <v>133</v>
      </c>
    </row>
    <row r="125" spans="1:51" s="13" customFormat="1" ht="12">
      <c r="A125" s="13"/>
      <c r="B125" s="226"/>
      <c r="C125" s="227"/>
      <c r="D125" s="219" t="s">
        <v>159</v>
      </c>
      <c r="E125" s="228" t="s">
        <v>19</v>
      </c>
      <c r="F125" s="229" t="s">
        <v>1541</v>
      </c>
      <c r="G125" s="227"/>
      <c r="H125" s="230">
        <v>1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159</v>
      </c>
      <c r="AU125" s="236" t="s">
        <v>142</v>
      </c>
      <c r="AV125" s="13" t="s">
        <v>142</v>
      </c>
      <c r="AW125" s="13" t="s">
        <v>33</v>
      </c>
      <c r="AX125" s="13" t="s">
        <v>72</v>
      </c>
      <c r="AY125" s="236" t="s">
        <v>133</v>
      </c>
    </row>
    <row r="126" spans="1:51" s="14" customFormat="1" ht="12">
      <c r="A126" s="14"/>
      <c r="B126" s="237"/>
      <c r="C126" s="238"/>
      <c r="D126" s="219" t="s">
        <v>159</v>
      </c>
      <c r="E126" s="239" t="s">
        <v>19</v>
      </c>
      <c r="F126" s="240" t="s">
        <v>162</v>
      </c>
      <c r="G126" s="238"/>
      <c r="H126" s="241">
        <v>5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159</v>
      </c>
      <c r="AU126" s="247" t="s">
        <v>142</v>
      </c>
      <c r="AV126" s="14" t="s">
        <v>141</v>
      </c>
      <c r="AW126" s="14" t="s">
        <v>33</v>
      </c>
      <c r="AX126" s="14" t="s">
        <v>80</v>
      </c>
      <c r="AY126" s="247" t="s">
        <v>133</v>
      </c>
    </row>
    <row r="127" spans="1:65" s="2" customFormat="1" ht="33" customHeight="1">
      <c r="A127" s="40"/>
      <c r="B127" s="41"/>
      <c r="C127" s="206" t="s">
        <v>263</v>
      </c>
      <c r="D127" s="206" t="s">
        <v>136</v>
      </c>
      <c r="E127" s="207" t="s">
        <v>1542</v>
      </c>
      <c r="F127" s="208" t="s">
        <v>1543</v>
      </c>
      <c r="G127" s="209" t="s">
        <v>139</v>
      </c>
      <c r="H127" s="210">
        <v>1</v>
      </c>
      <c r="I127" s="211"/>
      <c r="J127" s="212">
        <f>ROUND(I127*H127,2)</f>
        <v>0</v>
      </c>
      <c r="K127" s="208" t="s">
        <v>140</v>
      </c>
      <c r="L127" s="46"/>
      <c r="M127" s="213" t="s">
        <v>19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254</v>
      </c>
      <c r="AT127" s="217" t="s">
        <v>136</v>
      </c>
      <c r="AU127" s="217" t="s">
        <v>142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142</v>
      </c>
      <c r="BK127" s="218">
        <f>ROUND(I127*H127,2)</f>
        <v>0</v>
      </c>
      <c r="BL127" s="19" t="s">
        <v>254</v>
      </c>
      <c r="BM127" s="217" t="s">
        <v>1544</v>
      </c>
    </row>
    <row r="128" spans="1:47" s="2" customFormat="1" ht="12">
      <c r="A128" s="40"/>
      <c r="B128" s="41"/>
      <c r="C128" s="42"/>
      <c r="D128" s="219" t="s">
        <v>144</v>
      </c>
      <c r="E128" s="42"/>
      <c r="F128" s="220" t="s">
        <v>1545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144</v>
      </c>
      <c r="AU128" s="19" t="s">
        <v>142</v>
      </c>
    </row>
    <row r="129" spans="1:47" s="2" customFormat="1" ht="12">
      <c r="A129" s="40"/>
      <c r="B129" s="41"/>
      <c r="C129" s="42"/>
      <c r="D129" s="224" t="s">
        <v>146</v>
      </c>
      <c r="E129" s="42"/>
      <c r="F129" s="225" t="s">
        <v>1546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146</v>
      </c>
      <c r="AU129" s="19" t="s">
        <v>142</v>
      </c>
    </row>
    <row r="130" spans="1:65" s="2" customFormat="1" ht="16.5" customHeight="1">
      <c r="A130" s="40"/>
      <c r="B130" s="41"/>
      <c r="C130" s="258" t="s">
        <v>269</v>
      </c>
      <c r="D130" s="258" t="s">
        <v>282</v>
      </c>
      <c r="E130" s="259" t="s">
        <v>1547</v>
      </c>
      <c r="F130" s="260" t="s">
        <v>1548</v>
      </c>
      <c r="G130" s="261" t="s">
        <v>139</v>
      </c>
      <c r="H130" s="262">
        <v>1</v>
      </c>
      <c r="I130" s="263"/>
      <c r="J130" s="264">
        <f>ROUND(I130*H130,2)</f>
        <v>0</v>
      </c>
      <c r="K130" s="260" t="s">
        <v>140</v>
      </c>
      <c r="L130" s="265"/>
      <c r="M130" s="266" t="s">
        <v>19</v>
      </c>
      <c r="N130" s="267" t="s">
        <v>44</v>
      </c>
      <c r="O130" s="86"/>
      <c r="P130" s="215">
        <f>O130*H130</f>
        <v>0</v>
      </c>
      <c r="Q130" s="215">
        <v>0.0011</v>
      </c>
      <c r="R130" s="215">
        <f>Q130*H130</f>
        <v>0.0011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368</v>
      </c>
      <c r="AT130" s="217" t="s">
        <v>282</v>
      </c>
      <c r="AU130" s="217" t="s">
        <v>142</v>
      </c>
      <c r="AY130" s="19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142</v>
      </c>
      <c r="BK130" s="218">
        <f>ROUND(I130*H130,2)</f>
        <v>0</v>
      </c>
      <c r="BL130" s="19" t="s">
        <v>254</v>
      </c>
      <c r="BM130" s="217" t="s">
        <v>1549</v>
      </c>
    </row>
    <row r="131" spans="1:47" s="2" customFormat="1" ht="12">
      <c r="A131" s="40"/>
      <c r="B131" s="41"/>
      <c r="C131" s="42"/>
      <c r="D131" s="219" t="s">
        <v>144</v>
      </c>
      <c r="E131" s="42"/>
      <c r="F131" s="220" t="s">
        <v>1548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144</v>
      </c>
      <c r="AU131" s="19" t="s">
        <v>142</v>
      </c>
    </row>
    <row r="132" spans="1:65" s="2" customFormat="1" ht="24.15" customHeight="1">
      <c r="A132" s="40"/>
      <c r="B132" s="41"/>
      <c r="C132" s="206" t="s">
        <v>275</v>
      </c>
      <c r="D132" s="206" t="s">
        <v>136</v>
      </c>
      <c r="E132" s="207" t="s">
        <v>1550</v>
      </c>
      <c r="F132" s="208" t="s">
        <v>1551</v>
      </c>
      <c r="G132" s="209" t="s">
        <v>165</v>
      </c>
      <c r="H132" s="210">
        <v>2</v>
      </c>
      <c r="I132" s="211"/>
      <c r="J132" s="212">
        <f>ROUND(I132*H132,2)</f>
        <v>0</v>
      </c>
      <c r="K132" s="208" t="s">
        <v>140</v>
      </c>
      <c r="L132" s="46"/>
      <c r="M132" s="213" t="s">
        <v>19</v>
      </c>
      <c r="N132" s="214" t="s">
        <v>44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254</v>
      </c>
      <c r="AT132" s="217" t="s">
        <v>136</v>
      </c>
      <c r="AU132" s="217" t="s">
        <v>142</v>
      </c>
      <c r="AY132" s="19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142</v>
      </c>
      <c r="BK132" s="218">
        <f>ROUND(I132*H132,2)</f>
        <v>0</v>
      </c>
      <c r="BL132" s="19" t="s">
        <v>254</v>
      </c>
      <c r="BM132" s="217" t="s">
        <v>1552</v>
      </c>
    </row>
    <row r="133" spans="1:47" s="2" customFormat="1" ht="12">
      <c r="A133" s="40"/>
      <c r="B133" s="41"/>
      <c r="C133" s="42"/>
      <c r="D133" s="219" t="s">
        <v>144</v>
      </c>
      <c r="E133" s="42"/>
      <c r="F133" s="220" t="s">
        <v>1553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144</v>
      </c>
      <c r="AU133" s="19" t="s">
        <v>142</v>
      </c>
    </row>
    <row r="134" spans="1:47" s="2" customFormat="1" ht="12">
      <c r="A134" s="40"/>
      <c r="B134" s="41"/>
      <c r="C134" s="42"/>
      <c r="D134" s="224" t="s">
        <v>146</v>
      </c>
      <c r="E134" s="42"/>
      <c r="F134" s="225" t="s">
        <v>1554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146</v>
      </c>
      <c r="AU134" s="19" t="s">
        <v>142</v>
      </c>
    </row>
    <row r="135" spans="1:65" s="2" customFormat="1" ht="24.15" customHeight="1">
      <c r="A135" s="40"/>
      <c r="B135" s="41"/>
      <c r="C135" s="258" t="s">
        <v>281</v>
      </c>
      <c r="D135" s="258" t="s">
        <v>282</v>
      </c>
      <c r="E135" s="259" t="s">
        <v>1555</v>
      </c>
      <c r="F135" s="260" t="s">
        <v>1556</v>
      </c>
      <c r="G135" s="261" t="s">
        <v>165</v>
      </c>
      <c r="H135" s="262">
        <v>2.4</v>
      </c>
      <c r="I135" s="263"/>
      <c r="J135" s="264">
        <f>ROUND(I135*H135,2)</f>
        <v>0</v>
      </c>
      <c r="K135" s="260" t="s">
        <v>140</v>
      </c>
      <c r="L135" s="265"/>
      <c r="M135" s="266" t="s">
        <v>19</v>
      </c>
      <c r="N135" s="267" t="s">
        <v>44</v>
      </c>
      <c r="O135" s="86"/>
      <c r="P135" s="215">
        <f>O135*H135</f>
        <v>0</v>
      </c>
      <c r="Q135" s="215">
        <v>0.0003</v>
      </c>
      <c r="R135" s="215">
        <f>Q135*H135</f>
        <v>0.0007199999999999999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368</v>
      </c>
      <c r="AT135" s="217" t="s">
        <v>282</v>
      </c>
      <c r="AU135" s="217" t="s">
        <v>142</v>
      </c>
      <c r="AY135" s="19" t="s">
        <v>133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142</v>
      </c>
      <c r="BK135" s="218">
        <f>ROUND(I135*H135,2)</f>
        <v>0</v>
      </c>
      <c r="BL135" s="19" t="s">
        <v>254</v>
      </c>
      <c r="BM135" s="217" t="s">
        <v>1557</v>
      </c>
    </row>
    <row r="136" spans="1:47" s="2" customFormat="1" ht="12">
      <c r="A136" s="40"/>
      <c r="B136" s="41"/>
      <c r="C136" s="42"/>
      <c r="D136" s="219" t="s">
        <v>144</v>
      </c>
      <c r="E136" s="42"/>
      <c r="F136" s="220" t="s">
        <v>1556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144</v>
      </c>
      <c r="AU136" s="19" t="s">
        <v>142</v>
      </c>
    </row>
    <row r="137" spans="1:51" s="13" customFormat="1" ht="12">
      <c r="A137" s="13"/>
      <c r="B137" s="226"/>
      <c r="C137" s="227"/>
      <c r="D137" s="219" t="s">
        <v>159</v>
      </c>
      <c r="E137" s="228" t="s">
        <v>19</v>
      </c>
      <c r="F137" s="229" t="s">
        <v>142</v>
      </c>
      <c r="G137" s="227"/>
      <c r="H137" s="230">
        <v>2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159</v>
      </c>
      <c r="AU137" s="236" t="s">
        <v>142</v>
      </c>
      <c r="AV137" s="13" t="s">
        <v>142</v>
      </c>
      <c r="AW137" s="13" t="s">
        <v>33</v>
      </c>
      <c r="AX137" s="13" t="s">
        <v>80</v>
      </c>
      <c r="AY137" s="236" t="s">
        <v>133</v>
      </c>
    </row>
    <row r="138" spans="1:51" s="13" customFormat="1" ht="12">
      <c r="A138" s="13"/>
      <c r="B138" s="226"/>
      <c r="C138" s="227"/>
      <c r="D138" s="219" t="s">
        <v>159</v>
      </c>
      <c r="E138" s="227"/>
      <c r="F138" s="229" t="s">
        <v>1558</v>
      </c>
      <c r="G138" s="227"/>
      <c r="H138" s="230">
        <v>2.4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159</v>
      </c>
      <c r="AU138" s="236" t="s">
        <v>142</v>
      </c>
      <c r="AV138" s="13" t="s">
        <v>142</v>
      </c>
      <c r="AW138" s="13" t="s">
        <v>4</v>
      </c>
      <c r="AX138" s="13" t="s">
        <v>80</v>
      </c>
      <c r="AY138" s="236" t="s">
        <v>133</v>
      </c>
    </row>
    <row r="139" spans="1:65" s="2" customFormat="1" ht="33" customHeight="1">
      <c r="A139" s="40"/>
      <c r="B139" s="41"/>
      <c r="C139" s="206" t="s">
        <v>7</v>
      </c>
      <c r="D139" s="206" t="s">
        <v>136</v>
      </c>
      <c r="E139" s="207" t="s">
        <v>1559</v>
      </c>
      <c r="F139" s="208" t="s">
        <v>1560</v>
      </c>
      <c r="G139" s="209" t="s">
        <v>165</v>
      </c>
      <c r="H139" s="210">
        <v>1</v>
      </c>
      <c r="I139" s="211"/>
      <c r="J139" s="212">
        <f>ROUND(I139*H139,2)</f>
        <v>0</v>
      </c>
      <c r="K139" s="208" t="s">
        <v>140</v>
      </c>
      <c r="L139" s="46"/>
      <c r="M139" s="213" t="s">
        <v>19</v>
      </c>
      <c r="N139" s="214" t="s">
        <v>44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254</v>
      </c>
      <c r="AT139" s="217" t="s">
        <v>136</v>
      </c>
      <c r="AU139" s="217" t="s">
        <v>142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142</v>
      </c>
      <c r="BK139" s="218">
        <f>ROUND(I139*H139,2)</f>
        <v>0</v>
      </c>
      <c r="BL139" s="19" t="s">
        <v>254</v>
      </c>
      <c r="BM139" s="217" t="s">
        <v>1561</v>
      </c>
    </row>
    <row r="140" spans="1:47" s="2" customFormat="1" ht="12">
      <c r="A140" s="40"/>
      <c r="B140" s="41"/>
      <c r="C140" s="42"/>
      <c r="D140" s="219" t="s">
        <v>144</v>
      </c>
      <c r="E140" s="42"/>
      <c r="F140" s="220" t="s">
        <v>1562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144</v>
      </c>
      <c r="AU140" s="19" t="s">
        <v>142</v>
      </c>
    </row>
    <row r="141" spans="1:47" s="2" customFormat="1" ht="12">
      <c r="A141" s="40"/>
      <c r="B141" s="41"/>
      <c r="C141" s="42"/>
      <c r="D141" s="224" t="s">
        <v>146</v>
      </c>
      <c r="E141" s="42"/>
      <c r="F141" s="225" t="s">
        <v>1563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146</v>
      </c>
      <c r="AU141" s="19" t="s">
        <v>142</v>
      </c>
    </row>
    <row r="142" spans="1:65" s="2" customFormat="1" ht="24.15" customHeight="1">
      <c r="A142" s="40"/>
      <c r="B142" s="41"/>
      <c r="C142" s="258" t="s">
        <v>289</v>
      </c>
      <c r="D142" s="258" t="s">
        <v>282</v>
      </c>
      <c r="E142" s="259" t="s">
        <v>1564</v>
      </c>
      <c r="F142" s="260" t="s">
        <v>1565</v>
      </c>
      <c r="G142" s="261" t="s">
        <v>165</v>
      </c>
      <c r="H142" s="262">
        <v>1.2</v>
      </c>
      <c r="I142" s="263"/>
      <c r="J142" s="264">
        <f>ROUND(I142*H142,2)</f>
        <v>0</v>
      </c>
      <c r="K142" s="260" t="s">
        <v>140</v>
      </c>
      <c r="L142" s="265"/>
      <c r="M142" s="266" t="s">
        <v>19</v>
      </c>
      <c r="N142" s="267" t="s">
        <v>44</v>
      </c>
      <c r="O142" s="86"/>
      <c r="P142" s="215">
        <f>O142*H142</f>
        <v>0</v>
      </c>
      <c r="Q142" s="215">
        <v>0.0004</v>
      </c>
      <c r="R142" s="215">
        <f>Q142*H142</f>
        <v>0.00048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368</v>
      </c>
      <c r="AT142" s="217" t="s">
        <v>282</v>
      </c>
      <c r="AU142" s="217" t="s">
        <v>142</v>
      </c>
      <c r="AY142" s="19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142</v>
      </c>
      <c r="BK142" s="218">
        <f>ROUND(I142*H142,2)</f>
        <v>0</v>
      </c>
      <c r="BL142" s="19" t="s">
        <v>254</v>
      </c>
      <c r="BM142" s="217" t="s">
        <v>1566</v>
      </c>
    </row>
    <row r="143" spans="1:47" s="2" customFormat="1" ht="12">
      <c r="A143" s="40"/>
      <c r="B143" s="41"/>
      <c r="C143" s="42"/>
      <c r="D143" s="219" t="s">
        <v>144</v>
      </c>
      <c r="E143" s="42"/>
      <c r="F143" s="220" t="s">
        <v>1565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144</v>
      </c>
      <c r="AU143" s="19" t="s">
        <v>142</v>
      </c>
    </row>
    <row r="144" spans="1:51" s="13" customFormat="1" ht="12">
      <c r="A144" s="13"/>
      <c r="B144" s="226"/>
      <c r="C144" s="227"/>
      <c r="D144" s="219" t="s">
        <v>159</v>
      </c>
      <c r="E144" s="228" t="s">
        <v>19</v>
      </c>
      <c r="F144" s="229" t="s">
        <v>80</v>
      </c>
      <c r="G144" s="227"/>
      <c r="H144" s="230">
        <v>1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159</v>
      </c>
      <c r="AU144" s="236" t="s">
        <v>142</v>
      </c>
      <c r="AV144" s="13" t="s">
        <v>142</v>
      </c>
      <c r="AW144" s="13" t="s">
        <v>33</v>
      </c>
      <c r="AX144" s="13" t="s">
        <v>80</v>
      </c>
      <c r="AY144" s="236" t="s">
        <v>133</v>
      </c>
    </row>
    <row r="145" spans="1:51" s="13" customFormat="1" ht="12">
      <c r="A145" s="13"/>
      <c r="B145" s="226"/>
      <c r="C145" s="227"/>
      <c r="D145" s="219" t="s">
        <v>159</v>
      </c>
      <c r="E145" s="227"/>
      <c r="F145" s="229" t="s">
        <v>1567</v>
      </c>
      <c r="G145" s="227"/>
      <c r="H145" s="230">
        <v>1.2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159</v>
      </c>
      <c r="AU145" s="236" t="s">
        <v>142</v>
      </c>
      <c r="AV145" s="13" t="s">
        <v>142</v>
      </c>
      <c r="AW145" s="13" t="s">
        <v>4</v>
      </c>
      <c r="AX145" s="13" t="s">
        <v>80</v>
      </c>
      <c r="AY145" s="236" t="s">
        <v>133</v>
      </c>
    </row>
    <row r="146" spans="1:65" s="2" customFormat="1" ht="24.15" customHeight="1">
      <c r="A146" s="40"/>
      <c r="B146" s="41"/>
      <c r="C146" s="206" t="s">
        <v>295</v>
      </c>
      <c r="D146" s="206" t="s">
        <v>136</v>
      </c>
      <c r="E146" s="207" t="s">
        <v>1568</v>
      </c>
      <c r="F146" s="208" t="s">
        <v>1569</v>
      </c>
      <c r="G146" s="209" t="s">
        <v>1078</v>
      </c>
      <c r="H146" s="210">
        <v>1</v>
      </c>
      <c r="I146" s="211"/>
      <c r="J146" s="212">
        <f>ROUND(I146*H146,2)</f>
        <v>0</v>
      </c>
      <c r="K146" s="208" t="s">
        <v>513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0.0007</v>
      </c>
      <c r="R146" s="215">
        <f>Q146*H146</f>
        <v>0.0007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254</v>
      </c>
      <c r="AT146" s="217" t="s">
        <v>136</v>
      </c>
      <c r="AU146" s="217" t="s">
        <v>142</v>
      </c>
      <c r="AY146" s="19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142</v>
      </c>
      <c r="BK146" s="218">
        <f>ROUND(I146*H146,2)</f>
        <v>0</v>
      </c>
      <c r="BL146" s="19" t="s">
        <v>254</v>
      </c>
      <c r="BM146" s="217" t="s">
        <v>1570</v>
      </c>
    </row>
    <row r="147" spans="1:47" s="2" customFormat="1" ht="12">
      <c r="A147" s="40"/>
      <c r="B147" s="41"/>
      <c r="C147" s="42"/>
      <c r="D147" s="219" t="s">
        <v>144</v>
      </c>
      <c r="E147" s="42"/>
      <c r="F147" s="220" t="s">
        <v>1571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144</v>
      </c>
      <c r="AU147" s="19" t="s">
        <v>142</v>
      </c>
    </row>
    <row r="148" spans="1:51" s="15" customFormat="1" ht="12">
      <c r="A148" s="15"/>
      <c r="B148" s="248"/>
      <c r="C148" s="249"/>
      <c r="D148" s="219" t="s">
        <v>159</v>
      </c>
      <c r="E148" s="250" t="s">
        <v>19</v>
      </c>
      <c r="F148" s="251" t="s">
        <v>1572</v>
      </c>
      <c r="G148" s="249"/>
      <c r="H148" s="250" t="s">
        <v>19</v>
      </c>
      <c r="I148" s="252"/>
      <c r="J148" s="249"/>
      <c r="K148" s="249"/>
      <c r="L148" s="253"/>
      <c r="M148" s="254"/>
      <c r="N148" s="255"/>
      <c r="O148" s="255"/>
      <c r="P148" s="255"/>
      <c r="Q148" s="255"/>
      <c r="R148" s="255"/>
      <c r="S148" s="255"/>
      <c r="T148" s="25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7" t="s">
        <v>159</v>
      </c>
      <c r="AU148" s="257" t="s">
        <v>142</v>
      </c>
      <c r="AV148" s="15" t="s">
        <v>80</v>
      </c>
      <c r="AW148" s="15" t="s">
        <v>33</v>
      </c>
      <c r="AX148" s="15" t="s">
        <v>72</v>
      </c>
      <c r="AY148" s="257" t="s">
        <v>133</v>
      </c>
    </row>
    <row r="149" spans="1:51" s="13" customFormat="1" ht="12">
      <c r="A149" s="13"/>
      <c r="B149" s="226"/>
      <c r="C149" s="227"/>
      <c r="D149" s="219" t="s">
        <v>159</v>
      </c>
      <c r="E149" s="228" t="s">
        <v>19</v>
      </c>
      <c r="F149" s="229" t="s">
        <v>80</v>
      </c>
      <c r="G149" s="227"/>
      <c r="H149" s="230">
        <v>1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159</v>
      </c>
      <c r="AU149" s="236" t="s">
        <v>142</v>
      </c>
      <c r="AV149" s="13" t="s">
        <v>142</v>
      </c>
      <c r="AW149" s="13" t="s">
        <v>33</v>
      </c>
      <c r="AX149" s="13" t="s">
        <v>80</v>
      </c>
      <c r="AY149" s="236" t="s">
        <v>133</v>
      </c>
    </row>
    <row r="150" spans="1:65" s="2" customFormat="1" ht="24.15" customHeight="1">
      <c r="A150" s="40"/>
      <c r="B150" s="41"/>
      <c r="C150" s="206" t="s">
        <v>300</v>
      </c>
      <c r="D150" s="206" t="s">
        <v>136</v>
      </c>
      <c r="E150" s="207" t="s">
        <v>1573</v>
      </c>
      <c r="F150" s="208" t="s">
        <v>1574</v>
      </c>
      <c r="G150" s="209" t="s">
        <v>1078</v>
      </c>
      <c r="H150" s="210">
        <v>1</v>
      </c>
      <c r="I150" s="211"/>
      <c r="J150" s="212">
        <f>ROUND(I150*H150,2)</f>
        <v>0</v>
      </c>
      <c r="K150" s="208" t="s">
        <v>513</v>
      </c>
      <c r="L150" s="46"/>
      <c r="M150" s="213" t="s">
        <v>19</v>
      </c>
      <c r="N150" s="214" t="s">
        <v>44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254</v>
      </c>
      <c r="AT150" s="217" t="s">
        <v>136</v>
      </c>
      <c r="AU150" s="217" t="s">
        <v>142</v>
      </c>
      <c r="AY150" s="19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142</v>
      </c>
      <c r="BK150" s="218">
        <f>ROUND(I150*H150,2)</f>
        <v>0</v>
      </c>
      <c r="BL150" s="19" t="s">
        <v>254</v>
      </c>
      <c r="BM150" s="217" t="s">
        <v>1575</v>
      </c>
    </row>
    <row r="151" spans="1:47" s="2" customFormat="1" ht="12">
      <c r="A151" s="40"/>
      <c r="B151" s="41"/>
      <c r="C151" s="42"/>
      <c r="D151" s="219" t="s">
        <v>144</v>
      </c>
      <c r="E151" s="42"/>
      <c r="F151" s="220" t="s">
        <v>1574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144</v>
      </c>
      <c r="AU151" s="19" t="s">
        <v>142</v>
      </c>
    </row>
    <row r="152" spans="1:65" s="2" customFormat="1" ht="24.15" customHeight="1">
      <c r="A152" s="40"/>
      <c r="B152" s="41"/>
      <c r="C152" s="206" t="s">
        <v>310</v>
      </c>
      <c r="D152" s="206" t="s">
        <v>136</v>
      </c>
      <c r="E152" s="207" t="s">
        <v>1576</v>
      </c>
      <c r="F152" s="208" t="s">
        <v>1577</v>
      </c>
      <c r="G152" s="209" t="s">
        <v>389</v>
      </c>
      <c r="H152" s="210">
        <v>0.039</v>
      </c>
      <c r="I152" s="211"/>
      <c r="J152" s="212">
        <f>ROUND(I152*H152,2)</f>
        <v>0</v>
      </c>
      <c r="K152" s="208" t="s">
        <v>140</v>
      </c>
      <c r="L152" s="46"/>
      <c r="M152" s="213" t="s">
        <v>19</v>
      </c>
      <c r="N152" s="214" t="s">
        <v>44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254</v>
      </c>
      <c r="AT152" s="217" t="s">
        <v>136</v>
      </c>
      <c r="AU152" s="217" t="s">
        <v>142</v>
      </c>
      <c r="AY152" s="19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142</v>
      </c>
      <c r="BK152" s="218">
        <f>ROUND(I152*H152,2)</f>
        <v>0</v>
      </c>
      <c r="BL152" s="19" t="s">
        <v>254</v>
      </c>
      <c r="BM152" s="217" t="s">
        <v>1578</v>
      </c>
    </row>
    <row r="153" spans="1:47" s="2" customFormat="1" ht="12">
      <c r="A153" s="40"/>
      <c r="B153" s="41"/>
      <c r="C153" s="42"/>
      <c r="D153" s="219" t="s">
        <v>144</v>
      </c>
      <c r="E153" s="42"/>
      <c r="F153" s="220" t="s">
        <v>1579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144</v>
      </c>
      <c r="AU153" s="19" t="s">
        <v>142</v>
      </c>
    </row>
    <row r="154" spans="1:47" s="2" customFormat="1" ht="12">
      <c r="A154" s="40"/>
      <c r="B154" s="41"/>
      <c r="C154" s="42"/>
      <c r="D154" s="224" t="s">
        <v>146</v>
      </c>
      <c r="E154" s="42"/>
      <c r="F154" s="225" t="s">
        <v>1580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146</v>
      </c>
      <c r="AU154" s="19" t="s">
        <v>142</v>
      </c>
    </row>
    <row r="155" spans="1:65" s="2" customFormat="1" ht="33" customHeight="1">
      <c r="A155" s="40"/>
      <c r="B155" s="41"/>
      <c r="C155" s="206" t="s">
        <v>316</v>
      </c>
      <c r="D155" s="206" t="s">
        <v>136</v>
      </c>
      <c r="E155" s="207" t="s">
        <v>1581</v>
      </c>
      <c r="F155" s="208" t="s">
        <v>1582</v>
      </c>
      <c r="G155" s="209" t="s">
        <v>389</v>
      </c>
      <c r="H155" s="210">
        <v>0.039</v>
      </c>
      <c r="I155" s="211"/>
      <c r="J155" s="212">
        <f>ROUND(I155*H155,2)</f>
        <v>0</v>
      </c>
      <c r="K155" s="208" t="s">
        <v>140</v>
      </c>
      <c r="L155" s="46"/>
      <c r="M155" s="213" t="s">
        <v>19</v>
      </c>
      <c r="N155" s="214" t="s">
        <v>44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254</v>
      </c>
      <c r="AT155" s="217" t="s">
        <v>136</v>
      </c>
      <c r="AU155" s="217" t="s">
        <v>142</v>
      </c>
      <c r="AY155" s="19" t="s">
        <v>133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142</v>
      </c>
      <c r="BK155" s="218">
        <f>ROUND(I155*H155,2)</f>
        <v>0</v>
      </c>
      <c r="BL155" s="19" t="s">
        <v>254</v>
      </c>
      <c r="BM155" s="217" t="s">
        <v>1583</v>
      </c>
    </row>
    <row r="156" spans="1:47" s="2" customFormat="1" ht="12">
      <c r="A156" s="40"/>
      <c r="B156" s="41"/>
      <c r="C156" s="42"/>
      <c r="D156" s="219" t="s">
        <v>144</v>
      </c>
      <c r="E156" s="42"/>
      <c r="F156" s="220" t="s">
        <v>1584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144</v>
      </c>
      <c r="AU156" s="19" t="s">
        <v>142</v>
      </c>
    </row>
    <row r="157" spans="1:47" s="2" customFormat="1" ht="12">
      <c r="A157" s="40"/>
      <c r="B157" s="41"/>
      <c r="C157" s="42"/>
      <c r="D157" s="224" t="s">
        <v>146</v>
      </c>
      <c r="E157" s="42"/>
      <c r="F157" s="225" t="s">
        <v>1585</v>
      </c>
      <c r="G157" s="42"/>
      <c r="H157" s="42"/>
      <c r="I157" s="221"/>
      <c r="J157" s="42"/>
      <c r="K157" s="42"/>
      <c r="L157" s="46"/>
      <c r="M157" s="285"/>
      <c r="N157" s="286"/>
      <c r="O157" s="287"/>
      <c r="P157" s="287"/>
      <c r="Q157" s="287"/>
      <c r="R157" s="287"/>
      <c r="S157" s="287"/>
      <c r="T157" s="288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146</v>
      </c>
      <c r="AU157" s="19" t="s">
        <v>142</v>
      </c>
    </row>
    <row r="158" spans="1:31" s="2" customFormat="1" ht="6.95" customHeight="1">
      <c r="A158" s="40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46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sheetProtection password="CC35" sheet="1" objects="1" scenarios="1" formatColumns="0" formatRows="0" autoFilter="0"/>
  <autoFilter ref="C80:K15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2/751122011"/>
    <hyperlink ref="F91" r:id="rId2" display="https://podminky.urs.cz/item/CS_URS_2023_02/751122092"/>
    <hyperlink ref="F100" r:id="rId3" display="https://podminky.urs.cz/item/CS_URS_2023_02/751322011"/>
    <hyperlink ref="F105" r:id="rId4" display="https://podminky.urs.cz/item/CS_URS_2023_02/751322012"/>
    <hyperlink ref="F110" r:id="rId5" display="https://podminky.urs.cz/item/CS_URS_2023_02/751344112"/>
    <hyperlink ref="F115" r:id="rId6" display="https://podminky.urs.cz/item/CS_URS_2023_02/751398041"/>
    <hyperlink ref="F120" r:id="rId7" display="https://podminky.urs.cz/item/CS_URS_2023_02/751510041"/>
    <hyperlink ref="F123" r:id="rId8" display="https://podminky.urs.cz/item/CS_URS_2023_02/751510042"/>
    <hyperlink ref="F129" r:id="rId9" display="https://podminky.urs.cz/item/CS_URS_2023_02/751514679"/>
    <hyperlink ref="F134" r:id="rId10" display="https://podminky.urs.cz/item/CS_URS_2023_02/751537071"/>
    <hyperlink ref="F141" r:id="rId11" display="https://podminky.urs.cz/item/CS_URS_2023_02/751537072"/>
    <hyperlink ref="F154" r:id="rId12" display="https://podminky.urs.cz/item/CS_URS_2023_02/998751101"/>
    <hyperlink ref="F157" r:id="rId13" display="https://podminky.urs.cz/item/CS_URS_2023_02/9987511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DOZP Radošov – stavební úpravy záchodů a koupelny 1. domácnosti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ROUND((SUM(BE83:BE213)),2)</f>
        <v>0</v>
      </c>
      <c r="G33" s="40"/>
      <c r="H33" s="40"/>
      <c r="I33" s="150">
        <v>0.21</v>
      </c>
      <c r="J33" s="149">
        <f>ROUND(((SUM(BE83:BE213))*I33),2)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ROUND((SUM(BF83:BF213)),2)</f>
        <v>0</v>
      </c>
      <c r="G34" s="40"/>
      <c r="H34" s="40"/>
      <c r="I34" s="150">
        <v>0.15</v>
      </c>
      <c r="J34" s="149">
        <f>ROUND(((SUM(BF83:BF213))*I34),2)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ROUND((SUM(BG83:BG213)),2)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ROUND((SUM(BH83:BH213)),2)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ROUND((SUM(BI83:BI213)),2)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DOZP Radošov – stavební úpravy záchodů a koupelny 1. domácnosti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Radošov č. p. 137</v>
      </c>
      <c r="G52" s="42"/>
      <c r="H52" s="42"/>
      <c r="I52" s="34" t="s">
        <v>23</v>
      </c>
      <c r="J52" s="74" t="str">
        <f>IF(J12="","",J12)</f>
        <v>10. 8. 2023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Karlovarský kraj</v>
      </c>
      <c r="G54" s="42"/>
      <c r="H54" s="42"/>
      <c r="I54" s="34" t="s">
        <v>31</v>
      </c>
      <c r="J54" s="38" t="str">
        <f>E21</f>
        <v>Ing. arch. Břetislav Kubíček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1587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1588</v>
      </c>
      <c r="E62" s="170"/>
      <c r="F62" s="170"/>
      <c r="G62" s="170"/>
      <c r="H62" s="170"/>
      <c r="I62" s="170"/>
      <c r="J62" s="171">
        <f>J186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1589</v>
      </c>
      <c r="E63" s="176"/>
      <c r="F63" s="176"/>
      <c r="G63" s="176"/>
      <c r="H63" s="176"/>
      <c r="I63" s="176"/>
      <c r="J63" s="177">
        <f>J187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118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62" t="str">
        <f>E7</f>
        <v>DOZP Radošov – stavební úpravy záchodů a koupelny 1. domácnosti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05 - Elektroinstalace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Radošov č. p. 137</v>
      </c>
      <c r="G77" s="42"/>
      <c r="H77" s="42"/>
      <c r="I77" s="34" t="s">
        <v>23</v>
      </c>
      <c r="J77" s="74" t="str">
        <f>IF(J12="","",J12)</f>
        <v>10. 8. 2023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25</v>
      </c>
      <c r="D79" s="42"/>
      <c r="E79" s="42"/>
      <c r="F79" s="29" t="str">
        <f>E15</f>
        <v>Karlovarský kraj</v>
      </c>
      <c r="G79" s="42"/>
      <c r="H79" s="42"/>
      <c r="I79" s="34" t="s">
        <v>31</v>
      </c>
      <c r="J79" s="38" t="str">
        <f>E21</f>
        <v>Ing. arch. Břetislav Kubíček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>Bc. Martin Frous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119</v>
      </c>
      <c r="D82" s="182" t="s">
        <v>57</v>
      </c>
      <c r="E82" s="182" t="s">
        <v>53</v>
      </c>
      <c r="F82" s="182" t="s">
        <v>54</v>
      </c>
      <c r="G82" s="182" t="s">
        <v>120</v>
      </c>
      <c r="H82" s="182" t="s">
        <v>121</v>
      </c>
      <c r="I82" s="182" t="s">
        <v>122</v>
      </c>
      <c r="J82" s="182" t="s">
        <v>102</v>
      </c>
      <c r="K82" s="183" t="s">
        <v>123</v>
      </c>
      <c r="L82" s="184"/>
      <c r="M82" s="94" t="s">
        <v>19</v>
      </c>
      <c r="N82" s="95" t="s">
        <v>42</v>
      </c>
      <c r="O82" s="95" t="s">
        <v>124</v>
      </c>
      <c r="P82" s="95" t="s">
        <v>125</v>
      </c>
      <c r="Q82" s="95" t="s">
        <v>126</v>
      </c>
      <c r="R82" s="95" t="s">
        <v>127</v>
      </c>
      <c r="S82" s="95" t="s">
        <v>128</v>
      </c>
      <c r="T82" s="96" t="s">
        <v>129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130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P84+P186</f>
        <v>0</v>
      </c>
      <c r="Q83" s="98"/>
      <c r="R83" s="187">
        <f>R84+R186</f>
        <v>0.042395</v>
      </c>
      <c r="S83" s="98"/>
      <c r="T83" s="188">
        <f>T84+T186</f>
        <v>0.22417000000000004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103</v>
      </c>
      <c r="BK83" s="189">
        <f>BK84+BK186</f>
        <v>0</v>
      </c>
    </row>
    <row r="84" spans="1:63" s="12" customFormat="1" ht="25.9" customHeight="1">
      <c r="A84" s="12"/>
      <c r="B84" s="190"/>
      <c r="C84" s="191"/>
      <c r="D84" s="192" t="s">
        <v>71</v>
      </c>
      <c r="E84" s="193" t="s">
        <v>426</v>
      </c>
      <c r="F84" s="193" t="s">
        <v>427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</f>
        <v>0</v>
      </c>
      <c r="Q84" s="198"/>
      <c r="R84" s="199">
        <f>R85</f>
        <v>0.042395</v>
      </c>
      <c r="S84" s="198"/>
      <c r="T84" s="200">
        <f>T85</f>
        <v>0.00017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142</v>
      </c>
      <c r="AT84" s="202" t="s">
        <v>71</v>
      </c>
      <c r="AU84" s="202" t="s">
        <v>72</v>
      </c>
      <c r="AY84" s="201" t="s">
        <v>133</v>
      </c>
      <c r="BK84" s="203">
        <f>BK85</f>
        <v>0</v>
      </c>
    </row>
    <row r="85" spans="1:63" s="12" customFormat="1" ht="22.8" customHeight="1">
      <c r="A85" s="12"/>
      <c r="B85" s="190"/>
      <c r="C85" s="191"/>
      <c r="D85" s="192" t="s">
        <v>71</v>
      </c>
      <c r="E85" s="204" t="s">
        <v>1590</v>
      </c>
      <c r="F85" s="204" t="s">
        <v>1591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SUM(P86:P185)</f>
        <v>0</v>
      </c>
      <c r="Q85" s="198"/>
      <c r="R85" s="199">
        <f>SUM(R86:R185)</f>
        <v>0.042395</v>
      </c>
      <c r="S85" s="198"/>
      <c r="T85" s="200">
        <f>SUM(T86:T185)</f>
        <v>0.00017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142</v>
      </c>
      <c r="AT85" s="202" t="s">
        <v>71</v>
      </c>
      <c r="AU85" s="202" t="s">
        <v>80</v>
      </c>
      <c r="AY85" s="201" t="s">
        <v>133</v>
      </c>
      <c r="BK85" s="203">
        <f>SUM(BK86:BK185)</f>
        <v>0</v>
      </c>
    </row>
    <row r="86" spans="1:65" s="2" customFormat="1" ht="24.15" customHeight="1">
      <c r="A86" s="40"/>
      <c r="B86" s="41"/>
      <c r="C86" s="206" t="s">
        <v>80</v>
      </c>
      <c r="D86" s="206" t="s">
        <v>136</v>
      </c>
      <c r="E86" s="207" t="s">
        <v>1592</v>
      </c>
      <c r="F86" s="208" t="s">
        <v>1593</v>
      </c>
      <c r="G86" s="209" t="s">
        <v>1078</v>
      </c>
      <c r="H86" s="210">
        <v>1</v>
      </c>
      <c r="I86" s="211"/>
      <c r="J86" s="212">
        <f>ROUND(I86*H86,2)</f>
        <v>0</v>
      </c>
      <c r="K86" s="208" t="s">
        <v>513</v>
      </c>
      <c r="L86" s="46"/>
      <c r="M86" s="213" t="s">
        <v>19</v>
      </c>
      <c r="N86" s="214" t="s">
        <v>44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0.00017</v>
      </c>
      <c r="T86" s="216">
        <f>S86*H86</f>
        <v>0.00017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254</v>
      </c>
      <c r="AT86" s="217" t="s">
        <v>136</v>
      </c>
      <c r="AU86" s="217" t="s">
        <v>142</v>
      </c>
      <c r="AY86" s="19" t="s">
        <v>133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142</v>
      </c>
      <c r="BK86" s="218">
        <f>ROUND(I86*H86,2)</f>
        <v>0</v>
      </c>
      <c r="BL86" s="19" t="s">
        <v>254</v>
      </c>
      <c r="BM86" s="217" t="s">
        <v>1594</v>
      </c>
    </row>
    <row r="87" spans="1:47" s="2" customFormat="1" ht="12">
      <c r="A87" s="40"/>
      <c r="B87" s="41"/>
      <c r="C87" s="42"/>
      <c r="D87" s="219" t="s">
        <v>144</v>
      </c>
      <c r="E87" s="42"/>
      <c r="F87" s="220" t="s">
        <v>1593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144</v>
      </c>
      <c r="AU87" s="19" t="s">
        <v>142</v>
      </c>
    </row>
    <row r="88" spans="1:65" s="2" customFormat="1" ht="16.5" customHeight="1">
      <c r="A88" s="40"/>
      <c r="B88" s="41"/>
      <c r="C88" s="206" t="s">
        <v>142</v>
      </c>
      <c r="D88" s="206" t="s">
        <v>136</v>
      </c>
      <c r="E88" s="207" t="s">
        <v>1595</v>
      </c>
      <c r="F88" s="208" t="s">
        <v>1596</v>
      </c>
      <c r="G88" s="209" t="s">
        <v>139</v>
      </c>
      <c r="H88" s="210">
        <v>1</v>
      </c>
      <c r="I88" s="211"/>
      <c r="J88" s="212">
        <f>ROUND(I88*H88,2)</f>
        <v>0</v>
      </c>
      <c r="K88" s="208" t="s">
        <v>140</v>
      </c>
      <c r="L88" s="46"/>
      <c r="M88" s="213" t="s">
        <v>19</v>
      </c>
      <c r="N88" s="214" t="s">
        <v>44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254</v>
      </c>
      <c r="AT88" s="217" t="s">
        <v>136</v>
      </c>
      <c r="AU88" s="217" t="s">
        <v>142</v>
      </c>
      <c r="AY88" s="19" t="s">
        <v>133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142</v>
      </c>
      <c r="BK88" s="218">
        <f>ROUND(I88*H88,2)</f>
        <v>0</v>
      </c>
      <c r="BL88" s="19" t="s">
        <v>254</v>
      </c>
      <c r="BM88" s="217" t="s">
        <v>1597</v>
      </c>
    </row>
    <row r="89" spans="1:47" s="2" customFormat="1" ht="12">
      <c r="A89" s="40"/>
      <c r="B89" s="41"/>
      <c r="C89" s="42"/>
      <c r="D89" s="219" t="s">
        <v>144</v>
      </c>
      <c r="E89" s="42"/>
      <c r="F89" s="220" t="s">
        <v>1598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144</v>
      </c>
      <c r="AU89" s="19" t="s">
        <v>142</v>
      </c>
    </row>
    <row r="90" spans="1:47" s="2" customFormat="1" ht="12">
      <c r="A90" s="40"/>
      <c r="B90" s="41"/>
      <c r="C90" s="42"/>
      <c r="D90" s="224" t="s">
        <v>146</v>
      </c>
      <c r="E90" s="42"/>
      <c r="F90" s="225" t="s">
        <v>1599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146</v>
      </c>
      <c r="AU90" s="19" t="s">
        <v>142</v>
      </c>
    </row>
    <row r="91" spans="1:65" s="2" customFormat="1" ht="24.15" customHeight="1">
      <c r="A91" s="40"/>
      <c r="B91" s="41"/>
      <c r="C91" s="258" t="s">
        <v>134</v>
      </c>
      <c r="D91" s="258" t="s">
        <v>282</v>
      </c>
      <c r="E91" s="259" t="s">
        <v>1600</v>
      </c>
      <c r="F91" s="260" t="s">
        <v>1601</v>
      </c>
      <c r="G91" s="261" t="s">
        <v>139</v>
      </c>
      <c r="H91" s="262">
        <v>1</v>
      </c>
      <c r="I91" s="263"/>
      <c r="J91" s="264">
        <f>ROUND(I91*H91,2)</f>
        <v>0</v>
      </c>
      <c r="K91" s="260" t="s">
        <v>140</v>
      </c>
      <c r="L91" s="265"/>
      <c r="M91" s="266" t="s">
        <v>19</v>
      </c>
      <c r="N91" s="267" t="s">
        <v>44</v>
      </c>
      <c r="O91" s="86"/>
      <c r="P91" s="215">
        <f>O91*H91</f>
        <v>0</v>
      </c>
      <c r="Q91" s="215">
        <v>4E-05</v>
      </c>
      <c r="R91" s="215">
        <f>Q91*H91</f>
        <v>4E-05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368</v>
      </c>
      <c r="AT91" s="217" t="s">
        <v>282</v>
      </c>
      <c r="AU91" s="217" t="s">
        <v>142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142</v>
      </c>
      <c r="BK91" s="218">
        <f>ROUND(I91*H91,2)</f>
        <v>0</v>
      </c>
      <c r="BL91" s="19" t="s">
        <v>254</v>
      </c>
      <c r="BM91" s="217" t="s">
        <v>1602</v>
      </c>
    </row>
    <row r="92" spans="1:47" s="2" customFormat="1" ht="12">
      <c r="A92" s="40"/>
      <c r="B92" s="41"/>
      <c r="C92" s="42"/>
      <c r="D92" s="219" t="s">
        <v>144</v>
      </c>
      <c r="E92" s="42"/>
      <c r="F92" s="220" t="s">
        <v>1601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144</v>
      </c>
      <c r="AU92" s="19" t="s">
        <v>142</v>
      </c>
    </row>
    <row r="93" spans="1:65" s="2" customFormat="1" ht="21.75" customHeight="1">
      <c r="A93" s="40"/>
      <c r="B93" s="41"/>
      <c r="C93" s="206" t="s">
        <v>141</v>
      </c>
      <c r="D93" s="206" t="s">
        <v>136</v>
      </c>
      <c r="E93" s="207" t="s">
        <v>1603</v>
      </c>
      <c r="F93" s="208" t="s">
        <v>1604</v>
      </c>
      <c r="G93" s="209" t="s">
        <v>139</v>
      </c>
      <c r="H93" s="210">
        <v>6</v>
      </c>
      <c r="I93" s="211"/>
      <c r="J93" s="212">
        <f>ROUND(I93*H93,2)</f>
        <v>0</v>
      </c>
      <c r="K93" s="208" t="s">
        <v>140</v>
      </c>
      <c r="L93" s="46"/>
      <c r="M93" s="213" t="s">
        <v>19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254</v>
      </c>
      <c r="AT93" s="217" t="s">
        <v>136</v>
      </c>
      <c r="AU93" s="217" t="s">
        <v>142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142</v>
      </c>
      <c r="BK93" s="218">
        <f>ROUND(I93*H93,2)</f>
        <v>0</v>
      </c>
      <c r="BL93" s="19" t="s">
        <v>254</v>
      </c>
      <c r="BM93" s="217" t="s">
        <v>1605</v>
      </c>
    </row>
    <row r="94" spans="1:47" s="2" customFormat="1" ht="12">
      <c r="A94" s="40"/>
      <c r="B94" s="41"/>
      <c r="C94" s="42"/>
      <c r="D94" s="219" t="s">
        <v>144</v>
      </c>
      <c r="E94" s="42"/>
      <c r="F94" s="220" t="s">
        <v>1606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144</v>
      </c>
      <c r="AU94" s="19" t="s">
        <v>142</v>
      </c>
    </row>
    <row r="95" spans="1:47" s="2" customFormat="1" ht="12">
      <c r="A95" s="40"/>
      <c r="B95" s="41"/>
      <c r="C95" s="42"/>
      <c r="D95" s="224" t="s">
        <v>146</v>
      </c>
      <c r="E95" s="42"/>
      <c r="F95" s="225" t="s">
        <v>1607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146</v>
      </c>
      <c r="AU95" s="19" t="s">
        <v>142</v>
      </c>
    </row>
    <row r="96" spans="1:65" s="2" customFormat="1" ht="21.75" customHeight="1">
      <c r="A96" s="40"/>
      <c r="B96" s="41"/>
      <c r="C96" s="258" t="s">
        <v>170</v>
      </c>
      <c r="D96" s="258" t="s">
        <v>282</v>
      </c>
      <c r="E96" s="259" t="s">
        <v>1608</v>
      </c>
      <c r="F96" s="260" t="s">
        <v>1609</v>
      </c>
      <c r="G96" s="261" t="s">
        <v>139</v>
      </c>
      <c r="H96" s="262">
        <v>6</v>
      </c>
      <c r="I96" s="263"/>
      <c r="J96" s="264">
        <f>ROUND(I96*H96,2)</f>
        <v>0</v>
      </c>
      <c r="K96" s="260" t="s">
        <v>140</v>
      </c>
      <c r="L96" s="265"/>
      <c r="M96" s="266" t="s">
        <v>19</v>
      </c>
      <c r="N96" s="267" t="s">
        <v>44</v>
      </c>
      <c r="O96" s="86"/>
      <c r="P96" s="215">
        <f>O96*H96</f>
        <v>0</v>
      </c>
      <c r="Q96" s="215">
        <v>4E-05</v>
      </c>
      <c r="R96" s="215">
        <f>Q96*H96</f>
        <v>0.00024000000000000003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368</v>
      </c>
      <c r="AT96" s="217" t="s">
        <v>282</v>
      </c>
      <c r="AU96" s="217" t="s">
        <v>142</v>
      </c>
      <c r="AY96" s="19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142</v>
      </c>
      <c r="BK96" s="218">
        <f>ROUND(I96*H96,2)</f>
        <v>0</v>
      </c>
      <c r="BL96" s="19" t="s">
        <v>254</v>
      </c>
      <c r="BM96" s="217" t="s">
        <v>1610</v>
      </c>
    </row>
    <row r="97" spans="1:47" s="2" customFormat="1" ht="12">
      <c r="A97" s="40"/>
      <c r="B97" s="41"/>
      <c r="C97" s="42"/>
      <c r="D97" s="219" t="s">
        <v>144</v>
      </c>
      <c r="E97" s="42"/>
      <c r="F97" s="220" t="s">
        <v>1609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142</v>
      </c>
    </row>
    <row r="98" spans="1:65" s="2" customFormat="1" ht="24.15" customHeight="1">
      <c r="A98" s="40"/>
      <c r="B98" s="41"/>
      <c r="C98" s="206" t="s">
        <v>177</v>
      </c>
      <c r="D98" s="206" t="s">
        <v>136</v>
      </c>
      <c r="E98" s="207" t="s">
        <v>1611</v>
      </c>
      <c r="F98" s="208" t="s">
        <v>1612</v>
      </c>
      <c r="G98" s="209" t="s">
        <v>139</v>
      </c>
      <c r="H98" s="210">
        <v>3</v>
      </c>
      <c r="I98" s="211"/>
      <c r="J98" s="212">
        <f>ROUND(I98*H98,2)</f>
        <v>0</v>
      </c>
      <c r="K98" s="208" t="s">
        <v>513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254</v>
      </c>
      <c r="AT98" s="217" t="s">
        <v>136</v>
      </c>
      <c r="AU98" s="217" t="s">
        <v>142</v>
      </c>
      <c r="AY98" s="19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142</v>
      </c>
      <c r="BK98" s="218">
        <f>ROUND(I98*H98,2)</f>
        <v>0</v>
      </c>
      <c r="BL98" s="19" t="s">
        <v>254</v>
      </c>
      <c r="BM98" s="217" t="s">
        <v>1613</v>
      </c>
    </row>
    <row r="99" spans="1:47" s="2" customFormat="1" ht="12">
      <c r="A99" s="40"/>
      <c r="B99" s="41"/>
      <c r="C99" s="42"/>
      <c r="D99" s="219" t="s">
        <v>144</v>
      </c>
      <c r="E99" s="42"/>
      <c r="F99" s="220" t="s">
        <v>1614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144</v>
      </c>
      <c r="AU99" s="19" t="s">
        <v>142</v>
      </c>
    </row>
    <row r="100" spans="1:65" s="2" customFormat="1" ht="24.15" customHeight="1">
      <c r="A100" s="40"/>
      <c r="B100" s="41"/>
      <c r="C100" s="258" t="s">
        <v>187</v>
      </c>
      <c r="D100" s="258" t="s">
        <v>282</v>
      </c>
      <c r="E100" s="259" t="s">
        <v>1615</v>
      </c>
      <c r="F100" s="260" t="s">
        <v>1616</v>
      </c>
      <c r="G100" s="261" t="s">
        <v>139</v>
      </c>
      <c r="H100" s="262">
        <v>3</v>
      </c>
      <c r="I100" s="263"/>
      <c r="J100" s="264">
        <f>ROUND(I100*H100,2)</f>
        <v>0</v>
      </c>
      <c r="K100" s="260" t="s">
        <v>513</v>
      </c>
      <c r="L100" s="265"/>
      <c r="M100" s="266" t="s">
        <v>19</v>
      </c>
      <c r="N100" s="267" t="s">
        <v>44</v>
      </c>
      <c r="O100" s="86"/>
      <c r="P100" s="215">
        <f>O100*H100</f>
        <v>0</v>
      </c>
      <c r="Q100" s="215">
        <v>0.0003</v>
      </c>
      <c r="R100" s="215">
        <f>Q100*H100</f>
        <v>0.0009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368</v>
      </c>
      <c r="AT100" s="217" t="s">
        <v>282</v>
      </c>
      <c r="AU100" s="217" t="s">
        <v>142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142</v>
      </c>
      <c r="BK100" s="218">
        <f>ROUND(I100*H100,2)</f>
        <v>0</v>
      </c>
      <c r="BL100" s="19" t="s">
        <v>254</v>
      </c>
      <c r="BM100" s="217" t="s">
        <v>1617</v>
      </c>
    </row>
    <row r="101" spans="1:47" s="2" customFormat="1" ht="12">
      <c r="A101" s="40"/>
      <c r="B101" s="41"/>
      <c r="C101" s="42"/>
      <c r="D101" s="219" t="s">
        <v>144</v>
      </c>
      <c r="E101" s="42"/>
      <c r="F101" s="220" t="s">
        <v>1616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144</v>
      </c>
      <c r="AU101" s="19" t="s">
        <v>142</v>
      </c>
    </row>
    <row r="102" spans="1:65" s="2" customFormat="1" ht="24.15" customHeight="1">
      <c r="A102" s="40"/>
      <c r="B102" s="41"/>
      <c r="C102" s="258" t="s">
        <v>194</v>
      </c>
      <c r="D102" s="258" t="s">
        <v>282</v>
      </c>
      <c r="E102" s="259" t="s">
        <v>1618</v>
      </c>
      <c r="F102" s="260" t="s">
        <v>1619</v>
      </c>
      <c r="G102" s="261" t="s">
        <v>139</v>
      </c>
      <c r="H102" s="262">
        <v>30</v>
      </c>
      <c r="I102" s="263"/>
      <c r="J102" s="264">
        <f>ROUND(I102*H102,2)</f>
        <v>0</v>
      </c>
      <c r="K102" s="260" t="s">
        <v>140</v>
      </c>
      <c r="L102" s="265"/>
      <c r="M102" s="266" t="s">
        <v>19</v>
      </c>
      <c r="N102" s="267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368</v>
      </c>
      <c r="AT102" s="217" t="s">
        <v>282</v>
      </c>
      <c r="AU102" s="217" t="s">
        <v>142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142</v>
      </c>
      <c r="BK102" s="218">
        <f>ROUND(I102*H102,2)</f>
        <v>0</v>
      </c>
      <c r="BL102" s="19" t="s">
        <v>254</v>
      </c>
      <c r="BM102" s="217" t="s">
        <v>1620</v>
      </c>
    </row>
    <row r="103" spans="1:47" s="2" customFormat="1" ht="12">
      <c r="A103" s="40"/>
      <c r="B103" s="41"/>
      <c r="C103" s="42"/>
      <c r="D103" s="219" t="s">
        <v>144</v>
      </c>
      <c r="E103" s="42"/>
      <c r="F103" s="220" t="s">
        <v>1619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144</v>
      </c>
      <c r="AU103" s="19" t="s">
        <v>142</v>
      </c>
    </row>
    <row r="104" spans="1:65" s="2" customFormat="1" ht="24.15" customHeight="1">
      <c r="A104" s="40"/>
      <c r="B104" s="41"/>
      <c r="C104" s="206" t="s">
        <v>202</v>
      </c>
      <c r="D104" s="206" t="s">
        <v>136</v>
      </c>
      <c r="E104" s="207" t="s">
        <v>1621</v>
      </c>
      <c r="F104" s="208" t="s">
        <v>1622</v>
      </c>
      <c r="G104" s="209" t="s">
        <v>165</v>
      </c>
      <c r="H104" s="210">
        <v>20</v>
      </c>
      <c r="I104" s="211"/>
      <c r="J104" s="212">
        <f>ROUND(I104*H104,2)</f>
        <v>0</v>
      </c>
      <c r="K104" s="208" t="s">
        <v>140</v>
      </c>
      <c r="L104" s="46"/>
      <c r="M104" s="213" t="s">
        <v>19</v>
      </c>
      <c r="N104" s="214" t="s">
        <v>44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254</v>
      </c>
      <c r="AT104" s="217" t="s">
        <v>136</v>
      </c>
      <c r="AU104" s="217" t="s">
        <v>142</v>
      </c>
      <c r="AY104" s="19" t="s">
        <v>133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142</v>
      </c>
      <c r="BK104" s="218">
        <f>ROUND(I104*H104,2)</f>
        <v>0</v>
      </c>
      <c r="BL104" s="19" t="s">
        <v>254</v>
      </c>
      <c r="BM104" s="217" t="s">
        <v>1623</v>
      </c>
    </row>
    <row r="105" spans="1:47" s="2" customFormat="1" ht="12">
      <c r="A105" s="40"/>
      <c r="B105" s="41"/>
      <c r="C105" s="42"/>
      <c r="D105" s="219" t="s">
        <v>144</v>
      </c>
      <c r="E105" s="42"/>
      <c r="F105" s="220" t="s">
        <v>1624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144</v>
      </c>
      <c r="AU105" s="19" t="s">
        <v>142</v>
      </c>
    </row>
    <row r="106" spans="1:47" s="2" customFormat="1" ht="12">
      <c r="A106" s="40"/>
      <c r="B106" s="41"/>
      <c r="C106" s="42"/>
      <c r="D106" s="224" t="s">
        <v>146</v>
      </c>
      <c r="E106" s="42"/>
      <c r="F106" s="225" t="s">
        <v>1625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146</v>
      </c>
      <c r="AU106" s="19" t="s">
        <v>142</v>
      </c>
    </row>
    <row r="107" spans="1:65" s="2" customFormat="1" ht="24.15" customHeight="1">
      <c r="A107" s="40"/>
      <c r="B107" s="41"/>
      <c r="C107" s="258" t="s">
        <v>215</v>
      </c>
      <c r="D107" s="258" t="s">
        <v>282</v>
      </c>
      <c r="E107" s="259" t="s">
        <v>1626</v>
      </c>
      <c r="F107" s="260" t="s">
        <v>1627</v>
      </c>
      <c r="G107" s="261" t="s">
        <v>165</v>
      </c>
      <c r="H107" s="262">
        <v>23</v>
      </c>
      <c r="I107" s="263"/>
      <c r="J107" s="264">
        <f>ROUND(I107*H107,2)</f>
        <v>0</v>
      </c>
      <c r="K107" s="260" t="s">
        <v>140</v>
      </c>
      <c r="L107" s="265"/>
      <c r="M107" s="266" t="s">
        <v>19</v>
      </c>
      <c r="N107" s="267" t="s">
        <v>44</v>
      </c>
      <c r="O107" s="86"/>
      <c r="P107" s="215">
        <f>O107*H107</f>
        <v>0</v>
      </c>
      <c r="Q107" s="215">
        <v>7E-05</v>
      </c>
      <c r="R107" s="215">
        <f>Q107*H107</f>
        <v>0.0016099999999999999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368</v>
      </c>
      <c r="AT107" s="217" t="s">
        <v>282</v>
      </c>
      <c r="AU107" s="217" t="s">
        <v>142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142</v>
      </c>
      <c r="BK107" s="218">
        <f>ROUND(I107*H107,2)</f>
        <v>0</v>
      </c>
      <c r="BL107" s="19" t="s">
        <v>254</v>
      </c>
      <c r="BM107" s="217" t="s">
        <v>1628</v>
      </c>
    </row>
    <row r="108" spans="1:47" s="2" customFormat="1" ht="12">
      <c r="A108" s="40"/>
      <c r="B108" s="41"/>
      <c r="C108" s="42"/>
      <c r="D108" s="219" t="s">
        <v>144</v>
      </c>
      <c r="E108" s="42"/>
      <c r="F108" s="220" t="s">
        <v>1627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144</v>
      </c>
      <c r="AU108" s="19" t="s">
        <v>142</v>
      </c>
    </row>
    <row r="109" spans="1:51" s="13" customFormat="1" ht="12">
      <c r="A109" s="13"/>
      <c r="B109" s="226"/>
      <c r="C109" s="227"/>
      <c r="D109" s="219" t="s">
        <v>159</v>
      </c>
      <c r="E109" s="228" t="s">
        <v>19</v>
      </c>
      <c r="F109" s="229" t="s">
        <v>281</v>
      </c>
      <c r="G109" s="227"/>
      <c r="H109" s="230">
        <v>20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159</v>
      </c>
      <c r="AU109" s="236" t="s">
        <v>142</v>
      </c>
      <c r="AV109" s="13" t="s">
        <v>142</v>
      </c>
      <c r="AW109" s="13" t="s">
        <v>33</v>
      </c>
      <c r="AX109" s="13" t="s">
        <v>80</v>
      </c>
      <c r="AY109" s="236" t="s">
        <v>133</v>
      </c>
    </row>
    <row r="110" spans="1:51" s="13" customFormat="1" ht="12">
      <c r="A110" s="13"/>
      <c r="B110" s="226"/>
      <c r="C110" s="227"/>
      <c r="D110" s="219" t="s">
        <v>159</v>
      </c>
      <c r="E110" s="227"/>
      <c r="F110" s="229" t="s">
        <v>1629</v>
      </c>
      <c r="G110" s="227"/>
      <c r="H110" s="230">
        <v>23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159</v>
      </c>
      <c r="AU110" s="236" t="s">
        <v>142</v>
      </c>
      <c r="AV110" s="13" t="s">
        <v>142</v>
      </c>
      <c r="AW110" s="13" t="s">
        <v>4</v>
      </c>
      <c r="AX110" s="13" t="s">
        <v>80</v>
      </c>
      <c r="AY110" s="236" t="s">
        <v>133</v>
      </c>
    </row>
    <row r="111" spans="1:65" s="2" customFormat="1" ht="33" customHeight="1">
      <c r="A111" s="40"/>
      <c r="B111" s="41"/>
      <c r="C111" s="206" t="s">
        <v>221</v>
      </c>
      <c r="D111" s="206" t="s">
        <v>136</v>
      </c>
      <c r="E111" s="207" t="s">
        <v>1630</v>
      </c>
      <c r="F111" s="208" t="s">
        <v>1631</v>
      </c>
      <c r="G111" s="209" t="s">
        <v>165</v>
      </c>
      <c r="H111" s="210">
        <v>40</v>
      </c>
      <c r="I111" s="211"/>
      <c r="J111" s="212">
        <f>ROUND(I111*H111,2)</f>
        <v>0</v>
      </c>
      <c r="K111" s="208" t="s">
        <v>140</v>
      </c>
      <c r="L111" s="46"/>
      <c r="M111" s="213" t="s">
        <v>19</v>
      </c>
      <c r="N111" s="214" t="s">
        <v>44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254</v>
      </c>
      <c r="AT111" s="217" t="s">
        <v>136</v>
      </c>
      <c r="AU111" s="217" t="s">
        <v>142</v>
      </c>
      <c r="AY111" s="19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142</v>
      </c>
      <c r="BK111" s="218">
        <f>ROUND(I111*H111,2)</f>
        <v>0</v>
      </c>
      <c r="BL111" s="19" t="s">
        <v>254</v>
      </c>
      <c r="BM111" s="217" t="s">
        <v>1632</v>
      </c>
    </row>
    <row r="112" spans="1:47" s="2" customFormat="1" ht="12">
      <c r="A112" s="40"/>
      <c r="B112" s="41"/>
      <c r="C112" s="42"/>
      <c r="D112" s="219" t="s">
        <v>144</v>
      </c>
      <c r="E112" s="42"/>
      <c r="F112" s="220" t="s">
        <v>1633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144</v>
      </c>
      <c r="AU112" s="19" t="s">
        <v>142</v>
      </c>
    </row>
    <row r="113" spans="1:47" s="2" customFormat="1" ht="12">
      <c r="A113" s="40"/>
      <c r="B113" s="41"/>
      <c r="C113" s="42"/>
      <c r="D113" s="224" t="s">
        <v>146</v>
      </c>
      <c r="E113" s="42"/>
      <c r="F113" s="225" t="s">
        <v>1634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146</v>
      </c>
      <c r="AU113" s="19" t="s">
        <v>142</v>
      </c>
    </row>
    <row r="114" spans="1:65" s="2" customFormat="1" ht="24.15" customHeight="1">
      <c r="A114" s="40"/>
      <c r="B114" s="41"/>
      <c r="C114" s="258" t="s">
        <v>227</v>
      </c>
      <c r="D114" s="258" t="s">
        <v>282</v>
      </c>
      <c r="E114" s="259" t="s">
        <v>1635</v>
      </c>
      <c r="F114" s="260" t="s">
        <v>1636</v>
      </c>
      <c r="G114" s="261" t="s">
        <v>165</v>
      </c>
      <c r="H114" s="262">
        <v>46</v>
      </c>
      <c r="I114" s="263"/>
      <c r="J114" s="264">
        <f>ROUND(I114*H114,2)</f>
        <v>0</v>
      </c>
      <c r="K114" s="260" t="s">
        <v>140</v>
      </c>
      <c r="L114" s="265"/>
      <c r="M114" s="266" t="s">
        <v>19</v>
      </c>
      <c r="N114" s="267" t="s">
        <v>44</v>
      </c>
      <c r="O114" s="86"/>
      <c r="P114" s="215">
        <f>O114*H114</f>
        <v>0</v>
      </c>
      <c r="Q114" s="215">
        <v>0.0001</v>
      </c>
      <c r="R114" s="215">
        <f>Q114*H114</f>
        <v>0.0046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368</v>
      </c>
      <c r="AT114" s="217" t="s">
        <v>282</v>
      </c>
      <c r="AU114" s="217" t="s">
        <v>142</v>
      </c>
      <c r="AY114" s="19" t="s">
        <v>133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142</v>
      </c>
      <c r="BK114" s="218">
        <f>ROUND(I114*H114,2)</f>
        <v>0</v>
      </c>
      <c r="BL114" s="19" t="s">
        <v>254</v>
      </c>
      <c r="BM114" s="217" t="s">
        <v>1637</v>
      </c>
    </row>
    <row r="115" spans="1:47" s="2" customFormat="1" ht="12">
      <c r="A115" s="40"/>
      <c r="B115" s="41"/>
      <c r="C115" s="42"/>
      <c r="D115" s="219" t="s">
        <v>144</v>
      </c>
      <c r="E115" s="42"/>
      <c r="F115" s="220" t="s">
        <v>1636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144</v>
      </c>
      <c r="AU115" s="19" t="s">
        <v>142</v>
      </c>
    </row>
    <row r="116" spans="1:51" s="13" customFormat="1" ht="12">
      <c r="A116" s="13"/>
      <c r="B116" s="226"/>
      <c r="C116" s="227"/>
      <c r="D116" s="219" t="s">
        <v>159</v>
      </c>
      <c r="E116" s="228" t="s">
        <v>19</v>
      </c>
      <c r="F116" s="229" t="s">
        <v>430</v>
      </c>
      <c r="G116" s="227"/>
      <c r="H116" s="230">
        <v>40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159</v>
      </c>
      <c r="AU116" s="236" t="s">
        <v>142</v>
      </c>
      <c r="AV116" s="13" t="s">
        <v>142</v>
      </c>
      <c r="AW116" s="13" t="s">
        <v>33</v>
      </c>
      <c r="AX116" s="13" t="s">
        <v>80</v>
      </c>
      <c r="AY116" s="236" t="s">
        <v>133</v>
      </c>
    </row>
    <row r="117" spans="1:51" s="13" customFormat="1" ht="12">
      <c r="A117" s="13"/>
      <c r="B117" s="226"/>
      <c r="C117" s="227"/>
      <c r="D117" s="219" t="s">
        <v>159</v>
      </c>
      <c r="E117" s="227"/>
      <c r="F117" s="229" t="s">
        <v>1638</v>
      </c>
      <c r="G117" s="227"/>
      <c r="H117" s="230">
        <v>46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159</v>
      </c>
      <c r="AU117" s="236" t="s">
        <v>142</v>
      </c>
      <c r="AV117" s="13" t="s">
        <v>142</v>
      </c>
      <c r="AW117" s="13" t="s">
        <v>4</v>
      </c>
      <c r="AX117" s="13" t="s">
        <v>80</v>
      </c>
      <c r="AY117" s="236" t="s">
        <v>133</v>
      </c>
    </row>
    <row r="118" spans="1:65" s="2" customFormat="1" ht="24.15" customHeight="1">
      <c r="A118" s="40"/>
      <c r="B118" s="41"/>
      <c r="C118" s="206" t="s">
        <v>234</v>
      </c>
      <c r="D118" s="206" t="s">
        <v>136</v>
      </c>
      <c r="E118" s="207" t="s">
        <v>1639</v>
      </c>
      <c r="F118" s="208" t="s">
        <v>1640</v>
      </c>
      <c r="G118" s="209" t="s">
        <v>165</v>
      </c>
      <c r="H118" s="210">
        <v>105</v>
      </c>
      <c r="I118" s="211"/>
      <c r="J118" s="212">
        <f>ROUND(I118*H118,2)</f>
        <v>0</v>
      </c>
      <c r="K118" s="208" t="s">
        <v>140</v>
      </c>
      <c r="L118" s="46"/>
      <c r="M118" s="213" t="s">
        <v>19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254</v>
      </c>
      <c r="AT118" s="217" t="s">
        <v>136</v>
      </c>
      <c r="AU118" s="217" t="s">
        <v>142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142</v>
      </c>
      <c r="BK118" s="218">
        <f>ROUND(I118*H118,2)</f>
        <v>0</v>
      </c>
      <c r="BL118" s="19" t="s">
        <v>254</v>
      </c>
      <c r="BM118" s="217" t="s">
        <v>1641</v>
      </c>
    </row>
    <row r="119" spans="1:47" s="2" customFormat="1" ht="12">
      <c r="A119" s="40"/>
      <c r="B119" s="41"/>
      <c r="C119" s="42"/>
      <c r="D119" s="219" t="s">
        <v>144</v>
      </c>
      <c r="E119" s="42"/>
      <c r="F119" s="220" t="s">
        <v>1642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144</v>
      </c>
      <c r="AU119" s="19" t="s">
        <v>142</v>
      </c>
    </row>
    <row r="120" spans="1:47" s="2" customFormat="1" ht="12">
      <c r="A120" s="40"/>
      <c r="B120" s="41"/>
      <c r="C120" s="42"/>
      <c r="D120" s="224" t="s">
        <v>146</v>
      </c>
      <c r="E120" s="42"/>
      <c r="F120" s="225" t="s">
        <v>1643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146</v>
      </c>
      <c r="AU120" s="19" t="s">
        <v>142</v>
      </c>
    </row>
    <row r="121" spans="1:51" s="13" customFormat="1" ht="12">
      <c r="A121" s="13"/>
      <c r="B121" s="226"/>
      <c r="C121" s="227"/>
      <c r="D121" s="219" t="s">
        <v>159</v>
      </c>
      <c r="E121" s="228" t="s">
        <v>19</v>
      </c>
      <c r="F121" s="229" t="s">
        <v>1644</v>
      </c>
      <c r="G121" s="227"/>
      <c r="H121" s="230">
        <v>100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159</v>
      </c>
      <c r="AU121" s="236" t="s">
        <v>142</v>
      </c>
      <c r="AV121" s="13" t="s">
        <v>142</v>
      </c>
      <c r="AW121" s="13" t="s">
        <v>33</v>
      </c>
      <c r="AX121" s="13" t="s">
        <v>72</v>
      </c>
      <c r="AY121" s="236" t="s">
        <v>133</v>
      </c>
    </row>
    <row r="122" spans="1:51" s="13" customFormat="1" ht="12">
      <c r="A122" s="13"/>
      <c r="B122" s="226"/>
      <c r="C122" s="227"/>
      <c r="D122" s="219" t="s">
        <v>159</v>
      </c>
      <c r="E122" s="228" t="s">
        <v>19</v>
      </c>
      <c r="F122" s="229" t="s">
        <v>1645</v>
      </c>
      <c r="G122" s="227"/>
      <c r="H122" s="230">
        <v>5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159</v>
      </c>
      <c r="AU122" s="236" t="s">
        <v>142</v>
      </c>
      <c r="AV122" s="13" t="s">
        <v>142</v>
      </c>
      <c r="AW122" s="13" t="s">
        <v>33</v>
      </c>
      <c r="AX122" s="13" t="s">
        <v>72</v>
      </c>
      <c r="AY122" s="236" t="s">
        <v>133</v>
      </c>
    </row>
    <row r="123" spans="1:51" s="14" customFormat="1" ht="12">
      <c r="A123" s="14"/>
      <c r="B123" s="237"/>
      <c r="C123" s="238"/>
      <c r="D123" s="219" t="s">
        <v>159</v>
      </c>
      <c r="E123" s="239" t="s">
        <v>19</v>
      </c>
      <c r="F123" s="240" t="s">
        <v>162</v>
      </c>
      <c r="G123" s="238"/>
      <c r="H123" s="241">
        <v>105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7" t="s">
        <v>159</v>
      </c>
      <c r="AU123" s="247" t="s">
        <v>142</v>
      </c>
      <c r="AV123" s="14" t="s">
        <v>141</v>
      </c>
      <c r="AW123" s="14" t="s">
        <v>33</v>
      </c>
      <c r="AX123" s="14" t="s">
        <v>80</v>
      </c>
      <c r="AY123" s="247" t="s">
        <v>133</v>
      </c>
    </row>
    <row r="124" spans="1:65" s="2" customFormat="1" ht="24.15" customHeight="1">
      <c r="A124" s="40"/>
      <c r="B124" s="41"/>
      <c r="C124" s="258" t="s">
        <v>240</v>
      </c>
      <c r="D124" s="258" t="s">
        <v>282</v>
      </c>
      <c r="E124" s="259" t="s">
        <v>1646</v>
      </c>
      <c r="F124" s="260" t="s">
        <v>1647</v>
      </c>
      <c r="G124" s="261" t="s">
        <v>165</v>
      </c>
      <c r="H124" s="262">
        <v>120.75</v>
      </c>
      <c r="I124" s="263"/>
      <c r="J124" s="264">
        <f>ROUND(I124*H124,2)</f>
        <v>0</v>
      </c>
      <c r="K124" s="260" t="s">
        <v>140</v>
      </c>
      <c r="L124" s="265"/>
      <c r="M124" s="266" t="s">
        <v>19</v>
      </c>
      <c r="N124" s="267" t="s">
        <v>44</v>
      </c>
      <c r="O124" s="86"/>
      <c r="P124" s="215">
        <f>O124*H124</f>
        <v>0</v>
      </c>
      <c r="Q124" s="215">
        <v>0.00012</v>
      </c>
      <c r="R124" s="215">
        <f>Q124*H124</f>
        <v>0.014490000000000001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368</v>
      </c>
      <c r="AT124" s="217" t="s">
        <v>282</v>
      </c>
      <c r="AU124" s="217" t="s">
        <v>142</v>
      </c>
      <c r="AY124" s="19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142</v>
      </c>
      <c r="BK124" s="218">
        <f>ROUND(I124*H124,2)</f>
        <v>0</v>
      </c>
      <c r="BL124" s="19" t="s">
        <v>254</v>
      </c>
      <c r="BM124" s="217" t="s">
        <v>1648</v>
      </c>
    </row>
    <row r="125" spans="1:47" s="2" customFormat="1" ht="12">
      <c r="A125" s="40"/>
      <c r="B125" s="41"/>
      <c r="C125" s="42"/>
      <c r="D125" s="219" t="s">
        <v>144</v>
      </c>
      <c r="E125" s="42"/>
      <c r="F125" s="220" t="s">
        <v>1647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144</v>
      </c>
      <c r="AU125" s="19" t="s">
        <v>142</v>
      </c>
    </row>
    <row r="126" spans="1:51" s="13" customFormat="1" ht="12">
      <c r="A126" s="13"/>
      <c r="B126" s="226"/>
      <c r="C126" s="227"/>
      <c r="D126" s="219" t="s">
        <v>159</v>
      </c>
      <c r="E126" s="228" t="s">
        <v>19</v>
      </c>
      <c r="F126" s="229" t="s">
        <v>1644</v>
      </c>
      <c r="G126" s="227"/>
      <c r="H126" s="230">
        <v>100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159</v>
      </c>
      <c r="AU126" s="236" t="s">
        <v>142</v>
      </c>
      <c r="AV126" s="13" t="s">
        <v>142</v>
      </c>
      <c r="AW126" s="13" t="s">
        <v>33</v>
      </c>
      <c r="AX126" s="13" t="s">
        <v>72</v>
      </c>
      <c r="AY126" s="236" t="s">
        <v>133</v>
      </c>
    </row>
    <row r="127" spans="1:51" s="13" customFormat="1" ht="12">
      <c r="A127" s="13"/>
      <c r="B127" s="226"/>
      <c r="C127" s="227"/>
      <c r="D127" s="219" t="s">
        <v>159</v>
      </c>
      <c r="E127" s="228" t="s">
        <v>19</v>
      </c>
      <c r="F127" s="229" t="s">
        <v>1645</v>
      </c>
      <c r="G127" s="227"/>
      <c r="H127" s="230">
        <v>5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159</v>
      </c>
      <c r="AU127" s="236" t="s">
        <v>142</v>
      </c>
      <c r="AV127" s="13" t="s">
        <v>142</v>
      </c>
      <c r="AW127" s="13" t="s">
        <v>33</v>
      </c>
      <c r="AX127" s="13" t="s">
        <v>72</v>
      </c>
      <c r="AY127" s="236" t="s">
        <v>133</v>
      </c>
    </row>
    <row r="128" spans="1:51" s="14" customFormat="1" ht="12">
      <c r="A128" s="14"/>
      <c r="B128" s="237"/>
      <c r="C128" s="238"/>
      <c r="D128" s="219" t="s">
        <v>159</v>
      </c>
      <c r="E128" s="239" t="s">
        <v>19</v>
      </c>
      <c r="F128" s="240" t="s">
        <v>162</v>
      </c>
      <c r="G128" s="238"/>
      <c r="H128" s="241">
        <v>105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159</v>
      </c>
      <c r="AU128" s="247" t="s">
        <v>142</v>
      </c>
      <c r="AV128" s="14" t="s">
        <v>141</v>
      </c>
      <c r="AW128" s="14" t="s">
        <v>33</v>
      </c>
      <c r="AX128" s="14" t="s">
        <v>80</v>
      </c>
      <c r="AY128" s="247" t="s">
        <v>133</v>
      </c>
    </row>
    <row r="129" spans="1:51" s="13" customFormat="1" ht="12">
      <c r="A129" s="13"/>
      <c r="B129" s="226"/>
      <c r="C129" s="227"/>
      <c r="D129" s="219" t="s">
        <v>159</v>
      </c>
      <c r="E129" s="227"/>
      <c r="F129" s="229" t="s">
        <v>1649</v>
      </c>
      <c r="G129" s="227"/>
      <c r="H129" s="230">
        <v>120.75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159</v>
      </c>
      <c r="AU129" s="236" t="s">
        <v>142</v>
      </c>
      <c r="AV129" s="13" t="s">
        <v>142</v>
      </c>
      <c r="AW129" s="13" t="s">
        <v>4</v>
      </c>
      <c r="AX129" s="13" t="s">
        <v>80</v>
      </c>
      <c r="AY129" s="236" t="s">
        <v>133</v>
      </c>
    </row>
    <row r="130" spans="1:65" s="2" customFormat="1" ht="33" customHeight="1">
      <c r="A130" s="40"/>
      <c r="B130" s="41"/>
      <c r="C130" s="206" t="s">
        <v>8</v>
      </c>
      <c r="D130" s="206" t="s">
        <v>136</v>
      </c>
      <c r="E130" s="207" t="s">
        <v>1650</v>
      </c>
      <c r="F130" s="208" t="s">
        <v>1651</v>
      </c>
      <c r="G130" s="209" t="s">
        <v>165</v>
      </c>
      <c r="H130" s="210">
        <v>30</v>
      </c>
      <c r="I130" s="211"/>
      <c r="J130" s="212">
        <f>ROUND(I130*H130,2)</f>
        <v>0</v>
      </c>
      <c r="K130" s="208" t="s">
        <v>140</v>
      </c>
      <c r="L130" s="46"/>
      <c r="M130" s="213" t="s">
        <v>19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254</v>
      </c>
      <c r="AT130" s="217" t="s">
        <v>136</v>
      </c>
      <c r="AU130" s="217" t="s">
        <v>142</v>
      </c>
      <c r="AY130" s="19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142</v>
      </c>
      <c r="BK130" s="218">
        <f>ROUND(I130*H130,2)</f>
        <v>0</v>
      </c>
      <c r="BL130" s="19" t="s">
        <v>254</v>
      </c>
      <c r="BM130" s="217" t="s">
        <v>1652</v>
      </c>
    </row>
    <row r="131" spans="1:47" s="2" customFormat="1" ht="12">
      <c r="A131" s="40"/>
      <c r="B131" s="41"/>
      <c r="C131" s="42"/>
      <c r="D131" s="219" t="s">
        <v>144</v>
      </c>
      <c r="E131" s="42"/>
      <c r="F131" s="220" t="s">
        <v>1653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144</v>
      </c>
      <c r="AU131" s="19" t="s">
        <v>142</v>
      </c>
    </row>
    <row r="132" spans="1:47" s="2" customFormat="1" ht="12">
      <c r="A132" s="40"/>
      <c r="B132" s="41"/>
      <c r="C132" s="42"/>
      <c r="D132" s="224" t="s">
        <v>146</v>
      </c>
      <c r="E132" s="42"/>
      <c r="F132" s="225" t="s">
        <v>1654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146</v>
      </c>
      <c r="AU132" s="19" t="s">
        <v>142</v>
      </c>
    </row>
    <row r="133" spans="1:65" s="2" customFormat="1" ht="24.15" customHeight="1">
      <c r="A133" s="40"/>
      <c r="B133" s="41"/>
      <c r="C133" s="258" t="s">
        <v>254</v>
      </c>
      <c r="D133" s="258" t="s">
        <v>282</v>
      </c>
      <c r="E133" s="259" t="s">
        <v>1655</v>
      </c>
      <c r="F133" s="260" t="s">
        <v>1656</v>
      </c>
      <c r="G133" s="261" t="s">
        <v>165</v>
      </c>
      <c r="H133" s="262">
        <v>34.5</v>
      </c>
      <c r="I133" s="263"/>
      <c r="J133" s="264">
        <f>ROUND(I133*H133,2)</f>
        <v>0</v>
      </c>
      <c r="K133" s="260" t="s">
        <v>140</v>
      </c>
      <c r="L133" s="265"/>
      <c r="M133" s="266" t="s">
        <v>19</v>
      </c>
      <c r="N133" s="267" t="s">
        <v>44</v>
      </c>
      <c r="O133" s="86"/>
      <c r="P133" s="215">
        <f>O133*H133</f>
        <v>0</v>
      </c>
      <c r="Q133" s="215">
        <v>0.00017</v>
      </c>
      <c r="R133" s="215">
        <f>Q133*H133</f>
        <v>0.005865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368</v>
      </c>
      <c r="AT133" s="217" t="s">
        <v>282</v>
      </c>
      <c r="AU133" s="217" t="s">
        <v>142</v>
      </c>
      <c r="AY133" s="19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142</v>
      </c>
      <c r="BK133" s="218">
        <f>ROUND(I133*H133,2)</f>
        <v>0</v>
      </c>
      <c r="BL133" s="19" t="s">
        <v>254</v>
      </c>
      <c r="BM133" s="217" t="s">
        <v>1657</v>
      </c>
    </row>
    <row r="134" spans="1:47" s="2" customFormat="1" ht="12">
      <c r="A134" s="40"/>
      <c r="B134" s="41"/>
      <c r="C134" s="42"/>
      <c r="D134" s="219" t="s">
        <v>144</v>
      </c>
      <c r="E134" s="42"/>
      <c r="F134" s="220" t="s">
        <v>1656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144</v>
      </c>
      <c r="AU134" s="19" t="s">
        <v>142</v>
      </c>
    </row>
    <row r="135" spans="1:51" s="13" customFormat="1" ht="12">
      <c r="A135" s="13"/>
      <c r="B135" s="226"/>
      <c r="C135" s="227"/>
      <c r="D135" s="219" t="s">
        <v>159</v>
      </c>
      <c r="E135" s="228" t="s">
        <v>19</v>
      </c>
      <c r="F135" s="229" t="s">
        <v>307</v>
      </c>
      <c r="G135" s="227"/>
      <c r="H135" s="230">
        <v>30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159</v>
      </c>
      <c r="AU135" s="236" t="s">
        <v>142</v>
      </c>
      <c r="AV135" s="13" t="s">
        <v>142</v>
      </c>
      <c r="AW135" s="13" t="s">
        <v>33</v>
      </c>
      <c r="AX135" s="13" t="s">
        <v>80</v>
      </c>
      <c r="AY135" s="236" t="s">
        <v>133</v>
      </c>
    </row>
    <row r="136" spans="1:51" s="13" customFormat="1" ht="12">
      <c r="A136" s="13"/>
      <c r="B136" s="226"/>
      <c r="C136" s="227"/>
      <c r="D136" s="219" t="s">
        <v>159</v>
      </c>
      <c r="E136" s="227"/>
      <c r="F136" s="229" t="s">
        <v>1658</v>
      </c>
      <c r="G136" s="227"/>
      <c r="H136" s="230">
        <v>34.5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159</v>
      </c>
      <c r="AU136" s="236" t="s">
        <v>142</v>
      </c>
      <c r="AV136" s="13" t="s">
        <v>142</v>
      </c>
      <c r="AW136" s="13" t="s">
        <v>4</v>
      </c>
      <c r="AX136" s="13" t="s">
        <v>80</v>
      </c>
      <c r="AY136" s="236" t="s">
        <v>133</v>
      </c>
    </row>
    <row r="137" spans="1:65" s="2" customFormat="1" ht="24.15" customHeight="1">
      <c r="A137" s="40"/>
      <c r="B137" s="41"/>
      <c r="C137" s="206" t="s">
        <v>263</v>
      </c>
      <c r="D137" s="206" t="s">
        <v>136</v>
      </c>
      <c r="E137" s="207" t="s">
        <v>1659</v>
      </c>
      <c r="F137" s="208" t="s">
        <v>1660</v>
      </c>
      <c r="G137" s="209" t="s">
        <v>165</v>
      </c>
      <c r="H137" s="210">
        <v>20</v>
      </c>
      <c r="I137" s="211"/>
      <c r="J137" s="212">
        <f>ROUND(I137*H137,2)</f>
        <v>0</v>
      </c>
      <c r="K137" s="208" t="s">
        <v>140</v>
      </c>
      <c r="L137" s="46"/>
      <c r="M137" s="213" t="s">
        <v>19</v>
      </c>
      <c r="N137" s="214" t="s">
        <v>44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254</v>
      </c>
      <c r="AT137" s="217" t="s">
        <v>136</v>
      </c>
      <c r="AU137" s="217" t="s">
        <v>142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142</v>
      </c>
      <c r="BK137" s="218">
        <f>ROUND(I137*H137,2)</f>
        <v>0</v>
      </c>
      <c r="BL137" s="19" t="s">
        <v>254</v>
      </c>
      <c r="BM137" s="217" t="s">
        <v>1661</v>
      </c>
    </row>
    <row r="138" spans="1:47" s="2" customFormat="1" ht="12">
      <c r="A138" s="40"/>
      <c r="B138" s="41"/>
      <c r="C138" s="42"/>
      <c r="D138" s="219" t="s">
        <v>144</v>
      </c>
      <c r="E138" s="42"/>
      <c r="F138" s="220" t="s">
        <v>1662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144</v>
      </c>
      <c r="AU138" s="19" t="s">
        <v>142</v>
      </c>
    </row>
    <row r="139" spans="1:47" s="2" customFormat="1" ht="12">
      <c r="A139" s="40"/>
      <c r="B139" s="41"/>
      <c r="C139" s="42"/>
      <c r="D139" s="224" t="s">
        <v>146</v>
      </c>
      <c r="E139" s="42"/>
      <c r="F139" s="225" t="s">
        <v>1663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146</v>
      </c>
      <c r="AU139" s="19" t="s">
        <v>142</v>
      </c>
    </row>
    <row r="140" spans="1:65" s="2" customFormat="1" ht="24.15" customHeight="1">
      <c r="A140" s="40"/>
      <c r="B140" s="41"/>
      <c r="C140" s="258" t="s">
        <v>269</v>
      </c>
      <c r="D140" s="258" t="s">
        <v>282</v>
      </c>
      <c r="E140" s="259" t="s">
        <v>1664</v>
      </c>
      <c r="F140" s="260" t="s">
        <v>1665</v>
      </c>
      <c r="G140" s="261" t="s">
        <v>165</v>
      </c>
      <c r="H140" s="262">
        <v>23</v>
      </c>
      <c r="I140" s="263"/>
      <c r="J140" s="264">
        <f>ROUND(I140*H140,2)</f>
        <v>0</v>
      </c>
      <c r="K140" s="260" t="s">
        <v>140</v>
      </c>
      <c r="L140" s="265"/>
      <c r="M140" s="266" t="s">
        <v>19</v>
      </c>
      <c r="N140" s="267" t="s">
        <v>44</v>
      </c>
      <c r="O140" s="86"/>
      <c r="P140" s="215">
        <f>O140*H140</f>
        <v>0</v>
      </c>
      <c r="Q140" s="215">
        <v>0.00014</v>
      </c>
      <c r="R140" s="215">
        <f>Q140*H140</f>
        <v>0.0032199999999999998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368</v>
      </c>
      <c r="AT140" s="217" t="s">
        <v>282</v>
      </c>
      <c r="AU140" s="217" t="s">
        <v>142</v>
      </c>
      <c r="AY140" s="19" t="s">
        <v>133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142</v>
      </c>
      <c r="BK140" s="218">
        <f>ROUND(I140*H140,2)</f>
        <v>0</v>
      </c>
      <c r="BL140" s="19" t="s">
        <v>254</v>
      </c>
      <c r="BM140" s="217" t="s">
        <v>1666</v>
      </c>
    </row>
    <row r="141" spans="1:47" s="2" customFormat="1" ht="12">
      <c r="A141" s="40"/>
      <c r="B141" s="41"/>
      <c r="C141" s="42"/>
      <c r="D141" s="219" t="s">
        <v>144</v>
      </c>
      <c r="E141" s="42"/>
      <c r="F141" s="220" t="s">
        <v>1665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144</v>
      </c>
      <c r="AU141" s="19" t="s">
        <v>142</v>
      </c>
    </row>
    <row r="142" spans="1:51" s="13" customFormat="1" ht="12">
      <c r="A142" s="13"/>
      <c r="B142" s="226"/>
      <c r="C142" s="227"/>
      <c r="D142" s="219" t="s">
        <v>159</v>
      </c>
      <c r="E142" s="228" t="s">
        <v>19</v>
      </c>
      <c r="F142" s="229" t="s">
        <v>281</v>
      </c>
      <c r="G142" s="227"/>
      <c r="H142" s="230">
        <v>20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159</v>
      </c>
      <c r="AU142" s="236" t="s">
        <v>142</v>
      </c>
      <c r="AV142" s="13" t="s">
        <v>142</v>
      </c>
      <c r="AW142" s="13" t="s">
        <v>33</v>
      </c>
      <c r="AX142" s="13" t="s">
        <v>80</v>
      </c>
      <c r="AY142" s="236" t="s">
        <v>133</v>
      </c>
    </row>
    <row r="143" spans="1:51" s="13" customFormat="1" ht="12">
      <c r="A143" s="13"/>
      <c r="B143" s="226"/>
      <c r="C143" s="227"/>
      <c r="D143" s="219" t="s">
        <v>159</v>
      </c>
      <c r="E143" s="227"/>
      <c r="F143" s="229" t="s">
        <v>1629</v>
      </c>
      <c r="G143" s="227"/>
      <c r="H143" s="230">
        <v>23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159</v>
      </c>
      <c r="AU143" s="236" t="s">
        <v>142</v>
      </c>
      <c r="AV143" s="13" t="s">
        <v>142</v>
      </c>
      <c r="AW143" s="13" t="s">
        <v>4</v>
      </c>
      <c r="AX143" s="13" t="s">
        <v>80</v>
      </c>
      <c r="AY143" s="236" t="s">
        <v>133</v>
      </c>
    </row>
    <row r="144" spans="1:65" s="2" customFormat="1" ht="24.15" customHeight="1">
      <c r="A144" s="40"/>
      <c r="B144" s="41"/>
      <c r="C144" s="206" t="s">
        <v>275</v>
      </c>
      <c r="D144" s="206" t="s">
        <v>136</v>
      </c>
      <c r="E144" s="207" t="s">
        <v>1667</v>
      </c>
      <c r="F144" s="208" t="s">
        <v>1668</v>
      </c>
      <c r="G144" s="209" t="s">
        <v>139</v>
      </c>
      <c r="H144" s="210">
        <v>4</v>
      </c>
      <c r="I144" s="211"/>
      <c r="J144" s="212">
        <f>ROUND(I144*H144,2)</f>
        <v>0</v>
      </c>
      <c r="K144" s="208" t="s">
        <v>140</v>
      </c>
      <c r="L144" s="46"/>
      <c r="M144" s="213" t="s">
        <v>19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254</v>
      </c>
      <c r="AT144" s="217" t="s">
        <v>136</v>
      </c>
      <c r="AU144" s="217" t="s">
        <v>142</v>
      </c>
      <c r="AY144" s="19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142</v>
      </c>
      <c r="BK144" s="218">
        <f>ROUND(I144*H144,2)</f>
        <v>0</v>
      </c>
      <c r="BL144" s="19" t="s">
        <v>254</v>
      </c>
      <c r="BM144" s="217" t="s">
        <v>1669</v>
      </c>
    </row>
    <row r="145" spans="1:47" s="2" customFormat="1" ht="12">
      <c r="A145" s="40"/>
      <c r="B145" s="41"/>
      <c r="C145" s="42"/>
      <c r="D145" s="219" t="s">
        <v>144</v>
      </c>
      <c r="E145" s="42"/>
      <c r="F145" s="220" t="s">
        <v>1670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144</v>
      </c>
      <c r="AU145" s="19" t="s">
        <v>142</v>
      </c>
    </row>
    <row r="146" spans="1:47" s="2" customFormat="1" ht="12">
      <c r="A146" s="40"/>
      <c r="B146" s="41"/>
      <c r="C146" s="42"/>
      <c r="D146" s="224" t="s">
        <v>146</v>
      </c>
      <c r="E146" s="42"/>
      <c r="F146" s="225" t="s">
        <v>1671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146</v>
      </c>
      <c r="AU146" s="19" t="s">
        <v>142</v>
      </c>
    </row>
    <row r="147" spans="1:65" s="2" customFormat="1" ht="24.15" customHeight="1">
      <c r="A147" s="40"/>
      <c r="B147" s="41"/>
      <c r="C147" s="258" t="s">
        <v>281</v>
      </c>
      <c r="D147" s="258" t="s">
        <v>282</v>
      </c>
      <c r="E147" s="259" t="s">
        <v>1672</v>
      </c>
      <c r="F147" s="260" t="s">
        <v>1673</v>
      </c>
      <c r="G147" s="261" t="s">
        <v>139</v>
      </c>
      <c r="H147" s="262">
        <v>4</v>
      </c>
      <c r="I147" s="263"/>
      <c r="J147" s="264">
        <f>ROUND(I147*H147,2)</f>
        <v>0</v>
      </c>
      <c r="K147" s="260" t="s">
        <v>140</v>
      </c>
      <c r="L147" s="265"/>
      <c r="M147" s="266" t="s">
        <v>19</v>
      </c>
      <c r="N147" s="267" t="s">
        <v>44</v>
      </c>
      <c r="O147" s="86"/>
      <c r="P147" s="215">
        <f>O147*H147</f>
        <v>0</v>
      </c>
      <c r="Q147" s="215">
        <v>4E-05</v>
      </c>
      <c r="R147" s="215">
        <f>Q147*H147</f>
        <v>0.00016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368</v>
      </c>
      <c r="AT147" s="217" t="s">
        <v>282</v>
      </c>
      <c r="AU147" s="217" t="s">
        <v>142</v>
      </c>
      <c r="AY147" s="19" t="s">
        <v>133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142</v>
      </c>
      <c r="BK147" s="218">
        <f>ROUND(I147*H147,2)</f>
        <v>0</v>
      </c>
      <c r="BL147" s="19" t="s">
        <v>254</v>
      </c>
      <c r="BM147" s="217" t="s">
        <v>1674</v>
      </c>
    </row>
    <row r="148" spans="1:47" s="2" customFormat="1" ht="12">
      <c r="A148" s="40"/>
      <c r="B148" s="41"/>
      <c r="C148" s="42"/>
      <c r="D148" s="219" t="s">
        <v>144</v>
      </c>
      <c r="E148" s="42"/>
      <c r="F148" s="220" t="s">
        <v>1673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144</v>
      </c>
      <c r="AU148" s="19" t="s">
        <v>142</v>
      </c>
    </row>
    <row r="149" spans="1:65" s="2" customFormat="1" ht="16.5" customHeight="1">
      <c r="A149" s="40"/>
      <c r="B149" s="41"/>
      <c r="C149" s="258" t="s">
        <v>7</v>
      </c>
      <c r="D149" s="258" t="s">
        <v>282</v>
      </c>
      <c r="E149" s="259" t="s">
        <v>1675</v>
      </c>
      <c r="F149" s="260" t="s">
        <v>1676</v>
      </c>
      <c r="G149" s="261" t="s">
        <v>139</v>
      </c>
      <c r="H149" s="262">
        <v>4</v>
      </c>
      <c r="I149" s="263"/>
      <c r="J149" s="264">
        <f>ROUND(I149*H149,2)</f>
        <v>0</v>
      </c>
      <c r="K149" s="260" t="s">
        <v>140</v>
      </c>
      <c r="L149" s="265"/>
      <c r="M149" s="266" t="s">
        <v>19</v>
      </c>
      <c r="N149" s="267" t="s">
        <v>44</v>
      </c>
      <c r="O149" s="86"/>
      <c r="P149" s="215">
        <f>O149*H149</f>
        <v>0</v>
      </c>
      <c r="Q149" s="215">
        <v>3E-05</v>
      </c>
      <c r="R149" s="215">
        <f>Q149*H149</f>
        <v>0.00012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368</v>
      </c>
      <c r="AT149" s="217" t="s">
        <v>282</v>
      </c>
      <c r="AU149" s="217" t="s">
        <v>142</v>
      </c>
      <c r="AY149" s="19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142</v>
      </c>
      <c r="BK149" s="218">
        <f>ROUND(I149*H149,2)</f>
        <v>0</v>
      </c>
      <c r="BL149" s="19" t="s">
        <v>254</v>
      </c>
      <c r="BM149" s="217" t="s">
        <v>1677</v>
      </c>
    </row>
    <row r="150" spans="1:47" s="2" customFormat="1" ht="12">
      <c r="A150" s="40"/>
      <c r="B150" s="41"/>
      <c r="C150" s="42"/>
      <c r="D150" s="219" t="s">
        <v>144</v>
      </c>
      <c r="E150" s="42"/>
      <c r="F150" s="220" t="s">
        <v>1676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144</v>
      </c>
      <c r="AU150" s="19" t="s">
        <v>142</v>
      </c>
    </row>
    <row r="151" spans="1:65" s="2" customFormat="1" ht="16.5" customHeight="1">
      <c r="A151" s="40"/>
      <c r="B151" s="41"/>
      <c r="C151" s="258" t="s">
        <v>289</v>
      </c>
      <c r="D151" s="258" t="s">
        <v>282</v>
      </c>
      <c r="E151" s="259" t="s">
        <v>1678</v>
      </c>
      <c r="F151" s="260" t="s">
        <v>1679</v>
      </c>
      <c r="G151" s="261" t="s">
        <v>139</v>
      </c>
      <c r="H151" s="262">
        <v>4</v>
      </c>
      <c r="I151" s="263"/>
      <c r="J151" s="264">
        <f>ROUND(I151*H151,2)</f>
        <v>0</v>
      </c>
      <c r="K151" s="260" t="s">
        <v>140</v>
      </c>
      <c r="L151" s="265"/>
      <c r="M151" s="266" t="s">
        <v>19</v>
      </c>
      <c r="N151" s="267" t="s">
        <v>44</v>
      </c>
      <c r="O151" s="86"/>
      <c r="P151" s="215">
        <f>O151*H151</f>
        <v>0</v>
      </c>
      <c r="Q151" s="215">
        <v>1E-05</v>
      </c>
      <c r="R151" s="215">
        <f>Q151*H151</f>
        <v>4E-05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368</v>
      </c>
      <c r="AT151" s="217" t="s">
        <v>282</v>
      </c>
      <c r="AU151" s="217" t="s">
        <v>142</v>
      </c>
      <c r="AY151" s="19" t="s">
        <v>133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142</v>
      </c>
      <c r="BK151" s="218">
        <f>ROUND(I151*H151,2)</f>
        <v>0</v>
      </c>
      <c r="BL151" s="19" t="s">
        <v>254</v>
      </c>
      <c r="BM151" s="217" t="s">
        <v>1680</v>
      </c>
    </row>
    <row r="152" spans="1:47" s="2" customFormat="1" ht="12">
      <c r="A152" s="40"/>
      <c r="B152" s="41"/>
      <c r="C152" s="42"/>
      <c r="D152" s="219" t="s">
        <v>144</v>
      </c>
      <c r="E152" s="42"/>
      <c r="F152" s="220" t="s">
        <v>1679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144</v>
      </c>
      <c r="AU152" s="19" t="s">
        <v>142</v>
      </c>
    </row>
    <row r="153" spans="1:65" s="2" customFormat="1" ht="37.8" customHeight="1">
      <c r="A153" s="40"/>
      <c r="B153" s="41"/>
      <c r="C153" s="206" t="s">
        <v>295</v>
      </c>
      <c r="D153" s="206" t="s">
        <v>136</v>
      </c>
      <c r="E153" s="207" t="s">
        <v>1681</v>
      </c>
      <c r="F153" s="208" t="s">
        <v>1682</v>
      </c>
      <c r="G153" s="209" t="s">
        <v>139</v>
      </c>
      <c r="H153" s="210">
        <v>2</v>
      </c>
      <c r="I153" s="211"/>
      <c r="J153" s="212">
        <f>ROUND(I153*H153,2)</f>
        <v>0</v>
      </c>
      <c r="K153" s="208" t="s">
        <v>140</v>
      </c>
      <c r="L153" s="46"/>
      <c r="M153" s="213" t="s">
        <v>19</v>
      </c>
      <c r="N153" s="214" t="s">
        <v>44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254</v>
      </c>
      <c r="AT153" s="217" t="s">
        <v>136</v>
      </c>
      <c r="AU153" s="217" t="s">
        <v>142</v>
      </c>
      <c r="AY153" s="19" t="s">
        <v>133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142</v>
      </c>
      <c r="BK153" s="218">
        <f>ROUND(I153*H153,2)</f>
        <v>0</v>
      </c>
      <c r="BL153" s="19" t="s">
        <v>254</v>
      </c>
      <c r="BM153" s="217" t="s">
        <v>1683</v>
      </c>
    </row>
    <row r="154" spans="1:47" s="2" customFormat="1" ht="12">
      <c r="A154" s="40"/>
      <c r="B154" s="41"/>
      <c r="C154" s="42"/>
      <c r="D154" s="219" t="s">
        <v>144</v>
      </c>
      <c r="E154" s="42"/>
      <c r="F154" s="220" t="s">
        <v>1684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144</v>
      </c>
      <c r="AU154" s="19" t="s">
        <v>142</v>
      </c>
    </row>
    <row r="155" spans="1:47" s="2" customFormat="1" ht="12">
      <c r="A155" s="40"/>
      <c r="B155" s="41"/>
      <c r="C155" s="42"/>
      <c r="D155" s="224" t="s">
        <v>146</v>
      </c>
      <c r="E155" s="42"/>
      <c r="F155" s="225" t="s">
        <v>1685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146</v>
      </c>
      <c r="AU155" s="19" t="s">
        <v>142</v>
      </c>
    </row>
    <row r="156" spans="1:65" s="2" customFormat="1" ht="24.15" customHeight="1">
      <c r="A156" s="40"/>
      <c r="B156" s="41"/>
      <c r="C156" s="258" t="s">
        <v>300</v>
      </c>
      <c r="D156" s="258" t="s">
        <v>282</v>
      </c>
      <c r="E156" s="259" t="s">
        <v>1686</v>
      </c>
      <c r="F156" s="260" t="s">
        <v>1687</v>
      </c>
      <c r="G156" s="261" t="s">
        <v>139</v>
      </c>
      <c r="H156" s="262">
        <v>2</v>
      </c>
      <c r="I156" s="263"/>
      <c r="J156" s="264">
        <f>ROUND(I156*H156,2)</f>
        <v>0</v>
      </c>
      <c r="K156" s="260" t="s">
        <v>140</v>
      </c>
      <c r="L156" s="265"/>
      <c r="M156" s="266" t="s">
        <v>19</v>
      </c>
      <c r="N156" s="267" t="s">
        <v>44</v>
      </c>
      <c r="O156" s="86"/>
      <c r="P156" s="215">
        <f>O156*H156</f>
        <v>0</v>
      </c>
      <c r="Q156" s="215">
        <v>8E-05</v>
      </c>
      <c r="R156" s="215">
        <f>Q156*H156</f>
        <v>0.00016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368</v>
      </c>
      <c r="AT156" s="217" t="s">
        <v>282</v>
      </c>
      <c r="AU156" s="217" t="s">
        <v>142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142</v>
      </c>
      <c r="BK156" s="218">
        <f>ROUND(I156*H156,2)</f>
        <v>0</v>
      </c>
      <c r="BL156" s="19" t="s">
        <v>254</v>
      </c>
      <c r="BM156" s="217" t="s">
        <v>1688</v>
      </c>
    </row>
    <row r="157" spans="1:47" s="2" customFormat="1" ht="12">
      <c r="A157" s="40"/>
      <c r="B157" s="41"/>
      <c r="C157" s="42"/>
      <c r="D157" s="219" t="s">
        <v>144</v>
      </c>
      <c r="E157" s="42"/>
      <c r="F157" s="220" t="s">
        <v>1687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144</v>
      </c>
      <c r="AU157" s="19" t="s">
        <v>142</v>
      </c>
    </row>
    <row r="158" spans="1:65" s="2" customFormat="1" ht="24.15" customHeight="1">
      <c r="A158" s="40"/>
      <c r="B158" s="41"/>
      <c r="C158" s="206" t="s">
        <v>310</v>
      </c>
      <c r="D158" s="206" t="s">
        <v>136</v>
      </c>
      <c r="E158" s="207" t="s">
        <v>1689</v>
      </c>
      <c r="F158" s="208" t="s">
        <v>1690</v>
      </c>
      <c r="G158" s="209" t="s">
        <v>139</v>
      </c>
      <c r="H158" s="210">
        <v>2</v>
      </c>
      <c r="I158" s="211"/>
      <c r="J158" s="212">
        <f>ROUND(I158*H158,2)</f>
        <v>0</v>
      </c>
      <c r="K158" s="208" t="s">
        <v>140</v>
      </c>
      <c r="L158" s="46"/>
      <c r="M158" s="213" t="s">
        <v>19</v>
      </c>
      <c r="N158" s="214" t="s">
        <v>44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254</v>
      </c>
      <c r="AT158" s="217" t="s">
        <v>136</v>
      </c>
      <c r="AU158" s="217" t="s">
        <v>142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142</v>
      </c>
      <c r="BK158" s="218">
        <f>ROUND(I158*H158,2)</f>
        <v>0</v>
      </c>
      <c r="BL158" s="19" t="s">
        <v>254</v>
      </c>
      <c r="BM158" s="217" t="s">
        <v>1691</v>
      </c>
    </row>
    <row r="159" spans="1:47" s="2" customFormat="1" ht="12">
      <c r="A159" s="40"/>
      <c r="B159" s="41"/>
      <c r="C159" s="42"/>
      <c r="D159" s="219" t="s">
        <v>144</v>
      </c>
      <c r="E159" s="42"/>
      <c r="F159" s="220" t="s">
        <v>1692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144</v>
      </c>
      <c r="AU159" s="19" t="s">
        <v>142</v>
      </c>
    </row>
    <row r="160" spans="1:47" s="2" customFormat="1" ht="12">
      <c r="A160" s="40"/>
      <c r="B160" s="41"/>
      <c r="C160" s="42"/>
      <c r="D160" s="224" t="s">
        <v>146</v>
      </c>
      <c r="E160" s="42"/>
      <c r="F160" s="225" t="s">
        <v>1693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146</v>
      </c>
      <c r="AU160" s="19" t="s">
        <v>142</v>
      </c>
    </row>
    <row r="161" spans="1:65" s="2" customFormat="1" ht="21.75" customHeight="1">
      <c r="A161" s="40"/>
      <c r="B161" s="41"/>
      <c r="C161" s="258" t="s">
        <v>316</v>
      </c>
      <c r="D161" s="258" t="s">
        <v>282</v>
      </c>
      <c r="E161" s="259" t="s">
        <v>1694</v>
      </c>
      <c r="F161" s="260" t="s">
        <v>1695</v>
      </c>
      <c r="G161" s="261" t="s">
        <v>139</v>
      </c>
      <c r="H161" s="262">
        <v>1</v>
      </c>
      <c r="I161" s="263"/>
      <c r="J161" s="264">
        <f>ROUND(I161*H161,2)</f>
        <v>0</v>
      </c>
      <c r="K161" s="260" t="s">
        <v>513</v>
      </c>
      <c r="L161" s="265"/>
      <c r="M161" s="266" t="s">
        <v>19</v>
      </c>
      <c r="N161" s="267" t="s">
        <v>44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368</v>
      </c>
      <c r="AT161" s="217" t="s">
        <v>282</v>
      </c>
      <c r="AU161" s="217" t="s">
        <v>142</v>
      </c>
      <c r="AY161" s="19" t="s">
        <v>133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142</v>
      </c>
      <c r="BK161" s="218">
        <f>ROUND(I161*H161,2)</f>
        <v>0</v>
      </c>
      <c r="BL161" s="19" t="s">
        <v>254</v>
      </c>
      <c r="BM161" s="217" t="s">
        <v>1696</v>
      </c>
    </row>
    <row r="162" spans="1:47" s="2" customFormat="1" ht="12">
      <c r="A162" s="40"/>
      <c r="B162" s="41"/>
      <c r="C162" s="42"/>
      <c r="D162" s="219" t="s">
        <v>144</v>
      </c>
      <c r="E162" s="42"/>
      <c r="F162" s="220" t="s">
        <v>1695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144</v>
      </c>
      <c r="AU162" s="19" t="s">
        <v>142</v>
      </c>
    </row>
    <row r="163" spans="1:65" s="2" customFormat="1" ht="21.75" customHeight="1">
      <c r="A163" s="40"/>
      <c r="B163" s="41"/>
      <c r="C163" s="258" t="s">
        <v>325</v>
      </c>
      <c r="D163" s="258" t="s">
        <v>282</v>
      </c>
      <c r="E163" s="259" t="s">
        <v>1697</v>
      </c>
      <c r="F163" s="260" t="s">
        <v>1698</v>
      </c>
      <c r="G163" s="261" t="s">
        <v>139</v>
      </c>
      <c r="H163" s="262">
        <v>1</v>
      </c>
      <c r="I163" s="263"/>
      <c r="J163" s="264">
        <f>ROUND(I163*H163,2)</f>
        <v>0</v>
      </c>
      <c r="K163" s="260" t="s">
        <v>513</v>
      </c>
      <c r="L163" s="265"/>
      <c r="M163" s="266" t="s">
        <v>19</v>
      </c>
      <c r="N163" s="267" t="s">
        <v>44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368</v>
      </c>
      <c r="AT163" s="217" t="s">
        <v>282</v>
      </c>
      <c r="AU163" s="217" t="s">
        <v>142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142</v>
      </c>
      <c r="BK163" s="218">
        <f>ROUND(I163*H163,2)</f>
        <v>0</v>
      </c>
      <c r="BL163" s="19" t="s">
        <v>254</v>
      </c>
      <c r="BM163" s="217" t="s">
        <v>1699</v>
      </c>
    </row>
    <row r="164" spans="1:47" s="2" customFormat="1" ht="12">
      <c r="A164" s="40"/>
      <c r="B164" s="41"/>
      <c r="C164" s="42"/>
      <c r="D164" s="219" t="s">
        <v>144</v>
      </c>
      <c r="E164" s="42"/>
      <c r="F164" s="220" t="s">
        <v>1698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144</v>
      </c>
      <c r="AU164" s="19" t="s">
        <v>142</v>
      </c>
    </row>
    <row r="165" spans="1:65" s="2" customFormat="1" ht="16.5" customHeight="1">
      <c r="A165" s="40"/>
      <c r="B165" s="41"/>
      <c r="C165" s="206" t="s">
        <v>338</v>
      </c>
      <c r="D165" s="206" t="s">
        <v>136</v>
      </c>
      <c r="E165" s="207" t="s">
        <v>1700</v>
      </c>
      <c r="F165" s="208" t="s">
        <v>1701</v>
      </c>
      <c r="G165" s="209" t="s">
        <v>139</v>
      </c>
      <c r="H165" s="210">
        <v>2</v>
      </c>
      <c r="I165" s="211"/>
      <c r="J165" s="212">
        <f>ROUND(I165*H165,2)</f>
        <v>0</v>
      </c>
      <c r="K165" s="208" t="s">
        <v>513</v>
      </c>
      <c r="L165" s="46"/>
      <c r="M165" s="213" t="s">
        <v>19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254</v>
      </c>
      <c r="AT165" s="217" t="s">
        <v>136</v>
      </c>
      <c r="AU165" s="217" t="s">
        <v>142</v>
      </c>
      <c r="AY165" s="19" t="s">
        <v>133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142</v>
      </c>
      <c r="BK165" s="218">
        <f>ROUND(I165*H165,2)</f>
        <v>0</v>
      </c>
      <c r="BL165" s="19" t="s">
        <v>254</v>
      </c>
      <c r="BM165" s="217" t="s">
        <v>1702</v>
      </c>
    </row>
    <row r="166" spans="1:47" s="2" customFormat="1" ht="12">
      <c r="A166" s="40"/>
      <c r="B166" s="41"/>
      <c r="C166" s="42"/>
      <c r="D166" s="219" t="s">
        <v>144</v>
      </c>
      <c r="E166" s="42"/>
      <c r="F166" s="220" t="s">
        <v>1703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144</v>
      </c>
      <c r="AU166" s="19" t="s">
        <v>142</v>
      </c>
    </row>
    <row r="167" spans="1:65" s="2" customFormat="1" ht="16.5" customHeight="1">
      <c r="A167" s="40"/>
      <c r="B167" s="41"/>
      <c r="C167" s="258" t="s">
        <v>346</v>
      </c>
      <c r="D167" s="258" t="s">
        <v>282</v>
      </c>
      <c r="E167" s="259" t="s">
        <v>1704</v>
      </c>
      <c r="F167" s="260" t="s">
        <v>1705</v>
      </c>
      <c r="G167" s="261" t="s">
        <v>139</v>
      </c>
      <c r="H167" s="262">
        <v>2</v>
      </c>
      <c r="I167" s="263"/>
      <c r="J167" s="264">
        <f>ROUND(I167*H167,2)</f>
        <v>0</v>
      </c>
      <c r="K167" s="260" t="s">
        <v>513</v>
      </c>
      <c r="L167" s="265"/>
      <c r="M167" s="266" t="s">
        <v>19</v>
      </c>
      <c r="N167" s="267" t="s">
        <v>44</v>
      </c>
      <c r="O167" s="86"/>
      <c r="P167" s="215">
        <f>O167*H167</f>
        <v>0</v>
      </c>
      <c r="Q167" s="215">
        <v>5E-05</v>
      </c>
      <c r="R167" s="215">
        <f>Q167*H167</f>
        <v>0.0001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368</v>
      </c>
      <c r="AT167" s="217" t="s">
        <v>282</v>
      </c>
      <c r="AU167" s="217" t="s">
        <v>142</v>
      </c>
      <c r="AY167" s="19" t="s">
        <v>133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142</v>
      </c>
      <c r="BK167" s="218">
        <f>ROUND(I167*H167,2)</f>
        <v>0</v>
      </c>
      <c r="BL167" s="19" t="s">
        <v>254</v>
      </c>
      <c r="BM167" s="217" t="s">
        <v>1706</v>
      </c>
    </row>
    <row r="168" spans="1:47" s="2" customFormat="1" ht="12">
      <c r="A168" s="40"/>
      <c r="B168" s="41"/>
      <c r="C168" s="42"/>
      <c r="D168" s="219" t="s">
        <v>144</v>
      </c>
      <c r="E168" s="42"/>
      <c r="F168" s="220" t="s">
        <v>1705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144</v>
      </c>
      <c r="AU168" s="19" t="s">
        <v>142</v>
      </c>
    </row>
    <row r="169" spans="1:65" s="2" customFormat="1" ht="33" customHeight="1">
      <c r="A169" s="40"/>
      <c r="B169" s="41"/>
      <c r="C169" s="206" t="s">
        <v>307</v>
      </c>
      <c r="D169" s="206" t="s">
        <v>136</v>
      </c>
      <c r="E169" s="207" t="s">
        <v>1707</v>
      </c>
      <c r="F169" s="208" t="s">
        <v>1708</v>
      </c>
      <c r="G169" s="209" t="s">
        <v>139</v>
      </c>
      <c r="H169" s="210">
        <v>2</v>
      </c>
      <c r="I169" s="211"/>
      <c r="J169" s="212">
        <f>ROUND(I169*H169,2)</f>
        <v>0</v>
      </c>
      <c r="K169" s="208" t="s">
        <v>140</v>
      </c>
      <c r="L169" s="46"/>
      <c r="M169" s="213" t="s">
        <v>19</v>
      </c>
      <c r="N169" s="214" t="s">
        <v>44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254</v>
      </c>
      <c r="AT169" s="217" t="s">
        <v>136</v>
      </c>
      <c r="AU169" s="217" t="s">
        <v>142</v>
      </c>
      <c r="AY169" s="19" t="s">
        <v>133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142</v>
      </c>
      <c r="BK169" s="218">
        <f>ROUND(I169*H169,2)</f>
        <v>0</v>
      </c>
      <c r="BL169" s="19" t="s">
        <v>254</v>
      </c>
      <c r="BM169" s="217" t="s">
        <v>1709</v>
      </c>
    </row>
    <row r="170" spans="1:47" s="2" customFormat="1" ht="12">
      <c r="A170" s="40"/>
      <c r="B170" s="41"/>
      <c r="C170" s="42"/>
      <c r="D170" s="219" t="s">
        <v>144</v>
      </c>
      <c r="E170" s="42"/>
      <c r="F170" s="220" t="s">
        <v>1710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144</v>
      </c>
      <c r="AU170" s="19" t="s">
        <v>142</v>
      </c>
    </row>
    <row r="171" spans="1:47" s="2" customFormat="1" ht="12">
      <c r="A171" s="40"/>
      <c r="B171" s="41"/>
      <c r="C171" s="42"/>
      <c r="D171" s="224" t="s">
        <v>146</v>
      </c>
      <c r="E171" s="42"/>
      <c r="F171" s="225" t="s">
        <v>1711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146</v>
      </c>
      <c r="AU171" s="19" t="s">
        <v>142</v>
      </c>
    </row>
    <row r="172" spans="1:65" s="2" customFormat="1" ht="24.15" customHeight="1">
      <c r="A172" s="40"/>
      <c r="B172" s="41"/>
      <c r="C172" s="258" t="s">
        <v>360</v>
      </c>
      <c r="D172" s="258" t="s">
        <v>282</v>
      </c>
      <c r="E172" s="259" t="s">
        <v>1712</v>
      </c>
      <c r="F172" s="260" t="s">
        <v>1713</v>
      </c>
      <c r="G172" s="261" t="s">
        <v>139</v>
      </c>
      <c r="H172" s="262">
        <v>2</v>
      </c>
      <c r="I172" s="263"/>
      <c r="J172" s="264">
        <f>ROUND(I172*H172,2)</f>
        <v>0</v>
      </c>
      <c r="K172" s="260" t="s">
        <v>513</v>
      </c>
      <c r="L172" s="265"/>
      <c r="M172" s="266" t="s">
        <v>19</v>
      </c>
      <c r="N172" s="267" t="s">
        <v>44</v>
      </c>
      <c r="O172" s="86"/>
      <c r="P172" s="215">
        <f>O172*H172</f>
        <v>0</v>
      </c>
      <c r="Q172" s="215">
        <v>0.001</v>
      </c>
      <c r="R172" s="215">
        <f>Q172*H172</f>
        <v>0.002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368</v>
      </c>
      <c r="AT172" s="217" t="s">
        <v>282</v>
      </c>
      <c r="AU172" s="217" t="s">
        <v>142</v>
      </c>
      <c r="AY172" s="19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142</v>
      </c>
      <c r="BK172" s="218">
        <f>ROUND(I172*H172,2)</f>
        <v>0</v>
      </c>
      <c r="BL172" s="19" t="s">
        <v>254</v>
      </c>
      <c r="BM172" s="217" t="s">
        <v>1714</v>
      </c>
    </row>
    <row r="173" spans="1:47" s="2" customFormat="1" ht="12">
      <c r="A173" s="40"/>
      <c r="B173" s="41"/>
      <c r="C173" s="42"/>
      <c r="D173" s="219" t="s">
        <v>144</v>
      </c>
      <c r="E173" s="42"/>
      <c r="F173" s="220" t="s">
        <v>1713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144</v>
      </c>
      <c r="AU173" s="19" t="s">
        <v>142</v>
      </c>
    </row>
    <row r="174" spans="1:65" s="2" customFormat="1" ht="33" customHeight="1">
      <c r="A174" s="40"/>
      <c r="B174" s="41"/>
      <c r="C174" s="206" t="s">
        <v>368</v>
      </c>
      <c r="D174" s="206" t="s">
        <v>136</v>
      </c>
      <c r="E174" s="207" t="s">
        <v>1715</v>
      </c>
      <c r="F174" s="208" t="s">
        <v>1716</v>
      </c>
      <c r="G174" s="209" t="s">
        <v>139</v>
      </c>
      <c r="H174" s="210">
        <v>9</v>
      </c>
      <c r="I174" s="211"/>
      <c r="J174" s="212">
        <f>ROUND(I174*H174,2)</f>
        <v>0</v>
      </c>
      <c r="K174" s="208" t="s">
        <v>140</v>
      </c>
      <c r="L174" s="46"/>
      <c r="M174" s="213" t="s">
        <v>19</v>
      </c>
      <c r="N174" s="214" t="s">
        <v>44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254</v>
      </c>
      <c r="AT174" s="217" t="s">
        <v>136</v>
      </c>
      <c r="AU174" s="217" t="s">
        <v>142</v>
      </c>
      <c r="AY174" s="19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142</v>
      </c>
      <c r="BK174" s="218">
        <f>ROUND(I174*H174,2)</f>
        <v>0</v>
      </c>
      <c r="BL174" s="19" t="s">
        <v>254</v>
      </c>
      <c r="BM174" s="217" t="s">
        <v>1717</v>
      </c>
    </row>
    <row r="175" spans="1:47" s="2" customFormat="1" ht="12">
      <c r="A175" s="40"/>
      <c r="B175" s="41"/>
      <c r="C175" s="42"/>
      <c r="D175" s="219" t="s">
        <v>144</v>
      </c>
      <c r="E175" s="42"/>
      <c r="F175" s="220" t="s">
        <v>1718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144</v>
      </c>
      <c r="AU175" s="19" t="s">
        <v>142</v>
      </c>
    </row>
    <row r="176" spans="1:47" s="2" customFormat="1" ht="12">
      <c r="A176" s="40"/>
      <c r="B176" s="41"/>
      <c r="C176" s="42"/>
      <c r="D176" s="224" t="s">
        <v>146</v>
      </c>
      <c r="E176" s="42"/>
      <c r="F176" s="225" t="s">
        <v>1719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146</v>
      </c>
      <c r="AU176" s="19" t="s">
        <v>142</v>
      </c>
    </row>
    <row r="177" spans="1:65" s="2" customFormat="1" ht="24.15" customHeight="1">
      <c r="A177" s="40"/>
      <c r="B177" s="41"/>
      <c r="C177" s="258" t="s">
        <v>378</v>
      </c>
      <c r="D177" s="258" t="s">
        <v>282</v>
      </c>
      <c r="E177" s="259" t="s">
        <v>1720</v>
      </c>
      <c r="F177" s="260" t="s">
        <v>1721</v>
      </c>
      <c r="G177" s="261" t="s">
        <v>139</v>
      </c>
      <c r="H177" s="262">
        <v>9</v>
      </c>
      <c r="I177" s="263"/>
      <c r="J177" s="264">
        <f>ROUND(I177*H177,2)</f>
        <v>0</v>
      </c>
      <c r="K177" s="260" t="s">
        <v>513</v>
      </c>
      <c r="L177" s="265"/>
      <c r="M177" s="266" t="s">
        <v>19</v>
      </c>
      <c r="N177" s="267" t="s">
        <v>44</v>
      </c>
      <c r="O177" s="86"/>
      <c r="P177" s="215">
        <f>O177*H177</f>
        <v>0</v>
      </c>
      <c r="Q177" s="215">
        <v>0.00095</v>
      </c>
      <c r="R177" s="215">
        <f>Q177*H177</f>
        <v>0.00855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368</v>
      </c>
      <c r="AT177" s="217" t="s">
        <v>282</v>
      </c>
      <c r="AU177" s="217" t="s">
        <v>142</v>
      </c>
      <c r="AY177" s="19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142</v>
      </c>
      <c r="BK177" s="218">
        <f>ROUND(I177*H177,2)</f>
        <v>0</v>
      </c>
      <c r="BL177" s="19" t="s">
        <v>254</v>
      </c>
      <c r="BM177" s="217" t="s">
        <v>1722</v>
      </c>
    </row>
    <row r="178" spans="1:47" s="2" customFormat="1" ht="12">
      <c r="A178" s="40"/>
      <c r="B178" s="41"/>
      <c r="C178" s="42"/>
      <c r="D178" s="219" t="s">
        <v>144</v>
      </c>
      <c r="E178" s="42"/>
      <c r="F178" s="220" t="s">
        <v>1721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144</v>
      </c>
      <c r="AU178" s="19" t="s">
        <v>142</v>
      </c>
    </row>
    <row r="179" spans="1:65" s="2" customFormat="1" ht="16.5" customHeight="1">
      <c r="A179" s="40"/>
      <c r="B179" s="41"/>
      <c r="C179" s="206" t="s">
        <v>386</v>
      </c>
      <c r="D179" s="206" t="s">
        <v>136</v>
      </c>
      <c r="E179" s="207" t="s">
        <v>1723</v>
      </c>
      <c r="F179" s="208" t="s">
        <v>1724</v>
      </c>
      <c r="G179" s="209" t="s">
        <v>139</v>
      </c>
      <c r="H179" s="210">
        <v>1</v>
      </c>
      <c r="I179" s="211"/>
      <c r="J179" s="212">
        <f>ROUND(I179*H179,2)</f>
        <v>0</v>
      </c>
      <c r="K179" s="208" t="s">
        <v>513</v>
      </c>
      <c r="L179" s="46"/>
      <c r="M179" s="213" t="s">
        <v>19</v>
      </c>
      <c r="N179" s="214" t="s">
        <v>44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254</v>
      </c>
      <c r="AT179" s="217" t="s">
        <v>136</v>
      </c>
      <c r="AU179" s="217" t="s">
        <v>142</v>
      </c>
      <c r="AY179" s="19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142</v>
      </c>
      <c r="BK179" s="218">
        <f>ROUND(I179*H179,2)</f>
        <v>0</v>
      </c>
      <c r="BL179" s="19" t="s">
        <v>254</v>
      </c>
      <c r="BM179" s="217" t="s">
        <v>1725</v>
      </c>
    </row>
    <row r="180" spans="1:47" s="2" customFormat="1" ht="12">
      <c r="A180" s="40"/>
      <c r="B180" s="41"/>
      <c r="C180" s="42"/>
      <c r="D180" s="219" t="s">
        <v>144</v>
      </c>
      <c r="E180" s="42"/>
      <c r="F180" s="220" t="s">
        <v>1726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144</v>
      </c>
      <c r="AU180" s="19" t="s">
        <v>142</v>
      </c>
    </row>
    <row r="181" spans="1:65" s="2" customFormat="1" ht="21.75" customHeight="1">
      <c r="A181" s="40"/>
      <c r="B181" s="41"/>
      <c r="C181" s="258" t="s">
        <v>393</v>
      </c>
      <c r="D181" s="258" t="s">
        <v>282</v>
      </c>
      <c r="E181" s="259" t="s">
        <v>1727</v>
      </c>
      <c r="F181" s="260" t="s">
        <v>1728</v>
      </c>
      <c r="G181" s="261" t="s">
        <v>139</v>
      </c>
      <c r="H181" s="262">
        <v>1</v>
      </c>
      <c r="I181" s="263"/>
      <c r="J181" s="264">
        <f>ROUND(I181*H181,2)</f>
        <v>0</v>
      </c>
      <c r="K181" s="260" t="s">
        <v>513</v>
      </c>
      <c r="L181" s="265"/>
      <c r="M181" s="266" t="s">
        <v>19</v>
      </c>
      <c r="N181" s="267" t="s">
        <v>44</v>
      </c>
      <c r="O181" s="86"/>
      <c r="P181" s="215">
        <f>O181*H181</f>
        <v>0</v>
      </c>
      <c r="Q181" s="215">
        <v>0.0003</v>
      </c>
      <c r="R181" s="215">
        <f>Q181*H181</f>
        <v>0.0003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368</v>
      </c>
      <c r="AT181" s="217" t="s">
        <v>282</v>
      </c>
      <c r="AU181" s="217" t="s">
        <v>142</v>
      </c>
      <c r="AY181" s="19" t="s">
        <v>133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142</v>
      </c>
      <c r="BK181" s="218">
        <f>ROUND(I181*H181,2)</f>
        <v>0</v>
      </c>
      <c r="BL181" s="19" t="s">
        <v>254</v>
      </c>
      <c r="BM181" s="217" t="s">
        <v>1729</v>
      </c>
    </row>
    <row r="182" spans="1:47" s="2" customFormat="1" ht="12">
      <c r="A182" s="40"/>
      <c r="B182" s="41"/>
      <c r="C182" s="42"/>
      <c r="D182" s="219" t="s">
        <v>144</v>
      </c>
      <c r="E182" s="42"/>
      <c r="F182" s="220" t="s">
        <v>1728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144</v>
      </c>
      <c r="AU182" s="19" t="s">
        <v>142</v>
      </c>
    </row>
    <row r="183" spans="1:65" s="2" customFormat="1" ht="24.15" customHeight="1">
      <c r="A183" s="40"/>
      <c r="B183" s="41"/>
      <c r="C183" s="206" t="s">
        <v>399</v>
      </c>
      <c r="D183" s="206" t="s">
        <v>136</v>
      </c>
      <c r="E183" s="207" t="s">
        <v>1730</v>
      </c>
      <c r="F183" s="208" t="s">
        <v>1731</v>
      </c>
      <c r="G183" s="209" t="s">
        <v>139</v>
      </c>
      <c r="H183" s="210">
        <v>1</v>
      </c>
      <c r="I183" s="211"/>
      <c r="J183" s="212">
        <f>ROUND(I183*H183,2)</f>
        <v>0</v>
      </c>
      <c r="K183" s="208" t="s">
        <v>140</v>
      </c>
      <c r="L183" s="46"/>
      <c r="M183" s="213" t="s">
        <v>19</v>
      </c>
      <c r="N183" s="214" t="s">
        <v>44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254</v>
      </c>
      <c r="AT183" s="217" t="s">
        <v>136</v>
      </c>
      <c r="AU183" s="217" t="s">
        <v>142</v>
      </c>
      <c r="AY183" s="19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142</v>
      </c>
      <c r="BK183" s="218">
        <f>ROUND(I183*H183,2)</f>
        <v>0</v>
      </c>
      <c r="BL183" s="19" t="s">
        <v>254</v>
      </c>
      <c r="BM183" s="217" t="s">
        <v>1732</v>
      </c>
    </row>
    <row r="184" spans="1:47" s="2" customFormat="1" ht="12">
      <c r="A184" s="40"/>
      <c r="B184" s="41"/>
      <c r="C184" s="42"/>
      <c r="D184" s="219" t="s">
        <v>144</v>
      </c>
      <c r="E184" s="42"/>
      <c r="F184" s="220" t="s">
        <v>1733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144</v>
      </c>
      <c r="AU184" s="19" t="s">
        <v>142</v>
      </c>
    </row>
    <row r="185" spans="1:47" s="2" customFormat="1" ht="12">
      <c r="A185" s="40"/>
      <c r="B185" s="41"/>
      <c r="C185" s="42"/>
      <c r="D185" s="224" t="s">
        <v>146</v>
      </c>
      <c r="E185" s="42"/>
      <c r="F185" s="225" t="s">
        <v>1734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146</v>
      </c>
      <c r="AU185" s="19" t="s">
        <v>142</v>
      </c>
    </row>
    <row r="186" spans="1:63" s="12" customFormat="1" ht="25.9" customHeight="1">
      <c r="A186" s="12"/>
      <c r="B186" s="190"/>
      <c r="C186" s="191"/>
      <c r="D186" s="192" t="s">
        <v>71</v>
      </c>
      <c r="E186" s="193" t="s">
        <v>282</v>
      </c>
      <c r="F186" s="193" t="s">
        <v>1735</v>
      </c>
      <c r="G186" s="191"/>
      <c r="H186" s="191"/>
      <c r="I186" s="194"/>
      <c r="J186" s="195">
        <f>BK186</f>
        <v>0</v>
      </c>
      <c r="K186" s="191"/>
      <c r="L186" s="196"/>
      <c r="M186" s="197"/>
      <c r="N186" s="198"/>
      <c r="O186" s="198"/>
      <c r="P186" s="199">
        <f>P187</f>
        <v>0</v>
      </c>
      <c r="Q186" s="198"/>
      <c r="R186" s="199">
        <f>R187</f>
        <v>0</v>
      </c>
      <c r="S186" s="198"/>
      <c r="T186" s="200">
        <f>T187</f>
        <v>0.22400000000000003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1" t="s">
        <v>134</v>
      </c>
      <c r="AT186" s="202" t="s">
        <v>71</v>
      </c>
      <c r="AU186" s="202" t="s">
        <v>72</v>
      </c>
      <c r="AY186" s="201" t="s">
        <v>133</v>
      </c>
      <c r="BK186" s="203">
        <f>BK187</f>
        <v>0</v>
      </c>
    </row>
    <row r="187" spans="1:63" s="12" customFormat="1" ht="22.8" customHeight="1">
      <c r="A187" s="12"/>
      <c r="B187" s="190"/>
      <c r="C187" s="191"/>
      <c r="D187" s="192" t="s">
        <v>71</v>
      </c>
      <c r="E187" s="204" t="s">
        <v>1736</v>
      </c>
      <c r="F187" s="204" t="s">
        <v>1737</v>
      </c>
      <c r="G187" s="191"/>
      <c r="H187" s="191"/>
      <c r="I187" s="194"/>
      <c r="J187" s="205">
        <f>BK187</f>
        <v>0</v>
      </c>
      <c r="K187" s="191"/>
      <c r="L187" s="196"/>
      <c r="M187" s="197"/>
      <c r="N187" s="198"/>
      <c r="O187" s="198"/>
      <c r="P187" s="199">
        <f>SUM(P188:P213)</f>
        <v>0</v>
      </c>
      <c r="Q187" s="198"/>
      <c r="R187" s="199">
        <f>SUM(R188:R213)</f>
        <v>0</v>
      </c>
      <c r="S187" s="198"/>
      <c r="T187" s="200">
        <f>SUM(T188:T213)</f>
        <v>0.22400000000000003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1" t="s">
        <v>134</v>
      </c>
      <c r="AT187" s="202" t="s">
        <v>71</v>
      </c>
      <c r="AU187" s="202" t="s">
        <v>80</v>
      </c>
      <c r="AY187" s="201" t="s">
        <v>133</v>
      </c>
      <c r="BK187" s="203">
        <f>SUM(BK188:BK213)</f>
        <v>0</v>
      </c>
    </row>
    <row r="188" spans="1:65" s="2" customFormat="1" ht="24.15" customHeight="1">
      <c r="A188" s="40"/>
      <c r="B188" s="41"/>
      <c r="C188" s="206" t="s">
        <v>406</v>
      </c>
      <c r="D188" s="206" t="s">
        <v>136</v>
      </c>
      <c r="E188" s="207" t="s">
        <v>1738</v>
      </c>
      <c r="F188" s="208" t="s">
        <v>1739</v>
      </c>
      <c r="G188" s="209" t="s">
        <v>139</v>
      </c>
      <c r="H188" s="210">
        <v>4</v>
      </c>
      <c r="I188" s="211"/>
      <c r="J188" s="212">
        <f>ROUND(I188*H188,2)</f>
        <v>0</v>
      </c>
      <c r="K188" s="208" t="s">
        <v>140</v>
      </c>
      <c r="L188" s="46"/>
      <c r="M188" s="213" t="s">
        <v>19</v>
      </c>
      <c r="N188" s="214" t="s">
        <v>44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0.004</v>
      </c>
      <c r="T188" s="216">
        <f>S188*H188</f>
        <v>0.016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576</v>
      </c>
      <c r="AT188" s="217" t="s">
        <v>136</v>
      </c>
      <c r="AU188" s="217" t="s">
        <v>142</v>
      </c>
      <c r="AY188" s="19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142</v>
      </c>
      <c r="BK188" s="218">
        <f>ROUND(I188*H188,2)</f>
        <v>0</v>
      </c>
      <c r="BL188" s="19" t="s">
        <v>576</v>
      </c>
      <c r="BM188" s="217" t="s">
        <v>1740</v>
      </c>
    </row>
    <row r="189" spans="1:47" s="2" customFormat="1" ht="12">
      <c r="A189" s="40"/>
      <c r="B189" s="41"/>
      <c r="C189" s="42"/>
      <c r="D189" s="219" t="s">
        <v>144</v>
      </c>
      <c r="E189" s="42"/>
      <c r="F189" s="220" t="s">
        <v>1741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144</v>
      </c>
      <c r="AU189" s="19" t="s">
        <v>142</v>
      </c>
    </row>
    <row r="190" spans="1:47" s="2" customFormat="1" ht="12">
      <c r="A190" s="40"/>
      <c r="B190" s="41"/>
      <c r="C190" s="42"/>
      <c r="D190" s="224" t="s">
        <v>146</v>
      </c>
      <c r="E190" s="42"/>
      <c r="F190" s="225" t="s">
        <v>1742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146</v>
      </c>
      <c r="AU190" s="19" t="s">
        <v>142</v>
      </c>
    </row>
    <row r="191" spans="1:65" s="2" customFormat="1" ht="33" customHeight="1">
      <c r="A191" s="40"/>
      <c r="B191" s="41"/>
      <c r="C191" s="206" t="s">
        <v>412</v>
      </c>
      <c r="D191" s="206" t="s">
        <v>136</v>
      </c>
      <c r="E191" s="207" t="s">
        <v>1743</v>
      </c>
      <c r="F191" s="208" t="s">
        <v>1744</v>
      </c>
      <c r="G191" s="209" t="s">
        <v>139</v>
      </c>
      <c r="H191" s="210">
        <v>1</v>
      </c>
      <c r="I191" s="211"/>
      <c r="J191" s="212">
        <f>ROUND(I191*H191,2)</f>
        <v>0</v>
      </c>
      <c r="K191" s="208" t="s">
        <v>140</v>
      </c>
      <c r="L191" s="46"/>
      <c r="M191" s="213" t="s">
        <v>19</v>
      </c>
      <c r="N191" s="214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0.008</v>
      </c>
      <c r="T191" s="216">
        <f>S191*H191</f>
        <v>0.008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576</v>
      </c>
      <c r="AT191" s="217" t="s">
        <v>136</v>
      </c>
      <c r="AU191" s="217" t="s">
        <v>142</v>
      </c>
      <c r="AY191" s="19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142</v>
      </c>
      <c r="BK191" s="218">
        <f>ROUND(I191*H191,2)</f>
        <v>0</v>
      </c>
      <c r="BL191" s="19" t="s">
        <v>576</v>
      </c>
      <c r="BM191" s="217" t="s">
        <v>1745</v>
      </c>
    </row>
    <row r="192" spans="1:47" s="2" customFormat="1" ht="12">
      <c r="A192" s="40"/>
      <c r="B192" s="41"/>
      <c r="C192" s="42"/>
      <c r="D192" s="219" t="s">
        <v>144</v>
      </c>
      <c r="E192" s="42"/>
      <c r="F192" s="220" t="s">
        <v>1746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144</v>
      </c>
      <c r="AU192" s="19" t="s">
        <v>142</v>
      </c>
    </row>
    <row r="193" spans="1:47" s="2" customFormat="1" ht="12">
      <c r="A193" s="40"/>
      <c r="B193" s="41"/>
      <c r="C193" s="42"/>
      <c r="D193" s="224" t="s">
        <v>146</v>
      </c>
      <c r="E193" s="42"/>
      <c r="F193" s="225" t="s">
        <v>1747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146</v>
      </c>
      <c r="AU193" s="19" t="s">
        <v>142</v>
      </c>
    </row>
    <row r="194" spans="1:65" s="2" customFormat="1" ht="33" customHeight="1">
      <c r="A194" s="40"/>
      <c r="B194" s="41"/>
      <c r="C194" s="206" t="s">
        <v>420</v>
      </c>
      <c r="D194" s="206" t="s">
        <v>136</v>
      </c>
      <c r="E194" s="207" t="s">
        <v>1748</v>
      </c>
      <c r="F194" s="208" t="s">
        <v>1749</v>
      </c>
      <c r="G194" s="209" t="s">
        <v>165</v>
      </c>
      <c r="H194" s="210">
        <v>50</v>
      </c>
      <c r="I194" s="211"/>
      <c r="J194" s="212">
        <f>ROUND(I194*H194,2)</f>
        <v>0</v>
      </c>
      <c r="K194" s="208" t="s">
        <v>140</v>
      </c>
      <c r="L194" s="46"/>
      <c r="M194" s="213" t="s">
        <v>19</v>
      </c>
      <c r="N194" s="214" t="s">
        <v>44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0.004</v>
      </c>
      <c r="T194" s="216">
        <f>S194*H194</f>
        <v>0.2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576</v>
      </c>
      <c r="AT194" s="217" t="s">
        <v>136</v>
      </c>
      <c r="AU194" s="217" t="s">
        <v>142</v>
      </c>
      <c r="AY194" s="19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142</v>
      </c>
      <c r="BK194" s="218">
        <f>ROUND(I194*H194,2)</f>
        <v>0</v>
      </c>
      <c r="BL194" s="19" t="s">
        <v>576</v>
      </c>
      <c r="BM194" s="217" t="s">
        <v>1750</v>
      </c>
    </row>
    <row r="195" spans="1:47" s="2" customFormat="1" ht="12">
      <c r="A195" s="40"/>
      <c r="B195" s="41"/>
      <c r="C195" s="42"/>
      <c r="D195" s="219" t="s">
        <v>144</v>
      </c>
      <c r="E195" s="42"/>
      <c r="F195" s="220" t="s">
        <v>1751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144</v>
      </c>
      <c r="AU195" s="19" t="s">
        <v>142</v>
      </c>
    </row>
    <row r="196" spans="1:47" s="2" customFormat="1" ht="12">
      <c r="A196" s="40"/>
      <c r="B196" s="41"/>
      <c r="C196" s="42"/>
      <c r="D196" s="224" t="s">
        <v>146</v>
      </c>
      <c r="E196" s="42"/>
      <c r="F196" s="225" t="s">
        <v>1752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146</v>
      </c>
      <c r="AU196" s="19" t="s">
        <v>142</v>
      </c>
    </row>
    <row r="197" spans="1:65" s="2" customFormat="1" ht="24.15" customHeight="1">
      <c r="A197" s="40"/>
      <c r="B197" s="41"/>
      <c r="C197" s="206" t="s">
        <v>430</v>
      </c>
      <c r="D197" s="206" t="s">
        <v>136</v>
      </c>
      <c r="E197" s="207" t="s">
        <v>1753</v>
      </c>
      <c r="F197" s="208" t="s">
        <v>1754</v>
      </c>
      <c r="G197" s="209" t="s">
        <v>389</v>
      </c>
      <c r="H197" s="210">
        <v>0.224</v>
      </c>
      <c r="I197" s="211"/>
      <c r="J197" s="212">
        <f>ROUND(I197*H197,2)</f>
        <v>0</v>
      </c>
      <c r="K197" s="208" t="s">
        <v>140</v>
      </c>
      <c r="L197" s="46"/>
      <c r="M197" s="213" t="s">
        <v>19</v>
      </c>
      <c r="N197" s="214" t="s">
        <v>44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576</v>
      </c>
      <c r="AT197" s="217" t="s">
        <v>136</v>
      </c>
      <c r="AU197" s="217" t="s">
        <v>142</v>
      </c>
      <c r="AY197" s="19" t="s">
        <v>133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142</v>
      </c>
      <c r="BK197" s="218">
        <f>ROUND(I197*H197,2)</f>
        <v>0</v>
      </c>
      <c r="BL197" s="19" t="s">
        <v>576</v>
      </c>
      <c r="BM197" s="217" t="s">
        <v>1755</v>
      </c>
    </row>
    <row r="198" spans="1:47" s="2" customFormat="1" ht="12">
      <c r="A198" s="40"/>
      <c r="B198" s="41"/>
      <c r="C198" s="42"/>
      <c r="D198" s="219" t="s">
        <v>144</v>
      </c>
      <c r="E198" s="42"/>
      <c r="F198" s="220" t="s">
        <v>1756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144</v>
      </c>
      <c r="AU198" s="19" t="s">
        <v>142</v>
      </c>
    </row>
    <row r="199" spans="1:47" s="2" customFormat="1" ht="12">
      <c r="A199" s="40"/>
      <c r="B199" s="41"/>
      <c r="C199" s="42"/>
      <c r="D199" s="224" t="s">
        <v>146</v>
      </c>
      <c r="E199" s="42"/>
      <c r="F199" s="225" t="s">
        <v>1757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146</v>
      </c>
      <c r="AU199" s="19" t="s">
        <v>142</v>
      </c>
    </row>
    <row r="200" spans="1:65" s="2" customFormat="1" ht="24.15" customHeight="1">
      <c r="A200" s="40"/>
      <c r="B200" s="41"/>
      <c r="C200" s="206" t="s">
        <v>436</v>
      </c>
      <c r="D200" s="206" t="s">
        <v>136</v>
      </c>
      <c r="E200" s="207" t="s">
        <v>1758</v>
      </c>
      <c r="F200" s="208" t="s">
        <v>1759</v>
      </c>
      <c r="G200" s="209" t="s">
        <v>389</v>
      </c>
      <c r="H200" s="210">
        <v>0.448</v>
      </c>
      <c r="I200" s="211"/>
      <c r="J200" s="212">
        <f>ROUND(I200*H200,2)</f>
        <v>0</v>
      </c>
      <c r="K200" s="208" t="s">
        <v>140</v>
      </c>
      <c r="L200" s="46"/>
      <c r="M200" s="213" t="s">
        <v>19</v>
      </c>
      <c r="N200" s="214" t="s">
        <v>44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576</v>
      </c>
      <c r="AT200" s="217" t="s">
        <v>136</v>
      </c>
      <c r="AU200" s="217" t="s">
        <v>142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142</v>
      </c>
      <c r="BK200" s="218">
        <f>ROUND(I200*H200,2)</f>
        <v>0</v>
      </c>
      <c r="BL200" s="19" t="s">
        <v>576</v>
      </c>
      <c r="BM200" s="217" t="s">
        <v>1760</v>
      </c>
    </row>
    <row r="201" spans="1:47" s="2" customFormat="1" ht="12">
      <c r="A201" s="40"/>
      <c r="B201" s="41"/>
      <c r="C201" s="42"/>
      <c r="D201" s="219" t="s">
        <v>144</v>
      </c>
      <c r="E201" s="42"/>
      <c r="F201" s="220" t="s">
        <v>1761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144</v>
      </c>
      <c r="AU201" s="19" t="s">
        <v>142</v>
      </c>
    </row>
    <row r="202" spans="1:47" s="2" customFormat="1" ht="12">
      <c r="A202" s="40"/>
      <c r="B202" s="41"/>
      <c r="C202" s="42"/>
      <c r="D202" s="224" t="s">
        <v>146</v>
      </c>
      <c r="E202" s="42"/>
      <c r="F202" s="225" t="s">
        <v>1762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146</v>
      </c>
      <c r="AU202" s="19" t="s">
        <v>142</v>
      </c>
    </row>
    <row r="203" spans="1:51" s="13" customFormat="1" ht="12">
      <c r="A203" s="13"/>
      <c r="B203" s="226"/>
      <c r="C203" s="227"/>
      <c r="D203" s="219" t="s">
        <v>159</v>
      </c>
      <c r="E203" s="228" t="s">
        <v>19</v>
      </c>
      <c r="F203" s="229" t="s">
        <v>1763</v>
      </c>
      <c r="G203" s="227"/>
      <c r="H203" s="230">
        <v>0.448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159</v>
      </c>
      <c r="AU203" s="236" t="s">
        <v>142</v>
      </c>
      <c r="AV203" s="13" t="s">
        <v>142</v>
      </c>
      <c r="AW203" s="13" t="s">
        <v>33</v>
      </c>
      <c r="AX203" s="13" t="s">
        <v>80</v>
      </c>
      <c r="AY203" s="236" t="s">
        <v>133</v>
      </c>
    </row>
    <row r="204" spans="1:65" s="2" customFormat="1" ht="24.15" customHeight="1">
      <c r="A204" s="40"/>
      <c r="B204" s="41"/>
      <c r="C204" s="206" t="s">
        <v>442</v>
      </c>
      <c r="D204" s="206" t="s">
        <v>136</v>
      </c>
      <c r="E204" s="207" t="s">
        <v>1764</v>
      </c>
      <c r="F204" s="208" t="s">
        <v>1765</v>
      </c>
      <c r="G204" s="209" t="s">
        <v>389</v>
      </c>
      <c r="H204" s="210">
        <v>0.224</v>
      </c>
      <c r="I204" s="211"/>
      <c r="J204" s="212">
        <f>ROUND(I204*H204,2)</f>
        <v>0</v>
      </c>
      <c r="K204" s="208" t="s">
        <v>140</v>
      </c>
      <c r="L204" s="46"/>
      <c r="M204" s="213" t="s">
        <v>19</v>
      </c>
      <c r="N204" s="214" t="s">
        <v>44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576</v>
      </c>
      <c r="AT204" s="217" t="s">
        <v>136</v>
      </c>
      <c r="AU204" s="217" t="s">
        <v>142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142</v>
      </c>
      <c r="BK204" s="218">
        <f>ROUND(I204*H204,2)</f>
        <v>0</v>
      </c>
      <c r="BL204" s="19" t="s">
        <v>576</v>
      </c>
      <c r="BM204" s="217" t="s">
        <v>1766</v>
      </c>
    </row>
    <row r="205" spans="1:47" s="2" customFormat="1" ht="12">
      <c r="A205" s="40"/>
      <c r="B205" s="41"/>
      <c r="C205" s="42"/>
      <c r="D205" s="219" t="s">
        <v>144</v>
      </c>
      <c r="E205" s="42"/>
      <c r="F205" s="220" t="s">
        <v>1767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144</v>
      </c>
      <c r="AU205" s="19" t="s">
        <v>142</v>
      </c>
    </row>
    <row r="206" spans="1:47" s="2" customFormat="1" ht="12">
      <c r="A206" s="40"/>
      <c r="B206" s="41"/>
      <c r="C206" s="42"/>
      <c r="D206" s="224" t="s">
        <v>146</v>
      </c>
      <c r="E206" s="42"/>
      <c r="F206" s="225" t="s">
        <v>1768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146</v>
      </c>
      <c r="AU206" s="19" t="s">
        <v>142</v>
      </c>
    </row>
    <row r="207" spans="1:65" s="2" customFormat="1" ht="24.15" customHeight="1">
      <c r="A207" s="40"/>
      <c r="B207" s="41"/>
      <c r="C207" s="206" t="s">
        <v>448</v>
      </c>
      <c r="D207" s="206" t="s">
        <v>136</v>
      </c>
      <c r="E207" s="207" t="s">
        <v>1769</v>
      </c>
      <c r="F207" s="208" t="s">
        <v>1770</v>
      </c>
      <c r="G207" s="209" t="s">
        <v>389</v>
      </c>
      <c r="H207" s="210">
        <v>4.256</v>
      </c>
      <c r="I207" s="211"/>
      <c r="J207" s="212">
        <f>ROUND(I207*H207,2)</f>
        <v>0</v>
      </c>
      <c r="K207" s="208" t="s">
        <v>140</v>
      </c>
      <c r="L207" s="46"/>
      <c r="M207" s="213" t="s">
        <v>19</v>
      </c>
      <c r="N207" s="214" t="s">
        <v>44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576</v>
      </c>
      <c r="AT207" s="217" t="s">
        <v>136</v>
      </c>
      <c r="AU207" s="217" t="s">
        <v>142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142</v>
      </c>
      <c r="BK207" s="218">
        <f>ROUND(I207*H207,2)</f>
        <v>0</v>
      </c>
      <c r="BL207" s="19" t="s">
        <v>576</v>
      </c>
      <c r="BM207" s="217" t="s">
        <v>1771</v>
      </c>
    </row>
    <row r="208" spans="1:47" s="2" customFormat="1" ht="12">
      <c r="A208" s="40"/>
      <c r="B208" s="41"/>
      <c r="C208" s="42"/>
      <c r="D208" s="219" t="s">
        <v>144</v>
      </c>
      <c r="E208" s="42"/>
      <c r="F208" s="220" t="s">
        <v>1772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144</v>
      </c>
      <c r="AU208" s="19" t="s">
        <v>142</v>
      </c>
    </row>
    <row r="209" spans="1:47" s="2" customFormat="1" ht="12">
      <c r="A209" s="40"/>
      <c r="B209" s="41"/>
      <c r="C209" s="42"/>
      <c r="D209" s="224" t="s">
        <v>146</v>
      </c>
      <c r="E209" s="42"/>
      <c r="F209" s="225" t="s">
        <v>1773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146</v>
      </c>
      <c r="AU209" s="19" t="s">
        <v>142</v>
      </c>
    </row>
    <row r="210" spans="1:51" s="13" customFormat="1" ht="12">
      <c r="A210" s="13"/>
      <c r="B210" s="226"/>
      <c r="C210" s="227"/>
      <c r="D210" s="219" t="s">
        <v>159</v>
      </c>
      <c r="E210" s="228" t="s">
        <v>19</v>
      </c>
      <c r="F210" s="229" t="s">
        <v>1774</v>
      </c>
      <c r="G210" s="227"/>
      <c r="H210" s="230">
        <v>4.256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159</v>
      </c>
      <c r="AU210" s="236" t="s">
        <v>142</v>
      </c>
      <c r="AV210" s="13" t="s">
        <v>142</v>
      </c>
      <c r="AW210" s="13" t="s">
        <v>33</v>
      </c>
      <c r="AX210" s="13" t="s">
        <v>80</v>
      </c>
      <c r="AY210" s="236" t="s">
        <v>133</v>
      </c>
    </row>
    <row r="211" spans="1:65" s="2" customFormat="1" ht="33" customHeight="1">
      <c r="A211" s="40"/>
      <c r="B211" s="41"/>
      <c r="C211" s="206" t="s">
        <v>454</v>
      </c>
      <c r="D211" s="206" t="s">
        <v>136</v>
      </c>
      <c r="E211" s="207" t="s">
        <v>1775</v>
      </c>
      <c r="F211" s="208" t="s">
        <v>408</v>
      </c>
      <c r="G211" s="209" t="s">
        <v>389</v>
      </c>
      <c r="H211" s="210">
        <v>0.224</v>
      </c>
      <c r="I211" s="211"/>
      <c r="J211" s="212">
        <f>ROUND(I211*H211,2)</f>
        <v>0</v>
      </c>
      <c r="K211" s="208" t="s">
        <v>140</v>
      </c>
      <c r="L211" s="46"/>
      <c r="M211" s="213" t="s">
        <v>19</v>
      </c>
      <c r="N211" s="214" t="s">
        <v>44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576</v>
      </c>
      <c r="AT211" s="217" t="s">
        <v>136</v>
      </c>
      <c r="AU211" s="217" t="s">
        <v>142</v>
      </c>
      <c r="AY211" s="19" t="s">
        <v>133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142</v>
      </c>
      <c r="BK211" s="218">
        <f>ROUND(I211*H211,2)</f>
        <v>0</v>
      </c>
      <c r="BL211" s="19" t="s">
        <v>576</v>
      </c>
      <c r="BM211" s="217" t="s">
        <v>1776</v>
      </c>
    </row>
    <row r="212" spans="1:47" s="2" customFormat="1" ht="12">
      <c r="A212" s="40"/>
      <c r="B212" s="41"/>
      <c r="C212" s="42"/>
      <c r="D212" s="219" t="s">
        <v>144</v>
      </c>
      <c r="E212" s="42"/>
      <c r="F212" s="220" t="s">
        <v>1777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144</v>
      </c>
      <c r="AU212" s="19" t="s">
        <v>142</v>
      </c>
    </row>
    <row r="213" spans="1:47" s="2" customFormat="1" ht="12">
      <c r="A213" s="40"/>
      <c r="B213" s="41"/>
      <c r="C213" s="42"/>
      <c r="D213" s="224" t="s">
        <v>146</v>
      </c>
      <c r="E213" s="42"/>
      <c r="F213" s="225" t="s">
        <v>1778</v>
      </c>
      <c r="G213" s="42"/>
      <c r="H213" s="42"/>
      <c r="I213" s="221"/>
      <c r="J213" s="42"/>
      <c r="K213" s="42"/>
      <c r="L213" s="46"/>
      <c r="M213" s="285"/>
      <c r="N213" s="286"/>
      <c r="O213" s="287"/>
      <c r="P213" s="287"/>
      <c r="Q213" s="287"/>
      <c r="R213" s="287"/>
      <c r="S213" s="287"/>
      <c r="T213" s="288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146</v>
      </c>
      <c r="AU213" s="19" t="s">
        <v>142</v>
      </c>
    </row>
    <row r="214" spans="1:31" s="2" customFormat="1" ht="6.95" customHeight="1">
      <c r="A214" s="40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46"/>
      <c r="M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</row>
  </sheetData>
  <sheetProtection password="CC35" sheet="1" objects="1" scenarios="1" formatColumns="0" formatRows="0" autoFilter="0"/>
  <autoFilter ref="C82:K2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90" r:id="rId1" display="https://podminky.urs.cz/item/CS_URS_2023_02/741112001"/>
    <hyperlink ref="F95" r:id="rId2" display="https://podminky.urs.cz/item/CS_URS_2023_02/741112061"/>
    <hyperlink ref="F106" r:id="rId3" display="https://podminky.urs.cz/item/CS_URS_2023_02/741120001"/>
    <hyperlink ref="F113" r:id="rId4" display="https://podminky.urs.cz/item/CS_URS_2023_02/741122011"/>
    <hyperlink ref="F120" r:id="rId5" display="https://podminky.urs.cz/item/CS_URS_2023_02/741122015"/>
    <hyperlink ref="F132" r:id="rId6" display="https://podminky.urs.cz/item/CS_URS_2023_02/741122016"/>
    <hyperlink ref="F139" r:id="rId7" display="https://podminky.urs.cz/item/CS_URS_2023_02/741122621"/>
    <hyperlink ref="F146" r:id="rId8" display="https://podminky.urs.cz/item/CS_URS_2023_02/741310101"/>
    <hyperlink ref="F155" r:id="rId9" display="https://podminky.urs.cz/item/CS_URS_2023_02/741313011"/>
    <hyperlink ref="F160" r:id="rId10" display="https://podminky.urs.cz/item/CS_URS_2023_02/741321003"/>
    <hyperlink ref="F171" r:id="rId11" display="https://podminky.urs.cz/item/CS_URS_2023_02/741372021"/>
    <hyperlink ref="F176" r:id="rId12" display="https://podminky.urs.cz/item/CS_URS_2023_02/741372111"/>
    <hyperlink ref="F185" r:id="rId13" display="https://podminky.urs.cz/item/CS_URS_2023_02/741810001"/>
    <hyperlink ref="F190" r:id="rId14" display="https://podminky.urs.cz/item/CS_URS_2023_02/468081311"/>
    <hyperlink ref="F193" r:id="rId15" display="https://podminky.urs.cz/item/CS_URS_2023_02/468081312"/>
    <hyperlink ref="F196" r:id="rId16" display="https://podminky.urs.cz/item/CS_URS_2023_02/468101413"/>
    <hyperlink ref="F199" r:id="rId17" display="https://podminky.urs.cz/item/CS_URS_2023_02/469971111"/>
    <hyperlink ref="F202" r:id="rId18" display="https://podminky.urs.cz/item/CS_URS_2023_02/469971121"/>
    <hyperlink ref="F206" r:id="rId19" display="https://podminky.urs.cz/item/CS_URS_2023_02/469972111"/>
    <hyperlink ref="F209" r:id="rId20" display="https://podminky.urs.cz/item/CS_URS_2023_02/469972121"/>
    <hyperlink ref="F213" r:id="rId21" display="https://podminky.urs.cz/item/CS_URS_2023_02/46997311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DOZP Radošov – stavební úpravy záchodů a koupelny 1. domácnosti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1779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ROUND((SUM(BE85:BE115)),2)</f>
        <v>0</v>
      </c>
      <c r="G33" s="40"/>
      <c r="H33" s="40"/>
      <c r="I33" s="150">
        <v>0.21</v>
      </c>
      <c r="J33" s="149">
        <f>ROUND(((SUM(BE85:BE115))*I33),2)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ROUND((SUM(BF85:BF115)),2)</f>
        <v>0</v>
      </c>
      <c r="G34" s="40"/>
      <c r="H34" s="40"/>
      <c r="I34" s="150">
        <v>0.15</v>
      </c>
      <c r="J34" s="149">
        <f>ROUND(((SUM(BF85:BF115))*I34),2)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ROUND((SUM(BG85:BG115)),2)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ROUND((SUM(BH85:BH115)),2)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ROUND((SUM(BI85:BI115)),2)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DOZP Radošov – stavební úpravy záchodů a koupelny 1. domácnosti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06 -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Radošov č. p. 137</v>
      </c>
      <c r="G52" s="42"/>
      <c r="H52" s="42"/>
      <c r="I52" s="34" t="s">
        <v>23</v>
      </c>
      <c r="J52" s="74" t="str">
        <f>IF(J12="","",J12)</f>
        <v>10. 8. 2023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Karlovarský kraj</v>
      </c>
      <c r="G54" s="42"/>
      <c r="H54" s="42"/>
      <c r="I54" s="34" t="s">
        <v>31</v>
      </c>
      <c r="J54" s="38" t="str">
        <f>E21</f>
        <v>Ing. arch. Břetislav Kubíček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1780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1781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1782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1783</v>
      </c>
      <c r="E63" s="176"/>
      <c r="F63" s="176"/>
      <c r="G63" s="176"/>
      <c r="H63" s="176"/>
      <c r="I63" s="176"/>
      <c r="J63" s="177">
        <f>J100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1784</v>
      </c>
      <c r="E64" s="176"/>
      <c r="F64" s="176"/>
      <c r="G64" s="176"/>
      <c r="H64" s="176"/>
      <c r="I64" s="176"/>
      <c r="J64" s="177">
        <f>J104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1785</v>
      </c>
      <c r="E65" s="176"/>
      <c r="F65" s="176"/>
      <c r="G65" s="176"/>
      <c r="H65" s="176"/>
      <c r="I65" s="176"/>
      <c r="J65" s="177">
        <f>J112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6.25" customHeight="1">
      <c r="A75" s="40"/>
      <c r="B75" s="41"/>
      <c r="C75" s="42"/>
      <c r="D75" s="42"/>
      <c r="E75" s="162" t="str">
        <f>E7</f>
        <v>DOZP Radošov – stavební úpravy záchodů a koupelny 1. domácnosti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98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06 - Vedlejší a ostatní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Radošov č. p. 137</v>
      </c>
      <c r="G79" s="42"/>
      <c r="H79" s="42"/>
      <c r="I79" s="34" t="s">
        <v>23</v>
      </c>
      <c r="J79" s="74" t="str">
        <f>IF(J12="","",J12)</f>
        <v>10. 8. 2023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Karlovarský kraj</v>
      </c>
      <c r="G81" s="42"/>
      <c r="H81" s="42"/>
      <c r="I81" s="34" t="s">
        <v>31</v>
      </c>
      <c r="J81" s="38" t="str">
        <f>E21</f>
        <v>Ing. arch. Břetislav Kubíček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Bc. Martin Frous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119</v>
      </c>
      <c r="D84" s="182" t="s">
        <v>57</v>
      </c>
      <c r="E84" s="182" t="s">
        <v>53</v>
      </c>
      <c r="F84" s="182" t="s">
        <v>54</v>
      </c>
      <c r="G84" s="182" t="s">
        <v>120</v>
      </c>
      <c r="H84" s="182" t="s">
        <v>121</v>
      </c>
      <c r="I84" s="182" t="s">
        <v>122</v>
      </c>
      <c r="J84" s="182" t="s">
        <v>102</v>
      </c>
      <c r="K84" s="183" t="s">
        <v>123</v>
      </c>
      <c r="L84" s="184"/>
      <c r="M84" s="94" t="s">
        <v>19</v>
      </c>
      <c r="N84" s="95" t="s">
        <v>42</v>
      </c>
      <c r="O84" s="95" t="s">
        <v>124</v>
      </c>
      <c r="P84" s="95" t="s">
        <v>125</v>
      </c>
      <c r="Q84" s="95" t="s">
        <v>126</v>
      </c>
      <c r="R84" s="95" t="s">
        <v>127</v>
      </c>
      <c r="S84" s="95" t="s">
        <v>128</v>
      </c>
      <c r="T84" s="96" t="s">
        <v>129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103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1786</v>
      </c>
      <c r="F86" s="193" t="s">
        <v>1787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P87+P93+P100+P104+P112</f>
        <v>0</v>
      </c>
      <c r="Q86" s="198"/>
      <c r="R86" s="199">
        <f>R87+R93+R100+R104+R112</f>
        <v>0</v>
      </c>
      <c r="S86" s="198"/>
      <c r="T86" s="200">
        <f>T87+T93+T100+T104+T112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170</v>
      </c>
      <c r="AT86" s="202" t="s">
        <v>71</v>
      </c>
      <c r="AU86" s="202" t="s">
        <v>72</v>
      </c>
      <c r="AY86" s="201" t="s">
        <v>133</v>
      </c>
      <c r="BK86" s="203">
        <f>BK87+BK93+BK100+BK104+BK112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1788</v>
      </c>
      <c r="F87" s="204" t="s">
        <v>1789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SUM(P88:P92)</f>
        <v>0</v>
      </c>
      <c r="Q87" s="198"/>
      <c r="R87" s="199">
        <f>SUM(R88:R92)</f>
        <v>0</v>
      </c>
      <c r="S87" s="198"/>
      <c r="T87" s="200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170</v>
      </c>
      <c r="AT87" s="202" t="s">
        <v>71</v>
      </c>
      <c r="AU87" s="202" t="s">
        <v>80</v>
      </c>
      <c r="AY87" s="201" t="s">
        <v>133</v>
      </c>
      <c r="BK87" s="203">
        <f>SUM(BK88:BK92)</f>
        <v>0</v>
      </c>
    </row>
    <row r="88" spans="1:65" s="2" customFormat="1" ht="16.5" customHeight="1">
      <c r="A88" s="40"/>
      <c r="B88" s="41"/>
      <c r="C88" s="206" t="s">
        <v>80</v>
      </c>
      <c r="D88" s="206" t="s">
        <v>136</v>
      </c>
      <c r="E88" s="207" t="s">
        <v>1790</v>
      </c>
      <c r="F88" s="208" t="s">
        <v>1789</v>
      </c>
      <c r="G88" s="209" t="s">
        <v>1791</v>
      </c>
      <c r="H88" s="210">
        <v>1</v>
      </c>
      <c r="I88" s="211"/>
      <c r="J88" s="212">
        <f>ROUND(I88*H88,2)</f>
        <v>0</v>
      </c>
      <c r="K88" s="208" t="s">
        <v>140</v>
      </c>
      <c r="L88" s="46"/>
      <c r="M88" s="213" t="s">
        <v>19</v>
      </c>
      <c r="N88" s="214" t="s">
        <v>44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1792</v>
      </c>
      <c r="AT88" s="217" t="s">
        <v>136</v>
      </c>
      <c r="AU88" s="217" t="s">
        <v>142</v>
      </c>
      <c r="AY88" s="19" t="s">
        <v>133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142</v>
      </c>
      <c r="BK88" s="218">
        <f>ROUND(I88*H88,2)</f>
        <v>0</v>
      </c>
      <c r="BL88" s="19" t="s">
        <v>1792</v>
      </c>
      <c r="BM88" s="217" t="s">
        <v>1793</v>
      </c>
    </row>
    <row r="89" spans="1:47" s="2" customFormat="1" ht="12">
      <c r="A89" s="40"/>
      <c r="B89" s="41"/>
      <c r="C89" s="42"/>
      <c r="D89" s="219" t="s">
        <v>144</v>
      </c>
      <c r="E89" s="42"/>
      <c r="F89" s="220" t="s">
        <v>1789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144</v>
      </c>
      <c r="AU89" s="19" t="s">
        <v>142</v>
      </c>
    </row>
    <row r="90" spans="1:47" s="2" customFormat="1" ht="12">
      <c r="A90" s="40"/>
      <c r="B90" s="41"/>
      <c r="C90" s="42"/>
      <c r="D90" s="224" t="s">
        <v>146</v>
      </c>
      <c r="E90" s="42"/>
      <c r="F90" s="225" t="s">
        <v>1794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146</v>
      </c>
      <c r="AU90" s="19" t="s">
        <v>142</v>
      </c>
    </row>
    <row r="91" spans="1:51" s="15" customFormat="1" ht="12">
      <c r="A91" s="15"/>
      <c r="B91" s="248"/>
      <c r="C91" s="249"/>
      <c r="D91" s="219" t="s">
        <v>159</v>
      </c>
      <c r="E91" s="250" t="s">
        <v>19</v>
      </c>
      <c r="F91" s="251" t="s">
        <v>1795</v>
      </c>
      <c r="G91" s="249"/>
      <c r="H91" s="250" t="s">
        <v>19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57" t="s">
        <v>159</v>
      </c>
      <c r="AU91" s="257" t="s">
        <v>142</v>
      </c>
      <c r="AV91" s="15" t="s">
        <v>80</v>
      </c>
      <c r="AW91" s="15" t="s">
        <v>33</v>
      </c>
      <c r="AX91" s="15" t="s">
        <v>72</v>
      </c>
      <c r="AY91" s="257" t="s">
        <v>133</v>
      </c>
    </row>
    <row r="92" spans="1:51" s="13" customFormat="1" ht="12">
      <c r="A92" s="13"/>
      <c r="B92" s="226"/>
      <c r="C92" s="227"/>
      <c r="D92" s="219" t="s">
        <v>159</v>
      </c>
      <c r="E92" s="228" t="s">
        <v>19</v>
      </c>
      <c r="F92" s="229" t="s">
        <v>80</v>
      </c>
      <c r="G92" s="227"/>
      <c r="H92" s="230">
        <v>1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159</v>
      </c>
      <c r="AU92" s="236" t="s">
        <v>142</v>
      </c>
      <c r="AV92" s="13" t="s">
        <v>142</v>
      </c>
      <c r="AW92" s="13" t="s">
        <v>33</v>
      </c>
      <c r="AX92" s="13" t="s">
        <v>80</v>
      </c>
      <c r="AY92" s="236" t="s">
        <v>133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1796</v>
      </c>
      <c r="F93" s="204" t="s">
        <v>1797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SUM(P94:P99)</f>
        <v>0</v>
      </c>
      <c r="Q93" s="198"/>
      <c r="R93" s="199">
        <f>SUM(R94:R99)</f>
        <v>0</v>
      </c>
      <c r="S93" s="198"/>
      <c r="T93" s="200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170</v>
      </c>
      <c r="AT93" s="202" t="s">
        <v>71</v>
      </c>
      <c r="AU93" s="202" t="s">
        <v>80</v>
      </c>
      <c r="AY93" s="201" t="s">
        <v>133</v>
      </c>
      <c r="BK93" s="203">
        <f>SUM(BK94:BK99)</f>
        <v>0</v>
      </c>
    </row>
    <row r="94" spans="1:65" s="2" customFormat="1" ht="16.5" customHeight="1">
      <c r="A94" s="40"/>
      <c r="B94" s="41"/>
      <c r="C94" s="206" t="s">
        <v>142</v>
      </c>
      <c r="D94" s="206" t="s">
        <v>136</v>
      </c>
      <c r="E94" s="207" t="s">
        <v>1798</v>
      </c>
      <c r="F94" s="208" t="s">
        <v>1799</v>
      </c>
      <c r="G94" s="209" t="s">
        <v>1791</v>
      </c>
      <c r="H94" s="210">
        <v>1</v>
      </c>
      <c r="I94" s="211"/>
      <c r="J94" s="212">
        <f>ROUND(I94*H94,2)</f>
        <v>0</v>
      </c>
      <c r="K94" s="208" t="s">
        <v>140</v>
      </c>
      <c r="L94" s="46"/>
      <c r="M94" s="213" t="s">
        <v>19</v>
      </c>
      <c r="N94" s="214" t="s">
        <v>44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1792</v>
      </c>
      <c r="AT94" s="217" t="s">
        <v>136</v>
      </c>
      <c r="AU94" s="217" t="s">
        <v>142</v>
      </c>
      <c r="AY94" s="19" t="s">
        <v>133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142</v>
      </c>
      <c r="BK94" s="218">
        <f>ROUND(I94*H94,2)</f>
        <v>0</v>
      </c>
      <c r="BL94" s="19" t="s">
        <v>1792</v>
      </c>
      <c r="BM94" s="217" t="s">
        <v>1800</v>
      </c>
    </row>
    <row r="95" spans="1:47" s="2" customFormat="1" ht="12">
      <c r="A95" s="40"/>
      <c r="B95" s="41"/>
      <c r="C95" s="42"/>
      <c r="D95" s="219" t="s">
        <v>144</v>
      </c>
      <c r="E95" s="42"/>
      <c r="F95" s="220" t="s">
        <v>1799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144</v>
      </c>
      <c r="AU95" s="19" t="s">
        <v>142</v>
      </c>
    </row>
    <row r="96" spans="1:47" s="2" customFormat="1" ht="12">
      <c r="A96" s="40"/>
      <c r="B96" s="41"/>
      <c r="C96" s="42"/>
      <c r="D96" s="224" t="s">
        <v>146</v>
      </c>
      <c r="E96" s="42"/>
      <c r="F96" s="225" t="s">
        <v>1801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146</v>
      </c>
      <c r="AU96" s="19" t="s">
        <v>142</v>
      </c>
    </row>
    <row r="97" spans="1:65" s="2" customFormat="1" ht="16.5" customHeight="1">
      <c r="A97" s="40"/>
      <c r="B97" s="41"/>
      <c r="C97" s="206" t="s">
        <v>134</v>
      </c>
      <c r="D97" s="206" t="s">
        <v>136</v>
      </c>
      <c r="E97" s="207" t="s">
        <v>1802</v>
      </c>
      <c r="F97" s="208" t="s">
        <v>1803</v>
      </c>
      <c r="G97" s="209" t="s">
        <v>1791</v>
      </c>
      <c r="H97" s="210">
        <v>1</v>
      </c>
      <c r="I97" s="211"/>
      <c r="J97" s="212">
        <f>ROUND(I97*H97,2)</f>
        <v>0</v>
      </c>
      <c r="K97" s="208" t="s">
        <v>140</v>
      </c>
      <c r="L97" s="46"/>
      <c r="M97" s="213" t="s">
        <v>19</v>
      </c>
      <c r="N97" s="214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1792</v>
      </c>
      <c r="AT97" s="217" t="s">
        <v>136</v>
      </c>
      <c r="AU97" s="217" t="s">
        <v>142</v>
      </c>
      <c r="AY97" s="19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142</v>
      </c>
      <c r="BK97" s="218">
        <f>ROUND(I97*H97,2)</f>
        <v>0</v>
      </c>
      <c r="BL97" s="19" t="s">
        <v>1792</v>
      </c>
      <c r="BM97" s="217" t="s">
        <v>1804</v>
      </c>
    </row>
    <row r="98" spans="1:47" s="2" customFormat="1" ht="12">
      <c r="A98" s="40"/>
      <c r="B98" s="41"/>
      <c r="C98" s="42"/>
      <c r="D98" s="219" t="s">
        <v>144</v>
      </c>
      <c r="E98" s="42"/>
      <c r="F98" s="220" t="s">
        <v>1803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144</v>
      </c>
      <c r="AU98" s="19" t="s">
        <v>142</v>
      </c>
    </row>
    <row r="99" spans="1:47" s="2" customFormat="1" ht="12">
      <c r="A99" s="40"/>
      <c r="B99" s="41"/>
      <c r="C99" s="42"/>
      <c r="D99" s="224" t="s">
        <v>146</v>
      </c>
      <c r="E99" s="42"/>
      <c r="F99" s="225" t="s">
        <v>1805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146</v>
      </c>
      <c r="AU99" s="19" t="s">
        <v>142</v>
      </c>
    </row>
    <row r="100" spans="1:63" s="12" customFormat="1" ht="22.8" customHeight="1">
      <c r="A100" s="12"/>
      <c r="B100" s="190"/>
      <c r="C100" s="191"/>
      <c r="D100" s="192" t="s">
        <v>71</v>
      </c>
      <c r="E100" s="204" t="s">
        <v>1806</v>
      </c>
      <c r="F100" s="204" t="s">
        <v>1807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SUM(P101:P103)</f>
        <v>0</v>
      </c>
      <c r="Q100" s="198"/>
      <c r="R100" s="199">
        <f>SUM(R101:R103)</f>
        <v>0</v>
      </c>
      <c r="S100" s="198"/>
      <c r="T100" s="200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170</v>
      </c>
      <c r="AT100" s="202" t="s">
        <v>71</v>
      </c>
      <c r="AU100" s="202" t="s">
        <v>80</v>
      </c>
      <c r="AY100" s="201" t="s">
        <v>133</v>
      </c>
      <c r="BK100" s="203">
        <f>SUM(BK101:BK103)</f>
        <v>0</v>
      </c>
    </row>
    <row r="101" spans="1:65" s="2" customFormat="1" ht="16.5" customHeight="1">
      <c r="A101" s="40"/>
      <c r="B101" s="41"/>
      <c r="C101" s="206" t="s">
        <v>141</v>
      </c>
      <c r="D101" s="206" t="s">
        <v>136</v>
      </c>
      <c r="E101" s="207" t="s">
        <v>1808</v>
      </c>
      <c r="F101" s="208" t="s">
        <v>1809</v>
      </c>
      <c r="G101" s="209" t="s">
        <v>1791</v>
      </c>
      <c r="H101" s="210">
        <v>1</v>
      </c>
      <c r="I101" s="211"/>
      <c r="J101" s="212">
        <f>ROUND(I101*H101,2)</f>
        <v>0</v>
      </c>
      <c r="K101" s="208" t="s">
        <v>140</v>
      </c>
      <c r="L101" s="46"/>
      <c r="M101" s="213" t="s">
        <v>19</v>
      </c>
      <c r="N101" s="214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1792</v>
      </c>
      <c r="AT101" s="217" t="s">
        <v>136</v>
      </c>
      <c r="AU101" s="217" t="s">
        <v>142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142</v>
      </c>
      <c r="BK101" s="218">
        <f>ROUND(I101*H101,2)</f>
        <v>0</v>
      </c>
      <c r="BL101" s="19" t="s">
        <v>1792</v>
      </c>
      <c r="BM101" s="217" t="s">
        <v>1810</v>
      </c>
    </row>
    <row r="102" spans="1:47" s="2" customFormat="1" ht="12">
      <c r="A102" s="40"/>
      <c r="B102" s="41"/>
      <c r="C102" s="42"/>
      <c r="D102" s="219" t="s">
        <v>144</v>
      </c>
      <c r="E102" s="42"/>
      <c r="F102" s="220" t="s">
        <v>1809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144</v>
      </c>
      <c r="AU102" s="19" t="s">
        <v>142</v>
      </c>
    </row>
    <row r="103" spans="1:47" s="2" customFormat="1" ht="12">
      <c r="A103" s="40"/>
      <c r="B103" s="41"/>
      <c r="C103" s="42"/>
      <c r="D103" s="224" t="s">
        <v>146</v>
      </c>
      <c r="E103" s="42"/>
      <c r="F103" s="225" t="s">
        <v>1811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146</v>
      </c>
      <c r="AU103" s="19" t="s">
        <v>142</v>
      </c>
    </row>
    <row r="104" spans="1:63" s="12" customFormat="1" ht="22.8" customHeight="1">
      <c r="A104" s="12"/>
      <c r="B104" s="190"/>
      <c r="C104" s="191"/>
      <c r="D104" s="192" t="s">
        <v>71</v>
      </c>
      <c r="E104" s="204" t="s">
        <v>1812</v>
      </c>
      <c r="F104" s="204" t="s">
        <v>1813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SUM(P105:P111)</f>
        <v>0</v>
      </c>
      <c r="Q104" s="198"/>
      <c r="R104" s="199">
        <f>SUM(R105:R111)</f>
        <v>0</v>
      </c>
      <c r="S104" s="198"/>
      <c r="T104" s="200">
        <f>SUM(T105:T111)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170</v>
      </c>
      <c r="AT104" s="202" t="s">
        <v>71</v>
      </c>
      <c r="AU104" s="202" t="s">
        <v>80</v>
      </c>
      <c r="AY104" s="201" t="s">
        <v>133</v>
      </c>
      <c r="BK104" s="203">
        <f>SUM(BK105:BK111)</f>
        <v>0</v>
      </c>
    </row>
    <row r="105" spans="1:65" s="2" customFormat="1" ht="16.5" customHeight="1">
      <c r="A105" s="40"/>
      <c r="B105" s="41"/>
      <c r="C105" s="206" t="s">
        <v>170</v>
      </c>
      <c r="D105" s="206" t="s">
        <v>136</v>
      </c>
      <c r="E105" s="207" t="s">
        <v>1814</v>
      </c>
      <c r="F105" s="208" t="s">
        <v>1815</v>
      </c>
      <c r="G105" s="209" t="s">
        <v>1791</v>
      </c>
      <c r="H105" s="210">
        <v>1</v>
      </c>
      <c r="I105" s="211"/>
      <c r="J105" s="212">
        <f>ROUND(I105*H105,2)</f>
        <v>0</v>
      </c>
      <c r="K105" s="208" t="s">
        <v>140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1792</v>
      </c>
      <c r="AT105" s="217" t="s">
        <v>136</v>
      </c>
      <c r="AU105" s="217" t="s">
        <v>142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142</v>
      </c>
      <c r="BK105" s="218">
        <f>ROUND(I105*H105,2)</f>
        <v>0</v>
      </c>
      <c r="BL105" s="19" t="s">
        <v>1792</v>
      </c>
      <c r="BM105" s="217" t="s">
        <v>1816</v>
      </c>
    </row>
    <row r="106" spans="1:47" s="2" customFormat="1" ht="12">
      <c r="A106" s="40"/>
      <c r="B106" s="41"/>
      <c r="C106" s="42"/>
      <c r="D106" s="219" t="s">
        <v>144</v>
      </c>
      <c r="E106" s="42"/>
      <c r="F106" s="220" t="s">
        <v>1815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144</v>
      </c>
      <c r="AU106" s="19" t="s">
        <v>142</v>
      </c>
    </row>
    <row r="107" spans="1:47" s="2" customFormat="1" ht="12">
      <c r="A107" s="40"/>
      <c r="B107" s="41"/>
      <c r="C107" s="42"/>
      <c r="D107" s="224" t="s">
        <v>146</v>
      </c>
      <c r="E107" s="42"/>
      <c r="F107" s="225" t="s">
        <v>1817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146</v>
      </c>
      <c r="AU107" s="19" t="s">
        <v>142</v>
      </c>
    </row>
    <row r="108" spans="1:51" s="15" customFormat="1" ht="12">
      <c r="A108" s="15"/>
      <c r="B108" s="248"/>
      <c r="C108" s="249"/>
      <c r="D108" s="219" t="s">
        <v>159</v>
      </c>
      <c r="E108" s="250" t="s">
        <v>19</v>
      </c>
      <c r="F108" s="251" t="s">
        <v>1818</v>
      </c>
      <c r="G108" s="249"/>
      <c r="H108" s="250" t="s">
        <v>19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159</v>
      </c>
      <c r="AU108" s="257" t="s">
        <v>142</v>
      </c>
      <c r="AV108" s="15" t="s">
        <v>80</v>
      </c>
      <c r="AW108" s="15" t="s">
        <v>33</v>
      </c>
      <c r="AX108" s="15" t="s">
        <v>72</v>
      </c>
      <c r="AY108" s="257" t="s">
        <v>133</v>
      </c>
    </row>
    <row r="109" spans="1:51" s="15" customFormat="1" ht="12">
      <c r="A109" s="15"/>
      <c r="B109" s="248"/>
      <c r="C109" s="249"/>
      <c r="D109" s="219" t="s">
        <v>159</v>
      </c>
      <c r="E109" s="250" t="s">
        <v>19</v>
      </c>
      <c r="F109" s="251" t="s">
        <v>1819</v>
      </c>
      <c r="G109" s="249"/>
      <c r="H109" s="250" t="s">
        <v>19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159</v>
      </c>
      <c r="AU109" s="257" t="s">
        <v>142</v>
      </c>
      <c r="AV109" s="15" t="s">
        <v>80</v>
      </c>
      <c r="AW109" s="15" t="s">
        <v>33</v>
      </c>
      <c r="AX109" s="15" t="s">
        <v>72</v>
      </c>
      <c r="AY109" s="257" t="s">
        <v>133</v>
      </c>
    </row>
    <row r="110" spans="1:51" s="15" customFormat="1" ht="12">
      <c r="A110" s="15"/>
      <c r="B110" s="248"/>
      <c r="C110" s="249"/>
      <c r="D110" s="219" t="s">
        <v>159</v>
      </c>
      <c r="E110" s="250" t="s">
        <v>19</v>
      </c>
      <c r="F110" s="251" t="s">
        <v>1820</v>
      </c>
      <c r="G110" s="249"/>
      <c r="H110" s="250" t="s">
        <v>19</v>
      </c>
      <c r="I110" s="252"/>
      <c r="J110" s="249"/>
      <c r="K110" s="249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159</v>
      </c>
      <c r="AU110" s="257" t="s">
        <v>142</v>
      </c>
      <c r="AV110" s="15" t="s">
        <v>80</v>
      </c>
      <c r="AW110" s="15" t="s">
        <v>33</v>
      </c>
      <c r="AX110" s="15" t="s">
        <v>72</v>
      </c>
      <c r="AY110" s="257" t="s">
        <v>133</v>
      </c>
    </row>
    <row r="111" spans="1:51" s="13" customFormat="1" ht="12">
      <c r="A111" s="13"/>
      <c r="B111" s="226"/>
      <c r="C111" s="227"/>
      <c r="D111" s="219" t="s">
        <v>159</v>
      </c>
      <c r="E111" s="228" t="s">
        <v>19</v>
      </c>
      <c r="F111" s="229" t="s">
        <v>80</v>
      </c>
      <c r="G111" s="227"/>
      <c r="H111" s="230">
        <v>1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159</v>
      </c>
      <c r="AU111" s="236" t="s">
        <v>142</v>
      </c>
      <c r="AV111" s="13" t="s">
        <v>142</v>
      </c>
      <c r="AW111" s="13" t="s">
        <v>33</v>
      </c>
      <c r="AX111" s="13" t="s">
        <v>80</v>
      </c>
      <c r="AY111" s="236" t="s">
        <v>133</v>
      </c>
    </row>
    <row r="112" spans="1:63" s="12" customFormat="1" ht="22.8" customHeight="1">
      <c r="A112" s="12"/>
      <c r="B112" s="190"/>
      <c r="C112" s="191"/>
      <c r="D112" s="192" t="s">
        <v>71</v>
      </c>
      <c r="E112" s="204" t="s">
        <v>1821</v>
      </c>
      <c r="F112" s="204" t="s">
        <v>1822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SUM(P113:P115)</f>
        <v>0</v>
      </c>
      <c r="Q112" s="198"/>
      <c r="R112" s="199">
        <f>SUM(R113:R115)</f>
        <v>0</v>
      </c>
      <c r="S112" s="198"/>
      <c r="T112" s="200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170</v>
      </c>
      <c r="AT112" s="202" t="s">
        <v>71</v>
      </c>
      <c r="AU112" s="202" t="s">
        <v>80</v>
      </c>
      <c r="AY112" s="201" t="s">
        <v>133</v>
      </c>
      <c r="BK112" s="203">
        <f>SUM(BK113:BK115)</f>
        <v>0</v>
      </c>
    </row>
    <row r="113" spans="1:65" s="2" customFormat="1" ht="16.5" customHeight="1">
      <c r="A113" s="40"/>
      <c r="B113" s="41"/>
      <c r="C113" s="206" t="s">
        <v>177</v>
      </c>
      <c r="D113" s="206" t="s">
        <v>136</v>
      </c>
      <c r="E113" s="207" t="s">
        <v>1823</v>
      </c>
      <c r="F113" s="208" t="s">
        <v>1824</v>
      </c>
      <c r="G113" s="209" t="s">
        <v>1791</v>
      </c>
      <c r="H113" s="210">
        <v>1</v>
      </c>
      <c r="I113" s="211"/>
      <c r="J113" s="212">
        <f>ROUND(I113*H113,2)</f>
        <v>0</v>
      </c>
      <c r="K113" s="208" t="s">
        <v>140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1792</v>
      </c>
      <c r="AT113" s="217" t="s">
        <v>136</v>
      </c>
      <c r="AU113" s="217" t="s">
        <v>142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142</v>
      </c>
      <c r="BK113" s="218">
        <f>ROUND(I113*H113,2)</f>
        <v>0</v>
      </c>
      <c r="BL113" s="19" t="s">
        <v>1792</v>
      </c>
      <c r="BM113" s="217" t="s">
        <v>1825</v>
      </c>
    </row>
    <row r="114" spans="1:47" s="2" customFormat="1" ht="12">
      <c r="A114" s="40"/>
      <c r="B114" s="41"/>
      <c r="C114" s="42"/>
      <c r="D114" s="219" t="s">
        <v>144</v>
      </c>
      <c r="E114" s="42"/>
      <c r="F114" s="220" t="s">
        <v>1824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144</v>
      </c>
      <c r="AU114" s="19" t="s">
        <v>142</v>
      </c>
    </row>
    <row r="115" spans="1:47" s="2" customFormat="1" ht="12">
      <c r="A115" s="40"/>
      <c r="B115" s="41"/>
      <c r="C115" s="42"/>
      <c r="D115" s="224" t="s">
        <v>146</v>
      </c>
      <c r="E115" s="42"/>
      <c r="F115" s="225" t="s">
        <v>1826</v>
      </c>
      <c r="G115" s="42"/>
      <c r="H115" s="42"/>
      <c r="I115" s="221"/>
      <c r="J115" s="42"/>
      <c r="K115" s="42"/>
      <c r="L115" s="46"/>
      <c r="M115" s="285"/>
      <c r="N115" s="286"/>
      <c r="O115" s="287"/>
      <c r="P115" s="287"/>
      <c r="Q115" s="287"/>
      <c r="R115" s="287"/>
      <c r="S115" s="287"/>
      <c r="T115" s="288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146</v>
      </c>
      <c r="AU115" s="19" t="s">
        <v>142</v>
      </c>
    </row>
    <row r="116" spans="1:31" s="2" customFormat="1" ht="6.95" customHeight="1">
      <c r="A116" s="40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password="CC35" sheet="1" objects="1" scenarios="1" formatColumns="0" formatRows="0" autoFilter="0"/>
  <autoFilter ref="C84:K11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2/030001000"/>
    <hyperlink ref="F96" r:id="rId2" display="https://podminky.urs.cz/item/CS_URS_2023_02/045203000"/>
    <hyperlink ref="F99" r:id="rId3" display="https://podminky.urs.cz/item/CS_URS_2023_02/045303000"/>
    <hyperlink ref="F103" r:id="rId4" display="https://podminky.urs.cz/item/CS_URS_2023_02/065002000"/>
    <hyperlink ref="F107" r:id="rId5" display="https://podminky.urs.cz/item/CS_URS_2023_02/071103000"/>
    <hyperlink ref="F115" r:id="rId6" display="https://podminky.urs.cz/item/CS_URS_2023_02/09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9" customWidth="1"/>
    <col min="2" max="2" width="1.7109375" style="289" customWidth="1"/>
    <col min="3" max="4" width="5.00390625" style="289" customWidth="1"/>
    <col min="5" max="5" width="11.7109375" style="289" customWidth="1"/>
    <col min="6" max="6" width="9.140625" style="289" customWidth="1"/>
    <col min="7" max="7" width="5.00390625" style="289" customWidth="1"/>
    <col min="8" max="8" width="77.8515625" style="289" customWidth="1"/>
    <col min="9" max="10" width="20.00390625" style="289" customWidth="1"/>
    <col min="11" max="11" width="1.7109375" style="289" customWidth="1"/>
  </cols>
  <sheetData>
    <row r="1" s="1" customFormat="1" ht="37.5" customHeight="1"/>
    <row r="2" spans="2:11" s="1" customFormat="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17" customFormat="1" ht="45" customHeight="1">
      <c r="B3" s="293"/>
      <c r="C3" s="294" t="s">
        <v>1827</v>
      </c>
      <c r="D3" s="294"/>
      <c r="E3" s="294"/>
      <c r="F3" s="294"/>
      <c r="G3" s="294"/>
      <c r="H3" s="294"/>
      <c r="I3" s="294"/>
      <c r="J3" s="294"/>
      <c r="K3" s="295"/>
    </row>
    <row r="4" spans="2:11" s="1" customFormat="1" ht="25.5" customHeight="1">
      <c r="B4" s="296"/>
      <c r="C4" s="297" t="s">
        <v>1828</v>
      </c>
      <c r="D4" s="297"/>
      <c r="E4" s="297"/>
      <c r="F4" s="297"/>
      <c r="G4" s="297"/>
      <c r="H4" s="297"/>
      <c r="I4" s="297"/>
      <c r="J4" s="297"/>
      <c r="K4" s="298"/>
    </row>
    <row r="5" spans="2:11" s="1" customFormat="1" ht="5.25" customHeight="1">
      <c r="B5" s="296"/>
      <c r="C5" s="299"/>
      <c r="D5" s="299"/>
      <c r="E5" s="299"/>
      <c r="F5" s="299"/>
      <c r="G5" s="299"/>
      <c r="H5" s="299"/>
      <c r="I5" s="299"/>
      <c r="J5" s="299"/>
      <c r="K5" s="298"/>
    </row>
    <row r="6" spans="2:11" s="1" customFormat="1" ht="15" customHeight="1">
      <c r="B6" s="296"/>
      <c r="C6" s="300" t="s">
        <v>1829</v>
      </c>
      <c r="D6" s="300"/>
      <c r="E6" s="300"/>
      <c r="F6" s="300"/>
      <c r="G6" s="300"/>
      <c r="H6" s="300"/>
      <c r="I6" s="300"/>
      <c r="J6" s="300"/>
      <c r="K6" s="298"/>
    </row>
    <row r="7" spans="2:11" s="1" customFormat="1" ht="15" customHeight="1">
      <c r="B7" s="301"/>
      <c r="C7" s="300" t="s">
        <v>1830</v>
      </c>
      <c r="D7" s="300"/>
      <c r="E7" s="300"/>
      <c r="F7" s="300"/>
      <c r="G7" s="300"/>
      <c r="H7" s="300"/>
      <c r="I7" s="300"/>
      <c r="J7" s="300"/>
      <c r="K7" s="298"/>
    </row>
    <row r="8" spans="2:11" s="1" customFormat="1" ht="12.75" customHeight="1">
      <c r="B8" s="301"/>
      <c r="C8" s="300"/>
      <c r="D8" s="300"/>
      <c r="E8" s="300"/>
      <c r="F8" s="300"/>
      <c r="G8" s="300"/>
      <c r="H8" s="300"/>
      <c r="I8" s="300"/>
      <c r="J8" s="300"/>
      <c r="K8" s="298"/>
    </row>
    <row r="9" spans="2:11" s="1" customFormat="1" ht="15" customHeight="1">
      <c r="B9" s="301"/>
      <c r="C9" s="300" t="s">
        <v>1831</v>
      </c>
      <c r="D9" s="300"/>
      <c r="E9" s="300"/>
      <c r="F9" s="300"/>
      <c r="G9" s="300"/>
      <c r="H9" s="300"/>
      <c r="I9" s="300"/>
      <c r="J9" s="300"/>
      <c r="K9" s="298"/>
    </row>
    <row r="10" spans="2:11" s="1" customFormat="1" ht="15" customHeight="1">
      <c r="B10" s="301"/>
      <c r="C10" s="300"/>
      <c r="D10" s="300" t="s">
        <v>1832</v>
      </c>
      <c r="E10" s="300"/>
      <c r="F10" s="300"/>
      <c r="G10" s="300"/>
      <c r="H10" s="300"/>
      <c r="I10" s="300"/>
      <c r="J10" s="300"/>
      <c r="K10" s="298"/>
    </row>
    <row r="11" spans="2:11" s="1" customFormat="1" ht="15" customHeight="1">
      <c r="B11" s="301"/>
      <c r="C11" s="302"/>
      <c r="D11" s="300" t="s">
        <v>1833</v>
      </c>
      <c r="E11" s="300"/>
      <c r="F11" s="300"/>
      <c r="G11" s="300"/>
      <c r="H11" s="300"/>
      <c r="I11" s="300"/>
      <c r="J11" s="300"/>
      <c r="K11" s="298"/>
    </row>
    <row r="12" spans="2:11" s="1" customFormat="1" ht="15" customHeight="1">
      <c r="B12" s="301"/>
      <c r="C12" s="302"/>
      <c r="D12" s="300"/>
      <c r="E12" s="300"/>
      <c r="F12" s="300"/>
      <c r="G12" s="300"/>
      <c r="H12" s="300"/>
      <c r="I12" s="300"/>
      <c r="J12" s="300"/>
      <c r="K12" s="298"/>
    </row>
    <row r="13" spans="2:11" s="1" customFormat="1" ht="15" customHeight="1">
      <c r="B13" s="301"/>
      <c r="C13" s="302"/>
      <c r="D13" s="303" t="s">
        <v>1834</v>
      </c>
      <c r="E13" s="300"/>
      <c r="F13" s="300"/>
      <c r="G13" s="300"/>
      <c r="H13" s="300"/>
      <c r="I13" s="300"/>
      <c r="J13" s="300"/>
      <c r="K13" s="298"/>
    </row>
    <row r="14" spans="2:11" s="1" customFormat="1" ht="12.75" customHeight="1">
      <c r="B14" s="301"/>
      <c r="C14" s="302"/>
      <c r="D14" s="302"/>
      <c r="E14" s="302"/>
      <c r="F14" s="302"/>
      <c r="G14" s="302"/>
      <c r="H14" s="302"/>
      <c r="I14" s="302"/>
      <c r="J14" s="302"/>
      <c r="K14" s="298"/>
    </row>
    <row r="15" spans="2:11" s="1" customFormat="1" ht="15" customHeight="1">
      <c r="B15" s="301"/>
      <c r="C15" s="302"/>
      <c r="D15" s="300" t="s">
        <v>1835</v>
      </c>
      <c r="E15" s="300"/>
      <c r="F15" s="300"/>
      <c r="G15" s="300"/>
      <c r="H15" s="300"/>
      <c r="I15" s="300"/>
      <c r="J15" s="300"/>
      <c r="K15" s="298"/>
    </row>
    <row r="16" spans="2:11" s="1" customFormat="1" ht="15" customHeight="1">
      <c r="B16" s="301"/>
      <c r="C16" s="302"/>
      <c r="D16" s="300" t="s">
        <v>1836</v>
      </c>
      <c r="E16" s="300"/>
      <c r="F16" s="300"/>
      <c r="G16" s="300"/>
      <c r="H16" s="300"/>
      <c r="I16" s="300"/>
      <c r="J16" s="300"/>
      <c r="K16" s="298"/>
    </row>
    <row r="17" spans="2:11" s="1" customFormat="1" ht="15" customHeight="1">
      <c r="B17" s="301"/>
      <c r="C17" s="302"/>
      <c r="D17" s="300" t="s">
        <v>1837</v>
      </c>
      <c r="E17" s="300"/>
      <c r="F17" s="300"/>
      <c r="G17" s="300"/>
      <c r="H17" s="300"/>
      <c r="I17" s="300"/>
      <c r="J17" s="300"/>
      <c r="K17" s="298"/>
    </row>
    <row r="18" spans="2:11" s="1" customFormat="1" ht="15" customHeight="1">
      <c r="B18" s="301"/>
      <c r="C18" s="302"/>
      <c r="D18" s="302"/>
      <c r="E18" s="304" t="s">
        <v>79</v>
      </c>
      <c r="F18" s="300" t="s">
        <v>1838</v>
      </c>
      <c r="G18" s="300"/>
      <c r="H18" s="300"/>
      <c r="I18" s="300"/>
      <c r="J18" s="300"/>
      <c r="K18" s="298"/>
    </row>
    <row r="19" spans="2:11" s="1" customFormat="1" ht="15" customHeight="1">
      <c r="B19" s="301"/>
      <c r="C19" s="302"/>
      <c r="D19" s="302"/>
      <c r="E19" s="304" t="s">
        <v>1839</v>
      </c>
      <c r="F19" s="300" t="s">
        <v>1840</v>
      </c>
      <c r="G19" s="300"/>
      <c r="H19" s="300"/>
      <c r="I19" s="300"/>
      <c r="J19" s="300"/>
      <c r="K19" s="298"/>
    </row>
    <row r="20" spans="2:11" s="1" customFormat="1" ht="15" customHeight="1">
      <c r="B20" s="301"/>
      <c r="C20" s="302"/>
      <c r="D20" s="302"/>
      <c r="E20" s="304" t="s">
        <v>1841</v>
      </c>
      <c r="F20" s="300" t="s">
        <v>1842</v>
      </c>
      <c r="G20" s="300"/>
      <c r="H20" s="300"/>
      <c r="I20" s="300"/>
      <c r="J20" s="300"/>
      <c r="K20" s="298"/>
    </row>
    <row r="21" spans="2:11" s="1" customFormat="1" ht="15" customHeight="1">
      <c r="B21" s="301"/>
      <c r="C21" s="302"/>
      <c r="D21" s="302"/>
      <c r="E21" s="304" t="s">
        <v>1843</v>
      </c>
      <c r="F21" s="300" t="s">
        <v>95</v>
      </c>
      <c r="G21" s="300"/>
      <c r="H21" s="300"/>
      <c r="I21" s="300"/>
      <c r="J21" s="300"/>
      <c r="K21" s="298"/>
    </row>
    <row r="22" spans="2:11" s="1" customFormat="1" ht="15" customHeight="1">
      <c r="B22" s="301"/>
      <c r="C22" s="302"/>
      <c r="D22" s="302"/>
      <c r="E22" s="304" t="s">
        <v>1844</v>
      </c>
      <c r="F22" s="300" t="s">
        <v>1845</v>
      </c>
      <c r="G22" s="300"/>
      <c r="H22" s="300"/>
      <c r="I22" s="300"/>
      <c r="J22" s="300"/>
      <c r="K22" s="298"/>
    </row>
    <row r="23" spans="2:11" s="1" customFormat="1" ht="15" customHeight="1">
      <c r="B23" s="301"/>
      <c r="C23" s="302"/>
      <c r="D23" s="302"/>
      <c r="E23" s="304" t="s">
        <v>1846</v>
      </c>
      <c r="F23" s="300" t="s">
        <v>1847</v>
      </c>
      <c r="G23" s="300"/>
      <c r="H23" s="300"/>
      <c r="I23" s="300"/>
      <c r="J23" s="300"/>
      <c r="K23" s="298"/>
    </row>
    <row r="24" spans="2:11" s="1" customFormat="1" ht="12.75" customHeight="1">
      <c r="B24" s="301"/>
      <c r="C24" s="302"/>
      <c r="D24" s="302"/>
      <c r="E24" s="302"/>
      <c r="F24" s="302"/>
      <c r="G24" s="302"/>
      <c r="H24" s="302"/>
      <c r="I24" s="302"/>
      <c r="J24" s="302"/>
      <c r="K24" s="298"/>
    </row>
    <row r="25" spans="2:11" s="1" customFormat="1" ht="15" customHeight="1">
      <c r="B25" s="301"/>
      <c r="C25" s="300" t="s">
        <v>1848</v>
      </c>
      <c r="D25" s="300"/>
      <c r="E25" s="300"/>
      <c r="F25" s="300"/>
      <c r="G25" s="300"/>
      <c r="H25" s="300"/>
      <c r="I25" s="300"/>
      <c r="J25" s="300"/>
      <c r="K25" s="298"/>
    </row>
    <row r="26" spans="2:11" s="1" customFormat="1" ht="15" customHeight="1">
      <c r="B26" s="301"/>
      <c r="C26" s="300" t="s">
        <v>1849</v>
      </c>
      <c r="D26" s="300"/>
      <c r="E26" s="300"/>
      <c r="F26" s="300"/>
      <c r="G26" s="300"/>
      <c r="H26" s="300"/>
      <c r="I26" s="300"/>
      <c r="J26" s="300"/>
      <c r="K26" s="298"/>
    </row>
    <row r="27" spans="2:11" s="1" customFormat="1" ht="15" customHeight="1">
      <c r="B27" s="301"/>
      <c r="C27" s="300"/>
      <c r="D27" s="300" t="s">
        <v>1850</v>
      </c>
      <c r="E27" s="300"/>
      <c r="F27" s="300"/>
      <c r="G27" s="300"/>
      <c r="H27" s="300"/>
      <c r="I27" s="300"/>
      <c r="J27" s="300"/>
      <c r="K27" s="298"/>
    </row>
    <row r="28" spans="2:11" s="1" customFormat="1" ht="15" customHeight="1">
      <c r="B28" s="301"/>
      <c r="C28" s="302"/>
      <c r="D28" s="300" t="s">
        <v>1851</v>
      </c>
      <c r="E28" s="300"/>
      <c r="F28" s="300"/>
      <c r="G28" s="300"/>
      <c r="H28" s="300"/>
      <c r="I28" s="300"/>
      <c r="J28" s="300"/>
      <c r="K28" s="298"/>
    </row>
    <row r="29" spans="2:11" s="1" customFormat="1" ht="12.75" customHeight="1">
      <c r="B29" s="301"/>
      <c r="C29" s="302"/>
      <c r="D29" s="302"/>
      <c r="E29" s="302"/>
      <c r="F29" s="302"/>
      <c r="G29" s="302"/>
      <c r="H29" s="302"/>
      <c r="I29" s="302"/>
      <c r="J29" s="302"/>
      <c r="K29" s="298"/>
    </row>
    <row r="30" spans="2:11" s="1" customFormat="1" ht="15" customHeight="1">
      <c r="B30" s="301"/>
      <c r="C30" s="302"/>
      <c r="D30" s="300" t="s">
        <v>1852</v>
      </c>
      <c r="E30" s="300"/>
      <c r="F30" s="300"/>
      <c r="G30" s="300"/>
      <c r="H30" s="300"/>
      <c r="I30" s="300"/>
      <c r="J30" s="300"/>
      <c r="K30" s="298"/>
    </row>
    <row r="31" spans="2:11" s="1" customFormat="1" ht="15" customHeight="1">
      <c r="B31" s="301"/>
      <c r="C31" s="302"/>
      <c r="D31" s="300" t="s">
        <v>1853</v>
      </c>
      <c r="E31" s="300"/>
      <c r="F31" s="300"/>
      <c r="G31" s="300"/>
      <c r="H31" s="300"/>
      <c r="I31" s="300"/>
      <c r="J31" s="300"/>
      <c r="K31" s="298"/>
    </row>
    <row r="32" spans="2:11" s="1" customFormat="1" ht="12.75" customHeight="1">
      <c r="B32" s="301"/>
      <c r="C32" s="302"/>
      <c r="D32" s="302"/>
      <c r="E32" s="302"/>
      <c r="F32" s="302"/>
      <c r="G32" s="302"/>
      <c r="H32" s="302"/>
      <c r="I32" s="302"/>
      <c r="J32" s="302"/>
      <c r="K32" s="298"/>
    </row>
    <row r="33" spans="2:11" s="1" customFormat="1" ht="15" customHeight="1">
      <c r="B33" s="301"/>
      <c r="C33" s="302"/>
      <c r="D33" s="300" t="s">
        <v>1854</v>
      </c>
      <c r="E33" s="300"/>
      <c r="F33" s="300"/>
      <c r="G33" s="300"/>
      <c r="H33" s="300"/>
      <c r="I33" s="300"/>
      <c r="J33" s="300"/>
      <c r="K33" s="298"/>
    </row>
    <row r="34" spans="2:11" s="1" customFormat="1" ht="15" customHeight="1">
      <c r="B34" s="301"/>
      <c r="C34" s="302"/>
      <c r="D34" s="300" t="s">
        <v>1855</v>
      </c>
      <c r="E34" s="300"/>
      <c r="F34" s="300"/>
      <c r="G34" s="300"/>
      <c r="H34" s="300"/>
      <c r="I34" s="300"/>
      <c r="J34" s="300"/>
      <c r="K34" s="298"/>
    </row>
    <row r="35" spans="2:11" s="1" customFormat="1" ht="15" customHeight="1">
      <c r="B35" s="301"/>
      <c r="C35" s="302"/>
      <c r="D35" s="300" t="s">
        <v>1856</v>
      </c>
      <c r="E35" s="300"/>
      <c r="F35" s="300"/>
      <c r="G35" s="300"/>
      <c r="H35" s="300"/>
      <c r="I35" s="300"/>
      <c r="J35" s="300"/>
      <c r="K35" s="298"/>
    </row>
    <row r="36" spans="2:11" s="1" customFormat="1" ht="15" customHeight="1">
      <c r="B36" s="301"/>
      <c r="C36" s="302"/>
      <c r="D36" s="300"/>
      <c r="E36" s="303" t="s">
        <v>119</v>
      </c>
      <c r="F36" s="300"/>
      <c r="G36" s="300" t="s">
        <v>1857</v>
      </c>
      <c r="H36" s="300"/>
      <c r="I36" s="300"/>
      <c r="J36" s="300"/>
      <c r="K36" s="298"/>
    </row>
    <row r="37" spans="2:11" s="1" customFormat="1" ht="30.75" customHeight="1">
      <c r="B37" s="301"/>
      <c r="C37" s="302"/>
      <c r="D37" s="300"/>
      <c r="E37" s="303" t="s">
        <v>1858</v>
      </c>
      <c r="F37" s="300"/>
      <c r="G37" s="300" t="s">
        <v>1859</v>
      </c>
      <c r="H37" s="300"/>
      <c r="I37" s="300"/>
      <c r="J37" s="300"/>
      <c r="K37" s="298"/>
    </row>
    <row r="38" spans="2:11" s="1" customFormat="1" ht="15" customHeight="1">
      <c r="B38" s="301"/>
      <c r="C38" s="302"/>
      <c r="D38" s="300"/>
      <c r="E38" s="303" t="s">
        <v>53</v>
      </c>
      <c r="F38" s="300"/>
      <c r="G38" s="300" t="s">
        <v>1860</v>
      </c>
      <c r="H38" s="300"/>
      <c r="I38" s="300"/>
      <c r="J38" s="300"/>
      <c r="K38" s="298"/>
    </row>
    <row r="39" spans="2:11" s="1" customFormat="1" ht="15" customHeight="1">
      <c r="B39" s="301"/>
      <c r="C39" s="302"/>
      <c r="D39" s="300"/>
      <c r="E39" s="303" t="s">
        <v>54</v>
      </c>
      <c r="F39" s="300"/>
      <c r="G39" s="300" t="s">
        <v>1861</v>
      </c>
      <c r="H39" s="300"/>
      <c r="I39" s="300"/>
      <c r="J39" s="300"/>
      <c r="K39" s="298"/>
    </row>
    <row r="40" spans="2:11" s="1" customFormat="1" ht="15" customHeight="1">
      <c r="B40" s="301"/>
      <c r="C40" s="302"/>
      <c r="D40" s="300"/>
      <c r="E40" s="303" t="s">
        <v>120</v>
      </c>
      <c r="F40" s="300"/>
      <c r="G40" s="300" t="s">
        <v>1862</v>
      </c>
      <c r="H40" s="300"/>
      <c r="I40" s="300"/>
      <c r="J40" s="300"/>
      <c r="K40" s="298"/>
    </row>
    <row r="41" spans="2:11" s="1" customFormat="1" ht="15" customHeight="1">
      <c r="B41" s="301"/>
      <c r="C41" s="302"/>
      <c r="D41" s="300"/>
      <c r="E41" s="303" t="s">
        <v>121</v>
      </c>
      <c r="F41" s="300"/>
      <c r="G41" s="300" t="s">
        <v>1863</v>
      </c>
      <c r="H41" s="300"/>
      <c r="I41" s="300"/>
      <c r="J41" s="300"/>
      <c r="K41" s="298"/>
    </row>
    <row r="42" spans="2:11" s="1" customFormat="1" ht="15" customHeight="1">
      <c r="B42" s="301"/>
      <c r="C42" s="302"/>
      <c r="D42" s="300"/>
      <c r="E42" s="303" t="s">
        <v>1864</v>
      </c>
      <c r="F42" s="300"/>
      <c r="G42" s="300" t="s">
        <v>1865</v>
      </c>
      <c r="H42" s="300"/>
      <c r="I42" s="300"/>
      <c r="J42" s="300"/>
      <c r="K42" s="298"/>
    </row>
    <row r="43" spans="2:11" s="1" customFormat="1" ht="15" customHeight="1">
      <c r="B43" s="301"/>
      <c r="C43" s="302"/>
      <c r="D43" s="300"/>
      <c r="E43" s="303"/>
      <c r="F43" s="300"/>
      <c r="G43" s="300" t="s">
        <v>1866</v>
      </c>
      <c r="H43" s="300"/>
      <c r="I43" s="300"/>
      <c r="J43" s="300"/>
      <c r="K43" s="298"/>
    </row>
    <row r="44" spans="2:11" s="1" customFormat="1" ht="15" customHeight="1">
      <c r="B44" s="301"/>
      <c r="C44" s="302"/>
      <c r="D44" s="300"/>
      <c r="E44" s="303" t="s">
        <v>1867</v>
      </c>
      <c r="F44" s="300"/>
      <c r="G44" s="300" t="s">
        <v>1868</v>
      </c>
      <c r="H44" s="300"/>
      <c r="I44" s="300"/>
      <c r="J44" s="300"/>
      <c r="K44" s="298"/>
    </row>
    <row r="45" spans="2:11" s="1" customFormat="1" ht="15" customHeight="1">
      <c r="B45" s="301"/>
      <c r="C45" s="302"/>
      <c r="D45" s="300"/>
      <c r="E45" s="303" t="s">
        <v>123</v>
      </c>
      <c r="F45" s="300"/>
      <c r="G45" s="300" t="s">
        <v>1869</v>
      </c>
      <c r="H45" s="300"/>
      <c r="I45" s="300"/>
      <c r="J45" s="300"/>
      <c r="K45" s="298"/>
    </row>
    <row r="46" spans="2:11" s="1" customFormat="1" ht="12.75" customHeight="1">
      <c r="B46" s="301"/>
      <c r="C46" s="302"/>
      <c r="D46" s="300"/>
      <c r="E46" s="300"/>
      <c r="F46" s="300"/>
      <c r="G46" s="300"/>
      <c r="H46" s="300"/>
      <c r="I46" s="300"/>
      <c r="J46" s="300"/>
      <c r="K46" s="298"/>
    </row>
    <row r="47" spans="2:11" s="1" customFormat="1" ht="15" customHeight="1">
      <c r="B47" s="301"/>
      <c r="C47" s="302"/>
      <c r="D47" s="300" t="s">
        <v>1870</v>
      </c>
      <c r="E47" s="300"/>
      <c r="F47" s="300"/>
      <c r="G47" s="300"/>
      <c r="H47" s="300"/>
      <c r="I47" s="300"/>
      <c r="J47" s="300"/>
      <c r="K47" s="298"/>
    </row>
    <row r="48" spans="2:11" s="1" customFormat="1" ht="15" customHeight="1">
      <c r="B48" s="301"/>
      <c r="C48" s="302"/>
      <c r="D48" s="302"/>
      <c r="E48" s="300" t="s">
        <v>1871</v>
      </c>
      <c r="F48" s="300"/>
      <c r="G48" s="300"/>
      <c r="H48" s="300"/>
      <c r="I48" s="300"/>
      <c r="J48" s="300"/>
      <c r="K48" s="298"/>
    </row>
    <row r="49" spans="2:11" s="1" customFormat="1" ht="15" customHeight="1">
      <c r="B49" s="301"/>
      <c r="C49" s="302"/>
      <c r="D49" s="302"/>
      <c r="E49" s="300" t="s">
        <v>1872</v>
      </c>
      <c r="F49" s="300"/>
      <c r="G49" s="300"/>
      <c r="H49" s="300"/>
      <c r="I49" s="300"/>
      <c r="J49" s="300"/>
      <c r="K49" s="298"/>
    </row>
    <row r="50" spans="2:11" s="1" customFormat="1" ht="15" customHeight="1">
      <c r="B50" s="301"/>
      <c r="C50" s="302"/>
      <c r="D50" s="302"/>
      <c r="E50" s="300" t="s">
        <v>1873</v>
      </c>
      <c r="F50" s="300"/>
      <c r="G50" s="300"/>
      <c r="H50" s="300"/>
      <c r="I50" s="300"/>
      <c r="J50" s="300"/>
      <c r="K50" s="298"/>
    </row>
    <row r="51" spans="2:11" s="1" customFormat="1" ht="15" customHeight="1">
      <c r="B51" s="301"/>
      <c r="C51" s="302"/>
      <c r="D51" s="300" t="s">
        <v>1874</v>
      </c>
      <c r="E51" s="300"/>
      <c r="F51" s="300"/>
      <c r="G51" s="300"/>
      <c r="H51" s="300"/>
      <c r="I51" s="300"/>
      <c r="J51" s="300"/>
      <c r="K51" s="298"/>
    </row>
    <row r="52" spans="2:11" s="1" customFormat="1" ht="25.5" customHeight="1">
      <c r="B52" s="296"/>
      <c r="C52" s="297" t="s">
        <v>1875</v>
      </c>
      <c r="D52" s="297"/>
      <c r="E52" s="297"/>
      <c r="F52" s="297"/>
      <c r="G52" s="297"/>
      <c r="H52" s="297"/>
      <c r="I52" s="297"/>
      <c r="J52" s="297"/>
      <c r="K52" s="298"/>
    </row>
    <row r="53" spans="2:11" s="1" customFormat="1" ht="5.25" customHeight="1">
      <c r="B53" s="296"/>
      <c r="C53" s="299"/>
      <c r="D53" s="299"/>
      <c r="E53" s="299"/>
      <c r="F53" s="299"/>
      <c r="G53" s="299"/>
      <c r="H53" s="299"/>
      <c r="I53" s="299"/>
      <c r="J53" s="299"/>
      <c r="K53" s="298"/>
    </row>
    <row r="54" spans="2:11" s="1" customFormat="1" ht="15" customHeight="1">
      <c r="B54" s="296"/>
      <c r="C54" s="300" t="s">
        <v>1876</v>
      </c>
      <c r="D54" s="300"/>
      <c r="E54" s="300"/>
      <c r="F54" s="300"/>
      <c r="G54" s="300"/>
      <c r="H54" s="300"/>
      <c r="I54" s="300"/>
      <c r="J54" s="300"/>
      <c r="K54" s="298"/>
    </row>
    <row r="55" spans="2:11" s="1" customFormat="1" ht="15" customHeight="1">
      <c r="B55" s="296"/>
      <c r="C55" s="300" t="s">
        <v>1877</v>
      </c>
      <c r="D55" s="300"/>
      <c r="E55" s="300"/>
      <c r="F55" s="300"/>
      <c r="G55" s="300"/>
      <c r="H55" s="300"/>
      <c r="I55" s="300"/>
      <c r="J55" s="300"/>
      <c r="K55" s="298"/>
    </row>
    <row r="56" spans="2:11" s="1" customFormat="1" ht="12.75" customHeight="1">
      <c r="B56" s="296"/>
      <c r="C56" s="300"/>
      <c r="D56" s="300"/>
      <c r="E56" s="300"/>
      <c r="F56" s="300"/>
      <c r="G56" s="300"/>
      <c r="H56" s="300"/>
      <c r="I56" s="300"/>
      <c r="J56" s="300"/>
      <c r="K56" s="298"/>
    </row>
    <row r="57" spans="2:11" s="1" customFormat="1" ht="15" customHeight="1">
      <c r="B57" s="296"/>
      <c r="C57" s="300" t="s">
        <v>1878</v>
      </c>
      <c r="D57" s="300"/>
      <c r="E57" s="300"/>
      <c r="F57" s="300"/>
      <c r="G57" s="300"/>
      <c r="H57" s="300"/>
      <c r="I57" s="300"/>
      <c r="J57" s="300"/>
      <c r="K57" s="298"/>
    </row>
    <row r="58" spans="2:11" s="1" customFormat="1" ht="15" customHeight="1">
      <c r="B58" s="296"/>
      <c r="C58" s="302"/>
      <c r="D58" s="300" t="s">
        <v>1879</v>
      </c>
      <c r="E58" s="300"/>
      <c r="F58" s="300"/>
      <c r="G58" s="300"/>
      <c r="H58" s="300"/>
      <c r="I58" s="300"/>
      <c r="J58" s="300"/>
      <c r="K58" s="298"/>
    </row>
    <row r="59" spans="2:11" s="1" customFormat="1" ht="15" customHeight="1">
      <c r="B59" s="296"/>
      <c r="C59" s="302"/>
      <c r="D59" s="300" t="s">
        <v>1880</v>
      </c>
      <c r="E59" s="300"/>
      <c r="F59" s="300"/>
      <c r="G59" s="300"/>
      <c r="H59" s="300"/>
      <c r="I59" s="300"/>
      <c r="J59" s="300"/>
      <c r="K59" s="298"/>
    </row>
    <row r="60" spans="2:11" s="1" customFormat="1" ht="15" customHeight="1">
      <c r="B60" s="296"/>
      <c r="C60" s="302"/>
      <c r="D60" s="300" t="s">
        <v>1881</v>
      </c>
      <c r="E60" s="300"/>
      <c r="F60" s="300"/>
      <c r="G60" s="300"/>
      <c r="H60" s="300"/>
      <c r="I60" s="300"/>
      <c r="J60" s="300"/>
      <c r="K60" s="298"/>
    </row>
    <row r="61" spans="2:11" s="1" customFormat="1" ht="15" customHeight="1">
      <c r="B61" s="296"/>
      <c r="C61" s="302"/>
      <c r="D61" s="300" t="s">
        <v>1882</v>
      </c>
      <c r="E61" s="300"/>
      <c r="F61" s="300"/>
      <c r="G61" s="300"/>
      <c r="H61" s="300"/>
      <c r="I61" s="300"/>
      <c r="J61" s="300"/>
      <c r="K61" s="298"/>
    </row>
    <row r="62" spans="2:11" s="1" customFormat="1" ht="15" customHeight="1">
      <c r="B62" s="296"/>
      <c r="C62" s="302"/>
      <c r="D62" s="305" t="s">
        <v>1883</v>
      </c>
      <c r="E62" s="305"/>
      <c r="F62" s="305"/>
      <c r="G62" s="305"/>
      <c r="H62" s="305"/>
      <c r="I62" s="305"/>
      <c r="J62" s="305"/>
      <c r="K62" s="298"/>
    </row>
    <row r="63" spans="2:11" s="1" customFormat="1" ht="15" customHeight="1">
      <c r="B63" s="296"/>
      <c r="C63" s="302"/>
      <c r="D63" s="300" t="s">
        <v>1884</v>
      </c>
      <c r="E63" s="300"/>
      <c r="F63" s="300"/>
      <c r="G63" s="300"/>
      <c r="H63" s="300"/>
      <c r="I63" s="300"/>
      <c r="J63" s="300"/>
      <c r="K63" s="298"/>
    </row>
    <row r="64" spans="2:11" s="1" customFormat="1" ht="12.75" customHeight="1">
      <c r="B64" s="296"/>
      <c r="C64" s="302"/>
      <c r="D64" s="302"/>
      <c r="E64" s="306"/>
      <c r="F64" s="302"/>
      <c r="G64" s="302"/>
      <c r="H64" s="302"/>
      <c r="I64" s="302"/>
      <c r="J64" s="302"/>
      <c r="K64" s="298"/>
    </row>
    <row r="65" spans="2:11" s="1" customFormat="1" ht="15" customHeight="1">
      <c r="B65" s="296"/>
      <c r="C65" s="302"/>
      <c r="D65" s="300" t="s">
        <v>1885</v>
      </c>
      <c r="E65" s="300"/>
      <c r="F65" s="300"/>
      <c r="G65" s="300"/>
      <c r="H65" s="300"/>
      <c r="I65" s="300"/>
      <c r="J65" s="300"/>
      <c r="K65" s="298"/>
    </row>
    <row r="66" spans="2:11" s="1" customFormat="1" ht="15" customHeight="1">
      <c r="B66" s="296"/>
      <c r="C66" s="302"/>
      <c r="D66" s="305" t="s">
        <v>1886</v>
      </c>
      <c r="E66" s="305"/>
      <c r="F66" s="305"/>
      <c r="G66" s="305"/>
      <c r="H66" s="305"/>
      <c r="I66" s="305"/>
      <c r="J66" s="305"/>
      <c r="K66" s="298"/>
    </row>
    <row r="67" spans="2:11" s="1" customFormat="1" ht="15" customHeight="1">
      <c r="B67" s="296"/>
      <c r="C67" s="302"/>
      <c r="D67" s="300" t="s">
        <v>1887</v>
      </c>
      <c r="E67" s="300"/>
      <c r="F67" s="300"/>
      <c r="G67" s="300"/>
      <c r="H67" s="300"/>
      <c r="I67" s="300"/>
      <c r="J67" s="300"/>
      <c r="K67" s="298"/>
    </row>
    <row r="68" spans="2:11" s="1" customFormat="1" ht="15" customHeight="1">
      <c r="B68" s="296"/>
      <c r="C68" s="302"/>
      <c r="D68" s="300" t="s">
        <v>1888</v>
      </c>
      <c r="E68" s="300"/>
      <c r="F68" s="300"/>
      <c r="G68" s="300"/>
      <c r="H68" s="300"/>
      <c r="I68" s="300"/>
      <c r="J68" s="300"/>
      <c r="K68" s="298"/>
    </row>
    <row r="69" spans="2:11" s="1" customFormat="1" ht="15" customHeight="1">
      <c r="B69" s="296"/>
      <c r="C69" s="302"/>
      <c r="D69" s="300" t="s">
        <v>1889</v>
      </c>
      <c r="E69" s="300"/>
      <c r="F69" s="300"/>
      <c r="G69" s="300"/>
      <c r="H69" s="300"/>
      <c r="I69" s="300"/>
      <c r="J69" s="300"/>
      <c r="K69" s="298"/>
    </row>
    <row r="70" spans="2:11" s="1" customFormat="1" ht="15" customHeight="1">
      <c r="B70" s="296"/>
      <c r="C70" s="302"/>
      <c r="D70" s="300" t="s">
        <v>1890</v>
      </c>
      <c r="E70" s="300"/>
      <c r="F70" s="300"/>
      <c r="G70" s="300"/>
      <c r="H70" s="300"/>
      <c r="I70" s="300"/>
      <c r="J70" s="300"/>
      <c r="K70" s="298"/>
    </row>
    <row r="71" spans="2:11" s="1" customFormat="1" ht="12.75" customHeight="1">
      <c r="B71" s="307"/>
      <c r="C71" s="308"/>
      <c r="D71" s="308"/>
      <c r="E71" s="308"/>
      <c r="F71" s="308"/>
      <c r="G71" s="308"/>
      <c r="H71" s="308"/>
      <c r="I71" s="308"/>
      <c r="J71" s="308"/>
      <c r="K71" s="309"/>
    </row>
    <row r="72" spans="2:11" s="1" customFormat="1" ht="18.75" customHeight="1">
      <c r="B72" s="310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s="1" customFormat="1" ht="18.75" customHeight="1">
      <c r="B73" s="311"/>
      <c r="C73" s="311"/>
      <c r="D73" s="311"/>
      <c r="E73" s="311"/>
      <c r="F73" s="311"/>
      <c r="G73" s="311"/>
      <c r="H73" s="311"/>
      <c r="I73" s="311"/>
      <c r="J73" s="311"/>
      <c r="K73" s="311"/>
    </row>
    <row r="74" spans="2:11" s="1" customFormat="1" ht="7.5" customHeight="1">
      <c r="B74" s="312"/>
      <c r="C74" s="313"/>
      <c r="D74" s="313"/>
      <c r="E74" s="313"/>
      <c r="F74" s="313"/>
      <c r="G74" s="313"/>
      <c r="H74" s="313"/>
      <c r="I74" s="313"/>
      <c r="J74" s="313"/>
      <c r="K74" s="314"/>
    </row>
    <row r="75" spans="2:11" s="1" customFormat="1" ht="45" customHeight="1">
      <c r="B75" s="315"/>
      <c r="C75" s="316" t="s">
        <v>1891</v>
      </c>
      <c r="D75" s="316"/>
      <c r="E75" s="316"/>
      <c r="F75" s="316"/>
      <c r="G75" s="316"/>
      <c r="H75" s="316"/>
      <c r="I75" s="316"/>
      <c r="J75" s="316"/>
      <c r="K75" s="317"/>
    </row>
    <row r="76" spans="2:11" s="1" customFormat="1" ht="17.25" customHeight="1">
      <c r="B76" s="315"/>
      <c r="C76" s="318" t="s">
        <v>1892</v>
      </c>
      <c r="D76" s="318"/>
      <c r="E76" s="318"/>
      <c r="F76" s="318" t="s">
        <v>1893</v>
      </c>
      <c r="G76" s="319"/>
      <c r="H76" s="318" t="s">
        <v>54</v>
      </c>
      <c r="I76" s="318" t="s">
        <v>57</v>
      </c>
      <c r="J76" s="318" t="s">
        <v>1894</v>
      </c>
      <c r="K76" s="317"/>
    </row>
    <row r="77" spans="2:11" s="1" customFormat="1" ht="17.25" customHeight="1">
      <c r="B77" s="315"/>
      <c r="C77" s="320" t="s">
        <v>1895</v>
      </c>
      <c r="D77" s="320"/>
      <c r="E77" s="320"/>
      <c r="F77" s="321" t="s">
        <v>1896</v>
      </c>
      <c r="G77" s="322"/>
      <c r="H77" s="320"/>
      <c r="I77" s="320"/>
      <c r="J77" s="320" t="s">
        <v>1897</v>
      </c>
      <c r="K77" s="317"/>
    </row>
    <row r="78" spans="2:11" s="1" customFormat="1" ht="5.25" customHeight="1">
      <c r="B78" s="315"/>
      <c r="C78" s="323"/>
      <c r="D78" s="323"/>
      <c r="E78" s="323"/>
      <c r="F78" s="323"/>
      <c r="G78" s="324"/>
      <c r="H78" s="323"/>
      <c r="I78" s="323"/>
      <c r="J78" s="323"/>
      <c r="K78" s="317"/>
    </row>
    <row r="79" spans="2:11" s="1" customFormat="1" ht="15" customHeight="1">
      <c r="B79" s="315"/>
      <c r="C79" s="303" t="s">
        <v>53</v>
      </c>
      <c r="D79" s="325"/>
      <c r="E79" s="325"/>
      <c r="F79" s="326" t="s">
        <v>1898</v>
      </c>
      <c r="G79" s="327"/>
      <c r="H79" s="303" t="s">
        <v>1899</v>
      </c>
      <c r="I79" s="303" t="s">
        <v>1900</v>
      </c>
      <c r="J79" s="303">
        <v>20</v>
      </c>
      <c r="K79" s="317"/>
    </row>
    <row r="80" spans="2:11" s="1" customFormat="1" ht="15" customHeight="1">
      <c r="B80" s="315"/>
      <c r="C80" s="303" t="s">
        <v>1901</v>
      </c>
      <c r="D80" s="303"/>
      <c r="E80" s="303"/>
      <c r="F80" s="326" t="s">
        <v>1898</v>
      </c>
      <c r="G80" s="327"/>
      <c r="H80" s="303" t="s">
        <v>1902</v>
      </c>
      <c r="I80" s="303" t="s">
        <v>1900</v>
      </c>
      <c r="J80" s="303">
        <v>120</v>
      </c>
      <c r="K80" s="317"/>
    </row>
    <row r="81" spans="2:11" s="1" customFormat="1" ht="15" customHeight="1">
      <c r="B81" s="328"/>
      <c r="C81" s="303" t="s">
        <v>1903</v>
      </c>
      <c r="D81" s="303"/>
      <c r="E81" s="303"/>
      <c r="F81" s="326" t="s">
        <v>1904</v>
      </c>
      <c r="G81" s="327"/>
      <c r="H81" s="303" t="s">
        <v>1905</v>
      </c>
      <c r="I81" s="303" t="s">
        <v>1900</v>
      </c>
      <c r="J81" s="303">
        <v>50</v>
      </c>
      <c r="K81" s="317"/>
    </row>
    <row r="82" spans="2:11" s="1" customFormat="1" ht="15" customHeight="1">
      <c r="B82" s="328"/>
      <c r="C82" s="303" t="s">
        <v>1906</v>
      </c>
      <c r="D82" s="303"/>
      <c r="E82" s="303"/>
      <c r="F82" s="326" t="s">
        <v>1898</v>
      </c>
      <c r="G82" s="327"/>
      <c r="H82" s="303" t="s">
        <v>1907</v>
      </c>
      <c r="I82" s="303" t="s">
        <v>1908</v>
      </c>
      <c r="J82" s="303"/>
      <c r="K82" s="317"/>
    </row>
    <row r="83" spans="2:11" s="1" customFormat="1" ht="15" customHeight="1">
      <c r="B83" s="328"/>
      <c r="C83" s="329" t="s">
        <v>1909</v>
      </c>
      <c r="D83" s="329"/>
      <c r="E83" s="329"/>
      <c r="F83" s="330" t="s">
        <v>1904</v>
      </c>
      <c r="G83" s="329"/>
      <c r="H83" s="329" t="s">
        <v>1910</v>
      </c>
      <c r="I83" s="329" t="s">
        <v>1900</v>
      </c>
      <c r="J83" s="329">
        <v>15</v>
      </c>
      <c r="K83" s="317"/>
    </row>
    <row r="84" spans="2:11" s="1" customFormat="1" ht="15" customHeight="1">
      <c r="B84" s="328"/>
      <c r="C84" s="329" t="s">
        <v>1911</v>
      </c>
      <c r="D84" s="329"/>
      <c r="E84" s="329"/>
      <c r="F84" s="330" t="s">
        <v>1904</v>
      </c>
      <c r="G84" s="329"/>
      <c r="H84" s="329" t="s">
        <v>1912</v>
      </c>
      <c r="I84" s="329" t="s">
        <v>1900</v>
      </c>
      <c r="J84" s="329">
        <v>15</v>
      </c>
      <c r="K84" s="317"/>
    </row>
    <row r="85" spans="2:11" s="1" customFormat="1" ht="15" customHeight="1">
      <c r="B85" s="328"/>
      <c r="C85" s="329" t="s">
        <v>1913</v>
      </c>
      <c r="D85" s="329"/>
      <c r="E85" s="329"/>
      <c r="F85" s="330" t="s">
        <v>1904</v>
      </c>
      <c r="G85" s="329"/>
      <c r="H85" s="329" t="s">
        <v>1914</v>
      </c>
      <c r="I85" s="329" t="s">
        <v>1900</v>
      </c>
      <c r="J85" s="329">
        <v>20</v>
      </c>
      <c r="K85" s="317"/>
    </row>
    <row r="86" spans="2:11" s="1" customFormat="1" ht="15" customHeight="1">
      <c r="B86" s="328"/>
      <c r="C86" s="329" t="s">
        <v>1915</v>
      </c>
      <c r="D86" s="329"/>
      <c r="E86" s="329"/>
      <c r="F86" s="330" t="s">
        <v>1904</v>
      </c>
      <c r="G86" s="329"/>
      <c r="H86" s="329" t="s">
        <v>1916</v>
      </c>
      <c r="I86" s="329" t="s">
        <v>1900</v>
      </c>
      <c r="J86" s="329">
        <v>20</v>
      </c>
      <c r="K86" s="317"/>
    </row>
    <row r="87" spans="2:11" s="1" customFormat="1" ht="15" customHeight="1">
      <c r="B87" s="328"/>
      <c r="C87" s="303" t="s">
        <v>1917</v>
      </c>
      <c r="D87" s="303"/>
      <c r="E87" s="303"/>
      <c r="F87" s="326" t="s">
        <v>1904</v>
      </c>
      <c r="G87" s="327"/>
      <c r="H87" s="303" t="s">
        <v>1918</v>
      </c>
      <c r="I87" s="303" t="s">
        <v>1900</v>
      </c>
      <c r="J87" s="303">
        <v>50</v>
      </c>
      <c r="K87" s="317"/>
    </row>
    <row r="88" spans="2:11" s="1" customFormat="1" ht="15" customHeight="1">
      <c r="B88" s="328"/>
      <c r="C88" s="303" t="s">
        <v>1919</v>
      </c>
      <c r="D88" s="303"/>
      <c r="E88" s="303"/>
      <c r="F88" s="326" t="s">
        <v>1904</v>
      </c>
      <c r="G88" s="327"/>
      <c r="H88" s="303" t="s">
        <v>1920</v>
      </c>
      <c r="I88" s="303" t="s">
        <v>1900</v>
      </c>
      <c r="J88" s="303">
        <v>20</v>
      </c>
      <c r="K88" s="317"/>
    </row>
    <row r="89" spans="2:11" s="1" customFormat="1" ht="15" customHeight="1">
      <c r="B89" s="328"/>
      <c r="C89" s="303" t="s">
        <v>1921</v>
      </c>
      <c r="D89" s="303"/>
      <c r="E89" s="303"/>
      <c r="F89" s="326" t="s">
        <v>1904</v>
      </c>
      <c r="G89" s="327"/>
      <c r="H89" s="303" t="s">
        <v>1922</v>
      </c>
      <c r="I89" s="303" t="s">
        <v>1900</v>
      </c>
      <c r="J89" s="303">
        <v>20</v>
      </c>
      <c r="K89" s="317"/>
    </row>
    <row r="90" spans="2:11" s="1" customFormat="1" ht="15" customHeight="1">
      <c r="B90" s="328"/>
      <c r="C90" s="303" t="s">
        <v>1923</v>
      </c>
      <c r="D90" s="303"/>
      <c r="E90" s="303"/>
      <c r="F90" s="326" t="s">
        <v>1904</v>
      </c>
      <c r="G90" s="327"/>
      <c r="H90" s="303" t="s">
        <v>1924</v>
      </c>
      <c r="I90" s="303" t="s">
        <v>1900</v>
      </c>
      <c r="J90" s="303">
        <v>50</v>
      </c>
      <c r="K90" s="317"/>
    </row>
    <row r="91" spans="2:11" s="1" customFormat="1" ht="15" customHeight="1">
      <c r="B91" s="328"/>
      <c r="C91" s="303" t="s">
        <v>1925</v>
      </c>
      <c r="D91" s="303"/>
      <c r="E91" s="303"/>
      <c r="F91" s="326" t="s">
        <v>1904</v>
      </c>
      <c r="G91" s="327"/>
      <c r="H91" s="303" t="s">
        <v>1925</v>
      </c>
      <c r="I91" s="303" t="s">
        <v>1900</v>
      </c>
      <c r="J91" s="303">
        <v>50</v>
      </c>
      <c r="K91" s="317"/>
    </row>
    <row r="92" spans="2:11" s="1" customFormat="1" ht="15" customHeight="1">
      <c r="B92" s="328"/>
      <c r="C92" s="303" t="s">
        <v>1926</v>
      </c>
      <c r="D92" s="303"/>
      <c r="E92" s="303"/>
      <c r="F92" s="326" t="s">
        <v>1904</v>
      </c>
      <c r="G92" s="327"/>
      <c r="H92" s="303" t="s">
        <v>1927</v>
      </c>
      <c r="I92" s="303" t="s">
        <v>1900</v>
      </c>
      <c r="J92" s="303">
        <v>255</v>
      </c>
      <c r="K92" s="317"/>
    </row>
    <row r="93" spans="2:11" s="1" customFormat="1" ht="15" customHeight="1">
      <c r="B93" s="328"/>
      <c r="C93" s="303" t="s">
        <v>1928</v>
      </c>
      <c r="D93" s="303"/>
      <c r="E93" s="303"/>
      <c r="F93" s="326" t="s">
        <v>1898</v>
      </c>
      <c r="G93" s="327"/>
      <c r="H93" s="303" t="s">
        <v>1929</v>
      </c>
      <c r="I93" s="303" t="s">
        <v>1930</v>
      </c>
      <c r="J93" s="303"/>
      <c r="K93" s="317"/>
    </row>
    <row r="94" spans="2:11" s="1" customFormat="1" ht="15" customHeight="1">
      <c r="B94" s="328"/>
      <c r="C94" s="303" t="s">
        <v>1931</v>
      </c>
      <c r="D94" s="303"/>
      <c r="E94" s="303"/>
      <c r="F94" s="326" t="s">
        <v>1898</v>
      </c>
      <c r="G94" s="327"/>
      <c r="H94" s="303" t="s">
        <v>1932</v>
      </c>
      <c r="I94" s="303" t="s">
        <v>1933</v>
      </c>
      <c r="J94" s="303"/>
      <c r="K94" s="317"/>
    </row>
    <row r="95" spans="2:11" s="1" customFormat="1" ht="15" customHeight="1">
      <c r="B95" s="328"/>
      <c r="C95" s="303" t="s">
        <v>1934</v>
      </c>
      <c r="D95" s="303"/>
      <c r="E95" s="303"/>
      <c r="F95" s="326" t="s">
        <v>1898</v>
      </c>
      <c r="G95" s="327"/>
      <c r="H95" s="303" t="s">
        <v>1934</v>
      </c>
      <c r="I95" s="303" t="s">
        <v>1933</v>
      </c>
      <c r="J95" s="303"/>
      <c r="K95" s="317"/>
    </row>
    <row r="96" spans="2:11" s="1" customFormat="1" ht="15" customHeight="1">
      <c r="B96" s="328"/>
      <c r="C96" s="303" t="s">
        <v>38</v>
      </c>
      <c r="D96" s="303"/>
      <c r="E96" s="303"/>
      <c r="F96" s="326" t="s">
        <v>1898</v>
      </c>
      <c r="G96" s="327"/>
      <c r="H96" s="303" t="s">
        <v>1935</v>
      </c>
      <c r="I96" s="303" t="s">
        <v>1933</v>
      </c>
      <c r="J96" s="303"/>
      <c r="K96" s="317"/>
    </row>
    <row r="97" spans="2:11" s="1" customFormat="1" ht="15" customHeight="1">
      <c r="B97" s="328"/>
      <c r="C97" s="303" t="s">
        <v>48</v>
      </c>
      <c r="D97" s="303"/>
      <c r="E97" s="303"/>
      <c r="F97" s="326" t="s">
        <v>1898</v>
      </c>
      <c r="G97" s="327"/>
      <c r="H97" s="303" t="s">
        <v>1936</v>
      </c>
      <c r="I97" s="303" t="s">
        <v>1933</v>
      </c>
      <c r="J97" s="303"/>
      <c r="K97" s="317"/>
    </row>
    <row r="98" spans="2:11" s="1" customFormat="1" ht="15" customHeight="1">
      <c r="B98" s="331"/>
      <c r="C98" s="332"/>
      <c r="D98" s="332"/>
      <c r="E98" s="332"/>
      <c r="F98" s="332"/>
      <c r="G98" s="332"/>
      <c r="H98" s="332"/>
      <c r="I98" s="332"/>
      <c r="J98" s="332"/>
      <c r="K98" s="333"/>
    </row>
    <row r="99" spans="2:11" s="1" customFormat="1" ht="18.75" customHeight="1">
      <c r="B99" s="334"/>
      <c r="C99" s="335"/>
      <c r="D99" s="335"/>
      <c r="E99" s="335"/>
      <c r="F99" s="335"/>
      <c r="G99" s="335"/>
      <c r="H99" s="335"/>
      <c r="I99" s="335"/>
      <c r="J99" s="335"/>
      <c r="K99" s="334"/>
    </row>
    <row r="100" spans="2:11" s="1" customFormat="1" ht="18.75" customHeight="1"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</row>
    <row r="101" spans="2:11" s="1" customFormat="1" ht="7.5" customHeight="1">
      <c r="B101" s="312"/>
      <c r="C101" s="313"/>
      <c r="D101" s="313"/>
      <c r="E101" s="313"/>
      <c r="F101" s="313"/>
      <c r="G101" s="313"/>
      <c r="H101" s="313"/>
      <c r="I101" s="313"/>
      <c r="J101" s="313"/>
      <c r="K101" s="314"/>
    </row>
    <row r="102" spans="2:11" s="1" customFormat="1" ht="45" customHeight="1">
      <c r="B102" s="315"/>
      <c r="C102" s="316" t="s">
        <v>1937</v>
      </c>
      <c r="D102" s="316"/>
      <c r="E102" s="316"/>
      <c r="F102" s="316"/>
      <c r="G102" s="316"/>
      <c r="H102" s="316"/>
      <c r="I102" s="316"/>
      <c r="J102" s="316"/>
      <c r="K102" s="317"/>
    </row>
    <row r="103" spans="2:11" s="1" customFormat="1" ht="17.25" customHeight="1">
      <c r="B103" s="315"/>
      <c r="C103" s="318" t="s">
        <v>1892</v>
      </c>
      <c r="D103" s="318"/>
      <c r="E103" s="318"/>
      <c r="F103" s="318" t="s">
        <v>1893</v>
      </c>
      <c r="G103" s="319"/>
      <c r="H103" s="318" t="s">
        <v>54</v>
      </c>
      <c r="I103" s="318" t="s">
        <v>57</v>
      </c>
      <c r="J103" s="318" t="s">
        <v>1894</v>
      </c>
      <c r="K103" s="317"/>
    </row>
    <row r="104" spans="2:11" s="1" customFormat="1" ht="17.25" customHeight="1">
      <c r="B104" s="315"/>
      <c r="C104" s="320" t="s">
        <v>1895</v>
      </c>
      <c r="D104" s="320"/>
      <c r="E104" s="320"/>
      <c r="F104" s="321" t="s">
        <v>1896</v>
      </c>
      <c r="G104" s="322"/>
      <c r="H104" s="320"/>
      <c r="I104" s="320"/>
      <c r="J104" s="320" t="s">
        <v>1897</v>
      </c>
      <c r="K104" s="317"/>
    </row>
    <row r="105" spans="2:11" s="1" customFormat="1" ht="5.25" customHeight="1">
      <c r="B105" s="315"/>
      <c r="C105" s="318"/>
      <c r="D105" s="318"/>
      <c r="E105" s="318"/>
      <c r="F105" s="318"/>
      <c r="G105" s="336"/>
      <c r="H105" s="318"/>
      <c r="I105" s="318"/>
      <c r="J105" s="318"/>
      <c r="K105" s="317"/>
    </row>
    <row r="106" spans="2:11" s="1" customFormat="1" ht="15" customHeight="1">
      <c r="B106" s="315"/>
      <c r="C106" s="303" t="s">
        <v>53</v>
      </c>
      <c r="D106" s="325"/>
      <c r="E106" s="325"/>
      <c r="F106" s="326" t="s">
        <v>1898</v>
      </c>
      <c r="G106" s="303"/>
      <c r="H106" s="303" t="s">
        <v>1938</v>
      </c>
      <c r="I106" s="303" t="s">
        <v>1900</v>
      </c>
      <c r="J106" s="303">
        <v>20</v>
      </c>
      <c r="K106" s="317"/>
    </row>
    <row r="107" spans="2:11" s="1" customFormat="1" ht="15" customHeight="1">
      <c r="B107" s="315"/>
      <c r="C107" s="303" t="s">
        <v>1901</v>
      </c>
      <c r="D107" s="303"/>
      <c r="E107" s="303"/>
      <c r="F107" s="326" t="s">
        <v>1898</v>
      </c>
      <c r="G107" s="303"/>
      <c r="H107" s="303" t="s">
        <v>1938</v>
      </c>
      <c r="I107" s="303" t="s">
        <v>1900</v>
      </c>
      <c r="J107" s="303">
        <v>120</v>
      </c>
      <c r="K107" s="317"/>
    </row>
    <row r="108" spans="2:11" s="1" customFormat="1" ht="15" customHeight="1">
      <c r="B108" s="328"/>
      <c r="C108" s="303" t="s">
        <v>1903</v>
      </c>
      <c r="D108" s="303"/>
      <c r="E108" s="303"/>
      <c r="F108" s="326" t="s">
        <v>1904</v>
      </c>
      <c r="G108" s="303"/>
      <c r="H108" s="303" t="s">
        <v>1938</v>
      </c>
      <c r="I108" s="303" t="s">
        <v>1900</v>
      </c>
      <c r="J108" s="303">
        <v>50</v>
      </c>
      <c r="K108" s="317"/>
    </row>
    <row r="109" spans="2:11" s="1" customFormat="1" ht="15" customHeight="1">
      <c r="B109" s="328"/>
      <c r="C109" s="303" t="s">
        <v>1906</v>
      </c>
      <c r="D109" s="303"/>
      <c r="E109" s="303"/>
      <c r="F109" s="326" t="s">
        <v>1898</v>
      </c>
      <c r="G109" s="303"/>
      <c r="H109" s="303" t="s">
        <v>1938</v>
      </c>
      <c r="I109" s="303" t="s">
        <v>1908</v>
      </c>
      <c r="J109" s="303"/>
      <c r="K109" s="317"/>
    </row>
    <row r="110" spans="2:11" s="1" customFormat="1" ht="15" customHeight="1">
      <c r="B110" s="328"/>
      <c r="C110" s="303" t="s">
        <v>1917</v>
      </c>
      <c r="D110" s="303"/>
      <c r="E110" s="303"/>
      <c r="F110" s="326" t="s">
        <v>1904</v>
      </c>
      <c r="G110" s="303"/>
      <c r="H110" s="303" t="s">
        <v>1938</v>
      </c>
      <c r="I110" s="303" t="s">
        <v>1900</v>
      </c>
      <c r="J110" s="303">
        <v>50</v>
      </c>
      <c r="K110" s="317"/>
    </row>
    <row r="111" spans="2:11" s="1" customFormat="1" ht="15" customHeight="1">
      <c r="B111" s="328"/>
      <c r="C111" s="303" t="s">
        <v>1925</v>
      </c>
      <c r="D111" s="303"/>
      <c r="E111" s="303"/>
      <c r="F111" s="326" t="s">
        <v>1904</v>
      </c>
      <c r="G111" s="303"/>
      <c r="H111" s="303" t="s">
        <v>1938</v>
      </c>
      <c r="I111" s="303" t="s">
        <v>1900</v>
      </c>
      <c r="J111" s="303">
        <v>50</v>
      </c>
      <c r="K111" s="317"/>
    </row>
    <row r="112" spans="2:11" s="1" customFormat="1" ht="15" customHeight="1">
      <c r="B112" s="328"/>
      <c r="C112" s="303" t="s">
        <v>1923</v>
      </c>
      <c r="D112" s="303"/>
      <c r="E112" s="303"/>
      <c r="F112" s="326" t="s">
        <v>1904</v>
      </c>
      <c r="G112" s="303"/>
      <c r="H112" s="303" t="s">
        <v>1938</v>
      </c>
      <c r="I112" s="303" t="s">
        <v>1900</v>
      </c>
      <c r="J112" s="303">
        <v>50</v>
      </c>
      <c r="K112" s="317"/>
    </row>
    <row r="113" spans="2:11" s="1" customFormat="1" ht="15" customHeight="1">
      <c r="B113" s="328"/>
      <c r="C113" s="303" t="s">
        <v>53</v>
      </c>
      <c r="D113" s="303"/>
      <c r="E113" s="303"/>
      <c r="F113" s="326" t="s">
        <v>1898</v>
      </c>
      <c r="G113" s="303"/>
      <c r="H113" s="303" t="s">
        <v>1939</v>
      </c>
      <c r="I113" s="303" t="s">
        <v>1900</v>
      </c>
      <c r="J113" s="303">
        <v>20</v>
      </c>
      <c r="K113" s="317"/>
    </row>
    <row r="114" spans="2:11" s="1" customFormat="1" ht="15" customHeight="1">
      <c r="B114" s="328"/>
      <c r="C114" s="303" t="s">
        <v>1940</v>
      </c>
      <c r="D114" s="303"/>
      <c r="E114" s="303"/>
      <c r="F114" s="326" t="s">
        <v>1898</v>
      </c>
      <c r="G114" s="303"/>
      <c r="H114" s="303" t="s">
        <v>1941</v>
      </c>
      <c r="I114" s="303" t="s">
        <v>1900</v>
      </c>
      <c r="J114" s="303">
        <v>120</v>
      </c>
      <c r="K114" s="317"/>
    </row>
    <row r="115" spans="2:11" s="1" customFormat="1" ht="15" customHeight="1">
      <c r="B115" s="328"/>
      <c r="C115" s="303" t="s">
        <v>38</v>
      </c>
      <c r="D115" s="303"/>
      <c r="E115" s="303"/>
      <c r="F115" s="326" t="s">
        <v>1898</v>
      </c>
      <c r="G115" s="303"/>
      <c r="H115" s="303" t="s">
        <v>1942</v>
      </c>
      <c r="I115" s="303" t="s">
        <v>1933</v>
      </c>
      <c r="J115" s="303"/>
      <c r="K115" s="317"/>
    </row>
    <row r="116" spans="2:11" s="1" customFormat="1" ht="15" customHeight="1">
      <c r="B116" s="328"/>
      <c r="C116" s="303" t="s">
        <v>48</v>
      </c>
      <c r="D116" s="303"/>
      <c r="E116" s="303"/>
      <c r="F116" s="326" t="s">
        <v>1898</v>
      </c>
      <c r="G116" s="303"/>
      <c r="H116" s="303" t="s">
        <v>1943</v>
      </c>
      <c r="I116" s="303" t="s">
        <v>1933</v>
      </c>
      <c r="J116" s="303"/>
      <c r="K116" s="317"/>
    </row>
    <row r="117" spans="2:11" s="1" customFormat="1" ht="15" customHeight="1">
      <c r="B117" s="328"/>
      <c r="C117" s="303" t="s">
        <v>57</v>
      </c>
      <c r="D117" s="303"/>
      <c r="E117" s="303"/>
      <c r="F117" s="326" t="s">
        <v>1898</v>
      </c>
      <c r="G117" s="303"/>
      <c r="H117" s="303" t="s">
        <v>1944</v>
      </c>
      <c r="I117" s="303" t="s">
        <v>1945</v>
      </c>
      <c r="J117" s="303"/>
      <c r="K117" s="317"/>
    </row>
    <row r="118" spans="2:11" s="1" customFormat="1" ht="15" customHeight="1">
      <c r="B118" s="331"/>
      <c r="C118" s="337"/>
      <c r="D118" s="337"/>
      <c r="E118" s="337"/>
      <c r="F118" s="337"/>
      <c r="G118" s="337"/>
      <c r="H118" s="337"/>
      <c r="I118" s="337"/>
      <c r="J118" s="337"/>
      <c r="K118" s="333"/>
    </row>
    <row r="119" spans="2:11" s="1" customFormat="1" ht="18.75" customHeight="1">
      <c r="B119" s="338"/>
      <c r="C119" s="339"/>
      <c r="D119" s="339"/>
      <c r="E119" s="339"/>
      <c r="F119" s="340"/>
      <c r="G119" s="339"/>
      <c r="H119" s="339"/>
      <c r="I119" s="339"/>
      <c r="J119" s="339"/>
      <c r="K119" s="338"/>
    </row>
    <row r="120" spans="2:11" s="1" customFormat="1" ht="18.75" customHeight="1"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</row>
    <row r="121" spans="2:11" s="1" customFormat="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spans="2:11" s="1" customFormat="1" ht="45" customHeight="1">
      <c r="B122" s="344"/>
      <c r="C122" s="294" t="s">
        <v>1946</v>
      </c>
      <c r="D122" s="294"/>
      <c r="E122" s="294"/>
      <c r="F122" s="294"/>
      <c r="G122" s="294"/>
      <c r="H122" s="294"/>
      <c r="I122" s="294"/>
      <c r="J122" s="294"/>
      <c r="K122" s="345"/>
    </row>
    <row r="123" spans="2:11" s="1" customFormat="1" ht="17.25" customHeight="1">
      <c r="B123" s="346"/>
      <c r="C123" s="318" t="s">
        <v>1892</v>
      </c>
      <c r="D123" s="318"/>
      <c r="E123" s="318"/>
      <c r="F123" s="318" t="s">
        <v>1893</v>
      </c>
      <c r="G123" s="319"/>
      <c r="H123" s="318" t="s">
        <v>54</v>
      </c>
      <c r="I123" s="318" t="s">
        <v>57</v>
      </c>
      <c r="J123" s="318" t="s">
        <v>1894</v>
      </c>
      <c r="K123" s="347"/>
    </row>
    <row r="124" spans="2:11" s="1" customFormat="1" ht="17.25" customHeight="1">
      <c r="B124" s="346"/>
      <c r="C124" s="320" t="s">
        <v>1895</v>
      </c>
      <c r="D124" s="320"/>
      <c r="E124" s="320"/>
      <c r="F124" s="321" t="s">
        <v>1896</v>
      </c>
      <c r="G124" s="322"/>
      <c r="H124" s="320"/>
      <c r="I124" s="320"/>
      <c r="J124" s="320" t="s">
        <v>1897</v>
      </c>
      <c r="K124" s="347"/>
    </row>
    <row r="125" spans="2:11" s="1" customFormat="1" ht="5.25" customHeight="1">
      <c r="B125" s="348"/>
      <c r="C125" s="323"/>
      <c r="D125" s="323"/>
      <c r="E125" s="323"/>
      <c r="F125" s="323"/>
      <c r="G125" s="349"/>
      <c r="H125" s="323"/>
      <c r="I125" s="323"/>
      <c r="J125" s="323"/>
      <c r="K125" s="350"/>
    </row>
    <row r="126" spans="2:11" s="1" customFormat="1" ht="15" customHeight="1">
      <c r="B126" s="348"/>
      <c r="C126" s="303" t="s">
        <v>1901</v>
      </c>
      <c r="D126" s="325"/>
      <c r="E126" s="325"/>
      <c r="F126" s="326" t="s">
        <v>1898</v>
      </c>
      <c r="G126" s="303"/>
      <c r="H126" s="303" t="s">
        <v>1938</v>
      </c>
      <c r="I126" s="303" t="s">
        <v>1900</v>
      </c>
      <c r="J126" s="303">
        <v>120</v>
      </c>
      <c r="K126" s="351"/>
    </row>
    <row r="127" spans="2:11" s="1" customFormat="1" ht="15" customHeight="1">
      <c r="B127" s="348"/>
      <c r="C127" s="303" t="s">
        <v>1947</v>
      </c>
      <c r="D127" s="303"/>
      <c r="E127" s="303"/>
      <c r="F127" s="326" t="s">
        <v>1898</v>
      </c>
      <c r="G127" s="303"/>
      <c r="H127" s="303" t="s">
        <v>1948</v>
      </c>
      <c r="I127" s="303" t="s">
        <v>1900</v>
      </c>
      <c r="J127" s="303" t="s">
        <v>1949</v>
      </c>
      <c r="K127" s="351"/>
    </row>
    <row r="128" spans="2:11" s="1" customFormat="1" ht="15" customHeight="1">
      <c r="B128" s="348"/>
      <c r="C128" s="303" t="s">
        <v>1846</v>
      </c>
      <c r="D128" s="303"/>
      <c r="E128" s="303"/>
      <c r="F128" s="326" t="s">
        <v>1898</v>
      </c>
      <c r="G128" s="303"/>
      <c r="H128" s="303" t="s">
        <v>1950</v>
      </c>
      <c r="I128" s="303" t="s">
        <v>1900</v>
      </c>
      <c r="J128" s="303" t="s">
        <v>1949</v>
      </c>
      <c r="K128" s="351"/>
    </row>
    <row r="129" spans="2:11" s="1" customFormat="1" ht="15" customHeight="1">
      <c r="B129" s="348"/>
      <c r="C129" s="303" t="s">
        <v>1909</v>
      </c>
      <c r="D129" s="303"/>
      <c r="E129" s="303"/>
      <c r="F129" s="326" t="s">
        <v>1904</v>
      </c>
      <c r="G129" s="303"/>
      <c r="H129" s="303" t="s">
        <v>1910</v>
      </c>
      <c r="I129" s="303" t="s">
        <v>1900</v>
      </c>
      <c r="J129" s="303">
        <v>15</v>
      </c>
      <c r="K129" s="351"/>
    </row>
    <row r="130" spans="2:11" s="1" customFormat="1" ht="15" customHeight="1">
      <c r="B130" s="348"/>
      <c r="C130" s="329" t="s">
        <v>1911</v>
      </c>
      <c r="D130" s="329"/>
      <c r="E130" s="329"/>
      <c r="F130" s="330" t="s">
        <v>1904</v>
      </c>
      <c r="G130" s="329"/>
      <c r="H130" s="329" t="s">
        <v>1912</v>
      </c>
      <c r="I130" s="329" t="s">
        <v>1900</v>
      </c>
      <c r="J130" s="329">
        <v>15</v>
      </c>
      <c r="K130" s="351"/>
    </row>
    <row r="131" spans="2:11" s="1" customFormat="1" ht="15" customHeight="1">
      <c r="B131" s="348"/>
      <c r="C131" s="329" t="s">
        <v>1913</v>
      </c>
      <c r="D131" s="329"/>
      <c r="E131" s="329"/>
      <c r="F131" s="330" t="s">
        <v>1904</v>
      </c>
      <c r="G131" s="329"/>
      <c r="H131" s="329" t="s">
        <v>1914</v>
      </c>
      <c r="I131" s="329" t="s">
        <v>1900</v>
      </c>
      <c r="J131" s="329">
        <v>20</v>
      </c>
      <c r="K131" s="351"/>
    </row>
    <row r="132" spans="2:11" s="1" customFormat="1" ht="15" customHeight="1">
      <c r="B132" s="348"/>
      <c r="C132" s="329" t="s">
        <v>1915</v>
      </c>
      <c r="D132" s="329"/>
      <c r="E132" s="329"/>
      <c r="F132" s="330" t="s">
        <v>1904</v>
      </c>
      <c r="G132" s="329"/>
      <c r="H132" s="329" t="s">
        <v>1916</v>
      </c>
      <c r="I132" s="329" t="s">
        <v>1900</v>
      </c>
      <c r="J132" s="329">
        <v>20</v>
      </c>
      <c r="K132" s="351"/>
    </row>
    <row r="133" spans="2:11" s="1" customFormat="1" ht="15" customHeight="1">
      <c r="B133" s="348"/>
      <c r="C133" s="303" t="s">
        <v>1903</v>
      </c>
      <c r="D133" s="303"/>
      <c r="E133" s="303"/>
      <c r="F133" s="326" t="s">
        <v>1904</v>
      </c>
      <c r="G133" s="303"/>
      <c r="H133" s="303" t="s">
        <v>1938</v>
      </c>
      <c r="I133" s="303" t="s">
        <v>1900</v>
      </c>
      <c r="J133" s="303">
        <v>50</v>
      </c>
      <c r="K133" s="351"/>
    </row>
    <row r="134" spans="2:11" s="1" customFormat="1" ht="15" customHeight="1">
      <c r="B134" s="348"/>
      <c r="C134" s="303" t="s">
        <v>1917</v>
      </c>
      <c r="D134" s="303"/>
      <c r="E134" s="303"/>
      <c r="F134" s="326" t="s">
        <v>1904</v>
      </c>
      <c r="G134" s="303"/>
      <c r="H134" s="303" t="s">
        <v>1938</v>
      </c>
      <c r="I134" s="303" t="s">
        <v>1900</v>
      </c>
      <c r="J134" s="303">
        <v>50</v>
      </c>
      <c r="K134" s="351"/>
    </row>
    <row r="135" spans="2:11" s="1" customFormat="1" ht="15" customHeight="1">
      <c r="B135" s="348"/>
      <c r="C135" s="303" t="s">
        <v>1923</v>
      </c>
      <c r="D135" s="303"/>
      <c r="E135" s="303"/>
      <c r="F135" s="326" t="s">
        <v>1904</v>
      </c>
      <c r="G135" s="303"/>
      <c r="H135" s="303" t="s">
        <v>1938</v>
      </c>
      <c r="I135" s="303" t="s">
        <v>1900</v>
      </c>
      <c r="J135" s="303">
        <v>50</v>
      </c>
      <c r="K135" s="351"/>
    </row>
    <row r="136" spans="2:11" s="1" customFormat="1" ht="15" customHeight="1">
      <c r="B136" s="348"/>
      <c r="C136" s="303" t="s">
        <v>1925</v>
      </c>
      <c r="D136" s="303"/>
      <c r="E136" s="303"/>
      <c r="F136" s="326" t="s">
        <v>1904</v>
      </c>
      <c r="G136" s="303"/>
      <c r="H136" s="303" t="s">
        <v>1938</v>
      </c>
      <c r="I136" s="303" t="s">
        <v>1900</v>
      </c>
      <c r="J136" s="303">
        <v>50</v>
      </c>
      <c r="K136" s="351"/>
    </row>
    <row r="137" spans="2:11" s="1" customFormat="1" ht="15" customHeight="1">
      <c r="B137" s="348"/>
      <c r="C137" s="303" t="s">
        <v>1926</v>
      </c>
      <c r="D137" s="303"/>
      <c r="E137" s="303"/>
      <c r="F137" s="326" t="s">
        <v>1904</v>
      </c>
      <c r="G137" s="303"/>
      <c r="H137" s="303" t="s">
        <v>1951</v>
      </c>
      <c r="I137" s="303" t="s">
        <v>1900</v>
      </c>
      <c r="J137" s="303">
        <v>255</v>
      </c>
      <c r="K137" s="351"/>
    </row>
    <row r="138" spans="2:11" s="1" customFormat="1" ht="15" customHeight="1">
      <c r="B138" s="348"/>
      <c r="C138" s="303" t="s">
        <v>1928</v>
      </c>
      <c r="D138" s="303"/>
      <c r="E138" s="303"/>
      <c r="F138" s="326" t="s">
        <v>1898</v>
      </c>
      <c r="G138" s="303"/>
      <c r="H138" s="303" t="s">
        <v>1952</v>
      </c>
      <c r="I138" s="303" t="s">
        <v>1930</v>
      </c>
      <c r="J138" s="303"/>
      <c r="K138" s="351"/>
    </row>
    <row r="139" spans="2:11" s="1" customFormat="1" ht="15" customHeight="1">
      <c r="B139" s="348"/>
      <c r="C139" s="303" t="s">
        <v>1931</v>
      </c>
      <c r="D139" s="303"/>
      <c r="E139" s="303"/>
      <c r="F139" s="326" t="s">
        <v>1898</v>
      </c>
      <c r="G139" s="303"/>
      <c r="H139" s="303" t="s">
        <v>1953</v>
      </c>
      <c r="I139" s="303" t="s">
        <v>1933</v>
      </c>
      <c r="J139" s="303"/>
      <c r="K139" s="351"/>
    </row>
    <row r="140" spans="2:11" s="1" customFormat="1" ht="15" customHeight="1">
      <c r="B140" s="348"/>
      <c r="C140" s="303" t="s">
        <v>1934</v>
      </c>
      <c r="D140" s="303"/>
      <c r="E140" s="303"/>
      <c r="F140" s="326" t="s">
        <v>1898</v>
      </c>
      <c r="G140" s="303"/>
      <c r="H140" s="303" t="s">
        <v>1934</v>
      </c>
      <c r="I140" s="303" t="s">
        <v>1933</v>
      </c>
      <c r="J140" s="303"/>
      <c r="K140" s="351"/>
    </row>
    <row r="141" spans="2:11" s="1" customFormat="1" ht="15" customHeight="1">
      <c r="B141" s="348"/>
      <c r="C141" s="303" t="s">
        <v>38</v>
      </c>
      <c r="D141" s="303"/>
      <c r="E141" s="303"/>
      <c r="F141" s="326" t="s">
        <v>1898</v>
      </c>
      <c r="G141" s="303"/>
      <c r="H141" s="303" t="s">
        <v>1954</v>
      </c>
      <c r="I141" s="303" t="s">
        <v>1933</v>
      </c>
      <c r="J141" s="303"/>
      <c r="K141" s="351"/>
    </row>
    <row r="142" spans="2:11" s="1" customFormat="1" ht="15" customHeight="1">
      <c r="B142" s="348"/>
      <c r="C142" s="303" t="s">
        <v>1955</v>
      </c>
      <c r="D142" s="303"/>
      <c r="E142" s="303"/>
      <c r="F142" s="326" t="s">
        <v>1898</v>
      </c>
      <c r="G142" s="303"/>
      <c r="H142" s="303" t="s">
        <v>1956</v>
      </c>
      <c r="I142" s="303" t="s">
        <v>1933</v>
      </c>
      <c r="J142" s="303"/>
      <c r="K142" s="351"/>
    </row>
    <row r="143" spans="2:11" s="1" customFormat="1" ht="15" customHeight="1">
      <c r="B143" s="352"/>
      <c r="C143" s="353"/>
      <c r="D143" s="353"/>
      <c r="E143" s="353"/>
      <c r="F143" s="353"/>
      <c r="G143" s="353"/>
      <c r="H143" s="353"/>
      <c r="I143" s="353"/>
      <c r="J143" s="353"/>
      <c r="K143" s="354"/>
    </row>
    <row r="144" spans="2:11" s="1" customFormat="1" ht="18.75" customHeight="1">
      <c r="B144" s="339"/>
      <c r="C144" s="339"/>
      <c r="D144" s="339"/>
      <c r="E144" s="339"/>
      <c r="F144" s="340"/>
      <c r="G144" s="339"/>
      <c r="H144" s="339"/>
      <c r="I144" s="339"/>
      <c r="J144" s="339"/>
      <c r="K144" s="339"/>
    </row>
    <row r="145" spans="2:11" s="1" customFormat="1" ht="18.75" customHeight="1"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</row>
    <row r="146" spans="2:11" s="1" customFormat="1" ht="7.5" customHeight="1">
      <c r="B146" s="312"/>
      <c r="C146" s="313"/>
      <c r="D146" s="313"/>
      <c r="E146" s="313"/>
      <c r="F146" s="313"/>
      <c r="G146" s="313"/>
      <c r="H146" s="313"/>
      <c r="I146" s="313"/>
      <c r="J146" s="313"/>
      <c r="K146" s="314"/>
    </row>
    <row r="147" spans="2:11" s="1" customFormat="1" ht="45" customHeight="1">
      <c r="B147" s="315"/>
      <c r="C147" s="316" t="s">
        <v>1957</v>
      </c>
      <c r="D147" s="316"/>
      <c r="E147" s="316"/>
      <c r="F147" s="316"/>
      <c r="G147" s="316"/>
      <c r="H147" s="316"/>
      <c r="I147" s="316"/>
      <c r="J147" s="316"/>
      <c r="K147" s="317"/>
    </row>
    <row r="148" spans="2:11" s="1" customFormat="1" ht="17.25" customHeight="1">
      <c r="B148" s="315"/>
      <c r="C148" s="318" t="s">
        <v>1892</v>
      </c>
      <c r="D148" s="318"/>
      <c r="E148" s="318"/>
      <c r="F148" s="318" t="s">
        <v>1893</v>
      </c>
      <c r="G148" s="319"/>
      <c r="H148" s="318" t="s">
        <v>54</v>
      </c>
      <c r="I148" s="318" t="s">
        <v>57</v>
      </c>
      <c r="J148" s="318" t="s">
        <v>1894</v>
      </c>
      <c r="K148" s="317"/>
    </row>
    <row r="149" spans="2:11" s="1" customFormat="1" ht="17.25" customHeight="1">
      <c r="B149" s="315"/>
      <c r="C149" s="320" t="s">
        <v>1895</v>
      </c>
      <c r="D149" s="320"/>
      <c r="E149" s="320"/>
      <c r="F149" s="321" t="s">
        <v>1896</v>
      </c>
      <c r="G149" s="322"/>
      <c r="H149" s="320"/>
      <c r="I149" s="320"/>
      <c r="J149" s="320" t="s">
        <v>1897</v>
      </c>
      <c r="K149" s="317"/>
    </row>
    <row r="150" spans="2:11" s="1" customFormat="1" ht="5.25" customHeight="1">
      <c r="B150" s="328"/>
      <c r="C150" s="323"/>
      <c r="D150" s="323"/>
      <c r="E150" s="323"/>
      <c r="F150" s="323"/>
      <c r="G150" s="324"/>
      <c r="H150" s="323"/>
      <c r="I150" s="323"/>
      <c r="J150" s="323"/>
      <c r="K150" s="351"/>
    </row>
    <row r="151" spans="2:11" s="1" customFormat="1" ht="15" customHeight="1">
      <c r="B151" s="328"/>
      <c r="C151" s="355" t="s">
        <v>1901</v>
      </c>
      <c r="D151" s="303"/>
      <c r="E151" s="303"/>
      <c r="F151" s="356" t="s">
        <v>1898</v>
      </c>
      <c r="G151" s="303"/>
      <c r="H151" s="355" t="s">
        <v>1938</v>
      </c>
      <c r="I151" s="355" t="s">
        <v>1900</v>
      </c>
      <c r="J151" s="355">
        <v>120</v>
      </c>
      <c r="K151" s="351"/>
    </row>
    <row r="152" spans="2:11" s="1" customFormat="1" ht="15" customHeight="1">
      <c r="B152" s="328"/>
      <c r="C152" s="355" t="s">
        <v>1947</v>
      </c>
      <c r="D152" s="303"/>
      <c r="E152" s="303"/>
      <c r="F152" s="356" t="s">
        <v>1898</v>
      </c>
      <c r="G152" s="303"/>
      <c r="H152" s="355" t="s">
        <v>1958</v>
      </c>
      <c r="I152" s="355" t="s">
        <v>1900</v>
      </c>
      <c r="J152" s="355" t="s">
        <v>1949</v>
      </c>
      <c r="K152" s="351"/>
    </row>
    <row r="153" spans="2:11" s="1" customFormat="1" ht="15" customHeight="1">
      <c r="B153" s="328"/>
      <c r="C153" s="355" t="s">
        <v>1846</v>
      </c>
      <c r="D153" s="303"/>
      <c r="E153" s="303"/>
      <c r="F153" s="356" t="s">
        <v>1898</v>
      </c>
      <c r="G153" s="303"/>
      <c r="H153" s="355" t="s">
        <v>1959</v>
      </c>
      <c r="I153" s="355" t="s">
        <v>1900</v>
      </c>
      <c r="J153" s="355" t="s">
        <v>1949</v>
      </c>
      <c r="K153" s="351"/>
    </row>
    <row r="154" spans="2:11" s="1" customFormat="1" ht="15" customHeight="1">
      <c r="B154" s="328"/>
      <c r="C154" s="355" t="s">
        <v>1903</v>
      </c>
      <c r="D154" s="303"/>
      <c r="E154" s="303"/>
      <c r="F154" s="356" t="s">
        <v>1904</v>
      </c>
      <c r="G154" s="303"/>
      <c r="H154" s="355" t="s">
        <v>1938</v>
      </c>
      <c r="I154" s="355" t="s">
        <v>1900</v>
      </c>
      <c r="J154" s="355">
        <v>50</v>
      </c>
      <c r="K154" s="351"/>
    </row>
    <row r="155" spans="2:11" s="1" customFormat="1" ht="15" customHeight="1">
      <c r="B155" s="328"/>
      <c r="C155" s="355" t="s">
        <v>1906</v>
      </c>
      <c r="D155" s="303"/>
      <c r="E155" s="303"/>
      <c r="F155" s="356" t="s">
        <v>1898</v>
      </c>
      <c r="G155" s="303"/>
      <c r="H155" s="355" t="s">
        <v>1938</v>
      </c>
      <c r="I155" s="355" t="s">
        <v>1908</v>
      </c>
      <c r="J155" s="355"/>
      <c r="K155" s="351"/>
    </row>
    <row r="156" spans="2:11" s="1" customFormat="1" ht="15" customHeight="1">
      <c r="B156" s="328"/>
      <c r="C156" s="355" t="s">
        <v>1917</v>
      </c>
      <c r="D156" s="303"/>
      <c r="E156" s="303"/>
      <c r="F156" s="356" t="s">
        <v>1904</v>
      </c>
      <c r="G156" s="303"/>
      <c r="H156" s="355" t="s">
        <v>1938</v>
      </c>
      <c r="I156" s="355" t="s">
        <v>1900</v>
      </c>
      <c r="J156" s="355">
        <v>50</v>
      </c>
      <c r="K156" s="351"/>
    </row>
    <row r="157" spans="2:11" s="1" customFormat="1" ht="15" customHeight="1">
      <c r="B157" s="328"/>
      <c r="C157" s="355" t="s">
        <v>1925</v>
      </c>
      <c r="D157" s="303"/>
      <c r="E157" s="303"/>
      <c r="F157" s="356" t="s">
        <v>1904</v>
      </c>
      <c r="G157" s="303"/>
      <c r="H157" s="355" t="s">
        <v>1938</v>
      </c>
      <c r="I157" s="355" t="s">
        <v>1900</v>
      </c>
      <c r="J157" s="355">
        <v>50</v>
      </c>
      <c r="K157" s="351"/>
    </row>
    <row r="158" spans="2:11" s="1" customFormat="1" ht="15" customHeight="1">
      <c r="B158" s="328"/>
      <c r="C158" s="355" t="s">
        <v>1923</v>
      </c>
      <c r="D158" s="303"/>
      <c r="E158" s="303"/>
      <c r="F158" s="356" t="s">
        <v>1904</v>
      </c>
      <c r="G158" s="303"/>
      <c r="H158" s="355" t="s">
        <v>1938</v>
      </c>
      <c r="I158" s="355" t="s">
        <v>1900</v>
      </c>
      <c r="J158" s="355">
        <v>50</v>
      </c>
      <c r="K158" s="351"/>
    </row>
    <row r="159" spans="2:11" s="1" customFormat="1" ht="15" customHeight="1">
      <c r="B159" s="328"/>
      <c r="C159" s="355" t="s">
        <v>101</v>
      </c>
      <c r="D159" s="303"/>
      <c r="E159" s="303"/>
      <c r="F159" s="356" t="s">
        <v>1898</v>
      </c>
      <c r="G159" s="303"/>
      <c r="H159" s="355" t="s">
        <v>1960</v>
      </c>
      <c r="I159" s="355" t="s">
        <v>1900</v>
      </c>
      <c r="J159" s="355" t="s">
        <v>1961</v>
      </c>
      <c r="K159" s="351"/>
    </row>
    <row r="160" spans="2:11" s="1" customFormat="1" ht="15" customHeight="1">
      <c r="B160" s="328"/>
      <c r="C160" s="355" t="s">
        <v>1962</v>
      </c>
      <c r="D160" s="303"/>
      <c r="E160" s="303"/>
      <c r="F160" s="356" t="s">
        <v>1898</v>
      </c>
      <c r="G160" s="303"/>
      <c r="H160" s="355" t="s">
        <v>1963</v>
      </c>
      <c r="I160" s="355" t="s">
        <v>1933</v>
      </c>
      <c r="J160" s="355"/>
      <c r="K160" s="351"/>
    </row>
    <row r="161" spans="2:11" s="1" customFormat="1" ht="15" customHeight="1">
      <c r="B161" s="357"/>
      <c r="C161" s="337"/>
      <c r="D161" s="337"/>
      <c r="E161" s="337"/>
      <c r="F161" s="337"/>
      <c r="G161" s="337"/>
      <c r="H161" s="337"/>
      <c r="I161" s="337"/>
      <c r="J161" s="337"/>
      <c r="K161" s="358"/>
    </row>
    <row r="162" spans="2:11" s="1" customFormat="1" ht="18.75" customHeight="1">
      <c r="B162" s="339"/>
      <c r="C162" s="349"/>
      <c r="D162" s="349"/>
      <c r="E162" s="349"/>
      <c r="F162" s="359"/>
      <c r="G162" s="349"/>
      <c r="H162" s="349"/>
      <c r="I162" s="349"/>
      <c r="J162" s="349"/>
      <c r="K162" s="339"/>
    </row>
    <row r="163" spans="2:11" s="1" customFormat="1" ht="18.75" customHeight="1"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</row>
    <row r="164" spans="2:11" s="1" customFormat="1" ht="7.5" customHeight="1">
      <c r="B164" s="290"/>
      <c r="C164" s="291"/>
      <c r="D164" s="291"/>
      <c r="E164" s="291"/>
      <c r="F164" s="291"/>
      <c r="G164" s="291"/>
      <c r="H164" s="291"/>
      <c r="I164" s="291"/>
      <c r="J164" s="291"/>
      <c r="K164" s="292"/>
    </row>
    <row r="165" spans="2:11" s="1" customFormat="1" ht="45" customHeight="1">
      <c r="B165" s="293"/>
      <c r="C165" s="294" t="s">
        <v>1964</v>
      </c>
      <c r="D165" s="294"/>
      <c r="E165" s="294"/>
      <c r="F165" s="294"/>
      <c r="G165" s="294"/>
      <c r="H165" s="294"/>
      <c r="I165" s="294"/>
      <c r="J165" s="294"/>
      <c r="K165" s="295"/>
    </row>
    <row r="166" spans="2:11" s="1" customFormat="1" ht="17.25" customHeight="1">
      <c r="B166" s="293"/>
      <c r="C166" s="318" t="s">
        <v>1892</v>
      </c>
      <c r="D166" s="318"/>
      <c r="E166" s="318"/>
      <c r="F166" s="318" t="s">
        <v>1893</v>
      </c>
      <c r="G166" s="360"/>
      <c r="H166" s="361" t="s">
        <v>54</v>
      </c>
      <c r="I166" s="361" t="s">
        <v>57</v>
      </c>
      <c r="J166" s="318" t="s">
        <v>1894</v>
      </c>
      <c r="K166" s="295"/>
    </row>
    <row r="167" spans="2:11" s="1" customFormat="1" ht="17.25" customHeight="1">
      <c r="B167" s="296"/>
      <c r="C167" s="320" t="s">
        <v>1895</v>
      </c>
      <c r="D167" s="320"/>
      <c r="E167" s="320"/>
      <c r="F167" s="321" t="s">
        <v>1896</v>
      </c>
      <c r="G167" s="362"/>
      <c r="H167" s="363"/>
      <c r="I167" s="363"/>
      <c r="J167" s="320" t="s">
        <v>1897</v>
      </c>
      <c r="K167" s="298"/>
    </row>
    <row r="168" spans="2:11" s="1" customFormat="1" ht="5.25" customHeight="1">
      <c r="B168" s="328"/>
      <c r="C168" s="323"/>
      <c r="D168" s="323"/>
      <c r="E168" s="323"/>
      <c r="F168" s="323"/>
      <c r="G168" s="324"/>
      <c r="H168" s="323"/>
      <c r="I168" s="323"/>
      <c r="J168" s="323"/>
      <c r="K168" s="351"/>
    </row>
    <row r="169" spans="2:11" s="1" customFormat="1" ht="15" customHeight="1">
      <c r="B169" s="328"/>
      <c r="C169" s="303" t="s">
        <v>1901</v>
      </c>
      <c r="D169" s="303"/>
      <c r="E169" s="303"/>
      <c r="F169" s="326" t="s">
        <v>1898</v>
      </c>
      <c r="G169" s="303"/>
      <c r="H169" s="303" t="s">
        <v>1938</v>
      </c>
      <c r="I169" s="303" t="s">
        <v>1900</v>
      </c>
      <c r="J169" s="303">
        <v>120</v>
      </c>
      <c r="K169" s="351"/>
    </row>
    <row r="170" spans="2:11" s="1" customFormat="1" ht="15" customHeight="1">
      <c r="B170" s="328"/>
      <c r="C170" s="303" t="s">
        <v>1947</v>
      </c>
      <c r="D170" s="303"/>
      <c r="E170" s="303"/>
      <c r="F170" s="326" t="s">
        <v>1898</v>
      </c>
      <c r="G170" s="303"/>
      <c r="H170" s="303" t="s">
        <v>1948</v>
      </c>
      <c r="I170" s="303" t="s">
        <v>1900</v>
      </c>
      <c r="J170" s="303" t="s">
        <v>1949</v>
      </c>
      <c r="K170" s="351"/>
    </row>
    <row r="171" spans="2:11" s="1" customFormat="1" ht="15" customHeight="1">
      <c r="B171" s="328"/>
      <c r="C171" s="303" t="s">
        <v>1846</v>
      </c>
      <c r="D171" s="303"/>
      <c r="E171" s="303"/>
      <c r="F171" s="326" t="s">
        <v>1898</v>
      </c>
      <c r="G171" s="303"/>
      <c r="H171" s="303" t="s">
        <v>1965</v>
      </c>
      <c r="I171" s="303" t="s">
        <v>1900</v>
      </c>
      <c r="J171" s="303" t="s">
        <v>1949</v>
      </c>
      <c r="K171" s="351"/>
    </row>
    <row r="172" spans="2:11" s="1" customFormat="1" ht="15" customHeight="1">
      <c r="B172" s="328"/>
      <c r="C172" s="303" t="s">
        <v>1903</v>
      </c>
      <c r="D172" s="303"/>
      <c r="E172" s="303"/>
      <c r="F172" s="326" t="s">
        <v>1904</v>
      </c>
      <c r="G172" s="303"/>
      <c r="H172" s="303" t="s">
        <v>1965</v>
      </c>
      <c r="I172" s="303" t="s">
        <v>1900</v>
      </c>
      <c r="J172" s="303">
        <v>50</v>
      </c>
      <c r="K172" s="351"/>
    </row>
    <row r="173" spans="2:11" s="1" customFormat="1" ht="15" customHeight="1">
      <c r="B173" s="328"/>
      <c r="C173" s="303" t="s">
        <v>1906</v>
      </c>
      <c r="D173" s="303"/>
      <c r="E173" s="303"/>
      <c r="F173" s="326" t="s">
        <v>1898</v>
      </c>
      <c r="G173" s="303"/>
      <c r="H173" s="303" t="s">
        <v>1965</v>
      </c>
      <c r="I173" s="303" t="s">
        <v>1908</v>
      </c>
      <c r="J173" s="303"/>
      <c r="K173" s="351"/>
    </row>
    <row r="174" spans="2:11" s="1" customFormat="1" ht="15" customHeight="1">
      <c r="B174" s="328"/>
      <c r="C174" s="303" t="s">
        <v>1917</v>
      </c>
      <c r="D174" s="303"/>
      <c r="E174" s="303"/>
      <c r="F174" s="326" t="s">
        <v>1904</v>
      </c>
      <c r="G174" s="303"/>
      <c r="H174" s="303" t="s">
        <v>1965</v>
      </c>
      <c r="I174" s="303" t="s">
        <v>1900</v>
      </c>
      <c r="J174" s="303">
        <v>50</v>
      </c>
      <c r="K174" s="351"/>
    </row>
    <row r="175" spans="2:11" s="1" customFormat="1" ht="15" customHeight="1">
      <c r="B175" s="328"/>
      <c r="C175" s="303" t="s">
        <v>1925</v>
      </c>
      <c r="D175" s="303"/>
      <c r="E175" s="303"/>
      <c r="F175" s="326" t="s">
        <v>1904</v>
      </c>
      <c r="G175" s="303"/>
      <c r="H175" s="303" t="s">
        <v>1965</v>
      </c>
      <c r="I175" s="303" t="s">
        <v>1900</v>
      </c>
      <c r="J175" s="303">
        <v>50</v>
      </c>
      <c r="K175" s="351"/>
    </row>
    <row r="176" spans="2:11" s="1" customFormat="1" ht="15" customHeight="1">
      <c r="B176" s="328"/>
      <c r="C176" s="303" t="s">
        <v>1923</v>
      </c>
      <c r="D176" s="303"/>
      <c r="E176" s="303"/>
      <c r="F176" s="326" t="s">
        <v>1904</v>
      </c>
      <c r="G176" s="303"/>
      <c r="H176" s="303" t="s">
        <v>1965</v>
      </c>
      <c r="I176" s="303" t="s">
        <v>1900</v>
      </c>
      <c r="J176" s="303">
        <v>50</v>
      </c>
      <c r="K176" s="351"/>
    </row>
    <row r="177" spans="2:11" s="1" customFormat="1" ht="15" customHeight="1">
      <c r="B177" s="328"/>
      <c r="C177" s="303" t="s">
        <v>119</v>
      </c>
      <c r="D177" s="303"/>
      <c r="E177" s="303"/>
      <c r="F177" s="326" t="s">
        <v>1898</v>
      </c>
      <c r="G177" s="303"/>
      <c r="H177" s="303" t="s">
        <v>1966</v>
      </c>
      <c r="I177" s="303" t="s">
        <v>1967</v>
      </c>
      <c r="J177" s="303"/>
      <c r="K177" s="351"/>
    </row>
    <row r="178" spans="2:11" s="1" customFormat="1" ht="15" customHeight="1">
      <c r="B178" s="328"/>
      <c r="C178" s="303" t="s">
        <v>57</v>
      </c>
      <c r="D178" s="303"/>
      <c r="E178" s="303"/>
      <c r="F178" s="326" t="s">
        <v>1898</v>
      </c>
      <c r="G178" s="303"/>
      <c r="H178" s="303" t="s">
        <v>1968</v>
      </c>
      <c r="I178" s="303" t="s">
        <v>1969</v>
      </c>
      <c r="J178" s="303">
        <v>1</v>
      </c>
      <c r="K178" s="351"/>
    </row>
    <row r="179" spans="2:11" s="1" customFormat="1" ht="15" customHeight="1">
      <c r="B179" s="328"/>
      <c r="C179" s="303" t="s">
        <v>53</v>
      </c>
      <c r="D179" s="303"/>
      <c r="E179" s="303"/>
      <c r="F179" s="326" t="s">
        <v>1898</v>
      </c>
      <c r="G179" s="303"/>
      <c r="H179" s="303" t="s">
        <v>1970</v>
      </c>
      <c r="I179" s="303" t="s">
        <v>1900</v>
      </c>
      <c r="J179" s="303">
        <v>20</v>
      </c>
      <c r="K179" s="351"/>
    </row>
    <row r="180" spans="2:11" s="1" customFormat="1" ht="15" customHeight="1">
      <c r="B180" s="328"/>
      <c r="C180" s="303" t="s">
        <v>54</v>
      </c>
      <c r="D180" s="303"/>
      <c r="E180" s="303"/>
      <c r="F180" s="326" t="s">
        <v>1898</v>
      </c>
      <c r="G180" s="303"/>
      <c r="H180" s="303" t="s">
        <v>1971</v>
      </c>
      <c r="I180" s="303" t="s">
        <v>1900</v>
      </c>
      <c r="J180" s="303">
        <v>255</v>
      </c>
      <c r="K180" s="351"/>
    </row>
    <row r="181" spans="2:11" s="1" customFormat="1" ht="15" customHeight="1">
      <c r="B181" s="328"/>
      <c r="C181" s="303" t="s">
        <v>120</v>
      </c>
      <c r="D181" s="303"/>
      <c r="E181" s="303"/>
      <c r="F181" s="326" t="s">
        <v>1898</v>
      </c>
      <c r="G181" s="303"/>
      <c r="H181" s="303" t="s">
        <v>1862</v>
      </c>
      <c r="I181" s="303" t="s">
        <v>1900</v>
      </c>
      <c r="J181" s="303">
        <v>10</v>
      </c>
      <c r="K181" s="351"/>
    </row>
    <row r="182" spans="2:11" s="1" customFormat="1" ht="15" customHeight="1">
      <c r="B182" s="328"/>
      <c r="C182" s="303" t="s">
        <v>121</v>
      </c>
      <c r="D182" s="303"/>
      <c r="E182" s="303"/>
      <c r="F182" s="326" t="s">
        <v>1898</v>
      </c>
      <c r="G182" s="303"/>
      <c r="H182" s="303" t="s">
        <v>1972</v>
      </c>
      <c r="I182" s="303" t="s">
        <v>1933</v>
      </c>
      <c r="J182" s="303"/>
      <c r="K182" s="351"/>
    </row>
    <row r="183" spans="2:11" s="1" customFormat="1" ht="15" customHeight="1">
      <c r="B183" s="328"/>
      <c r="C183" s="303" t="s">
        <v>1973</v>
      </c>
      <c r="D183" s="303"/>
      <c r="E183" s="303"/>
      <c r="F183" s="326" t="s">
        <v>1898</v>
      </c>
      <c r="G183" s="303"/>
      <c r="H183" s="303" t="s">
        <v>1974</v>
      </c>
      <c r="I183" s="303" t="s">
        <v>1933</v>
      </c>
      <c r="J183" s="303"/>
      <c r="K183" s="351"/>
    </row>
    <row r="184" spans="2:11" s="1" customFormat="1" ht="15" customHeight="1">
      <c r="B184" s="328"/>
      <c r="C184" s="303" t="s">
        <v>1962</v>
      </c>
      <c r="D184" s="303"/>
      <c r="E184" s="303"/>
      <c r="F184" s="326" t="s">
        <v>1898</v>
      </c>
      <c r="G184" s="303"/>
      <c r="H184" s="303" t="s">
        <v>1975</v>
      </c>
      <c r="I184" s="303" t="s">
        <v>1933</v>
      </c>
      <c r="J184" s="303"/>
      <c r="K184" s="351"/>
    </row>
    <row r="185" spans="2:11" s="1" customFormat="1" ht="15" customHeight="1">
      <c r="B185" s="328"/>
      <c r="C185" s="303" t="s">
        <v>123</v>
      </c>
      <c r="D185" s="303"/>
      <c r="E185" s="303"/>
      <c r="F185" s="326" t="s">
        <v>1904</v>
      </c>
      <c r="G185" s="303"/>
      <c r="H185" s="303" t="s">
        <v>1976</v>
      </c>
      <c r="I185" s="303" t="s">
        <v>1900</v>
      </c>
      <c r="J185" s="303">
        <v>50</v>
      </c>
      <c r="K185" s="351"/>
    </row>
    <row r="186" spans="2:11" s="1" customFormat="1" ht="15" customHeight="1">
      <c r="B186" s="328"/>
      <c r="C186" s="303" t="s">
        <v>1977</v>
      </c>
      <c r="D186" s="303"/>
      <c r="E186" s="303"/>
      <c r="F186" s="326" t="s">
        <v>1904</v>
      </c>
      <c r="G186" s="303"/>
      <c r="H186" s="303" t="s">
        <v>1978</v>
      </c>
      <c r="I186" s="303" t="s">
        <v>1979</v>
      </c>
      <c r="J186" s="303"/>
      <c r="K186" s="351"/>
    </row>
    <row r="187" spans="2:11" s="1" customFormat="1" ht="15" customHeight="1">
      <c r="B187" s="328"/>
      <c r="C187" s="303" t="s">
        <v>1980</v>
      </c>
      <c r="D187" s="303"/>
      <c r="E187" s="303"/>
      <c r="F187" s="326" t="s">
        <v>1904</v>
      </c>
      <c r="G187" s="303"/>
      <c r="H187" s="303" t="s">
        <v>1981</v>
      </c>
      <c r="I187" s="303" t="s">
        <v>1979</v>
      </c>
      <c r="J187" s="303"/>
      <c r="K187" s="351"/>
    </row>
    <row r="188" spans="2:11" s="1" customFormat="1" ht="15" customHeight="1">
      <c r="B188" s="328"/>
      <c r="C188" s="303" t="s">
        <v>1982</v>
      </c>
      <c r="D188" s="303"/>
      <c r="E188" s="303"/>
      <c r="F188" s="326" t="s">
        <v>1904</v>
      </c>
      <c r="G188" s="303"/>
      <c r="H188" s="303" t="s">
        <v>1983</v>
      </c>
      <c r="I188" s="303" t="s">
        <v>1979</v>
      </c>
      <c r="J188" s="303"/>
      <c r="K188" s="351"/>
    </row>
    <row r="189" spans="2:11" s="1" customFormat="1" ht="15" customHeight="1">
      <c r="B189" s="328"/>
      <c r="C189" s="364" t="s">
        <v>1984</v>
      </c>
      <c r="D189" s="303"/>
      <c r="E189" s="303"/>
      <c r="F189" s="326" t="s">
        <v>1904</v>
      </c>
      <c r="G189" s="303"/>
      <c r="H189" s="303" t="s">
        <v>1985</v>
      </c>
      <c r="I189" s="303" t="s">
        <v>1986</v>
      </c>
      <c r="J189" s="365" t="s">
        <v>1987</v>
      </c>
      <c r="K189" s="351"/>
    </row>
    <row r="190" spans="2:11" s="1" customFormat="1" ht="15" customHeight="1">
      <c r="B190" s="328"/>
      <c r="C190" s="364" t="s">
        <v>42</v>
      </c>
      <c r="D190" s="303"/>
      <c r="E190" s="303"/>
      <c r="F190" s="326" t="s">
        <v>1898</v>
      </c>
      <c r="G190" s="303"/>
      <c r="H190" s="300" t="s">
        <v>1988</v>
      </c>
      <c r="I190" s="303" t="s">
        <v>1989</v>
      </c>
      <c r="J190" s="303"/>
      <c r="K190" s="351"/>
    </row>
    <row r="191" spans="2:11" s="1" customFormat="1" ht="15" customHeight="1">
      <c r="B191" s="328"/>
      <c r="C191" s="364" t="s">
        <v>1990</v>
      </c>
      <c r="D191" s="303"/>
      <c r="E191" s="303"/>
      <c r="F191" s="326" t="s">
        <v>1898</v>
      </c>
      <c r="G191" s="303"/>
      <c r="H191" s="303" t="s">
        <v>1991</v>
      </c>
      <c r="I191" s="303" t="s">
        <v>1933</v>
      </c>
      <c r="J191" s="303"/>
      <c r="K191" s="351"/>
    </row>
    <row r="192" spans="2:11" s="1" customFormat="1" ht="15" customHeight="1">
      <c r="B192" s="328"/>
      <c r="C192" s="364" t="s">
        <v>1992</v>
      </c>
      <c r="D192" s="303"/>
      <c r="E192" s="303"/>
      <c r="F192" s="326" t="s">
        <v>1898</v>
      </c>
      <c r="G192" s="303"/>
      <c r="H192" s="303" t="s">
        <v>1993</v>
      </c>
      <c r="I192" s="303" t="s">
        <v>1933</v>
      </c>
      <c r="J192" s="303"/>
      <c r="K192" s="351"/>
    </row>
    <row r="193" spans="2:11" s="1" customFormat="1" ht="15" customHeight="1">
      <c r="B193" s="328"/>
      <c r="C193" s="364" t="s">
        <v>1994</v>
      </c>
      <c r="D193" s="303"/>
      <c r="E193" s="303"/>
      <c r="F193" s="326" t="s">
        <v>1904</v>
      </c>
      <c r="G193" s="303"/>
      <c r="H193" s="303" t="s">
        <v>1995</v>
      </c>
      <c r="I193" s="303" t="s">
        <v>1933</v>
      </c>
      <c r="J193" s="303"/>
      <c r="K193" s="351"/>
    </row>
    <row r="194" spans="2:11" s="1" customFormat="1" ht="15" customHeight="1">
      <c r="B194" s="357"/>
      <c r="C194" s="366"/>
      <c r="D194" s="337"/>
      <c r="E194" s="337"/>
      <c r="F194" s="337"/>
      <c r="G194" s="337"/>
      <c r="H194" s="337"/>
      <c r="I194" s="337"/>
      <c r="J194" s="337"/>
      <c r="K194" s="358"/>
    </row>
    <row r="195" spans="2:11" s="1" customFormat="1" ht="18.75" customHeight="1">
      <c r="B195" s="339"/>
      <c r="C195" s="349"/>
      <c r="D195" s="349"/>
      <c r="E195" s="349"/>
      <c r="F195" s="359"/>
      <c r="G195" s="349"/>
      <c r="H195" s="349"/>
      <c r="I195" s="349"/>
      <c r="J195" s="349"/>
      <c r="K195" s="339"/>
    </row>
    <row r="196" spans="2:11" s="1" customFormat="1" ht="18.75" customHeight="1">
      <c r="B196" s="339"/>
      <c r="C196" s="349"/>
      <c r="D196" s="349"/>
      <c r="E196" s="349"/>
      <c r="F196" s="359"/>
      <c r="G196" s="349"/>
      <c r="H196" s="349"/>
      <c r="I196" s="349"/>
      <c r="J196" s="349"/>
      <c r="K196" s="339"/>
    </row>
    <row r="197" spans="2:11" s="1" customFormat="1" ht="18.75" customHeight="1"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</row>
    <row r="198" spans="2:11" s="1" customFormat="1" ht="13.5">
      <c r="B198" s="290"/>
      <c r="C198" s="291"/>
      <c r="D198" s="291"/>
      <c r="E198" s="291"/>
      <c r="F198" s="291"/>
      <c r="G198" s="291"/>
      <c r="H198" s="291"/>
      <c r="I198" s="291"/>
      <c r="J198" s="291"/>
      <c r="K198" s="292"/>
    </row>
    <row r="199" spans="2:11" s="1" customFormat="1" ht="21">
      <c r="B199" s="293"/>
      <c r="C199" s="294" t="s">
        <v>1996</v>
      </c>
      <c r="D199" s="294"/>
      <c r="E199" s="294"/>
      <c r="F199" s="294"/>
      <c r="G199" s="294"/>
      <c r="H199" s="294"/>
      <c r="I199" s="294"/>
      <c r="J199" s="294"/>
      <c r="K199" s="295"/>
    </row>
    <row r="200" spans="2:11" s="1" customFormat="1" ht="25.5" customHeight="1">
      <c r="B200" s="293"/>
      <c r="C200" s="367" t="s">
        <v>1997</v>
      </c>
      <c r="D200" s="367"/>
      <c r="E200" s="367"/>
      <c r="F200" s="367" t="s">
        <v>1998</v>
      </c>
      <c r="G200" s="368"/>
      <c r="H200" s="367" t="s">
        <v>1999</v>
      </c>
      <c r="I200" s="367"/>
      <c r="J200" s="367"/>
      <c r="K200" s="295"/>
    </row>
    <row r="201" spans="2:11" s="1" customFormat="1" ht="5.25" customHeight="1">
      <c r="B201" s="328"/>
      <c r="C201" s="323"/>
      <c r="D201" s="323"/>
      <c r="E201" s="323"/>
      <c r="F201" s="323"/>
      <c r="G201" s="349"/>
      <c r="H201" s="323"/>
      <c r="I201" s="323"/>
      <c r="J201" s="323"/>
      <c r="K201" s="351"/>
    </row>
    <row r="202" spans="2:11" s="1" customFormat="1" ht="15" customHeight="1">
      <c r="B202" s="328"/>
      <c r="C202" s="303" t="s">
        <v>1989</v>
      </c>
      <c r="D202" s="303"/>
      <c r="E202" s="303"/>
      <c r="F202" s="326" t="s">
        <v>43</v>
      </c>
      <c r="G202" s="303"/>
      <c r="H202" s="303" t="s">
        <v>2000</v>
      </c>
      <c r="I202" s="303"/>
      <c r="J202" s="303"/>
      <c r="K202" s="351"/>
    </row>
    <row r="203" spans="2:11" s="1" customFormat="1" ht="15" customHeight="1">
      <c r="B203" s="328"/>
      <c r="C203" s="303"/>
      <c r="D203" s="303"/>
      <c r="E203" s="303"/>
      <c r="F203" s="326" t="s">
        <v>44</v>
      </c>
      <c r="G203" s="303"/>
      <c r="H203" s="303" t="s">
        <v>2001</v>
      </c>
      <c r="I203" s="303"/>
      <c r="J203" s="303"/>
      <c r="K203" s="351"/>
    </row>
    <row r="204" spans="2:11" s="1" customFormat="1" ht="15" customHeight="1">
      <c r="B204" s="328"/>
      <c r="C204" s="303"/>
      <c r="D204" s="303"/>
      <c r="E204" s="303"/>
      <c r="F204" s="326" t="s">
        <v>47</v>
      </c>
      <c r="G204" s="303"/>
      <c r="H204" s="303" t="s">
        <v>2002</v>
      </c>
      <c r="I204" s="303"/>
      <c r="J204" s="303"/>
      <c r="K204" s="351"/>
    </row>
    <row r="205" spans="2:11" s="1" customFormat="1" ht="15" customHeight="1">
      <c r="B205" s="328"/>
      <c r="C205" s="303"/>
      <c r="D205" s="303"/>
      <c r="E205" s="303"/>
      <c r="F205" s="326" t="s">
        <v>45</v>
      </c>
      <c r="G205" s="303"/>
      <c r="H205" s="303" t="s">
        <v>2003</v>
      </c>
      <c r="I205" s="303"/>
      <c r="J205" s="303"/>
      <c r="K205" s="351"/>
    </row>
    <row r="206" spans="2:11" s="1" customFormat="1" ht="15" customHeight="1">
      <c r="B206" s="328"/>
      <c r="C206" s="303"/>
      <c r="D206" s="303"/>
      <c r="E206" s="303"/>
      <c r="F206" s="326" t="s">
        <v>46</v>
      </c>
      <c r="G206" s="303"/>
      <c r="H206" s="303" t="s">
        <v>2004</v>
      </c>
      <c r="I206" s="303"/>
      <c r="J206" s="303"/>
      <c r="K206" s="351"/>
    </row>
    <row r="207" spans="2:11" s="1" customFormat="1" ht="15" customHeight="1">
      <c r="B207" s="328"/>
      <c r="C207" s="303"/>
      <c r="D207" s="303"/>
      <c r="E207" s="303"/>
      <c r="F207" s="326"/>
      <c r="G207" s="303"/>
      <c r="H207" s="303"/>
      <c r="I207" s="303"/>
      <c r="J207" s="303"/>
      <c r="K207" s="351"/>
    </row>
    <row r="208" spans="2:11" s="1" customFormat="1" ht="15" customHeight="1">
      <c r="B208" s="328"/>
      <c r="C208" s="303" t="s">
        <v>1945</v>
      </c>
      <c r="D208" s="303"/>
      <c r="E208" s="303"/>
      <c r="F208" s="326" t="s">
        <v>79</v>
      </c>
      <c r="G208" s="303"/>
      <c r="H208" s="303" t="s">
        <v>2005</v>
      </c>
      <c r="I208" s="303"/>
      <c r="J208" s="303"/>
      <c r="K208" s="351"/>
    </row>
    <row r="209" spans="2:11" s="1" customFormat="1" ht="15" customHeight="1">
      <c r="B209" s="328"/>
      <c r="C209" s="303"/>
      <c r="D209" s="303"/>
      <c r="E209" s="303"/>
      <c r="F209" s="326" t="s">
        <v>1841</v>
      </c>
      <c r="G209" s="303"/>
      <c r="H209" s="303" t="s">
        <v>1842</v>
      </c>
      <c r="I209" s="303"/>
      <c r="J209" s="303"/>
      <c r="K209" s="351"/>
    </row>
    <row r="210" spans="2:11" s="1" customFormat="1" ht="15" customHeight="1">
      <c r="B210" s="328"/>
      <c r="C210" s="303"/>
      <c r="D210" s="303"/>
      <c r="E210" s="303"/>
      <c r="F210" s="326" t="s">
        <v>1839</v>
      </c>
      <c r="G210" s="303"/>
      <c r="H210" s="303" t="s">
        <v>2006</v>
      </c>
      <c r="I210" s="303"/>
      <c r="J210" s="303"/>
      <c r="K210" s="351"/>
    </row>
    <row r="211" spans="2:11" s="1" customFormat="1" ht="15" customHeight="1">
      <c r="B211" s="369"/>
      <c r="C211" s="303"/>
      <c r="D211" s="303"/>
      <c r="E211" s="303"/>
      <c r="F211" s="326" t="s">
        <v>1843</v>
      </c>
      <c r="G211" s="364"/>
      <c r="H211" s="355" t="s">
        <v>95</v>
      </c>
      <c r="I211" s="355"/>
      <c r="J211" s="355"/>
      <c r="K211" s="370"/>
    </row>
    <row r="212" spans="2:11" s="1" customFormat="1" ht="15" customHeight="1">
      <c r="B212" s="369"/>
      <c r="C212" s="303"/>
      <c r="D212" s="303"/>
      <c r="E212" s="303"/>
      <c r="F212" s="326" t="s">
        <v>1844</v>
      </c>
      <c r="G212" s="364"/>
      <c r="H212" s="355" t="s">
        <v>1822</v>
      </c>
      <c r="I212" s="355"/>
      <c r="J212" s="355"/>
      <c r="K212" s="370"/>
    </row>
    <row r="213" spans="2:11" s="1" customFormat="1" ht="15" customHeight="1">
      <c r="B213" s="369"/>
      <c r="C213" s="303"/>
      <c r="D213" s="303"/>
      <c r="E213" s="303"/>
      <c r="F213" s="326"/>
      <c r="G213" s="364"/>
      <c r="H213" s="355"/>
      <c r="I213" s="355"/>
      <c r="J213" s="355"/>
      <c r="K213" s="370"/>
    </row>
    <row r="214" spans="2:11" s="1" customFormat="1" ht="15" customHeight="1">
      <c r="B214" s="369"/>
      <c r="C214" s="303" t="s">
        <v>1969</v>
      </c>
      <c r="D214" s="303"/>
      <c r="E214" s="303"/>
      <c r="F214" s="326">
        <v>1</v>
      </c>
      <c r="G214" s="364"/>
      <c r="H214" s="355" t="s">
        <v>2007</v>
      </c>
      <c r="I214" s="355"/>
      <c r="J214" s="355"/>
      <c r="K214" s="370"/>
    </row>
    <row r="215" spans="2:11" s="1" customFormat="1" ht="15" customHeight="1">
      <c r="B215" s="369"/>
      <c r="C215" s="303"/>
      <c r="D215" s="303"/>
      <c r="E215" s="303"/>
      <c r="F215" s="326">
        <v>2</v>
      </c>
      <c r="G215" s="364"/>
      <c r="H215" s="355" t="s">
        <v>2008</v>
      </c>
      <c r="I215" s="355"/>
      <c r="J215" s="355"/>
      <c r="K215" s="370"/>
    </row>
    <row r="216" spans="2:11" s="1" customFormat="1" ht="15" customHeight="1">
      <c r="B216" s="369"/>
      <c r="C216" s="303"/>
      <c r="D216" s="303"/>
      <c r="E216" s="303"/>
      <c r="F216" s="326">
        <v>3</v>
      </c>
      <c r="G216" s="364"/>
      <c r="H216" s="355" t="s">
        <v>2009</v>
      </c>
      <c r="I216" s="355"/>
      <c r="J216" s="355"/>
      <c r="K216" s="370"/>
    </row>
    <row r="217" spans="2:11" s="1" customFormat="1" ht="15" customHeight="1">
      <c r="B217" s="369"/>
      <c r="C217" s="303"/>
      <c r="D217" s="303"/>
      <c r="E217" s="303"/>
      <c r="F217" s="326">
        <v>4</v>
      </c>
      <c r="G217" s="364"/>
      <c r="H217" s="355" t="s">
        <v>2010</v>
      </c>
      <c r="I217" s="355"/>
      <c r="J217" s="355"/>
      <c r="K217" s="370"/>
    </row>
    <row r="218" spans="2:11" s="1" customFormat="1" ht="12.75" customHeight="1">
      <c r="B218" s="371"/>
      <c r="C218" s="372"/>
      <c r="D218" s="372"/>
      <c r="E218" s="372"/>
      <c r="F218" s="372"/>
      <c r="G218" s="372"/>
      <c r="H218" s="372"/>
      <c r="I218" s="372"/>
      <c r="J218" s="372"/>
      <c r="K218" s="3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Frous</dc:creator>
  <cp:keywords/>
  <dc:description/>
  <cp:lastModifiedBy>Martin Frous</cp:lastModifiedBy>
  <dcterms:created xsi:type="dcterms:W3CDTF">2023-08-31T17:57:15Z</dcterms:created>
  <dcterms:modified xsi:type="dcterms:W3CDTF">2023-08-31T17:57:23Z</dcterms:modified>
  <cp:category/>
  <cp:version/>
  <cp:contentType/>
  <cp:contentStatus/>
</cp:coreProperties>
</file>