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Z:\Technicky_Usek\Priprava_staveb\Most 0205 - 1 Krásný Jez\ROZPOČET\final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51" sheetId="3" r:id="rId3"/>
    <sheet name="2 - SO201" sheetId="4" r:id="rId4"/>
    <sheet name="3 - SO202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SO000'!$A$1:$M$83</definedName>
    <definedName name="_xlnm.Print_Titles" localSheetId="1">'0 - SO000'!$22:$24</definedName>
    <definedName name="_xlnm.Print_Area" localSheetId="2">'1 - SO151'!$A$1:$M$48</definedName>
    <definedName name="_xlnm.Print_Titles" localSheetId="2">'1 - SO151'!$22:$24</definedName>
    <definedName name="_xlnm.Print_Area" localSheetId="3">'2 - SO201'!$A$1:$M$664</definedName>
    <definedName name="_xlnm.Print_Titles" localSheetId="3">'2 - SO201'!$31:$33</definedName>
    <definedName name="_xlnm.Print_Area" localSheetId="4">'3 - SO202'!$A$1:$M$158</definedName>
    <definedName name="_xlnm.Print_Titles" localSheetId="4">'3 - SO202'!$27:$29</definedName>
  </definedNames>
  <calcPr/>
</workbook>
</file>

<file path=xl/calcChain.xml><?xml version="1.0" encoding="utf-8"?>
<calcChain xmlns="http://schemas.openxmlformats.org/spreadsheetml/2006/main">
  <c i="5" l="1" r="R136"/>
  <c r="I136"/>
  <c r="Q136"/>
  <c r="R131"/>
  <c r="R141"/>
  <c r="I131"/>
  <c r="Q131"/>
  <c r="R123"/>
  <c r="R128"/>
  <c r="I123"/>
  <c r="Q123"/>
  <c r="Q128"/>
  <c r="R115"/>
  <c r="R120"/>
  <c r="I115"/>
  <c r="Q115"/>
  <c r="Q120"/>
  <c r="R107"/>
  <c r="R112"/>
  <c r="Q107"/>
  <c r="Q112"/>
  <c r="I107"/>
  <c r="J107"/>
  <c r="H113"/>
  <c r="K22"/>
  <c r="R99"/>
  <c r="I99"/>
  <c r="J99"/>
  <c r="L99"/>
  <c r="R94"/>
  <c r="I94"/>
  <c r="J94"/>
  <c r="L94"/>
  <c r="R89"/>
  <c r="I89"/>
  <c r="Q89"/>
  <c r="R84"/>
  <c r="Q84"/>
  <c r="I84"/>
  <c r="J84"/>
  <c r="L84"/>
  <c r="R79"/>
  <c r="I79"/>
  <c r="Q79"/>
  <c r="R74"/>
  <c r="J74"/>
  <c r="L74"/>
  <c r="I74"/>
  <c r="Q74"/>
  <c r="R69"/>
  <c r="I69"/>
  <c r="J69"/>
  <c r="L69"/>
  <c r="R64"/>
  <c r="Q64"/>
  <c r="I64"/>
  <c r="J64"/>
  <c r="L64"/>
  <c r="R59"/>
  <c r="R104"/>
  <c r="I59"/>
  <c r="Q59"/>
  <c r="R51"/>
  <c r="I51"/>
  <c r="J51"/>
  <c r="L51"/>
  <c r="R46"/>
  <c r="I46"/>
  <c r="J46"/>
  <c r="L46"/>
  <c r="R41"/>
  <c r="I41"/>
  <c r="Q41"/>
  <c r="R36"/>
  <c r="I36"/>
  <c r="Q36"/>
  <c r="R31"/>
  <c r="R56"/>
  <c r="I31"/>
  <c r="J31"/>
  <c r="A13"/>
  <c i="4" r="R642"/>
  <c r="I642"/>
  <c r="Q642"/>
  <c r="R637"/>
  <c r="I637"/>
  <c r="Q637"/>
  <c r="R632"/>
  <c r="I632"/>
  <c r="Q632"/>
  <c r="R627"/>
  <c r="I627"/>
  <c r="Q627"/>
  <c r="R622"/>
  <c r="I622"/>
  <c r="J622"/>
  <c r="L622"/>
  <c r="R617"/>
  <c r="J617"/>
  <c r="L617"/>
  <c r="I617"/>
  <c r="Q617"/>
  <c r="R612"/>
  <c r="I612"/>
  <c r="J612"/>
  <c r="L612"/>
  <c r="R607"/>
  <c r="I607"/>
  <c r="Q607"/>
  <c r="R602"/>
  <c r="I602"/>
  <c r="J602"/>
  <c r="L602"/>
  <c r="R597"/>
  <c r="I597"/>
  <c r="Q597"/>
  <c r="R592"/>
  <c r="I592"/>
  <c r="J592"/>
  <c r="L592"/>
  <c r="R587"/>
  <c r="I587"/>
  <c r="Q587"/>
  <c r="R582"/>
  <c r="I582"/>
  <c r="J582"/>
  <c r="L582"/>
  <c r="R577"/>
  <c r="I577"/>
  <c r="J577"/>
  <c r="L577"/>
  <c r="R572"/>
  <c r="I572"/>
  <c r="Q572"/>
  <c r="R567"/>
  <c r="Q567"/>
  <c r="I567"/>
  <c r="J567"/>
  <c r="L567"/>
  <c r="R562"/>
  <c r="I562"/>
  <c r="Q562"/>
  <c r="R557"/>
  <c r="I557"/>
  <c r="J557"/>
  <c r="L557"/>
  <c r="R552"/>
  <c r="I552"/>
  <c r="J552"/>
  <c r="L552"/>
  <c r="R547"/>
  <c r="I547"/>
  <c r="Q547"/>
  <c r="R542"/>
  <c r="I542"/>
  <c r="J542"/>
  <c r="L542"/>
  <c r="R537"/>
  <c r="I537"/>
  <c r="Q537"/>
  <c r="R532"/>
  <c r="I532"/>
  <c r="Q532"/>
  <c r="R527"/>
  <c r="I527"/>
  <c r="Q527"/>
  <c r="R522"/>
  <c r="I522"/>
  <c r="J522"/>
  <c r="L522"/>
  <c r="R517"/>
  <c r="I517"/>
  <c r="Q517"/>
  <c r="R512"/>
  <c r="I512"/>
  <c r="Q512"/>
  <c r="R507"/>
  <c r="I507"/>
  <c r="Q507"/>
  <c r="R502"/>
  <c r="R647"/>
  <c r="I502"/>
  <c r="J502"/>
  <c r="R494"/>
  <c r="I494"/>
  <c r="J494"/>
  <c r="L494"/>
  <c r="R489"/>
  <c r="Q489"/>
  <c r="J489"/>
  <c r="L489"/>
  <c r="I489"/>
  <c r="R484"/>
  <c r="I484"/>
  <c r="Q484"/>
  <c r="R479"/>
  <c r="I479"/>
  <c r="J479"/>
  <c r="L479"/>
  <c r="R474"/>
  <c r="I474"/>
  <c r="J474"/>
  <c r="L474"/>
  <c r="R469"/>
  <c r="I469"/>
  <c r="J469"/>
  <c r="L469"/>
  <c r="R464"/>
  <c r="I464"/>
  <c r="Q464"/>
  <c r="R459"/>
  <c r="R499"/>
  <c r="I459"/>
  <c r="J459"/>
  <c r="R451"/>
  <c r="I451"/>
  <c r="J451"/>
  <c r="L451"/>
  <c r="R446"/>
  <c r="Q446"/>
  <c r="I446"/>
  <c r="J446"/>
  <c r="L446"/>
  <c r="R441"/>
  <c r="I441"/>
  <c r="Q441"/>
  <c r="R436"/>
  <c r="I436"/>
  <c r="J436"/>
  <c r="L436"/>
  <c r="R431"/>
  <c r="R456"/>
  <c r="I431"/>
  <c r="Q431"/>
  <c r="R423"/>
  <c r="I423"/>
  <c r="Q423"/>
  <c r="R418"/>
  <c r="R428"/>
  <c r="Q418"/>
  <c r="Q428"/>
  <c r="I418"/>
  <c r="J418"/>
  <c r="R410"/>
  <c r="I410"/>
  <c r="Q410"/>
  <c r="R405"/>
  <c r="Q405"/>
  <c r="I405"/>
  <c r="J405"/>
  <c r="L405"/>
  <c r="R400"/>
  <c r="I400"/>
  <c r="Q400"/>
  <c r="R395"/>
  <c r="I395"/>
  <c r="J395"/>
  <c r="L395"/>
  <c r="R390"/>
  <c r="I390"/>
  <c r="Q390"/>
  <c r="R385"/>
  <c r="I385"/>
  <c r="J385"/>
  <c r="L385"/>
  <c r="R380"/>
  <c r="I380"/>
  <c r="Q380"/>
  <c r="R375"/>
  <c r="I375"/>
  <c r="J375"/>
  <c r="L375"/>
  <c r="R370"/>
  <c r="Q370"/>
  <c r="I370"/>
  <c r="J370"/>
  <c r="L370"/>
  <c r="R365"/>
  <c r="R415"/>
  <c r="I365"/>
  <c r="J365"/>
  <c r="R357"/>
  <c r="I357"/>
  <c r="J357"/>
  <c r="L357"/>
  <c r="R352"/>
  <c r="I352"/>
  <c r="J352"/>
  <c r="L352"/>
  <c r="R347"/>
  <c r="I347"/>
  <c r="J347"/>
  <c r="L347"/>
  <c r="R342"/>
  <c r="I342"/>
  <c r="Q342"/>
  <c r="R337"/>
  <c r="I337"/>
  <c r="J337"/>
  <c r="L337"/>
  <c r="R332"/>
  <c r="I332"/>
  <c r="J332"/>
  <c r="L332"/>
  <c r="R327"/>
  <c r="Q327"/>
  <c r="I327"/>
  <c r="J327"/>
  <c r="L327"/>
  <c r="R322"/>
  <c r="I322"/>
  <c r="Q322"/>
  <c r="R317"/>
  <c r="Q317"/>
  <c r="I317"/>
  <c r="J317"/>
  <c r="L317"/>
  <c r="R312"/>
  <c r="R362"/>
  <c r="J312"/>
  <c r="I312"/>
  <c r="Q312"/>
  <c r="R304"/>
  <c r="I304"/>
  <c r="Q304"/>
  <c r="R299"/>
  <c r="Q299"/>
  <c r="I299"/>
  <c r="J299"/>
  <c r="L299"/>
  <c r="R294"/>
  <c r="I294"/>
  <c r="Q294"/>
  <c r="R289"/>
  <c r="I289"/>
  <c r="J289"/>
  <c r="L289"/>
  <c r="R284"/>
  <c r="I284"/>
  <c r="J284"/>
  <c r="L284"/>
  <c r="R279"/>
  <c r="I279"/>
  <c r="J279"/>
  <c r="L279"/>
  <c r="R274"/>
  <c r="I274"/>
  <c r="Q274"/>
  <c r="R269"/>
  <c r="R309"/>
  <c r="Q269"/>
  <c r="J269"/>
  <c r="I269"/>
  <c r="R261"/>
  <c r="I261"/>
  <c r="Q261"/>
  <c r="R256"/>
  <c r="I256"/>
  <c r="Q256"/>
  <c r="R251"/>
  <c r="I251"/>
  <c r="J251"/>
  <c r="L251"/>
  <c r="R246"/>
  <c r="I246"/>
  <c r="J246"/>
  <c r="L246"/>
  <c r="R241"/>
  <c r="J241"/>
  <c r="L241"/>
  <c r="I241"/>
  <c r="Q241"/>
  <c r="R236"/>
  <c r="I236"/>
  <c r="Q236"/>
  <c r="R231"/>
  <c r="I231"/>
  <c r="Q231"/>
  <c r="R226"/>
  <c r="Q226"/>
  <c r="I226"/>
  <c r="J226"/>
  <c r="L226"/>
  <c r="R221"/>
  <c r="I221"/>
  <c r="Q221"/>
  <c r="R216"/>
  <c r="I216"/>
  <c r="Q216"/>
  <c r="R211"/>
  <c r="I211"/>
  <c r="J211"/>
  <c r="L211"/>
  <c r="R206"/>
  <c r="I206"/>
  <c r="J206"/>
  <c r="L206"/>
  <c r="R201"/>
  <c r="I201"/>
  <c r="Q201"/>
  <c r="R196"/>
  <c r="I196"/>
  <c r="Q196"/>
  <c r="R191"/>
  <c r="Q191"/>
  <c r="I191"/>
  <c r="J191"/>
  <c r="L191"/>
  <c r="R186"/>
  <c r="I186"/>
  <c r="J186"/>
  <c r="L186"/>
  <c r="R181"/>
  <c r="R266"/>
  <c r="I181"/>
  <c r="J181"/>
  <c r="R173"/>
  <c r="I173"/>
  <c r="J173"/>
  <c r="L173"/>
  <c r="R168"/>
  <c r="I168"/>
  <c r="Q168"/>
  <c r="R163"/>
  <c r="I163"/>
  <c r="J163"/>
  <c r="L163"/>
  <c r="R158"/>
  <c r="I158"/>
  <c r="J158"/>
  <c r="L158"/>
  <c r="R153"/>
  <c r="I153"/>
  <c r="Q153"/>
  <c r="R148"/>
  <c r="I148"/>
  <c r="J148"/>
  <c r="L148"/>
  <c r="R143"/>
  <c r="I143"/>
  <c r="Q143"/>
  <c r="R138"/>
  <c r="I138"/>
  <c r="J138"/>
  <c r="L138"/>
  <c r="R133"/>
  <c r="I133"/>
  <c r="Q133"/>
  <c r="R128"/>
  <c r="I128"/>
  <c r="Q128"/>
  <c r="R123"/>
  <c r="I123"/>
  <c r="Q123"/>
  <c r="R118"/>
  <c r="I118"/>
  <c r="Q118"/>
  <c r="R113"/>
  <c r="I113"/>
  <c r="Q113"/>
  <c r="R108"/>
  <c r="I108"/>
  <c r="J108"/>
  <c r="L108"/>
  <c r="R103"/>
  <c r="I103"/>
  <c r="J103"/>
  <c r="L103"/>
  <c r="R98"/>
  <c r="I98"/>
  <c r="J98"/>
  <c r="L98"/>
  <c r="R93"/>
  <c r="I93"/>
  <c r="J93"/>
  <c r="L93"/>
  <c r="R88"/>
  <c r="I88"/>
  <c r="J88"/>
  <c r="L88"/>
  <c r="R83"/>
  <c r="I83"/>
  <c r="Q83"/>
  <c r="R78"/>
  <c r="R178"/>
  <c r="I78"/>
  <c r="J78"/>
  <c r="R70"/>
  <c r="Q70"/>
  <c r="I70"/>
  <c r="J70"/>
  <c r="L70"/>
  <c r="R65"/>
  <c r="I65"/>
  <c r="Q65"/>
  <c r="R60"/>
  <c r="Q60"/>
  <c r="I60"/>
  <c r="J60"/>
  <c r="L60"/>
  <c r="R55"/>
  <c r="I55"/>
  <c r="Q55"/>
  <c r="R50"/>
  <c r="I50"/>
  <c r="Q50"/>
  <c r="R45"/>
  <c r="I45"/>
  <c r="Q45"/>
  <c r="R40"/>
  <c r="I40"/>
  <c r="J40"/>
  <c r="L40"/>
  <c r="R35"/>
  <c r="R75"/>
  <c r="I35"/>
  <c r="J35"/>
  <c r="A13"/>
  <c i="3" r="R26"/>
  <c r="R31"/>
  <c r="I26"/>
  <c r="J26"/>
  <c r="L26"/>
  <c r="L32"/>
  <c r="J11"/>
  <c i="1" r="F21"/>
  <c i="3" r="A13"/>
  <c i="2" r="R61"/>
  <c r="I61"/>
  <c r="J61"/>
  <c r="L61"/>
  <c r="R56"/>
  <c r="I56"/>
  <c r="Q56"/>
  <c r="R51"/>
  <c r="I51"/>
  <c r="J51"/>
  <c r="L51"/>
  <c r="R46"/>
  <c r="I46"/>
  <c r="Q46"/>
  <c r="R41"/>
  <c r="I41"/>
  <c r="Q41"/>
  <c r="R36"/>
  <c r="I36"/>
  <c r="Q36"/>
  <c r="R31"/>
  <c r="I31"/>
  <c r="Q31"/>
  <c r="R26"/>
  <c r="R66"/>
  <c r="I26"/>
  <c r="Q26"/>
  <c r="A13"/>
  <c i="5" l="1" r="Q141"/>
  <c i="2" r="J31"/>
  <c r="L31"/>
  <c r="Q51"/>
  <c r="Q66"/>
  <c r="J56"/>
  <c r="L56"/>
  <c i="3" r="Q26"/>
  <c r="Q31"/>
  <c r="L31"/>
  <c i="4" r="L35"/>
  <c r="Q40"/>
  <c r="J45"/>
  <c r="L45"/>
  <c r="J50"/>
  <c r="L50"/>
  <c r="J55"/>
  <c r="L55"/>
  <c r="L78"/>
  <c r="J83"/>
  <c r="L83"/>
  <c r="Q98"/>
  <c r="Q108"/>
  <c r="J118"/>
  <c r="L118"/>
  <c r="J133"/>
  <c r="L133"/>
  <c r="Q138"/>
  <c r="Q148"/>
  <c r="J168"/>
  <c r="L168"/>
  <c r="J196"/>
  <c r="L196"/>
  <c r="J201"/>
  <c r="L201"/>
  <c r="L269"/>
  <c r="J274"/>
  <c r="L274"/>
  <c r="J322"/>
  <c r="L322"/>
  <c r="Q347"/>
  <c r="Q365"/>
  <c r="Q375"/>
  <c r="Q395"/>
  <c r="J400"/>
  <c r="L400"/>
  <c r="L418"/>
  <c r="J423"/>
  <c r="L423"/>
  <c r="J464"/>
  <c r="L464"/>
  <c r="J484"/>
  <c r="L484"/>
  <c r="J507"/>
  <c r="L507"/>
  <c r="J512"/>
  <c r="L512"/>
  <c r="J527"/>
  <c r="L527"/>
  <c r="Q577"/>
  <c i="5" r="J41"/>
  <c r="L41"/>
  <c r="Q51"/>
  <c r="J79"/>
  <c r="L79"/>
  <c i="4" r="J65"/>
  <c r="L65"/>
  <c r="Q103"/>
  <c r="J128"/>
  <c r="L128"/>
  <c r="J143"/>
  <c r="L143"/>
  <c r="J261"/>
  <c r="L261"/>
  <c r="Q284"/>
  <c r="J342"/>
  <c r="L342"/>
  <c r="J390"/>
  <c r="L390"/>
  <c i="2" r="J36"/>
  <c r="L36"/>
  <c r="J41"/>
  <c r="L41"/>
  <c r="Q61"/>
  <c i="3" r="L20"/>
  <c r="H32"/>
  <c r="K20"/>
  <c r="Q11"/>
  <c i="4" r="Q35"/>
  <c r="Q75"/>
  <c r="Q78"/>
  <c r="Q88"/>
  <c r="Q93"/>
  <c r="J113"/>
  <c r="L113"/>
  <c r="J123"/>
  <c r="L123"/>
  <c r="J153"/>
  <c r="L153"/>
  <c r="Q158"/>
  <c r="Q163"/>
  <c r="Q181"/>
  <c r="Q186"/>
  <c r="J216"/>
  <c r="L216"/>
  <c r="J221"/>
  <c r="L221"/>
  <c r="J231"/>
  <c r="L231"/>
  <c r="J236"/>
  <c r="L236"/>
  <c r="Q246"/>
  <c r="Q251"/>
  <c r="J256"/>
  <c r="L256"/>
  <c r="H266"/>
  <c r="Q279"/>
  <c r="Q309"/>
  <c r="Q289"/>
  <c r="Q332"/>
  <c r="Q362"/>
  <c r="Q337"/>
  <c r="Q357"/>
  <c r="H363"/>
  <c r="K24"/>
  <c r="L365"/>
  <c r="J380"/>
  <c r="L380"/>
  <c r="H429"/>
  <c r="K26"/>
  <c r="J441"/>
  <c r="L441"/>
  <c r="L459"/>
  <c r="L500"/>
  <c r="L28"/>
  <c r="Q474"/>
  <c r="Q479"/>
  <c r="H499"/>
  <c r="Q502"/>
  <c r="J517"/>
  <c r="L517"/>
  <c r="J532"/>
  <c r="L532"/>
  <c r="Q542"/>
  <c r="Q557"/>
  <c r="J572"/>
  <c r="L572"/>
  <c r="Q582"/>
  <c r="J587"/>
  <c r="L587"/>
  <c r="Q592"/>
  <c r="Q612"/>
  <c r="Q622"/>
  <c r="J632"/>
  <c r="L632"/>
  <c r="J637"/>
  <c r="L637"/>
  <c i="5" r="L31"/>
  <c r="J36"/>
  <c r="L36"/>
  <c r="Q46"/>
  <c r="J59"/>
  <c r="H104"/>
  <c r="Q69"/>
  <c r="Q104"/>
  <c r="J89"/>
  <c r="L89"/>
  <c r="Q94"/>
  <c r="Q99"/>
  <c i="2" r="J26"/>
  <c i="3" r="H31"/>
  <c i="4" r="Q211"/>
  <c r="J294"/>
  <c r="L294"/>
  <c r="J304"/>
  <c r="L304"/>
  <c r="Q352"/>
  <c r="Q385"/>
  <c r="J537"/>
  <c r="L537"/>
  <c r="J547"/>
  <c r="L547"/>
  <c r="Q552"/>
  <c r="J597"/>
  <c r="L597"/>
  <c r="J607"/>
  <c r="L607"/>
  <c r="J627"/>
  <c r="L627"/>
  <c i="5" r="H112"/>
  <c r="J115"/>
  <c r="H120"/>
  <c i="4" r="H75"/>
  <c r="Q173"/>
  <c r="Q206"/>
  <c r="L312"/>
  <c r="L363"/>
  <c r="L24"/>
  <c r="J410"/>
  <c r="L410"/>
  <c r="H415"/>
  <c r="J431"/>
  <c r="H457"/>
  <c r="K27"/>
  <c r="Q436"/>
  <c r="Q456"/>
  <c r="Q451"/>
  <c r="Q459"/>
  <c r="Q499"/>
  <c r="Q469"/>
  <c r="Q494"/>
  <c r="L502"/>
  <c r="Q522"/>
  <c r="J562"/>
  <c r="L562"/>
  <c r="Q602"/>
  <c r="J642"/>
  <c r="L642"/>
  <c r="H647"/>
  <c i="5" r="Q31"/>
  <c r="Q56"/>
  <c r="L107"/>
  <c r="L113"/>
  <c r="L22"/>
  <c r="J123"/>
  <c r="H129"/>
  <c r="K24"/>
  <c r="J131"/>
  <c r="J136"/>
  <c r="L136"/>
  <c i="2" r="J46"/>
  <c r="L46"/>
  <c i="4" r="H178"/>
  <c r="L181"/>
  <c r="L266"/>
  <c r="J266"/>
  <c r="J267"/>
  <c i="2" l="1" r="H67"/>
  <c r="K20"/>
  <c r="Q11"/>
  <c i="5" r="L56"/>
  <c i="3" r="J31"/>
  <c r="J32"/>
  <c i="4" r="L647"/>
  <c r="J647"/>
  <c r="J648"/>
  <c r="Q647"/>
  <c r="S647"/>
  <c r="S29"/>
  <c r="L416"/>
  <c r="L25"/>
  <c r="Q266"/>
  <c r="S266"/>
  <c r="S22"/>
  <c r="L429"/>
  <c r="L26"/>
  <c r="L178"/>
  <c r="J178"/>
  <c r="J179"/>
  <c i="3" r="S31"/>
  <c r="S20"/>
  <c i="5" r="H141"/>
  <c i="4" r="L310"/>
  <c r="L23"/>
  <c r="L75"/>
  <c r="J75"/>
  <c r="J76"/>
  <c r="Q178"/>
  <c r="S178"/>
  <c r="S21"/>
  <c r="Q415"/>
  <c r="H428"/>
  <c r="H362"/>
  <c r="H500"/>
  <c r="K28"/>
  <c r="H310"/>
  <c r="K23"/>
  <c r="H76"/>
  <c r="K20"/>
  <c r="H648"/>
  <c r="K29"/>
  <c r="H309"/>
  <c i="5" r="H56"/>
  <c i="4" r="H179"/>
  <c r="K21"/>
  <c r="H416"/>
  <c r="K25"/>
  <c r="H267"/>
  <c r="K22"/>
  <c i="5" r="H57"/>
  <c i="2" r="L26"/>
  <c r="L67"/>
  <c r="J11"/>
  <c i="1" r="F20"/>
  <c i="3" r="J10"/>
  <c r="S11"/>
  <c i="1" r="S21"/>
  <c i="4" r="L179"/>
  <c r="L21"/>
  <c r="L415"/>
  <c r="J415"/>
  <c r="J416"/>
  <c r="L428"/>
  <c r="J428"/>
  <c r="J429"/>
  <c r="L499"/>
  <c r="J499"/>
  <c r="J500"/>
  <c r="L76"/>
  <c r="L20"/>
  <c r="L309"/>
  <c r="J309"/>
  <c r="J310"/>
  <c r="L362"/>
  <c r="J362"/>
  <c r="J363"/>
  <c r="L431"/>
  <c r="L457"/>
  <c r="L27"/>
  <c i="5" r="H105"/>
  <c r="K21"/>
  <c i="2" r="H66"/>
  <c i="4" r="L267"/>
  <c r="L22"/>
  <c i="5" r="L57"/>
  <c r="L20"/>
  <c r="H142"/>
  <c r="K25"/>
  <c i="4" r="H456"/>
  <c r="L648"/>
  <c r="L29"/>
  <c i="5" r="L59"/>
  <c r="L105"/>
  <c r="L21"/>
  <c r="H121"/>
  <c r="K23"/>
  <c r="L131"/>
  <c r="L142"/>
  <c r="L25"/>
  <c r="L112"/>
  <c r="J112"/>
  <c r="J113"/>
  <c r="L115"/>
  <c r="L120"/>
  <c r="J120"/>
  <c r="J121"/>
  <c r="L123"/>
  <c r="L129"/>
  <c r="L24"/>
  <c r="H128"/>
  <c i="4" l="1" r="S415"/>
  <c r="S25"/>
  <c i="5" r="J10"/>
  <c r="J56"/>
  <c i="4" r="Q11"/>
  <c r="S499"/>
  <c r="S28"/>
  <c r="S75"/>
  <c r="S20"/>
  <c r="S362"/>
  <c r="S24"/>
  <c r="S309"/>
  <c r="S23"/>
  <c i="1" r="D21"/>
  <c i="2" r="L20"/>
  <c i="5" r="S112"/>
  <c r="S22"/>
  <c i="4" r="J11"/>
  <c i="1" r="F22"/>
  <c r="F13"/>
  <c i="4" r="S428"/>
  <c r="S26"/>
  <c i="2" r="J10"/>
  <c r="S11"/>
  <c i="1" r="S20"/>
  <c i="3" r="R11"/>
  <c i="4" r="J10"/>
  <c i="1" r="D22"/>
  <c i="5" r="S120"/>
  <c r="S23"/>
  <c r="K20"/>
  <c r="Q11"/>
  <c r="L104"/>
  <c r="J104"/>
  <c r="J105"/>
  <c r="L121"/>
  <c r="L23"/>
  <c r="L128"/>
  <c r="J128"/>
  <c r="J129"/>
  <c r="J11"/>
  <c i="1" r="F23"/>
  <c i="2" r="L66"/>
  <c r="J66"/>
  <c r="R11"/>
  <c i="4" r="L456"/>
  <c r="J456"/>
  <c r="J457"/>
  <c i="5" r="L141"/>
  <c r="J141"/>
  <c r="J142"/>
  <c l="1" r="R11"/>
  <c r="S11"/>
  <c i="1" r="S23"/>
  <c i="4" r="R11"/>
  <c i="1" r="D20"/>
  <c i="5" r="S56"/>
  <c r="S20"/>
  <c i="2" r="J67"/>
  <c i="4" r="S11"/>
  <c i="1" r="S22"/>
  <c i="5" r="S104"/>
  <c r="S21"/>
  <c i="1" r="D23"/>
  <c i="2" r="S66"/>
  <c r="S20"/>
  <c i="5" r="S128"/>
  <c r="S24"/>
  <c r="J57"/>
  <c r="S141"/>
  <c r="S25"/>
  <c i="4" r="S456"/>
  <c r="S27"/>
  <c i="1" l="1" r="F1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<sst xmlns="http://schemas.openxmlformats.org/spreadsheetml/2006/main">
  <si>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</si>
  <si>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</si>
  <si>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TÚ_M_007 - Modernizace mostu ev.č. 0205 - 1 Krásný Jez 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</si>
  <si>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</si>
  <si>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</si>
  <si>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</si>
  <si>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</si>
  <si>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</si>
  <si>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</si>
  <si>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</si>
  <si>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</si>
  <si>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</si>
  <si>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</si>
  <si>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</si>
  <si>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</si>
  <si>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</si>
  <si>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</si>
  <si>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</si>
  <si>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</si>
  <si>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</si>
  <si>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SO151</t>
  </si>
  <si>
    <t>DOPRAVNĚ INŽENÝRSKÁ OPATŘENÍ</t>
  </si>
  <si>
    <t>SO201</t>
  </si>
  <si>
    <t>MODERNIZACE MOSTU EV. Č. 020 5 - 1 KRÁSNÝ JEZ</t>
  </si>
  <si>
    <t>SO202</t>
  </si>
  <si>
    <t>PROVIZORNÍ PŘEMOSTĚNÍ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</si>
  <si>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</si>
  <si>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</si>
  <si>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</si>
  <si>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</si>
  <si>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</si>
  <si>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</si>
  <si>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</si>
  <si>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</si>
  <si>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</si>
  <si>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</si>
  <si>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</si>
  <si>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</si>
  <si>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</si>
  <si>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</si>
  <si>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</si>
  <si>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</si>
  <si>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</si>
  <si>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</si>
  <si>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</si>
  <si>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</si>
  <si>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</si>
  <si>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</si>
  <si>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PROVIZORNÍ VYVĚŠENÍ STÁVAJÍCÍHO KABELU VE SPRÁVĚ ŘSD, VČ. PODPĚRNÉ KONSTRUKCE, ZAJIŠTĚNÍ STÁVAJÍCÍHO SLOUPU METEOSTANICE VE VÝKOPU</t>
  </si>
  <si>
    <t>výměra</t>
  </si>
  <si>
    <t>technická specifikace</t>
  </si>
  <si>
    <t>zahrnuje veškeré náklady spojené s objednatelem požadovanými zařízeními</t>
  </si>
  <si>
    <t>cenová soustava</t>
  </si>
  <si>
    <t>OTSKP 2023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</si>
  <si>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</si>
  <si>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</si>
  <si>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</si>
  <si>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1 = 1,000000 =&gt; A</t>
  </si>
  <si>
    <t>zahrnuje veškeré náklady spojené s objednatelem požadovanými pracemi, _x000d_
- pro stanovení orientační investorské ceny určete jednotkovou cenu jako 1% odhadované ceny stavby</t>
  </si>
  <si>
    <t>02911</t>
  </si>
  <si>
    <t>OSTATNÍ POŽADAVKY - GEODETICKÉ ZAMĚŘENÍ</t>
  </si>
  <si>
    <t>SMĚROVÉ A VÝŠKOVÉ VYTYČENÍ STAVBY, VČETNĚ VYTYČENÍ INŽENÝRSKÝCH SÍTÍ_x000d_
- veškeré geodetické práce před výstavbou a během výstavby</t>
  </si>
  <si>
    <t>zahrnuje veškeré náklady spojené s objednatelem požadovanými pracemi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</si>
  <si>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</si>
  <si>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</si>
  <si>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</si>
  <si>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</si>
  <si>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</si>
  <si>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skutečné provedení stavby - dokumentace skutečného provedení stavby - DSPS v počtu 3 paré + elektronická verze (uzavřené + otevřené formáty)</t>
  </si>
  <si>
    <t>02945</t>
  </si>
  <si>
    <t>OSTAT POŽADAVKY - GEOMETRICKÝ PLÁN</t>
  </si>
  <si>
    <t>PODKLADY PRO MAJETKOPRÁVNÍ VYPOŘÁDÁNÍ, GEOMETRICKÝ PLÁN BUDE POTVRZEN A SCHVÁLEN PŘÍSLUŠNÝM KATASTRÁLNÍM ÚŘADEM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</si>
  <si>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</si>
  <si>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</si>
  <si>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</si>
  <si>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ODBORNÝ GEOTECHNICKÝ DOZOR STAVBY_x000d_
- položka bude čerpána se souhlasem TDS</t>
  </si>
  <si>
    <t>zahrnuje veškeré náklady spojené s objednatelem požadovaným dozorem</t>
  </si>
  <si>
    <t>02991</t>
  </si>
  <si>
    <t>OSTATNÍ POŽADAVKY - INFORMAČNÍ TABULE</t>
  </si>
  <si>
    <t>KUS</t>
  </si>
  <si>
    <t>DLE PODMÍNEK UVEDENÝCH V ZADÁVACÍ DOKUMENTACI, min. rozměr 2x1m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</si>
  <si>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</si>
  <si>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</si>
  <si>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</si>
  <si>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</si>
  <si>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</si>
  <si>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</si>
  <si>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</si>
  <si>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SO151 - DOPRAVNĚ INŽENÝRSKÁ OPATŘENÍ</t>
  </si>
  <si>
    <t>02720</t>
  </si>
  <si>
    <t>POMOC PRÁCE ZŘÍZ NEBO ZAJIŠŤ REGULACI A OCHRANU DOPRAVY</t>
  </si>
  <si>
    <t xml:space="preserve">KOMPLETNÍ DOPRAVNĚ INŽENÝRSKÁ OPATŘENÍ PO DOBU VÝSTAVBY, DLE PROJEKTOVÉ DOKUMENTACE, SCHVÁLENÉHO PLÁNU ZOV A VYJÁDŘENÍ POLICIE ČR A JINÝCH S TÍMTO SOUVISEJÍCÍCH VYJÁDŘENÍ. VČETNĚ PŘECHODNÉHO SVISLÉHO I VODOROVNÉHO DOPRAVNÍHO ZNAČENÍ, DOPRAVNÍCH ZAŘÍZENÍ, ZÁBRAN A OPLOCENÍ A POD (DODÁVKA, MONTÁŽ, PRONÁJEM, KONTROLA, ÚDRŽBA, PŘEMÍSŤOVÁNÍ, PŘEDZNAČOVÁNÍ, DEMONTÁŽ)  
VČETNĚ NEZBYTNÉ INŽENÝRSKÉ ČINNOSTI K ZAJIŠTĚNÍ POTŘEBNÝCH POVOLENÍ, VČETNĚ SPRÁVNÍCH POPLATKŮ  
SOUČÁSTÍ FAKTURACE BUDE PODROBNÝ ROZPIS POUŽITÝCH ZNAČEK A ZAŘÍZENÍ V RÁMCI TÉTO POLOŽKY</t>
  </si>
  <si>
    <t>SO201 - MODERNIZACE MOSTU EV. Č. 020 5 - 1 KRÁSNÝ JEZ</t>
  </si>
  <si>
    <t>Zemní práce</t>
  </si>
  <si>
    <t>Základy</t>
  </si>
  <si>
    <t>Svislé konstrukce</t>
  </si>
  <si>
    <t>Vodorovné konstrukce</t>
  </si>
  <si>
    <t>Komunikace</t>
  </si>
  <si>
    <t>Úpravy povrchů, podlahy, výplně otvorů</t>
  </si>
  <si>
    <t>Přidružená stavební výroba</t>
  </si>
  <si>
    <t>Potrubí</t>
  </si>
  <si>
    <t>Ostatní konstrukce a práce</t>
  </si>
  <si>
    <t>014102</t>
  </si>
  <si>
    <t>a</t>
  </si>
  <si>
    <t>POPLATKY ZA SKLÁDKU</t>
  </si>
  <si>
    <t>t</t>
  </si>
  <si>
    <t>VÝKOPEK</t>
  </si>
  <si>
    <t>z pol. č. 17120: 870,084m3*1,8t/m3 = 1566,151200 =&gt; A t</t>
  </si>
  <si>
    <t>zahrnuje veškeré poplatky provozovateli skládky související s uložením odpadu na skládce.</t>
  </si>
  <si>
    <t>b</t>
  </si>
  <si>
    <t>STÁVAJÍCÍ PODKLADNÍ VRSTVY VOZOVKY - ŠTĚRK</t>
  </si>
  <si>
    <t>z pol. č. 11332: 24,5m3*2,2t/m3 = 53,900000 =&gt; A t</t>
  </si>
  <si>
    <t>c</t>
  </si>
  <si>
    <t>STÁVAJÍCÍ PODKLADNÍ VRSTVY VOZOVKY - BETON</t>
  </si>
  <si>
    <t>z pol. č. 11335: 9,8m3*2,4t/m3 = 23,520000 =&gt; A t</t>
  </si>
  <si>
    <t>d</t>
  </si>
  <si>
    <t>KÁMEN</t>
  </si>
  <si>
    <t>z pol. č. 26194: (3,14*0,084m*0,084m*3,9m*12ks*2)*2,5t/m3 = 5,184467 =&gt; A t_x000d_
z pol. č. 96613: 1,5m3*2,5t/m3 = 3,750000 =&gt; B t_x000d_
z pol. č. 96713: 60,075m3*2,5t/m3 = 150,187500 =&gt; C t_x000d_
Celkem: A+B+C = 159,121967 =&gt; D t</t>
  </si>
  <si>
    <t>e</t>
  </si>
  <si>
    <t>ŽELEZOBETON</t>
  </si>
  <si>
    <t>z pol. č. 96616: 64,47m3*2,5t/m3 = 161,175000 =&gt; A t</t>
  </si>
  <si>
    <t>014132</t>
  </si>
  <si>
    <t>POPLATKY ZA SKLÁDKU TYP S-NO (NEBEZPEČNÝ ODPAD)</t>
  </si>
  <si>
    <t>IZOLACE</t>
  </si>
  <si>
    <t>z pol. č. 97817: 117,0m2*0,0043t/m3 = 0,503100 =&gt; A t</t>
  </si>
  <si>
    <t>029412</t>
  </si>
  <si>
    <t>OSTATNÍ POŽADAVKY - VYPRACOVÁNÍ MOSTNÍHO LISTU</t>
  </si>
  <si>
    <t>02953</t>
  </si>
  <si>
    <t>OSTATNÍ POŽADAVKY - HLAVNÍ MOSTNÍ PROHLÍDKA</t>
  </si>
  <si>
    <t>PROVEDENÍ 1. HMP</t>
  </si>
  <si>
    <t>položka zahrnuje :
- úkony dle ČSN 73 6221
- provedení hlavní mostní prohlídky oprávněnou fyzickou nebo právnickou osobou
- vyhotovení záznamu (protokolu), který jednoznačně definuje stav mostu</t>
  </si>
  <si>
    <t>1 - Zemní práce</t>
  </si>
  <si>
    <t>11120</t>
  </si>
  <si>
    <t>ODSTRANĚNÍ KŘOVIN</t>
  </si>
  <si>
    <t>M2</t>
  </si>
  <si>
    <t>SOUČÁSTÍ KÁCENÍ KŘOVIN JSOU I PŘÍPADNÉ VZROSTLÉ NÁLETOVÉ DŘEVINY_x000d_
- VČ. NALOŽENÍ A ODVOZU DŘEVNÍ HMOTY, DŘEVNÍ HMOTA BUDE ODKOUPENA ZHOTOVITELEM STAVBY NA ZÁKLADĚ KUPNÍ SMLOUVY_x000d_
- VČETNĚ PŘÍPADNÉ LIKVIDACE VĚTVÍ A LISTÍ</t>
  </si>
  <si>
    <t>dle přílohy č. H.9 - Výkres kácení: 120,0m2 = 120,000000 =&gt; A m2</t>
  </si>
  <si>
    <t>odstranění křovin a stromů do průměru 100 mm
doprava dřevin bez ohledu na vzdálenost
spálení na hromadách nebo štěpkování</t>
  </si>
  <si>
    <t>11221</t>
  </si>
  <si>
    <t>ODSTRANĚNÍ PAŘEZŮ D DO 0,5M</t>
  </si>
  <si>
    <t>- VČETNĚ NALOŽENÍ A ODVOZU _x000d_
- VČETNĚ LIVIDACE PAŘEZŮ _x000d_
- dřevina označená č. 17 v PD zůstane zachována (nebyla povolena ke kácení)</t>
  </si>
  <si>
    <t>dle přílohy č. H.9 - Výkres kácení: 19 = 19,000000 =&gt; A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</si>
  <si>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
</t>
  </si>
  <si>
    <t>11332</t>
  </si>
  <si>
    <t>ODSTRANĚNÍ PODKLADŮ ZPEVNĚNÝCH PLOCH Z KAMENIVA NESTMELENÉHO</t>
  </si>
  <si>
    <t>M3</t>
  </si>
  <si>
    <t>PODKLADNÍ VOZOVKOVÉ VRSTVY ZE ŠTĚRKU, VČ. NALOŽENÍ A ODVOZU A ULOŽENÍ DO RECYKLAČNÍHO STŘEDISKA, POPLATEK ZA SKLÁDKU UVEDEN V POLOŽCE 014102.b</t>
  </si>
  <si>
    <t>digitálně odměřeno z výkresu stávajícího stavu_x000d_
na předpolích- dle diagnostiky tl. 0,1 m: (100,0m2+145,0m2)*0,1m = 24,500000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</si>
  <si>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</si>
  <si>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</si>
  <si>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</si>
  <si>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PODKLADNÍ VOZOVKOVÉ VRSTVY Z BETONU, VČ. NALOŽENÍ A ODVOZU A ULOŽENÍ DO RECYKLAČNÍHO STŘEDISKA, POPLATEK ZA SKLÁDKU UVEDEN V POLOŽCE 014102.c</t>
  </si>
  <si>
    <t>digitálně odměřeno z výkresu stávajícího stavu_x000d_
na předpolích- dle diagnostiky tl. 0,04 m: (100,0m2+145,0m2)*0,04m = 9,800000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</si>
  <si>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</si>
  <si>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11372</t>
  </si>
  <si>
    <t>FRÉZOVÁNÍ ZPEVNĚNÝCH PLOCH ASFALTOVÝCH</t>
  </si>
  <si>
    <t>VČ. NALOŽENÍ A ODVOZU NA DEPONII K DALŠÍMU VYUŽITÍ NA STAVBĚ_x000d_
- materiál bude použit do položky 56960</t>
  </si>
  <si>
    <t>odměřeno digitálně ze situace_x000d_
vozovka na mostě - v tl. 40 mm: 97,0m2*0,04m = 3,880000 =&gt; A m3_x000d_
vozovka na předpolích - v tl. 50 mm: 244,0m2*0,05m = 12,200000 =&gt; B m3_x000d_
vozovka před žel. přejezdem - v tl. 50 mm: 279,0m2*0,05m = 13,950000 =&gt; C m3_x000d_
Celkem: A+B+C = 30,030000 =&gt; D m3</t>
  </si>
  <si>
    <t>113763</t>
  </si>
  <si>
    <t>FRÉZOVÁNÍ DRÁŽKY PRŮŘEZU DO 300MM2 V ASFALTOVÉ VOZOVCE</t>
  </si>
  <si>
    <t>M</t>
  </si>
  <si>
    <t>VČ. LIKVIDACE VZNIKLÉHO ODPADU</t>
  </si>
  <si>
    <t>podél obrubníků: 3,5m+3*3,0m = 12,500000 =&gt; A m</t>
  </si>
  <si>
    <t>Položka zahrnuje veškerou manipulaci s vybouranou sutí a s vybouranými hmotami vč. uložení na skládku.</t>
  </si>
  <si>
    <t>113766</t>
  </si>
  <si>
    <t>FRÉZOVÁNÍ DRÁŽKY PRŮŘEZU DO 800MM2 V ASFALTOVÉ VOZOVCE</t>
  </si>
  <si>
    <t>pro zálivky řezané spáry ve vozovce na mostě: 5,5m = 5,500000 =&gt; A m_x000d_
pro zálivky podél říms_x000d_
vpravo: 28,5m = 28,500000 =&gt; B m_x000d_
vlevo: 28,5m = 28,500000 =&gt; C m_x000d_
Celkem: A+B+C = 62,500000 =&gt; D m</t>
  </si>
  <si>
    <t>11513</t>
  </si>
  <si>
    <t>ČERPÁNÍ VODY DO 2000 L/MIN</t>
  </si>
  <si>
    <t>HOD</t>
  </si>
  <si>
    <t>předpoklad 30 dní: 30dní*24hod = 720,000000 =&gt; A hod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</si>
  <si>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</si>
  <si>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</si>
  <si>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</si>
  <si>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V TL. 150 MM, VČ. NALOŽENÍ A ODVOZU NA DEPONII URČENOU ZHOTOVITELEM, BUDE POUŽITO NA STAVBĚ PRO ZPĚTNÉ OHUMUSOVÁNÍ_x000d_
- případný přebytek ornice bude odvezen na místo určené investorem (včetně případného poplatku za uložení)</t>
  </si>
  <si>
    <t>digitálně odměřeno z dispozičního výkresu_x000d_
vpravo: (118,0m2+128,0m2)*0,15m = 36,900000 =&gt; A m3</t>
  </si>
  <si>
    <t>položka zahrnuje sejmutí ornice bez ohledu na tloušťku vrstvy a její vodorovnou dopravu
nezahrnuje uložení na trvalou skládku</t>
  </si>
  <si>
    <t>13173</t>
  </si>
  <si>
    <t>HLOUBENÍ JAM ZAPAŽ I NEPAŽ TŘ. I</t>
  </si>
  <si>
    <t>VČ. NALOŽENÍ A ODVOZU DO RECYKLAČNÍHO STŘEDISKA, POPLATEK ZA SKLÁDKU UVEDEN V POLOŽCE 014102.a</t>
  </si>
  <si>
    <t>digitálně odměřeno z výkresu_x000d_
výkopu opěry O1: 12,0m2*7,5m = 90,000000 =&gt; A m3_x000d_
výkopu opěry O2: 9,0m2*6,5 = 58,500000 =&gt; B m3_x000d_
výkop pro kolmá křídla u opěry O1: 30,0m2*2*(8,0m+14,0m)/2 = 660,000000 =&gt; C m3_x000d_
výkop pro rovnoběžná křídla u opěry O2: 10,0m2*6,5m = 65,000000 =&gt; D m3_x000d_
výkop pro hutněný polštář _x000d_
pod základovými pasy kolmých křídel opěra O1: 1,5m2*2*8,0m = 24,000000 =&gt; E m3_x000d_
pod základovými pasy dozdění opěry O2: 0,5m2*2*3,0m = 3,000000 =&gt; F m3_x000d_
odpočet_x000d_
kamenná křídla u opěry O1: -(0,75m*3,5m*3,0m)*2 = -15,750000 =&gt; G m3_x000d_
kamenná křídla u opěry O2: -(0,75m*3,5m*3,3m)*2 = -17,325000 =&gt; H m3_x000d_
Celkem: A+B+C+D+E+F+G+H = 867,425000 =&gt; I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</si>
  <si>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</si>
  <si>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</si>
  <si>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</si>
  <si>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TRVALÁ SKLÁDKA</t>
  </si>
  <si>
    <t>zemina na skládku_x000d_
z pol. č. 13173: 867,425m3 = 867,425000 =&gt; A m3_x000d_
z pol. č. 26134: 3,14*0,084m*0,084m*5,0m*12ks*2 = 2,658701 =&gt; B m3_x000d_
Celkem: A+B = 870,083701 =&gt; C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</si>
  <si>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</si>
  <si>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</si>
  <si>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</si>
  <si>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ZE ŠD FR. 0-63 MM, HUTNĚNÁ PO VRSTVÁCH TL. MAX. 300 MM</t>
  </si>
  <si>
    <t>digitálně odměřeno z výkresu_x000d_
zásyp v rubu opěry O1: 12,0m2*7,5m = 90,000000 =&gt; A m3_x000d_
zásyp v rubu opěry O2: 9,0m2*(6,5m+4,5m+5,0m) = 144,000000 =&gt; B m3_x000d_
Celkem: A+B = 234,000000 =&gt; C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</si>
  <si>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</si>
  <si>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</si>
  <si>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</si>
  <si>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NENAMRZAVÁ ZEMINA VELMI VHODNÁ DO NÁSYPU, HUTNĚNÁ PO VRSTVÁCH TL. MAX. 300 MM</t>
  </si>
  <si>
    <t>digitálně odměřeno z výkresu_x000d_
zásyp v rubu kolmých křídel opěry O1 nad drenáží: 17,0m2*(10,0m+14,0m)/2 = 204,000000 =&gt; A m3_x000d_
dosypání svahového kuželu_x000d_
na vtoku u opěry O2: _x000d_
(1/3*(3,14*8,0m*6,0m*5,0m))/4 = 62,800000 =&gt; B m3_x000d_
na výtoku u opěry O2: _x000d_
(1/3*(3,14*5,0m*6,0m*5,0m))/4 = 39,250000 =&gt; C m3_x000d_
Celkem: A+B+C = 306,050000 =&gt; D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</si>
  <si>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</si>
  <si>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NENAMRZAVÁ ZEMINA VHODNÁ DO NÁSYPU, HUTNĚNÁ PO VRSTVÁCH TL. MAX. 300 MM</t>
  </si>
  <si>
    <t>digitálně odměřeno z výkresu_x000d_
zásyp základu kolmých křídel opěry O1 v líci a v rubu pod drenáží: (1,0m2+4,0m2)*2*10,0m = 100,000000 =&gt; A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</si>
  <si>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</si>
  <si>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ŠP, FR. 0-16 MM</t>
  </si>
  <si>
    <t>ochranný obsyp u těsnící fólie tl. 2 x 150 mm_x000d_
za rubem opěry O1: 2vrstvy*0,15m*2,0m*7,5m = 4,500000 =&gt; A m3_x000d_
za rubem opěry O2: 2vrstvy*0,15m*1,5m*6,5m = 2,925000 =&gt; B m3_x000d_
za rubem zdi kolmých křídel u opěry O1: 2vrstvy*0,15m*4,3m*7,5m = 9,675000 =&gt; C m3_x000d_
Celkem: A+B+C = 17,100000 =&gt; D m3</t>
  </si>
  <si>
    <t>ŠP, FR. 8-32 MM</t>
  </si>
  <si>
    <t>ochranný obsyp tl. 600 mm_x000d_
za rubem opěry O1: 0,6m*2,3m*7,5m = 10,350000 =&gt; A m3_x000d_
za rubem opěry O2 a rovnoběžnými křídly: 0,6m*2,0m*(6,5m+4,5m+5,0m) = 19,200000 =&gt; B m3_x000d_
ochranný obsyp tl. 300 mm_x000d_
za rubem kolmých křídel u opěry O1: 0,3m*11,0m2*2 = 6,600000 =&gt; C m3_x000d_
Celkem: A+B+C = 36,150000 =&gt; D m3</t>
  </si>
  <si>
    <t>17780</t>
  </si>
  <si>
    <t>ZEMNÍ HRÁZKY Z NAKUPOVANÝCH MATERIÁLŮ</t>
  </si>
  <si>
    <t>VČ. NATĚŽENÍ A DOVOZU, VČ. PE FÓLIE TL. 2 MM, VČ. ODSTRANĚNÍ</t>
  </si>
  <si>
    <t>provizorní těsnící hrázky podél opěr: 1,5m2*40,0m*2 = 120,000000 =&gt; A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</si>
  <si>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</si>
  <si>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18220</t>
  </si>
  <si>
    <t>ROZPROSTŘENÍ ORNICE VE SVAHU</t>
  </si>
  <si>
    <t>TL. 150 MM, MATERIÁL ZE STAVBY, VČ. NATĚŽENÍ A DOVOZU Z MEZIDEPONIE</t>
  </si>
  <si>
    <t>digitálně odměřeno z dispozičního výkresu_x000d_
vpravo: (85,0m2+85,0m2)*0,15m = 25,500000 =&gt; A m3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</si>
  <si>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</si>
  <si>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</si>
  <si>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</si>
  <si>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HYDROOSEV TRAVNÍ SMĚSI PODLÉHAJÍCÍ SCHVÁLENÍ TDI, VČ. ZALITÍ A OŠETŘOVÁNÍ, 1. SEČ + ODPLEVELENÍ</t>
  </si>
  <si>
    <t>digitálně odměřeno z výkresu_x000d_
vpravo: 85,0m2+85,0m2 = 170,000000 =&gt; A m2</t>
  </si>
  <si>
    <t>Zahrnuje dodání předepsané travní směsi, hydroosev na ornici, zalévání, první pokosení, to vše bez ohledu na sklon terénu</t>
  </si>
  <si>
    <t>184B15</t>
  </si>
  <si>
    <t>VYSAZOVÁNÍ STROMŮ LISTNATÝCH S BALEM OBVOD KMENE DO 16CM, PODCHOZÍ VÝŠ MIN 2,4M</t>
  </si>
  <si>
    <t xml:space="preserve">- 16 ks listnatých stromů vhodných jako doprovodná zeleň silnic a komunikací nebo jako sídelní zeleň  _x000d_
- druhová specifikace a přesná lokalizace bude určena až po provedeném kácení a bude konzultována se správním orgánem (Měú Bečov)_x000d_
- alternativně je možné náhradní výsadbu umístit na p.p.č. 747/4 v k.ú. Krásný jez - pak by se jednalo o výsadbu keřů do trojsponu vhodných botanických taxonů druhové specifikace, např. temnoplodec černý, muchovník Lamarkův, dřín obecný, rakytník řešetlákový, zimolez kamčatský _x000d_
- výsadba bude provedena silnými sazenicemi (odrostky) min. výšky 150 cm, (u keřů minimálně 50 cm) se stabilizací kůlem_x000d_
- položka zahrnuje kompletní dodávku, výsadbu a všechny související činnosti pro náhradní výsadbu, včetně projednání a výběru vhodného druhu dřevin se správním orgánem _x000d_
- položka zahrnuje dále následnou péči o vysazené dřeviny po dobu 5-ti let_x000d_
- dřevina označená č. 17 v PD zůstane zachována (nebyla povolena ke kácení)</t>
  </si>
  <si>
    <t>16 = 16,000000 =&gt; A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</si>
  <si>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pod._x000d_
Obvod kmene se měří ve výšce 1,00m nad zemí._x000d_
položka zahrnuje veškerý materiál, výrobky a polotovary, včetně mimostaveništní a vnitrostaveništní dopravy (rovněž přesuny), včetně naložení a složení, případně s uložením_x000d_
</t>
  </si>
  <si>
    <t>2 - Základy</t>
  </si>
  <si>
    <t>21331</t>
  </si>
  <si>
    <t>DRENÁŽNÍ VRSTVY Z BETONU MEZEROVITÉHO (DRENÁŽNÍHO)</t>
  </si>
  <si>
    <t>obsyp podélné drenáže_x000d_
za opěrou O1 a kolmými křídly: 0,1m2*20,0m = 2,000000 =&gt; A m3_x000d_
za opěrou O2: 0,1m2*8,5m = 0,850000 =&gt; B m3_x000d_
Celkem: A+B = 2,850000 =&gt; C m3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</si>
  <si>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</si>
  <si>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</si>
  <si>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</si>
  <si>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POLYMERBETON</t>
  </si>
  <si>
    <t>odvodnění izolace drenážním betonem: 0,15m*0,04m*22,7m*2 = 0,272400 =&gt; A m3</t>
  </si>
  <si>
    <t>21452</t>
  </si>
  <si>
    <t>SANAČNÍ VRSTVY Z KAMENIVA DRCENÉHO</t>
  </si>
  <si>
    <t>ŠTĚRKOVÝ POLŠTÁŘ TL. 0,3 M, ŠD FR. 32/63 MM</t>
  </si>
  <si>
    <t>digitálně odměřeno z dispozičního výkresu_x000d_
hutněný polštář _x000d_
pod základovými pasy kolmých křídel opěry O1: 1,5m2*2*8,0m = 24,000000 =&gt; A m3_x000d_
pod základovými pasy dozdění opěry O2: 0,5m2*2*3,0m = 3,000000 =&gt; B m3_x000d_
Celkem: A+B = 27,000000 =&gt; C m3</t>
  </si>
  <si>
    <t>položka zahrnuje dodávku předepsaného kameniva, mimostaveništní a vnitrostaveništní dopravu a jeho uložení
není-li v zadávací dokumentaci uvedeno jinak, jedná se o nakupovaný materiál</t>
  </si>
  <si>
    <t>227831</t>
  </si>
  <si>
    <t>MIKROPILOTY KOMPLET D DO 150MM NA POVRCHU</t>
  </si>
  <si>
    <t>DL. 8,6 M, TR. 108/16 MM, VČETNĚ KOŘENE DL. 5,0 M, INJEKTÁŽ KOŘENE MALTOU Z CEM II/A,B</t>
  </si>
  <si>
    <t>2*12ks*8,6m = 206,400000 =&gt; A m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</si>
  <si>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</si>
  <si>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26134</t>
  </si>
  <si>
    <t>VRTY PRO KOTVENÍ, INJEKTÁŽ A MIKROPILOTY NA POVRCHU TŘ. III D DO 200MM</t>
  </si>
  <si>
    <t>D 168 MM, VČETNĚ ODVOZU DO RECYKLAČNÍHO STŘEDISKA, POPLATEK ZA SKLÁDKU UVEDEN V POLOŽCE 014102.a</t>
  </si>
  <si>
    <t>vrt pro kořen mikropiloty: 2*12ks*5,0m = 120,000000 =&gt; A 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</si>
  <si>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</si>
  <si>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261513</t>
  </si>
  <si>
    <t>VRTY PRO KOTVENÍ A INJEKTÁŽ TŘ V NA POVRCHU D DO 25MM</t>
  </si>
  <si>
    <t>vrty pro spřahující trny základu a stávající opěry O2 - D 20 mm, dl. 0,5 m, rastr 300 x 300 mm: 0,5m*2*13ks = 13,000000 =&gt; A m_x000d_
vrty pro pozinkované kotvy, dl. 0,5 m, 8 ks/m2: (8ks/m2*4,2m2*0,5m)*2 = 33,600000 =&gt; B m_x000d_
Celkem: A+B = 46,600000 =&gt; C m</t>
  </si>
  <si>
    <t>261914</t>
  </si>
  <si>
    <t>VRTY PRO KOTVENÍ A INJEKTÁŽ TŘ V A VI NA POVRCHU D DO 35MM</t>
  </si>
  <si>
    <t>vrty pro spřahující trny úložného prahu a stávající opěry - D 28 mm, dl. 0,5 m, rastr 500 x 500 mm: 0,5m*2*2*15ks = 30,000000 =&gt; A m</t>
  </si>
  <si>
    <t>26194</t>
  </si>
  <si>
    <t>VRTY PRO KOTV, INJEKT, MIKROPIL NA POVR TŘ V A VI D DO 200MM</t>
  </si>
  <si>
    <t>D 168 MM, VČETNĚ ODVOZU DO RECYKLAČNÍHO STŘEDISKA, POPLATEK ZA SKLÁDKU UVEDEN V POLOŽCE 014102.d</t>
  </si>
  <si>
    <t>vrt pro mikropilotu skrz stávající kamennou opěru: 2*12ks*3,9m = 93,600000 =&gt; A m</t>
  </si>
  <si>
    <t>272315</t>
  </si>
  <si>
    <t>ZÁKLADY Z PROSTÉHO BETONU DO C30/37</t>
  </si>
  <si>
    <t>digitálně odměřeno z výkresu_x000d_
základový pas kolmého křídla u opěry O1 - vpravo: 3,2m*7,44m*1,2m = 28,569600 =&gt; A m3_x000d_
základový pas kolmého křídla u opěry O1 - vlevo: 3,2m*7,44m*1,2m = 28,569600 =&gt; B m3_x000d_
Celkem: A+B = 57,139200 =&gt; C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</si>
  <si>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</si>
  <si>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272325</t>
  </si>
  <si>
    <t>ZÁKLADY ZE ŽELEZOBETONU DO C30/37</t>
  </si>
  <si>
    <t>C30/37-XF3, XC2, VČ. NÁTĚRU 1 X ALP + 2 X ALN</t>
  </si>
  <si>
    <t>digitálně odměřeno z výkresu_x000d_
základový pas rovnoběžného křídla opěry O2 - vpravo: 9,5m2*1,065m = 10,117500 =&gt; A m3_x000d_
základový pas rovnoběžného křídla opěry O2 - vlevo: 10,5m2*1,065m = 11,182500 =&gt; B m3_x000d_
Celkem: A+B = 21,300000 =&gt; C m3</t>
  </si>
  <si>
    <t>C30/37-XA1</t>
  </si>
  <si>
    <t>základ pod dozděné opěry: 2,7m*0,75m*(0,905m+0,935m) = 3,726000 =&gt; A m3</t>
  </si>
  <si>
    <t>272365</t>
  </si>
  <si>
    <t>VÝZTUŽ ZÁKLADŮ Z OCELI 10505, B500B</t>
  </si>
  <si>
    <t>B500B</t>
  </si>
  <si>
    <t>2,5% z pol. č. 272325.a: 21,301m3*7,85t/m3*0,025 = 4,180321 =&gt; A t_x000d_
2,5% z pol. č. 272325.b: 3,726m3*7,85t/m3*0,025 = 0,731228 =&gt; B t_x000d_
spřahující trny základu a dříku kolmých křídel - D 25 mm, dl. 3,5 m, á 0,3 m: 3,5m*2*26ks*3,853kg/m/1000 = 0,701246 =&gt; C t_x000d_
spřahující trny základu a stávající opěry O2 - D 16 mm, dl. 1,3 m, rastr 300 x 300 mm: 1,3m*2*13ks*1,578kg/m/1000 = 0,053336 =&gt; D t_x000d_
Celkem: A+B+C+D = 5,666131 =&gt; E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</si>
  <si>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</si>
  <si>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289971</t>
  </si>
  <si>
    <t>OPLÁŠTĚNÍ (ZPEVNĚNÍ) Z GEOTEXTILIE</t>
  </si>
  <si>
    <t>digitálně odměřeno z výkresu_x000d_
geotextilie proti prorůstání vegetace_x000d_
pod zádlažbou za římsou vpravo: 5,5m2+4,8m2 = 10,300000 =&gt; A m2_x000d_
pod zádlažbou za římsou vlevo: 3,4m2+2,8m2 = 6,200000 =&gt; B m2_x000d_
pod odlážděním pod vyústěním drenáže za kolmým křídlem u opěry O1: 1,0m*1,0m = 1,000000 =&gt; C m2_x000d_
Celkem: A+B+C = 17,500000 =&gt; D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</si>
  <si>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</si>
  <si>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289973</t>
  </si>
  <si>
    <t>OPLÁŠTĚNÍ (ZPEVNĚNÍ) Z GEOSÍTÍ A GEOROHOŽÍ</t>
  </si>
  <si>
    <t>PROTIEROZNÍ KOKOSOVÁ ROHOŽ 400 - 500 G/M2, VČ. OCELOVÝCH SKOB 2 KS/M2</t>
  </si>
  <si>
    <t>digitálně odměřeno z dispozičního výkresu_x000d_
pod opevněním svahů u opěry O2: (26,0m2+34,0m2)*1,2koef. = 72,000000 =&gt; A m2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</si>
  <si>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</si>
  <si>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28997F</t>
  </si>
  <si>
    <t>OPLÁŠTĚNÍ (ZPEVNĚNÍ) Z GEOTEXTILIE DO 600G/M2</t>
  </si>
  <si>
    <t>ochranná geotextilie pod a nad těsnící fólií _x000d_
za rubem opěry O1: 2vrstvy*2,0m*7,5m = 30,000000 =&gt; A m2_x000d_
za rubem opěry O2: 2vrstvy*1,5m*6,5m = 19,500000 =&gt; B m2_x000d_
za rubem zdi kolmých křídel u opěry O1: 2vrstvy*4,3m*7,5m = 64,500000 =&gt; C m2_x000d_
Celkem: A+B+C = 114,000000 =&gt; D m2</t>
  </si>
  <si>
    <t>na dně výkopu hutněného polštáře_x000d_
pod základovými pasy kolmých křídel opěry O1: 4,5m*2*9,0m = 81,000000 =&gt; A m2_x000d_
pod základovými pasy dozdění opěry O2: 2,0m*2*4,0m = 16,000000 =&gt; B m2_x000d_
Celkem: A+B = 97,000000 =&gt; C m2</t>
  </si>
  <si>
    <t>28999</t>
  </si>
  <si>
    <t>OPLÁŠTĚNÍ (ZPEVNĚNÍ) Z FÓLIE</t>
  </si>
  <si>
    <t>PEHD FÓLIE TL. 2 MM</t>
  </si>
  <si>
    <t>za rubem opěry O1: 2,0m*7,5m = 15,000000 =&gt; A m2_x000d_
za rubem opěry O2: 1,5m*6,5m = 9,750000 =&gt; B m2_x000d_
za rubem zdi kolmých křídel u opěry O1: 4,3m*2*7,5m = 64,500000 =&gt; C m2_x000d_
Celkem: A+B+C = 89,250000 =&gt; D m2</t>
  </si>
  <si>
    <t xml:space="preserve"> 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</si>
  <si>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</si>
  <si>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31717</t>
  </si>
  <si>
    <t>KOVOVÉ KONSTRUKCE PRO KOTVENÍ ŘÍMSY</t>
  </si>
  <si>
    <t>KG</t>
  </si>
  <si>
    <t>KOTVENÍ ŘÍMSY DO VÝVRTU, KOMPLETNÍ DODÁVKA VČ. PKO, VČ. VRTŮ A ZÁLIVKY</t>
  </si>
  <si>
    <t>rozmístění kotev á 1,0 m, viz výkres č. 12 - Tvar říms_x000d_
chodníková římsa vpravo: 27ks*5,24kg/ks = 141,480000 =&gt; A kg_x000d_
římsa vlevo: 28ks*5,24kg/ks = 146,720000 =&gt; B kg_x000d_
Celkem: A+B = 288,200000 =&gt; C kg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</si>
  <si>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</si>
  <si>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</si>
  <si>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</si>
  <si>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C30/37-XF4, XD3, XC4</t>
  </si>
  <si>
    <t>chodníková římsa vpravo: 0,5m2*28,5m = 14,250000 =&gt; A m3_x000d_
římsa vlevo: 0,35m2*28,5m = 9,975000 =&gt; B m3_x000d_
Celkem: A+B = 24,225000 =&gt; C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</si>
  <si>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</si>
  <si>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</si>
  <si>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</si>
  <si>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3% z pol. č. 317325: 24,225m3*7,85t/m3*0,03 = 5,704988 =&gt; A 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</si>
  <si>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</si>
  <si>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327212</t>
  </si>
  <si>
    <t>ZDI OPĚRNÉ, ZÁRUBNÍ, NÁBŘEŽNÍ Z LOMOVÉHO KAMENE NA MC</t>
  </si>
  <si>
    <t>ŽULOVÉ ZDIVO</t>
  </si>
  <si>
    <t>dřík kolmého křídla u opěry O1 - vpravo: 24,0m2*1,0m = 24,000000 =&gt; A m3_x000d_
dřík kolmého křídla u opěry O1 - vlevo: 24,0m2*1,0m = 24,000000 =&gt; B m3_x000d_
Celkem: A+B = 48,000000 =&gt; C m3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</si>
  <si>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</si>
  <si>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</si>
  <si>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</si>
  <si>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C30/37-XF3,XC2</t>
  </si>
  <si>
    <t>rub dříku kolmého křídla u opěry O1 - vpravo: 24,0m2*1,0m = 24,000000 =&gt; A m3_x000d_
rub dříku kolmého křídla u opěry O1 - vlevo: 24,0m2*1,0m = 24,000000 =&gt; B m3_x000d_
Celkem: A+B = 48,000000 =&gt; C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</si>
  <si>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</si>
  <si>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333212</t>
  </si>
  <si>
    <t xml:space="preserve">MOSTNÍ OPĚRY A KŘÍDLA Z LOMOVÉHO KAMENE  NA MC</t>
  </si>
  <si>
    <t>ŽULOVÉ ŘÁDKOVÉ ZDIVO NA MC30 S VYSPÁROVÁNÍM</t>
  </si>
  <si>
    <t>dozdění opěr a křídel: (0,605m+0,635m)*2,05m*2,1m = 5,338200 =&gt; A m3</t>
  </si>
  <si>
    <t>333325</t>
  </si>
  <si>
    <t>MOSTNÍ OPĚRY A KŘÍDLA ZE ŽELEZOVÉHO BETONU DO C30/37</t>
  </si>
  <si>
    <t>C30/37-XF4, XD3, XC4, VČ. NÁTĚRU 1 X ALP + 2 X ALN</t>
  </si>
  <si>
    <t>digitálně odměřeno z výkresu č. 10 - Tvar úložných prahů, závěrných zídek a křídel_x000d_
úložný práh opěry O1: 3,5m2*7,25m = 25,375000 =&gt; A m3_x000d_
úložný práh opěry O2: 3,5m2*7,25m = 25,375000 =&gt; B m3_x000d_
plenta na opěře O1: 2*0,3m*1,5m*1,4m = 1,260000 =&gt; C m3_x000d_
dřík rovnoběžného křídla opěry O2 - vpravo: 0,5m*1,72m*4,5m = 3,870000 =&gt; D m3_x000d_
dřík rovnoběžného křídla opěry O2 - vlevo: 0,5m*1,7m*4,6m = 3,910000 =&gt; E m3_x000d_
ložiskové bloky: 0,8m*0,8m*0,25m*4ks = 0,640000 =&gt; F m3_x000d_
Celkem: A+B+C+D+E+F = 60,430000 =&gt; G m3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</si>
  <si>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</si>
  <si>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</si>
  <si>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</si>
  <si>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3% z pol. č. 333325: 60,43m3*7,85t/m3*0,03 = 14,231265 =&gt; A t_x000d_
spřahující trny úložného prahu a stávající opěry - D 20 mm, dl. 0,75 m, rastr 500 x 500 mm: 0,75m*2*2*15ks*2,246kg/m/1000 = 0,101070 =&gt; B t_x000d_
Celkem: A+B = 14,332335 =&gt; C t</t>
  </si>
  <si>
    <t>4 - Vodorovné konstrukce</t>
  </si>
  <si>
    <t>421325</t>
  </si>
  <si>
    <t>MOSTNÍ NOSNÉ DESKOVÉ KONSTRUKCE ZE ŽELEZOBETONU C30/37</t>
  </si>
  <si>
    <t>C30/37-XF2, XD1, XC4</t>
  </si>
  <si>
    <t>spřahující deska: 1,8m2*22,7m = 40,860000 =&gt; A m3_x000d_
příčníky: 1,375m*1,35m*7,25m+1,35m*1,35m*7,25m = 26,670938 =&gt; B m3_x000d_
odpočet koncových nosníků: -0,6m2*1,0m*2*5ks = -6,000000 =&gt; C m3_x000d_
Celkem: A+B+C = 61,530938 =&gt; D m3</t>
  </si>
  <si>
    <t>421365</t>
  </si>
  <si>
    <t>VÝZTUŽ MOSTNÍ DESKOVÉ KONSTRUKCE Z OCELI 10505, B500B</t>
  </si>
  <si>
    <t>1,5% z pol. č. 421325: 61,531m3*7,85t/m3*0,015 = 7,245275 =&gt; A t_x000d_
1,0% z pol. č. 421325: 61,531 m3*7,85t/m3*0,01 = 4,830184 =&gt; B t_x000d_
A+B = 12,075459 =&gt; C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</si>
  <si>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</si>
  <si>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42413</t>
  </si>
  <si>
    <t>MOSTNÍ NOSNÍKY Z DÍLCŮ Z PŘEDPJATÉHO BETONU</t>
  </si>
  <si>
    <t>C55/67-XF2, XD3, XC4</t>
  </si>
  <si>
    <t>žb. předpjaté nosníky: 0,7m2*20,2m*5ks+0,6m2*1,0m*2*5ks = 76,700000 =&gt; A m3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</si>
  <si>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</si>
  <si>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42853</t>
  </si>
  <si>
    <t>MOSTNÍ LOŽISKA HRNCOVÁ PRO ZATÍŽ DO 5,0MN</t>
  </si>
  <si>
    <t>VČ. PODLITÍ PLASTBETONEM</t>
  </si>
  <si>
    <t>všesměrně posuvné: 1ks = 1,000000 =&gt; A ks_x000d_
podélně posuvné: 1ks = 1,000000 =&gt; B ks_x000d_
příčně posuvné: 1ks = 1,000000 =&gt; C ks_x000d_
pevné: 1ks = 1,000000 =&gt; D ks_x000d_
Celkem: A+B+C+D = 4,000000 =&gt; E ks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</si>
  <si>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</si>
  <si>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451312</t>
  </si>
  <si>
    <t>PODKLADNÍ A VÝPLŇOVÉ VRSTVY Z PROSTÉHO BETONU C12/15</t>
  </si>
  <si>
    <t>C12/15-X0</t>
  </si>
  <si>
    <t>digitálně odměřeno z výkresu_x000d_
pod základovým pasem rovnoběžného křídla opěry O2 - vpravo: 11,0m2*0,15m = 1,650000 =&gt; A m3_x000d_
pod základovým pasem rovnoběžného křídla opěry O2 - vlevo: 12,7m2*0,15m = 1,905000 =&gt; B m3_x000d_
pod základovým pasem kolmého křídla u opěry O1 - vpravo: 3,65m*7,6m*0,15m = 4,161000 =&gt; C m3_x000d_
pod základovým pasem kolmého křídla u opěry O1 - vlevo: 3,65m*7,6m*0,15m = 4,161000 =&gt; D m3_x000d_
pod základem dozděné opěry: 2*(2,7m*1,1m*0,15m) = 0,891000 =&gt; E m3_x000d_
podkladní beton pod drenáží: 2*0,4m2*(20,0m+8,5m) = 22,800000 =&gt; F m3_x000d_
výplňový beton za rubem základového pasu kolmého křídla: 2*1,5m2*8,0m = 24,000000 =&gt; G m3_x000d_
Celkem: A+B+C+D+E+F+G = 59,568000 =&gt; H m3</t>
  </si>
  <si>
    <t>451315</t>
  </si>
  <si>
    <t>PODKLADNÍ A VÝPLŇOVÉ VRSTVY Z PROSTÉHO BETONU C30/37</t>
  </si>
  <si>
    <t>digitálně odměřeno z výkresu_x000d_
pod zádlažbou za římsou vlevo: (3,4m2+2,8m2)*0,15m = 0,930000 =&gt; A m3_x000d_
opevnění svahů u opěry O2 - tl. 200 mm: (26,0m2+34,0m2)*1,2koef.*0,15m = 10,800000 =&gt; B m3_x000d_
odláždění pod vyústěním drenáže za kolmým křídlem u opěry O1: 1,0m*1,0m*0,15m = 0,150000 =&gt; C m3_x000d_
podkladní beton pod římsu: 2*0,5m3 = 1,000000 =&gt; D m3_x000d_
Celkem: A+B+C+D = 12,880000 =&gt; E m3</t>
  </si>
  <si>
    <t>45860</t>
  </si>
  <si>
    <t>VÝPLŇ ZA OPĚRAMI A ZDMI Z MEZEROVITÉHO BETONU</t>
  </si>
  <si>
    <t>MCB8</t>
  </si>
  <si>
    <t>digitálně odměřeno z výkresu č. 6 - Přechodové oblasti_x000d_
samostatný přechodový klín_x000d_
za opěrou O1: 2,5m2*7,5m = 18,750000 =&gt; A m3_x000d_
za opěrou O2: 2,5m2*6,5m = 16,250000 =&gt; B m3_x000d_
Celkem: A+B = 35,000000 =&gt; C m3</t>
  </si>
  <si>
    <t>položka zahrnuje:
- dodávku mezerovitého betonu předepsané kvality a zásyp se zhutněním včetně mimostaveništní a vnitrostaveništní dopravy</t>
  </si>
  <si>
    <t>46321</t>
  </si>
  <si>
    <t>ROVNANINA Z LOMOVÉHO KAMENE</t>
  </si>
  <si>
    <t>TĚŽKÁ KAMENNÁ ROVNANINA, KAMENY O HMOTNOSTI VÍCE NEŽ 200 KG</t>
  </si>
  <si>
    <t>před opěrou O1: 2,5m2*24,0m = 60,000000 =&gt; A m3_x000d_
před opěrou O2: 1,6m2*7,5m = 12,000000 =&gt; B m3_x000d_
Celkem: A+B = 72,000000 =&gt; C m3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</si>
  <si>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</si>
  <si>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</si>
  <si>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</si>
  <si>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LOMOVÝ KÁMEN, VČ. SPÁROVÁNÍ CEMENTOVOU MALTOU M25-XF4</t>
  </si>
  <si>
    <t>digitálně odměřeno z výkresu_x000d_
zádlažba za římsou vlevo: (3,4m2+2,8m2)*0,2m = 1,240000 =&gt; A m3_x000d_
opevnění svahů u opěry O2 - tl. 200 mm: (26,0m2+34,0m2)*1,2koef.*0,2m = 14,400000 =&gt; B m3_x000d_
odláždění pod vyústěním drenáže za kolmým křídlem u opěry O1: 1,0m*1,0m*0,2m = 0,200000 =&gt; C m3_x000d_
Celkem: A+B+C = 15,840000 =&gt; D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</si>
  <si>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</si>
  <si>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</si>
  <si>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</si>
  <si>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>C30/37-XF3</t>
  </si>
  <si>
    <t>práh - zakončení odláždění u opěry O2: 0,6m*0,6m*(4,8m+7,3m) = 4,356000 =&gt; A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</si>
  <si>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</t>
  </si>
  <si>
    <t>5 - Komunikace</t>
  </si>
  <si>
    <t>56333</t>
  </si>
  <si>
    <t>VOZOVKOVÉ VRSTVY ZE ŠTĚRKODRTI TL. DO 150MM</t>
  </si>
  <si>
    <t>ŠD, A, FR. 0/32 MM, TL. 150 MM</t>
  </si>
  <si>
    <t>digitálně odměřeno z výkresu_x000d_
vozovka skladba "A": 2vrstvy*(71,0m2+81,0m2) = 304,000000 =&gt; A m2_x000d_
vozovka skladba "C": 2vrstvy*91,0m2 = 182,000000 =&gt; B m2_x000d_
Celkem: A+B = 486,000000 =&gt; C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</si>
  <si>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</si>
  <si>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56960</t>
  </si>
  <si>
    <t>ZPEVNĚNÍ KRAJNIC Z RECYKLOVANÉHO MATERIÁLU</t>
  </si>
  <si>
    <t>TL. 150 MM_x000d_
materiál z položky 11372 (30,03 m3)_x000d_
včetně nákupu a dovozu chybějícího materiálu</t>
  </si>
  <si>
    <t>dle výkresu C.3 Koordinační situační výkres_x000d_
224,74m2*0,15m = 33,711000 =&gt; A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</si>
  <si>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</si>
  <si>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572133</t>
  </si>
  <si>
    <t>INFILTRAČNÍ POSTŘIK Z EMULZE DO 1,5KG/M2</t>
  </si>
  <si>
    <t>PI-C 1,50 KG/M2</t>
  </si>
  <si>
    <t>digitálně odměřeno z výkresu_x000d_
vozovka skladba "A": 71,0m2+81,0m2 = 152,000000 =&gt; A m2_x000d_
vozovka skladba "C": 91,0m2 = 91,000000 =&gt; B m2_x000d_
Celkem: A+B = 243,000000 =&gt; C 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</si>
  <si>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</si>
  <si>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</si>
  <si>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</si>
  <si>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0,30 KG/M2</t>
  </si>
  <si>
    <t>digitálně odměřeno z výkresu_x000d_
vozovka na mostě "B": 5,5m*22,7m = 124,850000 =&gt; A m2_x000d_
vozovka skladba "A": 71,0m2+81,0m2 = 152,000000 =&gt; B m2_x000d_
vozovka skladba "C": 91,0m2 = 91,000000 =&gt; C m2_x000d_
vozovka skladba "D": 295,15m2 = 295,150000 =&gt; D m2_x000d_
Celkem: A+B+C+D = 663,000000 =&gt; E m2</t>
  </si>
  <si>
    <t>574A33</t>
  </si>
  <si>
    <t>ASFALTOVÝ BETON PRO OBRUSNÉ VRSTVY ACO 11 TL. 40MM</t>
  </si>
  <si>
    <t>vozovka na mostě "B": 5,5m*22,7m = 124,850000 =&gt; A 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</si>
  <si>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</si>
  <si>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ochrana izolace na mostě na nosné konstrukci pod vozovkou: 5,5m*22,7m = 124,850000 =&gt; A m2</t>
  </si>
  <si>
    <t>574A43</t>
  </si>
  <si>
    <t>ASFALTOVÝ BETON PRO OBRUSNÉ VRSTVY ACO 11 TL. 50MM</t>
  </si>
  <si>
    <t>digitálně odměřeno z výkresu_x000d_
vozovka skladba "A": 71,0m2+81,0m2 = 152,000000 =&gt; A m2_x000d_
vozovka skladba "C": 91,0m2 = 91,000000 =&gt; B m2_x000d_
vozovka skladba "D": 295,15m2 = 295,150000 =&gt; C m2_x000d_
Celkem: A+B+C = 538,150000 =&gt; D m2</t>
  </si>
  <si>
    <t>574E66</t>
  </si>
  <si>
    <t>ASFALTOVÝ BETON PRO PODKLADNÍ VRSTVY ACP 16+, 16S TL. 70MM</t>
  </si>
  <si>
    <t>ACP 16+</t>
  </si>
  <si>
    <t>582621</t>
  </si>
  <si>
    <t>KRYTY Z BETON DLAŽDIC SE ZÁMKEM ŠEDÝCH TL 60MM DO LOŽE Z MC</t>
  </si>
  <si>
    <t>ZÁMKOVÁ DLAŽBA TL. 60 MM, VČ. LOŽE Z BETONU TL. 100 MM</t>
  </si>
  <si>
    <t>digitálně odměřeno z výkresu_x000d_
zádlažba za římsou vpravo: 5,5m2+4,8m2 = 10,300000 =&gt; A m2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</si>
  <si>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</si>
  <si>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58920</t>
  </si>
  <si>
    <t>VÝPLŇ SPAR MODIFIKOVANÝM ASFALTEM</t>
  </si>
  <si>
    <t>výplň řezané spáry ve vozovce v místě napojení na stávající vozovku: 20,9m+5,5m+5,7m+8,8m = 40,900000 =&gt; A m_x000d_
podél římsy vpravo: 28,5m = 28,500000 =&gt; B m_x000d_
podél římsy vlevo: 28,5m = 28,500000 =&gt; C m_x000d_
podél obrubníků: 3,5m+3*3,0m = 12,500000 =&gt; D m_x000d_
Celkem: A+B+C+D = 110,400000 =&gt; E m</t>
  </si>
  <si>
    <t>položka zahrnuje:
- dodávku předepsaného materiálu
- vyčištění a výplň spar tímto materiálem</t>
  </si>
  <si>
    <t>6 - Úpravy povrchů, podlahy, výplně otvorů</t>
  </si>
  <si>
    <t>62592</t>
  </si>
  <si>
    <t>ÚPRAVA POVRCHU BETONOVÝCH PLOCH A KONSTRUKCÍ - STRIÁŽ</t>
  </si>
  <si>
    <t>chodníková římsa: 0,75m*28,5m = 21,375000 =&gt; A m2</t>
  </si>
  <si>
    <t>položka zahrnuje:
- provedení předepsané úpravy</t>
  </si>
  <si>
    <t>62745</t>
  </si>
  <si>
    <t>SPÁROVÁNÍ STARÉHO ZDIVA CEMENTOVOU MALTOU</t>
  </si>
  <si>
    <t>digitálně odměřeno z výkresu_x000d_
stávající opěra O1: (2,5m+2,1m)*(6,0m+2*1,0m)+1,0m*6,0m = 42,800000 =&gt; A m2_x000d_
stávající opěra O2: (2,1m+2,1m)*(5,9m+2*1,0m)+1,0m*6,0m = 39,180000 =&gt; B m2_x000d_
Celkem: A+B = 81,980000 =&gt; C m2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</si>
  <si>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</si>
  <si>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7 - Přidružená stavební výroba</t>
  </si>
  <si>
    <t>711442</t>
  </si>
  <si>
    <t>IZOLACE MOSTOVEK CELOPLOŠNÁ ASFALTOVÝMI PÁSY S PEČETÍCÍ VRSTVOU</t>
  </si>
  <si>
    <t>NAIP TL. 5 MM</t>
  </si>
  <si>
    <t>izolace NK + rub závěrných zídek: 7,25m*24,0m+2*3,5m*7,25m = 224,750000 =&gt; A m2_x000d_
zatažení izolace pod rubovou drenáž: 0,5m*2*7,25m = 7,250000 =&gt; B m2_x000d_
přetažení izolace na křídla NK: 0,5m*2*1,7m = 1,700000 =&gt; C m2_x000d_
Celkem: A+B+C = 233,700000 =&gt; D m2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</si>
  <si>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</si>
  <si>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711502</t>
  </si>
  <si>
    <t>OCHRANA IZOLACE NA POVRCHU ASFALTOVÝMI PÁSY</t>
  </si>
  <si>
    <t>ASFALTOVÝ PÁS S HLINÍKOVOU VLOŽKOU</t>
  </si>
  <si>
    <t>ochrana izolace pod římsou_x000d_
vpravo: 1,4m*22,7m = 31,780000 =&gt; A m2_x000d_
vlevo: 0,65m*22,7m = 14,755000 =&gt; B m2_x000d_
Celkem: A+B = 46,535000 =&gt; C m2</t>
  </si>
  <si>
    <t xml:space="preserve">položka zahrnuje:
- dodání  předepsaného ochranného materiálu
- zřízení ochrany izolace</t>
  </si>
  <si>
    <t>711509</t>
  </si>
  <si>
    <t>OCHRANA IZOLACE NA POVRCHU TEXTILIÍ</t>
  </si>
  <si>
    <t>GEOTEXTILIE MIN. 600 G/M2</t>
  </si>
  <si>
    <t>v rubuopěry O1: 3,1m*7,25m = 22,475000 =&gt; A m2_x000d_
v rubu opěry O2: 3,05m*6,25m = 19,062500 =&gt; B m2_x000d_
v rubu rovnoběžných křídel opěry O2: (1,0m+1,5m+1,7m)*(4,5m+5,2m) = 40,740000 =&gt; C m2_x000d_
v rubu křídel opěry O1: (25,0m2+(1,2m+1,0m)*7,5m)*2 = 83,000000 =&gt; D m2_x000d_
v líci rovnoběžných křídel opěry O2: 7,0m2*2 = 14,000000 =&gt; E m2_x000d_
v líci křídel opěry O1: ((1,2m+0,6+0,5m)*7,5m)*2+6,0m2*2 = 46,500000 =&gt; F m2_x000d_
Celkem: A+B+C+D+E+F = 225,777500 =&gt; G m2</t>
  </si>
  <si>
    <t>78382</t>
  </si>
  <si>
    <t>NÁTĚRY BETON KONSTR TYP S2 (OS-B)</t>
  </si>
  <si>
    <t>TYP S2 DLE TKP 31</t>
  </si>
  <si>
    <t>hydrofobní nátěr římsy_x000d_
vpravo: (0,15m+1,55m+0,7m+0,3m)*28,5m-(0,15m+0,15m)*28,5m = 68,400000 =&gt; A m2_x000d_
vlevo: (0,15m+0,8m+0,7m+0,3m)*28,5m-(0,15m+0,15m)*28,5m = 47,025000 =&gt; B m2_x000d_
nátěr NK: (0,5m+0,28m)*2*10,2m = 15,912000 =&gt; C 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</si>
  <si>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</si>
  <si>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</si>
  <si>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</si>
  <si>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TYP S4 DLE TKP 31</t>
  </si>
  <si>
    <t>obrubníková hrana římsy_x000d_
vpravo: (0,15m+0,15m)*28,5m = 8,550000 =&gt; A m2_x000d_
vlevo: (0,15m+0,15m)*28,5m = 8,550000 =&gt; B m2_x000d_
Celkem: A+B = 17,100000 =&gt; C m2</t>
  </si>
  <si>
    <t>8 - Potrubí</t>
  </si>
  <si>
    <t>87433</t>
  </si>
  <si>
    <t>POTRUBÍ Z TRUB PLASTOVÝCH ODPADNÍCH DN DO 150MM</t>
  </si>
  <si>
    <t>PLNÁ TRUBKA HDPE DN 150 MM, SN8</t>
  </si>
  <si>
    <t>propojení uličních vpustí UV1 a UV2: 9,0m = 9,000000 =&gt; A m_x000d_
potrubí z uliční vpusti UV3: 8,0m = 8,000000 =&gt; B m_x000d_
Celkem: A+B = 17,000000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</si>
  <si>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</si>
  <si>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87434</t>
  </si>
  <si>
    <t>POTRUBÍ Z TRUB PLASTOVÝCH ODPADNÍCH DN DO 200MM</t>
  </si>
  <si>
    <t>PLNÁ TRUBKA HDPE DN 180 MM, SN8, DÉLKA 1,0 M</t>
  </si>
  <si>
    <t>vyústění drenáže za rubem kolmého křídla u opěry O1: 1,0m = 1,000000 =&gt; A m_x000d_
vyústění drenáže ve svahovém kuželu u opěry O2: 1,0m = 1,000000 =&gt; B m_x000d_
Celkem: A+B = 2,000000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</si>
  <si>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</si>
  <si>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PLNÁ TRUBKA HDPE DN 200 MM, SN8</t>
  </si>
  <si>
    <t>vyústění uličních vpustí UV1 a UV2 skrz dřík kolmého křídla u opěry O1: 1,15m = 1,150000 =&gt; A m_x000d_
vyústění uliční vpusti UV3 ve svahovém kuželu u opěry O2 na návodní straně: 1,0m = 1,000000 =&gt; B m_x000d_
Celkem: A+B = 2,150000 =&gt; C m</t>
  </si>
  <si>
    <t>875332</t>
  </si>
  <si>
    <t>POTRUBÍ DREN Z TRUB PLAST DN DO 150MM DĚROVANÝCH</t>
  </si>
  <si>
    <t>POLODĚROVANÁ TRUBKA HDPE DN 150 MM</t>
  </si>
  <si>
    <t>podélná drenáž_x000d_
za opěrou O1 a kolmými křídly: 20,0m = 20,000000 =&gt; A m_x000d_
za opěrou O2: 8,5m = 8,500000 =&gt; B m_x000d_
Celkem: A+B = 28,500000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</si>
  <si>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</si>
  <si>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87633</t>
  </si>
  <si>
    <t>CHRÁNIČKY Z TRUB PLASTOVÝCH DN DO 150MM</t>
  </si>
  <si>
    <t>DN 110 MM, PŮLENÁ CHRÁNIČKA PRO KABEL ŘSD ČR</t>
  </si>
  <si>
    <t>rezervní chráničky_x000d_
chodníková římsa vpravo: 2ks*28,5m = 57,000000 =&gt; A m_x000d_
římsa vlevo: 2ks*28,5m = 57,000000 =&gt; B m_x000d_
Celkem: A+B = 114,000000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</si>
  <si>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včetně případně předepsaného utěsnění konců chrániček
- položky platí pro práce prováděné v prostoru zapaženém i nezapaženém a i v kolektorech, chráničkách</t>
  </si>
  <si>
    <t>87733</t>
  </si>
  <si>
    <t>CHRÁNIČKY PŮLENÉ Z TRUB PLAST DN DO 150MM</t>
  </si>
  <si>
    <t>HDPE DN 110 MM, CHRÁNIČKA PRO PROVIZORNÍ VYVĚŠENÍ STÁVAJÍCÍHO NAPÁJECÍHO KABELU K METEOSTANICI</t>
  </si>
  <si>
    <t>římsa vpravo: 28,5m = 28,500000 =&gt; A m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</si>
  <si>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</si>
  <si>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89712</t>
  </si>
  <si>
    <t>VPUSŤ KANALIZAČNÍ ULIČNÍ KOMPLETNÍ Z BETONOVÝCH DÍLCŮ</t>
  </si>
  <si>
    <t>UV1, UV2, UV3: 3ks = 3,000000 =&gt; A ks</t>
  </si>
  <si>
    <t xml:space="preserve">položka zahrnuje:
- dodávku a osazení předepsaných dílů včetně mříže
- výplň, těsnění  a tmelení spar a spojů,
- opatření  povrchů  betonu  izolací  proti zemní vlhkosti v částech, kde přijdou do styku se
zeminou nebo kamenivem,
- předepsané podkladní konstrukce</t>
  </si>
  <si>
    <t>899632</t>
  </si>
  <si>
    <t>ZKOUŠKA VODOTĚSNOSTI POTRUBÍ DN DO 150MM</t>
  </si>
  <si>
    <t>dle pol. č. 87433: 9,0m+8,0m = 17,000000 =&gt; A 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</si>
  <si>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</si>
  <si>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9 - Ostatní konstrukce a práce</t>
  </si>
  <si>
    <t>9111C1</t>
  </si>
  <si>
    <t>ZÁBRADLÍ SILNIČNÍ LANKOVÉ - DODÁVKA A MONTÁŽ</t>
  </si>
  <si>
    <t>Z KOMPOZITŮ S VODOROVNÝMI MADLY</t>
  </si>
  <si>
    <t>na kolmém křídle u opěry O1 - vpravo: 7,1m = 7,100000 =&gt; A m_x000d_
na kolmém křídle u opěry O1 - vlevo: 7,1m = 7,100000 =&gt; B m_x000d_
Celkem: A+B = 14,200000 =&gt; C m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</si>
  <si>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</t>
  </si>
  <si>
    <t>9112B1</t>
  </si>
  <si>
    <t>ZÁBRADLÍ MOSTNÍ SE SVISLOU VÝPLNÍ - DODÁVKA A MONTÁŽ</t>
  </si>
  <si>
    <t>ZÁBRADLÍ MĚSTSKÉHO TYPU, VÝŠKY 1,1 M, VČ. PŘEDEPSANÉ PKO</t>
  </si>
  <si>
    <t>chodníková římsa vpravo: 28,5m = 28,500000 =&gt; A m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</si>
  <si>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</si>
  <si>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9112B3</t>
  </si>
  <si>
    <t>ZÁBRADLÍ MOSTNÍ SE SVISLOU VÝPLNÍ - DEMONTÁŽ S PŘESUNEM</t>
  </si>
  <si>
    <t>VČETNĚ ODVOZU NA MÍSTO URČENÉ INVESTOREM (PŘÍPADNĚ DO SBĚRNÝCH SUROVIN)</t>
  </si>
  <si>
    <t>vlevo: 23,0m+4,5m+3,0m = 30,500000 =&gt; A m_x000d_
vpravo: 25,0m = 25,000000 =&gt; B m_x000d_
Celkem: A+B = 55,500000 =&gt; C m</t>
  </si>
  <si>
    <t>položka zahrnuje:
- demontáž a odstranění zařízení
- jeho odvoz na předepsané místo</t>
  </si>
  <si>
    <t>9113A1</t>
  </si>
  <si>
    <t>SVODIDLO OCEL SILNIČ JEDNOSTR, ÚROVEŇ ZADRŽ N1, N2 - DODÁVKA A MONTÁŽ</t>
  </si>
  <si>
    <t>ÚROVEŇ ZADRŽENÍ N2, VČ. NAPOJENÍ NA STÁVAJÍCÍ SVODIDLO</t>
  </si>
  <si>
    <t>vpravo: 24,0m+30,0m = 54,000000 =&gt; A m_x000d_
vlevo: 24,0m+32,0m = 56,000000 =&gt; B m_x000d_
Celkem: A+B = 110,000000 =&gt; C m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</si>
  <si>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</si>
  <si>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</si>
  <si>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</si>
  <si>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stávající svodidlo: 20,0m+14,0m = 34,000000 =&gt; A m</t>
  </si>
  <si>
    <t>9115C1</t>
  </si>
  <si>
    <t>SVODIDLO OCEL MOSTNÍ JEDNOSTR, ÚROVEŇ ZADRŽ H2 - DODÁVKA A MONTÁŽ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</si>
  <si>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</si>
  <si>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</si>
  <si>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</si>
  <si>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>SE SVISLOU VÝPLNÍ</t>
  </si>
  <si>
    <t>na římse vlevo: 28,5m = 28,500000 =&gt; A m</t>
  </si>
  <si>
    <t>91345</t>
  </si>
  <si>
    <t>NIVELAČNÍ ZNAČKY KOVOVÉ</t>
  </si>
  <si>
    <t>na úložných prazích: 2*2ks = 4,000000 =&gt; A ks_x000d_
na římsách: 2*3ks = 6,000000 =&gt; B ks_x000d_
Celkem: A+B = 10,000000 =&gt; C ks</t>
  </si>
  <si>
    <t>položka zahrnuje:
- dodání a osazení nivelační značky včetně nutných zemních prací
- vnitrostaveništní a mimostaveništní dopravu</t>
  </si>
  <si>
    <t>91356</t>
  </si>
  <si>
    <t>R</t>
  </si>
  <si>
    <t>LETOPOČET VÝSTAVBY</t>
  </si>
  <si>
    <t>GUMOVÁ MATRICE PRO VYZNAČENÍ LETOPOČTU</t>
  </si>
  <si>
    <t xml:space="preserve">-  všechny potřebné pomůcky, stroje, nářadí a pomocný materiál</t>
  </si>
  <si>
    <t>2020_OTSKP</t>
  </si>
  <si>
    <t>914122</t>
  </si>
  <si>
    <t>DOPRAVNÍ ZNAČKY ZÁKLADNÍ VELIKOSTI OCELOVÉ FÓLIE TŘ 1 - MONTÁŽ S PŘEMÍSTĚNÍM</t>
  </si>
  <si>
    <t>ZPĚTNÉ OSAZENÍ STÁVAJÍCÍHO SDZ</t>
  </si>
  <si>
    <t>9ks = 9,000000 =&gt; A ks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</si>
  <si>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</si>
  <si>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</si>
  <si>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</si>
  <si>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DOČASNÁ DEMONTÁŽ</t>
  </si>
  <si>
    <t>dle zaměření stáv. stavu_x000d_
9ks = 9,000000 =&gt; A ks</t>
  </si>
  <si>
    <t>Položka zahrnuje odstranění, demontáž a odklizení materiálu s odvozem na předepsané místo</t>
  </si>
  <si>
    <t>914A21</t>
  </si>
  <si>
    <t>EV ČÍSLO MOSTU OCEL S FÓLIÍ TŘ.1 DODÁVKA A MONTÁŽ</t>
  </si>
  <si>
    <t>2ks = 2,000000 =&gt; A ks</t>
  </si>
  <si>
    <t>položka zahrnuje:
- dodávku a montáž značek v požadovaném provedení</t>
  </si>
  <si>
    <t>915211</t>
  </si>
  <si>
    <t>VODOROVNÉ DOPRAVNÍ ZNAČENÍ PLASTEM HLADKÉ - DODÁVKA A POKLÁDKA</t>
  </si>
  <si>
    <t>VČ. PŘEDZNAČENÍ BARVOU</t>
  </si>
  <si>
    <t>V4 (0,25): 2*75,0m*0,25m = 37,500000 =&gt; A m2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</si>
  <si>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</si>
  <si>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</si>
  <si>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</si>
  <si>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OBRUBNÍK 100/250/1000 MM DO PROSTŘEDÍ XF4, VČ. SPÁROVÁNÍ CEM. MALTOU M25-XF4</t>
  </si>
  <si>
    <t>podél zádlažby za římsou vpravo: 5,5m+5,0m = 10,500000 =&gt; A m_x000d_
podél zádlažby za římsou vlevo: 5,0m+5,0m = 10,000000 =&gt; B m_x000d_
podél odláždění svahu u opěry O2 vpravo: 4,0m*1,2koef. = 4,800000 =&gt; C m_x000d_
podél odláždění svahu u opěry O2 vlevo: 6,8m*1,2koef. = 8,160000 =&gt; D m_x000d_
Celkem: A+B+C+D = 33,460000 =&gt; E m</t>
  </si>
  <si>
    <t>Položka zahrnuje:
dodání a pokládku betonových obrubníků o rozměrech předepsaných zadávací dokumentací betonové lože i boční betonovou opěrku.</t>
  </si>
  <si>
    <t>917224</t>
  </si>
  <si>
    <t>SILNIČNÍ A CHODNÍKOVÉ OBRUBY Z BETONOVÝCH OBRUBNÍKŮ ŠÍŘ 150MM</t>
  </si>
  <si>
    <t>OBRUBNÍK 150/250/1000 MM DO PROSTŘEDÍ XF4, VČ. SPÁROVÁNÍ CEM. MALTOU M25-XF4</t>
  </si>
  <si>
    <t>3,5m+3*3,0m = 12,500000 =&gt; A m</t>
  </si>
  <si>
    <t>Položka zahrnuje:
dodání a pokládku betonových obrubníků o rozměrech předepsaných zadávací dokumentací
betonové lože i boční betonovou opěrku.</t>
  </si>
  <si>
    <t>919111</t>
  </si>
  <si>
    <t>ŘEZÁNÍ ASFALTOVÉHO KRYTU VOZOVEK TL DO 50MM</t>
  </si>
  <si>
    <t>PRACOVNÍ SPÁRA SE OŠETŘÍ DLE VL2.2 211.07 A TP 115</t>
  </si>
  <si>
    <t>oddělujicí řez ve stávající vozovce: 20,9m+5,5m = 26,400000 =&gt; A m</t>
  </si>
  <si>
    <t>položka zahrnuje řezání vozovkové vrstvy v předepsané tloušťce, včetně spotřeby vody</t>
  </si>
  <si>
    <t>93135</t>
  </si>
  <si>
    <t>TĚSNĚNÍ DILATAČ SPAR PRYŽ PÁSKOU NEBO KRUH PROFILEM</t>
  </si>
  <si>
    <t>předtěsnění_x000d_
podél římsy vpravo: 28,5m = 28,500000 =&gt; A m_x000d_
podél římsy vlevo: 28,5m = 28,500000 =&gt; B m_x000d_
Celkem: A+B = 57,000000 =&gt; C m</t>
  </si>
  <si>
    <t>položka zahrnuje dodávku a osazení předepsaného materiálu, očištění ploch spáry před úpravou, očištění okolí spáry po úpravě</t>
  </si>
  <si>
    <t>93140</t>
  </si>
  <si>
    <t>MOSTNÍ ZÁVĚRY PODPOVRCHOVÉ</t>
  </si>
  <si>
    <t>řezaná spára na mostě: 7,85m = 7,850000 =&gt; A m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</si>
  <si>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</si>
  <si>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93152</t>
  </si>
  <si>
    <t>MOSTNÍ ZÁVĚRY POVRCHOVÉ POSUN DO 100MM</t>
  </si>
  <si>
    <t>MOSTNÍ ZÁVĚR DRUH 4 DLE TP 86, NÁVRHOVÝ POSUN 80 MM</t>
  </si>
  <si>
    <t>7,85m = 7,850000 =&gt; A m</t>
  </si>
  <si>
    <t>935832</t>
  </si>
  <si>
    <t>ŽLABY A RIGOLY DLÁŽDĚNÉ Z LOMOVÉHO KAMENE TL DO 250MMM DO BETONU TL 100MM</t>
  </si>
  <si>
    <t>SKLUZ ŠÍŘKY 600 MM Z DLÁŽDĚNÉHO KAMENE S VYSTOUPLÝMI KAMENY, DO BETONU C30/37n-XF3</t>
  </si>
  <si>
    <t>8,0m = 8,000000 =&gt; A m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</si>
  <si>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</si>
  <si>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936502</t>
  </si>
  <si>
    <t>DROBNÉ DOPLŇK KONSTR KOVOVÉ POZINK</t>
  </si>
  <si>
    <t>pozinkované kotvy tvaru L z profilu D 12 mm, dl. 1,0 m, 8 ks/m2: (8ks/m2*4,2m2*1,0m*0,888kg/m)*2 = 59,673600 =&gt; A kg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</si>
  <si>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</si>
  <si>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936532</t>
  </si>
  <si>
    <t>MOSTNÍ ODVODŇOVACÍ SOUPRAVA 300/500</t>
  </si>
  <si>
    <t>MOSTNÍ ODVODŇOVAČ BEZ LAPAČE SPLAVENIN S VOLNÝM ODTOKEM DN100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</si>
  <si>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</si>
  <si>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</si>
  <si>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</si>
  <si>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DN 50 MM</t>
  </si>
  <si>
    <t>8ks = 8,000000 =&gt; A ks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</si>
  <si>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
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</si>
  <si>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938445</t>
  </si>
  <si>
    <t>OČIŠTĚNÍ ZDIVA OTRYSKÁNÍM ABRAZIVNÍM VODNÍM PAPRSKEM</t>
  </si>
  <si>
    <t>DO 2000 BAR</t>
  </si>
  <si>
    <t>položka zahrnuje očištění předepsaným způsobem včetně odklizení vzniklého odpadu</t>
  </si>
  <si>
    <t>96613</t>
  </si>
  <si>
    <t>BOURÁNÍ KONSTRUKCÍ Z KAMENE NA MC</t>
  </si>
  <si>
    <t>VČ. NALOŽENÍ, ODVOZU A ULOŽENÍ DO RECYKLAČNÍHO STŘEDISKA, POPLATEK ZA SKLÁDKU UVEDEN V POLOŽCE 014102.d</t>
  </si>
  <si>
    <t>zádlažba: 5,0m2*0,3m = 1,500000 =&gt; A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</si>
  <si>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</si>
  <si>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</si>
  <si>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</si>
  <si>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VČ. NALOŽENÍ, ODVOZU A ULOŽENÍ DO RECYKLAČNÍHO STŘEDISKA, POPLATEK ZA SKLÁDKU UVEDEN V POLOŽCE 014102.e</t>
  </si>
  <si>
    <t>digitálně odměřeno z výkresu_x000d_
římsa vpravo: 0,2m2*25,4m = 5,080000 =&gt; A m3_x000d_
římsa vlevo: 0,2m2*22,5m = 4,500000 =&gt; B m3_x000d_
spřažená deska: 1,7m2*21,7m = 36,890000 =&gt; C m3_x000d_
úložný práh opěry O1: 2,0m2*6,0m = 12,000000 =&gt; D m3_x000d_
úložný práh opěry O2: 1,0m2*6,0m = 6,000000 =&gt; E m3_x000d_
Celkem: A+B+C+D+E = 64,470000 =&gt; F m3</t>
  </si>
  <si>
    <t>96618</t>
  </si>
  <si>
    <t>BOURÁNÍ KONSTRUKCÍ KOVOVÝCH</t>
  </si>
  <si>
    <t>- zhotovitel je povinen odkoupit ocelovou NK na základě uzavřené kupní smlouvy _x000d_
- včetně naložení a odvozu</t>
  </si>
  <si>
    <t>odstranění stáv. ocelové NK - odhad hmotnosti, vč. ložisek: _x000d_
150kg/m/1000*5*21,6m = 16,200000 =&gt; A t_x000d_
40,0kg/m/1000*5*5,5m = 1,100000 =&gt; B t_x000d_
Celkem: A+B = 17,300000 =&gt; C t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</si>
  <si>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</si>
  <si>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96713</t>
  </si>
  <si>
    <t>VYBOURÁNÍ ČÁSTÍ KONSTRUKCÍ KAMENNÝCH NA MC</t>
  </si>
  <si>
    <t>kamenná opěra O1: 1,5m2*6,0m = 9,000000 =&gt; A m3_x000d_
kamenná opěra O2: 3,0m2*6,0m = 18,000000 =&gt; B m3_x000d_
kamenná křídla u opěry O1: (0,75m*3,5m*3,0m)*2 = 15,750000 =&gt; C m3_x000d_
kamenná křídla u opěry O2: (0,75m*3,5m*3,3m)*2 = 17,325000 =&gt; D m3_x000d_
Celkem: A+B+C+D = 60,075000 =&gt; E m3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</si>
  <si>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</si>
  <si>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</si>
  <si>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</si>
  <si>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VČ. NALOŽENÍ, ODVOZU A ULOŽENÍ NA SKLÁDKU NEBEZPEČNÉHO ODPADU, POPLATEK ZA SKLÁDKU UVEDEN V POLOŽCE 014132</t>
  </si>
  <si>
    <t>digitálně odměřeno z dispozičního výkresu stávajícího stavu_x000d_
izolace: 4,5m*26,0m = 117,000000 =&gt; A m2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</si>
  <si>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</si>
  <si>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SO202 - PROVIZORNÍ PŘEMOSTĚNÍ</t>
  </si>
  <si>
    <t>027411</t>
  </si>
  <si>
    <t>PROVIZORNÍ MOSTY - MONTÁŽ</t>
  </si>
  <si>
    <t>PROVIZORNÍ MOST TMS 1p2s, VÝHRADNÍ ZATÍŽITELNOST Vr=40 t</t>
  </si>
  <si>
    <t>5,14m*27,0m = 138,780000 =&gt; A m2</t>
  </si>
  <si>
    <t>027412</t>
  </si>
  <si>
    <t>PROVIZORNÍ MOSTY - NÁJEMNÉ</t>
  </si>
  <si>
    <t>KPLMĚSÍC</t>
  </si>
  <si>
    <t>- nájemné po dobu dobu 6 měsíců, včetně údržby mostního provizoria _x000d_
- položka bude čerpána se souhlasem TDS</t>
  </si>
  <si>
    <t>6 = 6,000000 =&gt; A</t>
  </si>
  <si>
    <t>027413</t>
  </si>
  <si>
    <t>PROVIZORNÍ MOSTY - DEMONTÁŽ</t>
  </si>
  <si>
    <t>02811</t>
  </si>
  <si>
    <t>PRŮZKUMNÉ PRÁCE GEOTECHNICKÉ NA POVRCHU</t>
  </si>
  <si>
    <t>STATICKÉ ZATĚŽOVACÍ ZKOUŠKY_x000d_
- položka bude čerpána se souhlasem TDS</t>
  </si>
  <si>
    <t>digitálně odměřeno z dispozičního výkresu_x000d_
vlevo: 160,0m2*0,15m = 24,000000 =&gt; A m3_x000d_
vpravo: 250,0m2*0,15m = 37,500000 =&gt; B m3_x000d_
Celkem: A+B = 61,500000 =&gt; C m3</t>
  </si>
  <si>
    <t>12573</t>
  </si>
  <si>
    <t>VYKOPÁVKY ZE ZEMNÍKŮ A SKLÁDEK TŘ. I</t>
  </si>
  <si>
    <t>materiál z mezideponie pro pol. č. 17110: 180,0m3 = 180,000000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</si>
  <si>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</si>
  <si>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VČ. NALOŽENÍ A ODVOZU NA MEZISKLÁDKU, BUDE POUŽITO PRO ZPĚTNÝ ZÁSYP</t>
  </si>
  <si>
    <t>výkop pro panelovou rovnaninu_x000d_
vlevo: 20,0m2*6,0m = 120,000000 =&gt; A m3_x000d_
vpravo: 10,0m2*6,0m = 60,000000 =&gt; B m3_x000d_
Celkem: A+B = 180,000000 =&gt; C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</si>
  <si>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</si>
  <si>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17110</t>
  </si>
  <si>
    <t>ULOŽENÍ SYPANINY DO NÁSYPŮ SE ZHUTNĚNÍM</t>
  </si>
  <si>
    <t>MATERIÁL ZE STAVBY</t>
  </si>
  <si>
    <t>zásyp jámy po odstranění panelové rovnaniny: _x000d_
vlevo: 20,0m2*6,0m = 120,000000 =&gt; A m3_x000d_
vpravo: 10,0m2*6,0m = 60,000000 =&gt; B m3_x000d_
Celkem: A+B = 180,000000 =&gt; C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</si>
  <si>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</si>
  <si>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MEZISKLÁDKA</t>
  </si>
  <si>
    <t>z pol. č. 13173: 180,0m3 = 180,000000 =&gt; A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</si>
  <si>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</si>
  <si>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ZÁSYP ZE ŠD FR. 0-63 MM, HUTNĚNÁ PO VRSTVÁCH TL. MAX. 300 MM_x000d_
- včetně zpětného odstranění zásypu za panelovou rovnaninou, naložení, odvozu a případného poplatku za uložení na skládce</t>
  </si>
  <si>
    <t>zásyp za panelovou rovnaninu_x000d_
vlevo: 2,0m2*6,0m = 12,000000 =&gt; A m3_x000d_
vpravo: 8,0m2*6,0m = 48,000000 =&gt; B m3_x000d_
Celkem: A+B = 60,000000 =&gt; C m3</t>
  </si>
  <si>
    <t>18110</t>
  </si>
  <si>
    <t>ÚPRAVA PLÁNĚ SE ZHUTNĚNÍM V HORNINĚ TŘ. I</t>
  </si>
  <si>
    <t>pod panelovou rovnaninou_x000d_
vlevo: 9,0m*6,0m = 54,000000 =&gt; A m2_x000d_
vpravo: 6,0m*6,0m = 36,000000 =&gt; B m2_x000d_
Celkem: A+B = 90,000000 =&gt; C m2</t>
  </si>
  <si>
    <t>položka zahrnuje úpravu pláně včetně vyrovnání výškových rozdílů. Míru zhutnění určuje projekt.</t>
  </si>
  <si>
    <t>digitálně odměřeno z dispozičního výkresu_x000d_
vlevo: 135,0m2*0,15m = 20,250000 =&gt; A m3_x000d_
vpravo: 245,0m2*0,15m = 36,750000 =&gt; B m3_x000d_
Celkem: A+B = 57,000000 =&gt; C m3</t>
  </si>
  <si>
    <t>HYDROOSEV TRAVNÍ SMĚSI PODLÉHAJÍCÍ SCHVÁLENÍ TDI, VČ. ZALITÍ A OŠETŘOVÁNÍ</t>
  </si>
  <si>
    <t>digitálně odměřeno z výkresu_x000d_
vlevo: 135,0m2 = 135,000000 =&gt; A m2_x000d_
vpravo: 245,0m2 = 245,000000 =&gt; B m2_x000d_
Celkem: A+B = 380,000000 =&gt; C m2</t>
  </si>
  <si>
    <t>28997B</t>
  </si>
  <si>
    <t>OPLÁŠTĚNÍ (ZPEVNĚNÍ) Z GEOTEXTILIE DO 200G/M2</t>
  </si>
  <si>
    <t>SEPARAČNÍ GEOTEXTILIE 200 G/M2, VČ. ODSTRANĚNÍ, ODVOZU A LIKVIDACE (VČETNĚ PŘÍPADNÉHO POPLATKU ZA ULOŽENÍ NA SKLÁDCE)</t>
  </si>
  <si>
    <t>ochranná geotextilie na pláni_x000d_
vlevo: 80,0m2 = 80,000000 =&gt; A m2_x000d_
vpravo: 60,0m2 = 60,000000 =&gt; B m2_x000d_
Celkem: A+B = 140,000000 =&gt; C m2</t>
  </si>
  <si>
    <t>45212</t>
  </si>
  <si>
    <t>PODKLAD KONSTR Z DÍLCŮ ŽELEZOBETON</t>
  </si>
  <si>
    <t>ROVNANINA ZE SILNIČNÍCH PANELŮ, VČETNĚ DOVOZU, ULOŽENÍ A ZPĚTNÉHO NALOŽENÍ, ODSTRANĚNÍ A ODVOZU</t>
  </si>
  <si>
    <t>panelová rovnanina - provizorní opěry pro uložení mostního provizoria: _x000d_
vlevo: 3,0m*(4,95m+3,45m+1,95m)*6,0m = 186,300000 =&gt; A m3_x000d_
vpravo: 3,0m*(4,35m+3,6m)*6,0m = 143,100000 =&gt; B m3_x000d_
Celkem: A+B = 329,400000 =&gt; C m3</t>
  </si>
  <si>
    <t>- dodání dílce požadovaného tvaru a vlastností, jeho skladování, doprava a osazení do
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</si>
  <si>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56360</t>
  </si>
  <si>
    <t>VOZOVKOVÉ VRSTVY Z RECYKLOVANÉHO MATERIÁLU</t>
  </si>
  <si>
    <t>- R-MATERIÁL TL. MIN. 500 MM, VČETNĚ NÁKUPU, DOVOZU, ULOŽENÍ A ZHUTNĚNÍ _x000d_
- VČETNĚ ZPĚTNÉHO ODSTRANĚNÍ, ODVOZU A LIKVIDACE (VČETNĚ PŘÍPADNÉHO POPLATKU ZA ULOŽENÍ NA SKLÁDCE)</t>
  </si>
  <si>
    <t>digitálně odměřeno z výkresu_x000d_
nájezdová rampa vlevo: 80,0m2*0,5m = 40,000000 =&gt; A m3_x000d_
nájezdová rampa vpravo: 60,0m2*0,5m = 30,000000 =&gt; B m3_x000d_
Celkem: A+B = 70,000000 =&gt; C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</si>
  <si>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</si>
  <si>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911CC1</t>
  </si>
  <si>
    <t>SVODIDLO BETON, ÚROVEŇ ZADRŽ H2 VÝŠ 0,8M - DODÁVKA A MONTÁŽ</t>
  </si>
  <si>
    <t>vlevo: 16,0m+8,0m = 24,000000 =&gt; A m_x000d_
vpravo: 20,0m+8,0m = 28,000000 =&gt; B m_x000d_
Celkem: A+B = 52,000000 =&gt; C m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</si>
  <si>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</si>
  <si>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911CC3</t>
  </si>
  <si>
    <t>SVODIDLO BETON, ÚROVEŇ ZADRŽ H2 VÝŠ 0,8M - DEMONTÁŽ S PŘESUNEM</t>
  </si>
  <si>
    <t>VČ. ZPĚTNÉHO NALOŽENÍ, DEMONTÁŽE A ODVOZU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</si>
</sst>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SUM(D20,D21,D22,D23)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SUM(F20,F21,F22,F23)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20</v>
      </c>
      <c r="C21" s="24" t="s">
        <v>21</v>
      </c>
      <c r="D21" s="25">
        <f>'1 - SO151'!J10</f>
        <v>0</v>
      </c>
      <c r="E21" s="26"/>
      <c r="F21" s="25">
        <f>('1 - SO151'!J11)</f>
        <v>0</v>
      </c>
      <c r="G21" s="12"/>
      <c r="H21" s="2"/>
      <c r="I21" s="2"/>
      <c r="S21" s="27">
        <f>ROUND('1 - SO151'!S11,4)</f>
        <v>0</v>
      </c>
    </row>
    <row r="22">
      <c r="A22" s="9"/>
      <c r="B22" s="23" t="s">
        <v>22</v>
      </c>
      <c r="C22" s="24" t="s">
        <v>23</v>
      </c>
      <c r="D22" s="25">
        <f>'2 - SO201'!J10</f>
        <v>0</v>
      </c>
      <c r="E22" s="26"/>
      <c r="F22" s="25">
        <f>('2 - SO201'!J11)</f>
        <v>0</v>
      </c>
      <c r="G22" s="12"/>
      <c r="H22" s="2"/>
      <c r="I22" s="2"/>
      <c r="S22" s="27">
        <f>ROUND('2 - SO201'!S11,4)</f>
        <v>0</v>
      </c>
    </row>
    <row r="23">
      <c r="A23" s="9"/>
      <c r="B23" s="23" t="s">
        <v>24</v>
      </c>
      <c r="C23" s="24" t="s">
        <v>25</v>
      </c>
      <c r="D23" s="25">
        <f>'3 - SO202'!J10</f>
        <v>0</v>
      </c>
      <c r="E23" s="26"/>
      <c r="F23" s="25">
        <f>('3 - SO202'!J11)</f>
        <v>0</v>
      </c>
      <c r="G23" s="12"/>
      <c r="H23" s="2"/>
      <c r="I23" s="2"/>
      <c r="S23" s="27">
        <f>ROUND('3 - SO202'!S11,4)</f>
        <v>0</v>
      </c>
    </row>
    <row r="24">
      <c r="A24" s="13"/>
      <c r="B24" s="4"/>
      <c r="C24" s="4"/>
      <c r="D24" s="4"/>
      <c r="E24" s="4"/>
      <c r="F24" s="4"/>
      <c r="G24" s="14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51'!A11" display="'SO151"/>
    <hyperlink ref="B22" location="'2 - SO201'!A11" display="'SO201"/>
    <hyperlink ref="B23" location="'3 - SO202'!A11" display="'SO202"/>
  </hyperlink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H67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29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L67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AVERAGE(J66)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H67</f>
        <v>0</v>
      </c>
      <c r="L20" s="38">
        <f>L67</f>
        <v>0</v>
      </c>
      <c r="M20" s="12"/>
      <c r="N20" s="2"/>
      <c r="O20" s="2"/>
      <c r="P20" s="2"/>
      <c r="Q20" s="2"/>
      <c r="S20" s="27">
        <f>S66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36</v>
      </c>
      <c r="C24" s="34" t="s">
        <v>32</v>
      </c>
      <c r="D24" s="34" t="s">
        <v>37</v>
      </c>
      <c r="E24" s="34" t="s">
        <v>33</v>
      </c>
      <c r="F24" s="34" t="s">
        <v>38</v>
      </c>
      <c r="G24" s="35" t="s">
        <v>39</v>
      </c>
      <c r="H24" s="22" t="s">
        <v>40</v>
      </c>
      <c r="I24" s="22" t="s">
        <v>41</v>
      </c>
      <c r="J24" s="22" t="s">
        <v>16</v>
      </c>
      <c r="K24" s="35" t="s">
        <v>42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43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44</v>
      </c>
      <c r="D26" s="42" t="s">
        <v>3</v>
      </c>
      <c r="E26" s="42" t="s">
        <v>45</v>
      </c>
      <c r="F26" s="42" t="s">
        <v>3</v>
      </c>
      <c r="G26" s="43" t="s">
        <v>46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47</v>
      </c>
      <c r="C27" s="1"/>
      <c r="D27" s="1"/>
      <c r="E27" s="49" t="s">
        <v>48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49</v>
      </c>
      <c r="C28" s="1"/>
      <c r="D28" s="1"/>
      <c r="E28" s="49" t="s">
        <v>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50</v>
      </c>
      <c r="C29" s="1"/>
      <c r="D29" s="1"/>
      <c r="E29" s="49" t="s">
        <v>51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52</v>
      </c>
      <c r="C30" s="51"/>
      <c r="D30" s="51"/>
      <c r="E30" s="52" t="s">
        <v>53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54</v>
      </c>
      <c r="D31" s="42"/>
      <c r="E31" s="42" t="s">
        <v>55</v>
      </c>
      <c r="F31" s="42" t="s">
        <v>3</v>
      </c>
      <c r="G31" s="43" t="s">
        <v>46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47</v>
      </c>
      <c r="C32" s="1"/>
      <c r="D32" s="1"/>
      <c r="E32" s="49" t="s">
        <v>56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49</v>
      </c>
      <c r="C33" s="1"/>
      <c r="D33" s="1"/>
      <c r="E33" s="49" t="s">
        <v>57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50</v>
      </c>
      <c r="C34" s="1"/>
      <c r="D34" s="1"/>
      <c r="E34" s="49" t="s">
        <v>58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52</v>
      </c>
      <c r="C35" s="51"/>
      <c r="D35" s="51"/>
      <c r="E35" s="52" t="s">
        <v>53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59</v>
      </c>
      <c r="D36" s="42" t="s">
        <v>3</v>
      </c>
      <c r="E36" s="42" t="s">
        <v>60</v>
      </c>
      <c r="F36" s="42" t="s">
        <v>3</v>
      </c>
      <c r="G36" s="43" t="s">
        <v>46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47</v>
      </c>
      <c r="C37" s="1"/>
      <c r="D37" s="1"/>
      <c r="E37" s="49" t="s">
        <v>61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49</v>
      </c>
      <c r="C38" s="1"/>
      <c r="D38" s="1"/>
      <c r="E38" s="49" t="s">
        <v>3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50</v>
      </c>
      <c r="C39" s="1"/>
      <c r="D39" s="1"/>
      <c r="E39" s="49" t="s">
        <v>62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52</v>
      </c>
      <c r="C40" s="51"/>
      <c r="D40" s="51"/>
      <c r="E40" s="52" t="s">
        <v>53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63</v>
      </c>
      <c r="D41" s="42" t="s">
        <v>3</v>
      </c>
      <c r="E41" s="42" t="s">
        <v>64</v>
      </c>
      <c r="F41" s="42" t="s">
        <v>3</v>
      </c>
      <c r="G41" s="43" t="s">
        <v>46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47</v>
      </c>
      <c r="C42" s="1"/>
      <c r="D42" s="1"/>
      <c r="E42" s="49" t="s">
        <v>65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49</v>
      </c>
      <c r="C43" s="1"/>
      <c r="D43" s="1"/>
      <c r="E43" s="49" t="s">
        <v>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50</v>
      </c>
      <c r="C44" s="1"/>
      <c r="D44" s="1"/>
      <c r="E44" s="49" t="s">
        <v>62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52</v>
      </c>
      <c r="C45" s="51"/>
      <c r="D45" s="51"/>
      <c r="E45" s="52" t="s">
        <v>53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66</v>
      </c>
      <c r="D46" s="42" t="s">
        <v>3</v>
      </c>
      <c r="E46" s="42" t="s">
        <v>67</v>
      </c>
      <c r="F46" s="42" t="s">
        <v>3</v>
      </c>
      <c r="G46" s="43" t="s">
        <v>46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47</v>
      </c>
      <c r="C47" s="1"/>
      <c r="D47" s="1"/>
      <c r="E47" s="49" t="s">
        <v>68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49</v>
      </c>
      <c r="C48" s="1"/>
      <c r="D48" s="1"/>
      <c r="E48" s="49" t="s">
        <v>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50</v>
      </c>
      <c r="C49" s="1"/>
      <c r="D49" s="1"/>
      <c r="E49" s="49" t="s">
        <v>62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52</v>
      </c>
      <c r="C50" s="51"/>
      <c r="D50" s="51"/>
      <c r="E50" s="52" t="s">
        <v>53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69</v>
      </c>
      <c r="D51" s="42" t="s">
        <v>3</v>
      </c>
      <c r="E51" s="42" t="s">
        <v>70</v>
      </c>
      <c r="F51" s="42" t="s">
        <v>3</v>
      </c>
      <c r="G51" s="43" t="s">
        <v>46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47</v>
      </c>
      <c r="C52" s="1"/>
      <c r="D52" s="1"/>
      <c r="E52" s="49" t="s">
        <v>71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49</v>
      </c>
      <c r="C53" s="1"/>
      <c r="D53" s="1"/>
      <c r="E53" s="49" t="s">
        <v>3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50</v>
      </c>
      <c r="C54" s="1"/>
      <c r="D54" s="1"/>
      <c r="E54" s="49" t="s">
        <v>72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52</v>
      </c>
      <c r="C55" s="51"/>
      <c r="D55" s="51"/>
      <c r="E55" s="52" t="s">
        <v>53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73</v>
      </c>
      <c r="D56" s="42" t="s">
        <v>3</v>
      </c>
      <c r="E56" s="42" t="s">
        <v>74</v>
      </c>
      <c r="F56" s="42" t="s">
        <v>3</v>
      </c>
      <c r="G56" s="43" t="s">
        <v>46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47</v>
      </c>
      <c r="C57" s="1"/>
      <c r="D57" s="1"/>
      <c r="E57" s="49" t="s">
        <v>75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49</v>
      </c>
      <c r="C58" s="1"/>
      <c r="D58" s="1"/>
      <c r="E58" s="49" t="s">
        <v>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50</v>
      </c>
      <c r="C59" s="1"/>
      <c r="D59" s="1"/>
      <c r="E59" s="49" t="s">
        <v>76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52</v>
      </c>
      <c r="C60" s="51"/>
      <c r="D60" s="51"/>
      <c r="E60" s="52" t="s">
        <v>53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8</v>
      </c>
      <c r="C61" s="42" t="s">
        <v>77</v>
      </c>
      <c r="D61" s="42" t="s">
        <v>3</v>
      </c>
      <c r="E61" s="42" t="s">
        <v>78</v>
      </c>
      <c r="F61" s="42" t="s">
        <v>3</v>
      </c>
      <c r="G61" s="43" t="s">
        <v>79</v>
      </c>
      <c r="H61" s="54">
        <v>1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47</v>
      </c>
      <c r="C62" s="1"/>
      <c r="D62" s="1"/>
      <c r="E62" s="49" t="s">
        <v>80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49</v>
      </c>
      <c r="C63" s="1"/>
      <c r="D63" s="1"/>
      <c r="E63" s="49" t="s">
        <v>3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50</v>
      </c>
      <c r="C64" s="1"/>
      <c r="D64" s="1"/>
      <c r="E64" s="49" t="s">
        <v>81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52</v>
      </c>
      <c r="C65" s="51"/>
      <c r="D65" s="51"/>
      <c r="E65" s="52" t="s">
        <v>53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9">
        <v>0</v>
      </c>
      <c r="D66" s="1"/>
      <c r="E66" s="59" t="s">
        <v>34</v>
      </c>
      <c r="F66" s="1"/>
      <c r="G66" s="60" t="s">
        <v>82</v>
      </c>
      <c r="H66" s="61">
        <f>J26+J31+J36+J41+J46+J51+J56+J61</f>
        <v>0</v>
      </c>
      <c r="I66" s="60" t="s">
        <v>83</v>
      </c>
      <c r="J66" s="62">
        <f>(L66-H66)</f>
        <v>0</v>
      </c>
      <c r="K66" s="60" t="s">
        <v>84</v>
      </c>
      <c r="L66" s="63">
        <f>L26+L31+L36+L41+L46+L51+L56+L61</f>
        <v>0</v>
      </c>
      <c r="M66" s="12"/>
      <c r="N66" s="2"/>
      <c r="O66" s="2"/>
      <c r="P66" s="2"/>
      <c r="Q66" s="33">
        <f>0+Q26+Q31+Q36+Q41+Q46+Q51+Q56+Q61</f>
        <v>0</v>
      </c>
      <c r="R66" s="27">
        <f>0+R26+R31+R36+R41+R46+R51+R56+R61</f>
        <v>0</v>
      </c>
      <c r="S66" s="64">
        <f>Q66*(1+J66)+R66</f>
        <v>0</v>
      </c>
    </row>
    <row r="67" thickTop="1" thickBot="1" ht="25" customHeight="1">
      <c r="A67" s="9"/>
      <c r="B67" s="65"/>
      <c r="C67" s="65"/>
      <c r="D67" s="65"/>
      <c r="E67" s="65"/>
      <c r="F67" s="65"/>
      <c r="G67" s="66" t="s">
        <v>85</v>
      </c>
      <c r="H67" s="67">
        <f>J26+J31+J36+J41+J46+J51+J56+J61</f>
        <v>0</v>
      </c>
      <c r="I67" s="66" t="s">
        <v>86</v>
      </c>
      <c r="J67" s="68">
        <f>0+J66</f>
        <v>0</v>
      </c>
      <c r="K67" s="66" t="s">
        <v>87</v>
      </c>
      <c r="L67" s="69">
        <f>L26+L31+L36+L41+L46+L51+L56+L61</f>
        <v>0</v>
      </c>
      <c r="M67" s="12"/>
      <c r="N67" s="2"/>
      <c r="O67" s="2"/>
      <c r="P67" s="2"/>
      <c r="Q67" s="2"/>
    </row>
    <row r="68">
      <c r="A68" s="13"/>
      <c r="B68" s="4"/>
      <c r="C68" s="4"/>
      <c r="D68" s="4"/>
      <c r="E68" s="4"/>
      <c r="F68" s="4"/>
      <c r="G68" s="4"/>
      <c r="H68" s="70"/>
      <c r="I68" s="4"/>
      <c r="J68" s="70"/>
      <c r="K68" s="4"/>
      <c r="L68" s="4"/>
      <c r="M68" s="14"/>
      <c r="N68" s="2"/>
      <c r="O68" s="2"/>
      <c r="P68" s="2"/>
      <c r="Q68" s="2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88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L32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AVERAGE(J31)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H32</f>
        <v>0</v>
      </c>
      <c r="L20" s="38">
        <f>L32</f>
        <v>0</v>
      </c>
      <c r="M20" s="12"/>
      <c r="N20" s="2"/>
      <c r="O20" s="2"/>
      <c r="P20" s="2"/>
      <c r="Q20" s="2"/>
      <c r="S20" s="27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36</v>
      </c>
      <c r="C24" s="34" t="s">
        <v>32</v>
      </c>
      <c r="D24" s="34" t="s">
        <v>37</v>
      </c>
      <c r="E24" s="34" t="s">
        <v>33</v>
      </c>
      <c r="F24" s="34" t="s">
        <v>38</v>
      </c>
      <c r="G24" s="35" t="s">
        <v>39</v>
      </c>
      <c r="H24" s="22" t="s">
        <v>40</v>
      </c>
      <c r="I24" s="22" t="s">
        <v>41</v>
      </c>
      <c r="J24" s="22" t="s">
        <v>16</v>
      </c>
      <c r="K24" s="35" t="s">
        <v>42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43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89</v>
      </c>
      <c r="D26" s="42" t="s">
        <v>3</v>
      </c>
      <c r="E26" s="42" t="s">
        <v>90</v>
      </c>
      <c r="F26" s="42" t="s">
        <v>3</v>
      </c>
      <c r="G26" s="43" t="s">
        <v>46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47</v>
      </c>
      <c r="C27" s="1"/>
      <c r="D27" s="1"/>
      <c r="E27" s="49" t="s">
        <v>91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49</v>
      </c>
      <c r="C28" s="1"/>
      <c r="D28" s="1"/>
      <c r="E28" s="49" t="s">
        <v>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50</v>
      </c>
      <c r="C29" s="1"/>
      <c r="D29" s="1"/>
      <c r="E29" s="49" t="s">
        <v>51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52</v>
      </c>
      <c r="C30" s="51"/>
      <c r="D30" s="51"/>
      <c r="E30" s="52" t="s">
        <v>53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 thickBot="1" ht="25" customHeight="1">
      <c r="A31" s="9"/>
      <c r="B31" s="1"/>
      <c r="C31" s="59">
        <v>0</v>
      </c>
      <c r="D31" s="1"/>
      <c r="E31" s="59" t="s">
        <v>34</v>
      </c>
      <c r="F31" s="1"/>
      <c r="G31" s="60" t="s">
        <v>82</v>
      </c>
      <c r="H31" s="61">
        <f>0+J26</f>
        <v>0</v>
      </c>
      <c r="I31" s="60" t="s">
        <v>83</v>
      </c>
      <c r="J31" s="62">
        <f>(L31-H31)</f>
        <v>0</v>
      </c>
      <c r="K31" s="60" t="s">
        <v>84</v>
      </c>
      <c r="L31" s="63">
        <f>0+L26</f>
        <v>0</v>
      </c>
      <c r="M31" s="12"/>
      <c r="N31" s="2"/>
      <c r="O31" s="2"/>
      <c r="P31" s="2"/>
      <c r="Q31" s="33">
        <f>0+Q26</f>
        <v>0</v>
      </c>
      <c r="R31" s="27">
        <f>0+R26</f>
        <v>0</v>
      </c>
      <c r="S31" s="64">
        <f>Q31*(1+J31)+R31</f>
        <v>0</v>
      </c>
    </row>
    <row r="32" thickTop="1" thickBot="1" ht="25" customHeight="1">
      <c r="A32" s="9"/>
      <c r="B32" s="65"/>
      <c r="C32" s="65"/>
      <c r="D32" s="65"/>
      <c r="E32" s="65"/>
      <c r="F32" s="65"/>
      <c r="G32" s="66" t="s">
        <v>85</v>
      </c>
      <c r="H32" s="67">
        <f>0+J26</f>
        <v>0</v>
      </c>
      <c r="I32" s="66" t="s">
        <v>86</v>
      </c>
      <c r="J32" s="68">
        <f>0+J31</f>
        <v>0</v>
      </c>
      <c r="K32" s="66" t="s">
        <v>87</v>
      </c>
      <c r="L32" s="69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0"/>
      <c r="I33" s="4"/>
      <c r="J33" s="70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H76+H179+H267+H310+H363+H416+H429+H457+H500+H648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92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L76+L179+L267+L310+L363+L416+L429+L457+L500+L648</f>
        <v>0</v>
      </c>
      <c r="K11" s="1"/>
      <c r="L11" s="1"/>
      <c r="M11" s="12"/>
      <c r="N11" s="2"/>
      <c r="O11" s="2"/>
      <c r="P11" s="2"/>
      <c r="Q11" s="33">
        <f>IF(SUM(K20:K29)&gt;0,ROUND(SUM(S20:S29)/SUM(K20:K29)-1,8),0)</f>
        <v>0</v>
      </c>
      <c r="R11" s="27">
        <f>AVERAGE(J75,J178,J266,J309,J362,J415,J428,J456,J499,J647)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H76</f>
        <v>0</v>
      </c>
      <c r="L20" s="38">
        <f>L76</f>
        <v>0</v>
      </c>
      <c r="M20" s="12"/>
      <c r="N20" s="2"/>
      <c r="O20" s="2"/>
      <c r="P20" s="2"/>
      <c r="Q20" s="2"/>
      <c r="S20" s="27">
        <f>S75</f>
        <v>0</v>
      </c>
    </row>
    <row r="21">
      <c r="A21" s="9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H179</f>
        <v>0</v>
      </c>
      <c r="L21" s="38">
        <f>L179</f>
        <v>0</v>
      </c>
      <c r="M21" s="12"/>
      <c r="N21" s="2"/>
      <c r="O21" s="2"/>
      <c r="P21" s="2"/>
      <c r="Q21" s="2"/>
      <c r="S21" s="27">
        <f>S178</f>
        <v>0</v>
      </c>
    </row>
    <row r="22">
      <c r="A22" s="9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H267</f>
        <v>0</v>
      </c>
      <c r="L22" s="38">
        <f>L267</f>
        <v>0</v>
      </c>
      <c r="M22" s="12"/>
      <c r="N22" s="2"/>
      <c r="O22" s="2"/>
      <c r="P22" s="2"/>
      <c r="Q22" s="2"/>
      <c r="S22" s="27">
        <f>S266</f>
        <v>0</v>
      </c>
    </row>
    <row r="23">
      <c r="A23" s="9"/>
      <c r="B23" s="36">
        <v>3</v>
      </c>
      <c r="C23" s="1"/>
      <c r="D23" s="1"/>
      <c r="E23" s="37" t="s">
        <v>95</v>
      </c>
      <c r="F23" s="1"/>
      <c r="G23" s="1"/>
      <c r="H23" s="1"/>
      <c r="I23" s="1"/>
      <c r="J23" s="1"/>
      <c r="K23" s="38">
        <f>H310</f>
        <v>0</v>
      </c>
      <c r="L23" s="38">
        <f>L310</f>
        <v>0</v>
      </c>
      <c r="M23" s="12"/>
      <c r="N23" s="2"/>
      <c r="O23" s="2"/>
      <c r="P23" s="2"/>
      <c r="Q23" s="2"/>
      <c r="S23" s="27">
        <f>S309</f>
        <v>0</v>
      </c>
    </row>
    <row r="24">
      <c r="A24" s="9"/>
      <c r="B24" s="36">
        <v>4</v>
      </c>
      <c r="C24" s="1"/>
      <c r="D24" s="1"/>
      <c r="E24" s="37" t="s">
        <v>96</v>
      </c>
      <c r="F24" s="1"/>
      <c r="G24" s="1"/>
      <c r="H24" s="1"/>
      <c r="I24" s="1"/>
      <c r="J24" s="1"/>
      <c r="K24" s="38">
        <f>H363</f>
        <v>0</v>
      </c>
      <c r="L24" s="38">
        <f>L363</f>
        <v>0</v>
      </c>
      <c r="M24" s="12"/>
      <c r="N24" s="2"/>
      <c r="O24" s="2"/>
      <c r="P24" s="2"/>
      <c r="Q24" s="2"/>
      <c r="S24" s="27">
        <f>S362</f>
        <v>0</v>
      </c>
    </row>
    <row r="25">
      <c r="A25" s="9"/>
      <c r="B25" s="36">
        <v>5</v>
      </c>
      <c r="C25" s="1"/>
      <c r="D25" s="1"/>
      <c r="E25" s="37" t="s">
        <v>97</v>
      </c>
      <c r="F25" s="1"/>
      <c r="G25" s="1"/>
      <c r="H25" s="1"/>
      <c r="I25" s="1"/>
      <c r="J25" s="1"/>
      <c r="K25" s="38">
        <f>H416</f>
        <v>0</v>
      </c>
      <c r="L25" s="38">
        <f>L416</f>
        <v>0</v>
      </c>
      <c r="M25" s="71"/>
      <c r="N25" s="2"/>
      <c r="O25" s="2"/>
      <c r="P25" s="2"/>
      <c r="Q25" s="2"/>
      <c r="S25" s="27">
        <f>S415</f>
        <v>0</v>
      </c>
    </row>
    <row r="26">
      <c r="A26" s="9"/>
      <c r="B26" s="36">
        <v>6</v>
      </c>
      <c r="C26" s="1"/>
      <c r="D26" s="1"/>
      <c r="E26" s="37" t="s">
        <v>98</v>
      </c>
      <c r="F26" s="1"/>
      <c r="G26" s="1"/>
      <c r="H26" s="1"/>
      <c r="I26" s="1"/>
      <c r="J26" s="1"/>
      <c r="K26" s="38">
        <f>H429</f>
        <v>0</v>
      </c>
      <c r="L26" s="38">
        <f>L429</f>
        <v>0</v>
      </c>
      <c r="M26" s="71"/>
      <c r="N26" s="2"/>
      <c r="O26" s="2"/>
      <c r="P26" s="2"/>
      <c r="Q26" s="2"/>
      <c r="S26" s="27">
        <f>S428</f>
        <v>0</v>
      </c>
    </row>
    <row r="27">
      <c r="A27" s="9"/>
      <c r="B27" s="36">
        <v>7</v>
      </c>
      <c r="C27" s="1"/>
      <c r="D27" s="1"/>
      <c r="E27" s="37" t="s">
        <v>99</v>
      </c>
      <c r="F27" s="1"/>
      <c r="G27" s="1"/>
      <c r="H27" s="1"/>
      <c r="I27" s="1"/>
      <c r="J27" s="1"/>
      <c r="K27" s="38">
        <f>H457</f>
        <v>0</v>
      </c>
      <c r="L27" s="38">
        <f>L457</f>
        <v>0</v>
      </c>
      <c r="M27" s="71"/>
      <c r="N27" s="2"/>
      <c r="O27" s="2"/>
      <c r="P27" s="2"/>
      <c r="Q27" s="2"/>
      <c r="S27" s="27">
        <f>S456</f>
        <v>0</v>
      </c>
    </row>
    <row r="28">
      <c r="A28" s="9"/>
      <c r="B28" s="36">
        <v>8</v>
      </c>
      <c r="C28" s="1"/>
      <c r="D28" s="1"/>
      <c r="E28" s="37" t="s">
        <v>100</v>
      </c>
      <c r="F28" s="1"/>
      <c r="G28" s="1"/>
      <c r="H28" s="1"/>
      <c r="I28" s="1"/>
      <c r="J28" s="1"/>
      <c r="K28" s="38">
        <f>H500</f>
        <v>0</v>
      </c>
      <c r="L28" s="38">
        <f>L500</f>
        <v>0</v>
      </c>
      <c r="M28" s="71"/>
      <c r="N28" s="2"/>
      <c r="O28" s="2"/>
      <c r="P28" s="2"/>
      <c r="Q28" s="2"/>
      <c r="S28" s="27">
        <f>S499</f>
        <v>0</v>
      </c>
    </row>
    <row r="29">
      <c r="A29" s="9"/>
      <c r="B29" s="36">
        <v>9</v>
      </c>
      <c r="C29" s="1"/>
      <c r="D29" s="1"/>
      <c r="E29" s="37" t="s">
        <v>101</v>
      </c>
      <c r="F29" s="1"/>
      <c r="G29" s="1"/>
      <c r="H29" s="1"/>
      <c r="I29" s="1"/>
      <c r="J29" s="1"/>
      <c r="K29" s="38">
        <f>H648</f>
        <v>0</v>
      </c>
      <c r="L29" s="38">
        <f>L648</f>
        <v>0</v>
      </c>
      <c r="M29" s="71"/>
      <c r="N29" s="2"/>
      <c r="O29" s="2"/>
      <c r="P29" s="2"/>
      <c r="Q29" s="2"/>
      <c r="S29" s="27">
        <f>S647</f>
        <v>0</v>
      </c>
    </row>
    <row r="30">
      <c r="A30" s="1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72"/>
      <c r="N30" s="2"/>
      <c r="O30" s="2"/>
      <c r="P30" s="2"/>
      <c r="Q30" s="2"/>
    </row>
    <row r="31" ht="14" customHeight="1">
      <c r="A31" s="4"/>
      <c r="B31" s="28" t="s">
        <v>35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3"/>
      <c r="N32" s="2"/>
      <c r="O32" s="2"/>
      <c r="P32" s="2"/>
      <c r="Q32" s="2"/>
    </row>
    <row r="33" ht="18" customHeight="1">
      <c r="A33" s="9"/>
      <c r="B33" s="34" t="s">
        <v>36</v>
      </c>
      <c r="C33" s="34" t="s">
        <v>32</v>
      </c>
      <c r="D33" s="34" t="s">
        <v>37</v>
      </c>
      <c r="E33" s="34" t="s">
        <v>33</v>
      </c>
      <c r="F33" s="34" t="s">
        <v>38</v>
      </c>
      <c r="G33" s="35" t="s">
        <v>39</v>
      </c>
      <c r="H33" s="22" t="s">
        <v>40</v>
      </c>
      <c r="I33" s="22" t="s">
        <v>41</v>
      </c>
      <c r="J33" s="22" t="s">
        <v>16</v>
      </c>
      <c r="K33" s="35" t="s">
        <v>42</v>
      </c>
      <c r="L33" s="22" t="s">
        <v>17</v>
      </c>
      <c r="M33" s="71"/>
      <c r="N33" s="2"/>
      <c r="O33" s="2"/>
      <c r="P33" s="2"/>
      <c r="Q33" s="2"/>
    </row>
    <row r="34" ht="40" customHeight="1">
      <c r="A34" s="9"/>
      <c r="B34" s="39" t="s">
        <v>43</v>
      </c>
      <c r="C34" s="1"/>
      <c r="D34" s="1"/>
      <c r="E34" s="1"/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1">
        <v>1</v>
      </c>
      <c r="C35" s="42" t="s">
        <v>102</v>
      </c>
      <c r="D35" s="42" t="s">
        <v>103</v>
      </c>
      <c r="E35" s="42" t="s">
        <v>104</v>
      </c>
      <c r="F35" s="42" t="s">
        <v>3</v>
      </c>
      <c r="G35" s="43" t="s">
        <v>105</v>
      </c>
      <c r="H35" s="44">
        <v>1566.1510000000001</v>
      </c>
      <c r="I35" s="25">
        <f>ROUND(0,2)</f>
        <v>0</v>
      </c>
      <c r="J35" s="45">
        <f>ROUND(I35*H35,2)</f>
        <v>0</v>
      </c>
      <c r="K35" s="46">
        <v>0.20999999999999999</v>
      </c>
      <c r="L35" s="47">
        <f>IF(ISNUMBER(K35),ROUND(J35*(K35+1),2),0)</f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>
      <c r="A36" s="9"/>
      <c r="B36" s="48" t="s">
        <v>47</v>
      </c>
      <c r="C36" s="1"/>
      <c r="D36" s="1"/>
      <c r="E36" s="49" t="s">
        <v>106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49</v>
      </c>
      <c r="C37" s="1"/>
      <c r="D37" s="1"/>
      <c r="E37" s="49" t="s">
        <v>107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108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thickBot="1">
      <c r="A39" s="9"/>
      <c r="B39" s="50" t="s">
        <v>52</v>
      </c>
      <c r="C39" s="51"/>
      <c r="D39" s="51"/>
      <c r="E39" s="52" t="s">
        <v>53</v>
      </c>
      <c r="F39" s="51"/>
      <c r="G39" s="51"/>
      <c r="H39" s="53"/>
      <c r="I39" s="51"/>
      <c r="J39" s="53"/>
      <c r="K39" s="51"/>
      <c r="L39" s="51"/>
      <c r="M39" s="12"/>
      <c r="N39" s="2"/>
      <c r="O39" s="2"/>
      <c r="P39" s="2"/>
      <c r="Q39" s="2"/>
    </row>
    <row r="40" thickTop="1">
      <c r="A40" s="9"/>
      <c r="B40" s="41">
        <v>2</v>
      </c>
      <c r="C40" s="42" t="s">
        <v>102</v>
      </c>
      <c r="D40" s="42" t="s">
        <v>109</v>
      </c>
      <c r="E40" s="42" t="s">
        <v>104</v>
      </c>
      <c r="F40" s="42" t="s">
        <v>3</v>
      </c>
      <c r="G40" s="43" t="s">
        <v>105</v>
      </c>
      <c r="H40" s="54">
        <v>53.899999999999999</v>
      </c>
      <c r="I40" s="55">
        <f>ROUND(0,2)</f>
        <v>0</v>
      </c>
      <c r="J40" s="56">
        <f>ROUND(I40*H40,2)</f>
        <v>0</v>
      </c>
      <c r="K40" s="57">
        <v>0.20999999999999999</v>
      </c>
      <c r="L40" s="58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47</v>
      </c>
      <c r="C41" s="1"/>
      <c r="D41" s="1"/>
      <c r="E41" s="49" t="s">
        <v>110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49</v>
      </c>
      <c r="C42" s="1"/>
      <c r="D42" s="1"/>
      <c r="E42" s="49" t="s">
        <v>111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108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>
      <c r="A44" s="9"/>
      <c r="B44" s="50" t="s">
        <v>52</v>
      </c>
      <c r="C44" s="51"/>
      <c r="D44" s="51"/>
      <c r="E44" s="52" t="s">
        <v>53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>
      <c r="A45" s="9"/>
      <c r="B45" s="41">
        <v>3</v>
      </c>
      <c r="C45" s="42" t="s">
        <v>102</v>
      </c>
      <c r="D45" s="42" t="s">
        <v>112</v>
      </c>
      <c r="E45" s="42" t="s">
        <v>104</v>
      </c>
      <c r="F45" s="42" t="s">
        <v>3</v>
      </c>
      <c r="G45" s="43" t="s">
        <v>105</v>
      </c>
      <c r="H45" s="54">
        <v>23.52</v>
      </c>
      <c r="I45" s="55">
        <f>ROUND(0,2)</f>
        <v>0</v>
      </c>
      <c r="J45" s="56">
        <f>ROUND(I45*H45,2)</f>
        <v>0</v>
      </c>
      <c r="K45" s="57">
        <v>0.20999999999999999</v>
      </c>
      <c r="L45" s="58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47</v>
      </c>
      <c r="C46" s="1"/>
      <c r="D46" s="1"/>
      <c r="E46" s="49" t="s">
        <v>113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49</v>
      </c>
      <c r="C47" s="1"/>
      <c r="D47" s="1"/>
      <c r="E47" s="49" t="s">
        <v>114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108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52</v>
      </c>
      <c r="C49" s="51"/>
      <c r="D49" s="51"/>
      <c r="E49" s="52" t="s">
        <v>53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>
      <c r="A50" s="9"/>
      <c r="B50" s="41">
        <v>4</v>
      </c>
      <c r="C50" s="42" t="s">
        <v>102</v>
      </c>
      <c r="D50" s="42" t="s">
        <v>115</v>
      </c>
      <c r="E50" s="42" t="s">
        <v>104</v>
      </c>
      <c r="F50" s="42" t="s">
        <v>3</v>
      </c>
      <c r="G50" s="43" t="s">
        <v>105</v>
      </c>
      <c r="H50" s="54">
        <v>159.12200000000001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47</v>
      </c>
      <c r="C51" s="1"/>
      <c r="D51" s="1"/>
      <c r="E51" s="49" t="s">
        <v>116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49</v>
      </c>
      <c r="C52" s="1"/>
      <c r="D52" s="1"/>
      <c r="E52" s="49" t="s">
        <v>117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108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>
      <c r="A54" s="9"/>
      <c r="B54" s="50" t="s">
        <v>52</v>
      </c>
      <c r="C54" s="51"/>
      <c r="D54" s="51"/>
      <c r="E54" s="52" t="s">
        <v>53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>
      <c r="A55" s="9"/>
      <c r="B55" s="41">
        <v>5</v>
      </c>
      <c r="C55" s="42" t="s">
        <v>102</v>
      </c>
      <c r="D55" s="42" t="s">
        <v>118</v>
      </c>
      <c r="E55" s="42" t="s">
        <v>104</v>
      </c>
      <c r="F55" s="42" t="s">
        <v>3</v>
      </c>
      <c r="G55" s="43" t="s">
        <v>105</v>
      </c>
      <c r="H55" s="54">
        <v>161.17500000000001</v>
      </c>
      <c r="I55" s="55">
        <f>ROUND(0,2)</f>
        <v>0</v>
      </c>
      <c r="J55" s="56">
        <f>ROUND(I55*H55,2)</f>
        <v>0</v>
      </c>
      <c r="K55" s="57">
        <v>0.20999999999999999</v>
      </c>
      <c r="L55" s="58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48" t="s">
        <v>47</v>
      </c>
      <c r="C56" s="1"/>
      <c r="D56" s="1"/>
      <c r="E56" s="49" t="s">
        <v>119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49</v>
      </c>
      <c r="C57" s="1"/>
      <c r="D57" s="1"/>
      <c r="E57" s="49" t="s">
        <v>120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>
      <c r="A59" s="9"/>
      <c r="B59" s="50" t="s">
        <v>52</v>
      </c>
      <c r="C59" s="51"/>
      <c r="D59" s="51"/>
      <c r="E59" s="52" t="s">
        <v>53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>
      <c r="A60" s="9"/>
      <c r="B60" s="41">
        <v>6</v>
      </c>
      <c r="C60" s="42" t="s">
        <v>121</v>
      </c>
      <c r="D60" s="42" t="s">
        <v>3</v>
      </c>
      <c r="E60" s="42" t="s">
        <v>122</v>
      </c>
      <c r="F60" s="42" t="s">
        <v>3</v>
      </c>
      <c r="G60" s="43" t="s">
        <v>105</v>
      </c>
      <c r="H60" s="54">
        <v>0.503</v>
      </c>
      <c r="I60" s="55">
        <f>ROUND(0,2)</f>
        <v>0</v>
      </c>
      <c r="J60" s="56">
        <f>ROUND(I60*H60,2)</f>
        <v>0</v>
      </c>
      <c r="K60" s="57">
        <v>0.20999999999999999</v>
      </c>
      <c r="L60" s="58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47</v>
      </c>
      <c r="C61" s="1"/>
      <c r="D61" s="1"/>
      <c r="E61" s="49" t="s">
        <v>123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49</v>
      </c>
      <c r="C62" s="1"/>
      <c r="D62" s="1"/>
      <c r="E62" s="49" t="s">
        <v>124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108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52</v>
      </c>
      <c r="C64" s="51"/>
      <c r="D64" s="51"/>
      <c r="E64" s="52" t="s">
        <v>53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>
      <c r="A65" s="9"/>
      <c r="B65" s="41">
        <v>7</v>
      </c>
      <c r="C65" s="42" t="s">
        <v>125</v>
      </c>
      <c r="D65" s="42" t="s">
        <v>3</v>
      </c>
      <c r="E65" s="42" t="s">
        <v>126</v>
      </c>
      <c r="F65" s="42" t="s">
        <v>3</v>
      </c>
      <c r="G65" s="43" t="s">
        <v>79</v>
      </c>
      <c r="H65" s="54">
        <v>1</v>
      </c>
      <c r="I65" s="55">
        <f>ROUND(0,2)</f>
        <v>0</v>
      </c>
      <c r="J65" s="56">
        <f>ROUND(I65*H65,2)</f>
        <v>0</v>
      </c>
      <c r="K65" s="57">
        <v>0.20999999999999999</v>
      </c>
      <c r="L65" s="58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47</v>
      </c>
      <c r="C66" s="1"/>
      <c r="D66" s="1"/>
      <c r="E66" s="49" t="s">
        <v>3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49</v>
      </c>
      <c r="C67" s="1"/>
      <c r="D67" s="1"/>
      <c r="E67" s="49" t="s">
        <v>3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50</v>
      </c>
      <c r="C68" s="1"/>
      <c r="D68" s="1"/>
      <c r="E68" s="49" t="s">
        <v>62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52</v>
      </c>
      <c r="C69" s="51"/>
      <c r="D69" s="51"/>
      <c r="E69" s="52" t="s">
        <v>53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>
      <c r="A70" s="9"/>
      <c r="B70" s="41">
        <v>8</v>
      </c>
      <c r="C70" s="42" t="s">
        <v>127</v>
      </c>
      <c r="D70" s="42" t="s">
        <v>3</v>
      </c>
      <c r="E70" s="42" t="s">
        <v>128</v>
      </c>
      <c r="F70" s="42" t="s">
        <v>3</v>
      </c>
      <c r="G70" s="43" t="s">
        <v>79</v>
      </c>
      <c r="H70" s="54">
        <v>1</v>
      </c>
      <c r="I70" s="55">
        <f>ROUND(0,2)</f>
        <v>0</v>
      </c>
      <c r="J70" s="56">
        <f>ROUND(I70*H70,2)</f>
        <v>0</v>
      </c>
      <c r="K70" s="57">
        <v>0.20999999999999999</v>
      </c>
      <c r="L70" s="58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47</v>
      </c>
      <c r="C71" s="1"/>
      <c r="D71" s="1"/>
      <c r="E71" s="49" t="s">
        <v>129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49</v>
      </c>
      <c r="C72" s="1"/>
      <c r="D72" s="1"/>
      <c r="E72" s="49" t="s">
        <v>3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50</v>
      </c>
      <c r="C73" s="1"/>
      <c r="D73" s="1"/>
      <c r="E73" s="49" t="s">
        <v>130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52</v>
      </c>
      <c r="C74" s="51"/>
      <c r="D74" s="51"/>
      <c r="E74" s="52" t="s">
        <v>53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 thickBot="1" ht="25" customHeight="1">
      <c r="A75" s="9"/>
      <c r="B75" s="1"/>
      <c r="C75" s="59">
        <v>0</v>
      </c>
      <c r="D75" s="1"/>
      <c r="E75" s="59" t="s">
        <v>34</v>
      </c>
      <c r="F75" s="1"/>
      <c r="G75" s="60" t="s">
        <v>82</v>
      </c>
      <c r="H75" s="61">
        <f>J35+J40+J45+J50+J55+J60+J65+J70</f>
        <v>0</v>
      </c>
      <c r="I75" s="60" t="s">
        <v>83</v>
      </c>
      <c r="J75" s="62">
        <f>(L75-H75)</f>
        <v>0</v>
      </c>
      <c r="K75" s="60" t="s">
        <v>84</v>
      </c>
      <c r="L75" s="63">
        <f>L35+L40+L45+L50+L55+L60+L65+L70</f>
        <v>0</v>
      </c>
      <c r="M75" s="12"/>
      <c r="N75" s="2"/>
      <c r="O75" s="2"/>
      <c r="P75" s="2"/>
      <c r="Q75" s="33">
        <f>0+Q35+Q40+Q45+Q50+Q55+Q60+Q65+Q70</f>
        <v>0</v>
      </c>
      <c r="R75" s="27">
        <f>0+R35+R40+R45+R50+R55+R60+R65+R70</f>
        <v>0</v>
      </c>
      <c r="S75" s="64">
        <f>Q75*(1+J75)+R75</f>
        <v>0</v>
      </c>
    </row>
    <row r="76" thickTop="1" thickBot="1" ht="25" customHeight="1">
      <c r="A76" s="9"/>
      <c r="B76" s="65"/>
      <c r="C76" s="65"/>
      <c r="D76" s="65"/>
      <c r="E76" s="65"/>
      <c r="F76" s="65"/>
      <c r="G76" s="66" t="s">
        <v>85</v>
      </c>
      <c r="H76" s="67">
        <f>J35+J40+J45+J50+J55+J60+J65+J70</f>
        <v>0</v>
      </c>
      <c r="I76" s="66" t="s">
        <v>86</v>
      </c>
      <c r="J76" s="68">
        <f>0+J75</f>
        <v>0</v>
      </c>
      <c r="K76" s="66" t="s">
        <v>87</v>
      </c>
      <c r="L76" s="69">
        <f>L35+L40+L45+L50+L55+L60+L65+L70</f>
        <v>0</v>
      </c>
      <c r="M76" s="12"/>
      <c r="N76" s="2"/>
      <c r="O76" s="2"/>
      <c r="P76" s="2"/>
      <c r="Q76" s="2"/>
    </row>
    <row r="77" ht="40" customHeight="1">
      <c r="A77" s="9"/>
      <c r="B77" s="74" t="s">
        <v>131</v>
      </c>
      <c r="C77" s="1"/>
      <c r="D77" s="1"/>
      <c r="E77" s="1"/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1">
        <v>9</v>
      </c>
      <c r="C78" s="42" t="s">
        <v>132</v>
      </c>
      <c r="D78" s="42" t="s">
        <v>3</v>
      </c>
      <c r="E78" s="42" t="s">
        <v>133</v>
      </c>
      <c r="F78" s="42" t="s">
        <v>3</v>
      </c>
      <c r="G78" s="43" t="s">
        <v>134</v>
      </c>
      <c r="H78" s="44">
        <v>120</v>
      </c>
      <c r="I78" s="25">
        <f>ROUND(0,2)</f>
        <v>0</v>
      </c>
      <c r="J78" s="45">
        <f>ROUND(I78*H78,2)</f>
        <v>0</v>
      </c>
      <c r="K78" s="46">
        <v>0.20999999999999999</v>
      </c>
      <c r="L78" s="47">
        <f>IF(ISNUMBER(K78),ROUND(J78*(K78+1),2),0)</f>
        <v>0</v>
      </c>
      <c r="M78" s="12"/>
      <c r="N78" s="2"/>
      <c r="O78" s="2"/>
      <c r="P78" s="2"/>
      <c r="Q78" s="33">
        <f>IF(ISNUMBER(K78),IF(H78&gt;0,IF(I78&gt;0,J78,0),0),0)</f>
        <v>0</v>
      </c>
      <c r="R78" s="27">
        <f>IF(ISNUMBER(K78)=FALSE,J78,0)</f>
        <v>0</v>
      </c>
    </row>
    <row r="79">
      <c r="A79" s="9"/>
      <c r="B79" s="48" t="s">
        <v>47</v>
      </c>
      <c r="C79" s="1"/>
      <c r="D79" s="1"/>
      <c r="E79" s="49" t="s">
        <v>135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8" t="s">
        <v>49</v>
      </c>
      <c r="C80" s="1"/>
      <c r="D80" s="1"/>
      <c r="E80" s="49" t="s">
        <v>136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50</v>
      </c>
      <c r="C81" s="1"/>
      <c r="D81" s="1"/>
      <c r="E81" s="49" t="s">
        <v>137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 thickBot="1">
      <c r="A82" s="9"/>
      <c r="B82" s="50" t="s">
        <v>52</v>
      </c>
      <c r="C82" s="51"/>
      <c r="D82" s="51"/>
      <c r="E82" s="52" t="s">
        <v>53</v>
      </c>
      <c r="F82" s="51"/>
      <c r="G82" s="51"/>
      <c r="H82" s="53"/>
      <c r="I82" s="51"/>
      <c r="J82" s="53"/>
      <c r="K82" s="51"/>
      <c r="L82" s="51"/>
      <c r="M82" s="12"/>
      <c r="N82" s="2"/>
      <c r="O82" s="2"/>
      <c r="P82" s="2"/>
      <c r="Q82" s="2"/>
    </row>
    <row r="83" thickTop="1">
      <c r="A83" s="9"/>
      <c r="B83" s="41">
        <v>10</v>
      </c>
      <c r="C83" s="42" t="s">
        <v>138</v>
      </c>
      <c r="D83" s="42" t="s">
        <v>3</v>
      </c>
      <c r="E83" s="42" t="s">
        <v>139</v>
      </c>
      <c r="F83" s="42" t="s">
        <v>3</v>
      </c>
      <c r="G83" s="43" t="s">
        <v>79</v>
      </c>
      <c r="H83" s="54">
        <v>19</v>
      </c>
      <c r="I83" s="55">
        <f>ROUND(0,2)</f>
        <v>0</v>
      </c>
      <c r="J83" s="56">
        <f>ROUND(I83*H83,2)</f>
        <v>0</v>
      </c>
      <c r="K83" s="57">
        <v>0.20999999999999999</v>
      </c>
      <c r="L83" s="58">
        <f>IF(ISNUMBER(K83),ROUND(J83*(K83+1),2),0)</f>
        <v>0</v>
      </c>
      <c r="M83" s="12"/>
      <c r="N83" s="2"/>
      <c r="O83" s="2"/>
      <c r="P83" s="2"/>
      <c r="Q83" s="33">
        <f>IF(ISNUMBER(K83),IF(H83&gt;0,IF(I83&gt;0,J83,0),0),0)</f>
        <v>0</v>
      </c>
      <c r="R83" s="27">
        <f>IF(ISNUMBER(K83)=FALSE,J83,0)</f>
        <v>0</v>
      </c>
    </row>
    <row r="84">
      <c r="A84" s="9"/>
      <c r="B84" s="48" t="s">
        <v>47</v>
      </c>
      <c r="C84" s="1"/>
      <c r="D84" s="1"/>
      <c r="E84" s="49" t="s">
        <v>140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49</v>
      </c>
      <c r="C85" s="1"/>
      <c r="D85" s="1"/>
      <c r="E85" s="49" t="s">
        <v>141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50</v>
      </c>
      <c r="C86" s="1"/>
      <c r="D86" s="1"/>
      <c r="E86" s="49" t="s">
        <v>142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 thickBot="1">
      <c r="A87" s="9"/>
      <c r="B87" s="50" t="s">
        <v>52</v>
      </c>
      <c r="C87" s="51"/>
      <c r="D87" s="51"/>
      <c r="E87" s="52" t="s">
        <v>53</v>
      </c>
      <c r="F87" s="51"/>
      <c r="G87" s="51"/>
      <c r="H87" s="53"/>
      <c r="I87" s="51"/>
      <c r="J87" s="53"/>
      <c r="K87" s="51"/>
      <c r="L87" s="51"/>
      <c r="M87" s="12"/>
      <c r="N87" s="2"/>
      <c r="O87" s="2"/>
      <c r="P87" s="2"/>
      <c r="Q87" s="2"/>
    </row>
    <row r="88" thickTop="1">
      <c r="A88" s="9"/>
      <c r="B88" s="41">
        <v>11</v>
      </c>
      <c r="C88" s="42" t="s">
        <v>143</v>
      </c>
      <c r="D88" s="42" t="s">
        <v>3</v>
      </c>
      <c r="E88" s="42" t="s">
        <v>144</v>
      </c>
      <c r="F88" s="42" t="s">
        <v>3</v>
      </c>
      <c r="G88" s="43" t="s">
        <v>145</v>
      </c>
      <c r="H88" s="54">
        <v>24.5</v>
      </c>
      <c r="I88" s="55">
        <f>ROUND(0,2)</f>
        <v>0</v>
      </c>
      <c r="J88" s="56">
        <f>ROUND(I88*H88,2)</f>
        <v>0</v>
      </c>
      <c r="K88" s="57">
        <v>0.20999999999999999</v>
      </c>
      <c r="L88" s="58">
        <f>IF(ISNUMBER(K88),ROUND(J88*(K88+1),2),0)</f>
        <v>0</v>
      </c>
      <c r="M88" s="12"/>
      <c r="N88" s="2"/>
      <c r="O88" s="2"/>
      <c r="P88" s="2"/>
      <c r="Q88" s="33">
        <f>IF(ISNUMBER(K88),IF(H88&gt;0,IF(I88&gt;0,J88,0),0),0)</f>
        <v>0</v>
      </c>
      <c r="R88" s="27">
        <f>IF(ISNUMBER(K88)=FALSE,J88,0)</f>
        <v>0</v>
      </c>
    </row>
    <row r="89">
      <c r="A89" s="9"/>
      <c r="B89" s="48" t="s">
        <v>47</v>
      </c>
      <c r="C89" s="1"/>
      <c r="D89" s="1"/>
      <c r="E89" s="49" t="s">
        <v>146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49</v>
      </c>
      <c r="C90" s="1"/>
      <c r="D90" s="1"/>
      <c r="E90" s="49" t="s">
        <v>147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50</v>
      </c>
      <c r="C91" s="1"/>
      <c r="D91" s="1"/>
      <c r="E91" s="49" t="s">
        <v>148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 thickBot="1">
      <c r="A92" s="9"/>
      <c r="B92" s="50" t="s">
        <v>52</v>
      </c>
      <c r="C92" s="51"/>
      <c r="D92" s="51"/>
      <c r="E92" s="52" t="s">
        <v>53</v>
      </c>
      <c r="F92" s="51"/>
      <c r="G92" s="51"/>
      <c r="H92" s="53"/>
      <c r="I92" s="51"/>
      <c r="J92" s="53"/>
      <c r="K92" s="51"/>
      <c r="L92" s="51"/>
      <c r="M92" s="12"/>
      <c r="N92" s="2"/>
      <c r="O92" s="2"/>
      <c r="P92" s="2"/>
      <c r="Q92" s="2"/>
    </row>
    <row r="93" thickTop="1">
      <c r="A93" s="9"/>
      <c r="B93" s="41">
        <v>12</v>
      </c>
      <c r="C93" s="42" t="s">
        <v>149</v>
      </c>
      <c r="D93" s="42" t="s">
        <v>3</v>
      </c>
      <c r="E93" s="42" t="s">
        <v>150</v>
      </c>
      <c r="F93" s="42" t="s">
        <v>3</v>
      </c>
      <c r="G93" s="43" t="s">
        <v>145</v>
      </c>
      <c r="H93" s="54">
        <v>9.8000000000000007</v>
      </c>
      <c r="I93" s="55">
        <f>ROUND(0,2)</f>
        <v>0</v>
      </c>
      <c r="J93" s="56">
        <f>ROUND(I93*H93,2)</f>
        <v>0</v>
      </c>
      <c r="K93" s="57">
        <v>0.20999999999999999</v>
      </c>
      <c r="L93" s="58">
        <f>IF(ISNUMBER(K93),ROUND(J93*(K93+1),2),0)</f>
        <v>0</v>
      </c>
      <c r="M93" s="12"/>
      <c r="N93" s="2"/>
      <c r="O93" s="2"/>
      <c r="P93" s="2"/>
      <c r="Q93" s="33">
        <f>IF(ISNUMBER(K93),IF(H93&gt;0,IF(I93&gt;0,J93,0),0),0)</f>
        <v>0</v>
      </c>
      <c r="R93" s="27">
        <f>IF(ISNUMBER(K93)=FALSE,J93,0)</f>
        <v>0</v>
      </c>
    </row>
    <row r="94">
      <c r="A94" s="9"/>
      <c r="B94" s="48" t="s">
        <v>47</v>
      </c>
      <c r="C94" s="1"/>
      <c r="D94" s="1"/>
      <c r="E94" s="49" t="s">
        <v>151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49</v>
      </c>
      <c r="C95" s="1"/>
      <c r="D95" s="1"/>
      <c r="E95" s="49" t="s">
        <v>152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50</v>
      </c>
      <c r="C96" s="1"/>
      <c r="D96" s="1"/>
      <c r="E96" s="49" t="s">
        <v>153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thickBot="1">
      <c r="A97" s="9"/>
      <c r="B97" s="50" t="s">
        <v>52</v>
      </c>
      <c r="C97" s="51"/>
      <c r="D97" s="51"/>
      <c r="E97" s="52" t="s">
        <v>53</v>
      </c>
      <c r="F97" s="51"/>
      <c r="G97" s="51"/>
      <c r="H97" s="53"/>
      <c r="I97" s="51"/>
      <c r="J97" s="53"/>
      <c r="K97" s="51"/>
      <c r="L97" s="51"/>
      <c r="M97" s="12"/>
      <c r="N97" s="2"/>
      <c r="O97" s="2"/>
      <c r="P97" s="2"/>
      <c r="Q97" s="2"/>
    </row>
    <row r="98" thickTop="1">
      <c r="A98" s="9"/>
      <c r="B98" s="41">
        <v>13</v>
      </c>
      <c r="C98" s="42" t="s">
        <v>154</v>
      </c>
      <c r="D98" s="42" t="s">
        <v>3</v>
      </c>
      <c r="E98" s="42" t="s">
        <v>155</v>
      </c>
      <c r="F98" s="42" t="s">
        <v>3</v>
      </c>
      <c r="G98" s="43" t="s">
        <v>145</v>
      </c>
      <c r="H98" s="54">
        <v>30.030000000000001</v>
      </c>
      <c r="I98" s="55">
        <f>ROUND(0,2)</f>
        <v>0</v>
      </c>
      <c r="J98" s="56">
        <f>ROUND(I98*H98,2)</f>
        <v>0</v>
      </c>
      <c r="K98" s="57">
        <v>0.20999999999999999</v>
      </c>
      <c r="L98" s="58">
        <f>IF(ISNUMBER(K98),ROUND(J98*(K98+1),2),0)</f>
        <v>0</v>
      </c>
      <c r="M98" s="12"/>
      <c r="N98" s="2"/>
      <c r="O98" s="2"/>
      <c r="P98" s="2"/>
      <c r="Q98" s="33">
        <f>IF(ISNUMBER(K98),IF(H98&gt;0,IF(I98&gt;0,J98,0),0),0)</f>
        <v>0</v>
      </c>
      <c r="R98" s="27">
        <f>IF(ISNUMBER(K98)=FALSE,J98,0)</f>
        <v>0</v>
      </c>
    </row>
    <row r="99">
      <c r="A99" s="9"/>
      <c r="B99" s="48" t="s">
        <v>47</v>
      </c>
      <c r="C99" s="1"/>
      <c r="D99" s="1"/>
      <c r="E99" s="49" t="s">
        <v>156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49</v>
      </c>
      <c r="C100" s="1"/>
      <c r="D100" s="1"/>
      <c r="E100" s="49" t="s">
        <v>157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50</v>
      </c>
      <c r="C101" s="1"/>
      <c r="D101" s="1"/>
      <c r="E101" s="49" t="s">
        <v>148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 thickBot="1">
      <c r="A102" s="9"/>
      <c r="B102" s="50" t="s">
        <v>52</v>
      </c>
      <c r="C102" s="51"/>
      <c r="D102" s="51"/>
      <c r="E102" s="52" t="s">
        <v>53</v>
      </c>
      <c r="F102" s="51"/>
      <c r="G102" s="51"/>
      <c r="H102" s="53"/>
      <c r="I102" s="51"/>
      <c r="J102" s="53"/>
      <c r="K102" s="51"/>
      <c r="L102" s="51"/>
      <c r="M102" s="12"/>
      <c r="N102" s="2"/>
      <c r="O102" s="2"/>
      <c r="P102" s="2"/>
      <c r="Q102" s="2"/>
    </row>
    <row r="103" thickTop="1">
      <c r="A103" s="9"/>
      <c r="B103" s="41">
        <v>14</v>
      </c>
      <c r="C103" s="42" t="s">
        <v>158</v>
      </c>
      <c r="D103" s="42" t="s">
        <v>3</v>
      </c>
      <c r="E103" s="42" t="s">
        <v>159</v>
      </c>
      <c r="F103" s="42" t="s">
        <v>3</v>
      </c>
      <c r="G103" s="43" t="s">
        <v>160</v>
      </c>
      <c r="H103" s="54">
        <v>12.5</v>
      </c>
      <c r="I103" s="55">
        <f>ROUND(0,2)</f>
        <v>0</v>
      </c>
      <c r="J103" s="56">
        <f>ROUND(I103*H103,2)</f>
        <v>0</v>
      </c>
      <c r="K103" s="57">
        <v>0.20999999999999999</v>
      </c>
      <c r="L103" s="58">
        <f>IF(ISNUMBER(K103),ROUND(J103*(K103+1),2),0)</f>
        <v>0</v>
      </c>
      <c r="M103" s="12"/>
      <c r="N103" s="2"/>
      <c r="O103" s="2"/>
      <c r="P103" s="2"/>
      <c r="Q103" s="33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48" t="s">
        <v>47</v>
      </c>
      <c r="C104" s="1"/>
      <c r="D104" s="1"/>
      <c r="E104" s="49" t="s">
        <v>161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49</v>
      </c>
      <c r="C105" s="1"/>
      <c r="D105" s="1"/>
      <c r="E105" s="49" t="s">
        <v>162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>
      <c r="A106" s="9"/>
      <c r="B106" s="48" t="s">
        <v>50</v>
      </c>
      <c r="C106" s="1"/>
      <c r="D106" s="1"/>
      <c r="E106" s="49" t="s">
        <v>163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 thickBot="1">
      <c r="A107" s="9"/>
      <c r="B107" s="50" t="s">
        <v>52</v>
      </c>
      <c r="C107" s="51"/>
      <c r="D107" s="51"/>
      <c r="E107" s="52" t="s">
        <v>53</v>
      </c>
      <c r="F107" s="51"/>
      <c r="G107" s="51"/>
      <c r="H107" s="53"/>
      <c r="I107" s="51"/>
      <c r="J107" s="53"/>
      <c r="K107" s="51"/>
      <c r="L107" s="51"/>
      <c r="M107" s="12"/>
      <c r="N107" s="2"/>
      <c r="O107" s="2"/>
      <c r="P107" s="2"/>
      <c r="Q107" s="2"/>
    </row>
    <row r="108" thickTop="1">
      <c r="A108" s="9"/>
      <c r="B108" s="41">
        <v>15</v>
      </c>
      <c r="C108" s="42" t="s">
        <v>164</v>
      </c>
      <c r="D108" s="42" t="s">
        <v>3</v>
      </c>
      <c r="E108" s="42" t="s">
        <v>165</v>
      </c>
      <c r="F108" s="42" t="s">
        <v>3</v>
      </c>
      <c r="G108" s="43" t="s">
        <v>160</v>
      </c>
      <c r="H108" s="54">
        <v>62.5</v>
      </c>
      <c r="I108" s="55">
        <f>ROUND(0,2)</f>
        <v>0</v>
      </c>
      <c r="J108" s="56">
        <f>ROUND(I108*H108,2)</f>
        <v>0</v>
      </c>
      <c r="K108" s="57">
        <v>0.20999999999999999</v>
      </c>
      <c r="L108" s="58">
        <f>IF(ISNUMBER(K108),ROUND(J108*(K108+1),2),0)</f>
        <v>0</v>
      </c>
      <c r="M108" s="12"/>
      <c r="N108" s="2"/>
      <c r="O108" s="2"/>
      <c r="P108" s="2"/>
      <c r="Q108" s="33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48" t="s">
        <v>47</v>
      </c>
      <c r="C109" s="1"/>
      <c r="D109" s="1"/>
      <c r="E109" s="49" t="s">
        <v>161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49</v>
      </c>
      <c r="C110" s="1"/>
      <c r="D110" s="1"/>
      <c r="E110" s="49" t="s">
        <v>166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>
      <c r="A111" s="9"/>
      <c r="B111" s="48" t="s">
        <v>50</v>
      </c>
      <c r="C111" s="1"/>
      <c r="D111" s="1"/>
      <c r="E111" s="49" t="s">
        <v>163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 thickBot="1">
      <c r="A112" s="9"/>
      <c r="B112" s="50" t="s">
        <v>52</v>
      </c>
      <c r="C112" s="51"/>
      <c r="D112" s="51"/>
      <c r="E112" s="52" t="s">
        <v>53</v>
      </c>
      <c r="F112" s="51"/>
      <c r="G112" s="51"/>
      <c r="H112" s="53"/>
      <c r="I112" s="51"/>
      <c r="J112" s="53"/>
      <c r="K112" s="51"/>
      <c r="L112" s="51"/>
      <c r="M112" s="12"/>
      <c r="N112" s="2"/>
      <c r="O112" s="2"/>
      <c r="P112" s="2"/>
      <c r="Q112" s="2"/>
    </row>
    <row r="113" thickTop="1">
      <c r="A113" s="9"/>
      <c r="B113" s="41">
        <v>16</v>
      </c>
      <c r="C113" s="42" t="s">
        <v>167</v>
      </c>
      <c r="D113" s="42" t="s">
        <v>3</v>
      </c>
      <c r="E113" s="42" t="s">
        <v>168</v>
      </c>
      <c r="F113" s="42" t="s">
        <v>3</v>
      </c>
      <c r="G113" s="43" t="s">
        <v>169</v>
      </c>
      <c r="H113" s="54">
        <v>720</v>
      </c>
      <c r="I113" s="55">
        <f>ROUND(0,2)</f>
        <v>0</v>
      </c>
      <c r="J113" s="56">
        <f>ROUND(I113*H113,2)</f>
        <v>0</v>
      </c>
      <c r="K113" s="57">
        <v>0.20999999999999999</v>
      </c>
      <c r="L113" s="58">
        <f>IF(ISNUMBER(K113),ROUND(J113*(K113+1),2),0)</f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48" t="s">
        <v>47</v>
      </c>
      <c r="C114" s="1"/>
      <c r="D114" s="1"/>
      <c r="E114" s="49" t="s">
        <v>3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49</v>
      </c>
      <c r="C115" s="1"/>
      <c r="D115" s="1"/>
      <c r="E115" s="49" t="s">
        <v>170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50</v>
      </c>
      <c r="C116" s="1"/>
      <c r="D116" s="1"/>
      <c r="E116" s="49" t="s">
        <v>171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thickBot="1">
      <c r="A117" s="9"/>
      <c r="B117" s="50" t="s">
        <v>52</v>
      </c>
      <c r="C117" s="51"/>
      <c r="D117" s="51"/>
      <c r="E117" s="52" t="s">
        <v>53</v>
      </c>
      <c r="F117" s="51"/>
      <c r="G117" s="51"/>
      <c r="H117" s="53"/>
      <c r="I117" s="51"/>
      <c r="J117" s="53"/>
      <c r="K117" s="51"/>
      <c r="L117" s="51"/>
      <c r="M117" s="12"/>
      <c r="N117" s="2"/>
      <c r="O117" s="2"/>
      <c r="P117" s="2"/>
      <c r="Q117" s="2"/>
    </row>
    <row r="118" thickTop="1">
      <c r="A118" s="9"/>
      <c r="B118" s="41">
        <v>17</v>
      </c>
      <c r="C118" s="42" t="s">
        <v>172</v>
      </c>
      <c r="D118" s="42" t="s">
        <v>3</v>
      </c>
      <c r="E118" s="42" t="s">
        <v>173</v>
      </c>
      <c r="F118" s="42" t="s">
        <v>3</v>
      </c>
      <c r="G118" s="43" t="s">
        <v>145</v>
      </c>
      <c r="H118" s="54">
        <v>36.899999999999999</v>
      </c>
      <c r="I118" s="55">
        <f>ROUND(0,2)</f>
        <v>0</v>
      </c>
      <c r="J118" s="56">
        <f>ROUND(I118*H118,2)</f>
        <v>0</v>
      </c>
      <c r="K118" s="57">
        <v>0.20999999999999999</v>
      </c>
      <c r="L118" s="58">
        <f>IF(ISNUMBER(K118),ROUND(J118*(K118+1),2),0)</f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47</v>
      </c>
      <c r="C119" s="1"/>
      <c r="D119" s="1"/>
      <c r="E119" s="49" t="s">
        <v>174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49</v>
      </c>
      <c r="C120" s="1"/>
      <c r="D120" s="1"/>
      <c r="E120" s="49" t="s">
        <v>175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50</v>
      </c>
      <c r="C121" s="1"/>
      <c r="D121" s="1"/>
      <c r="E121" s="49" t="s">
        <v>176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52</v>
      </c>
      <c r="C122" s="51"/>
      <c r="D122" s="51"/>
      <c r="E122" s="52" t="s">
        <v>53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>
      <c r="A123" s="9"/>
      <c r="B123" s="41">
        <v>18</v>
      </c>
      <c r="C123" s="42" t="s">
        <v>177</v>
      </c>
      <c r="D123" s="42" t="s">
        <v>3</v>
      </c>
      <c r="E123" s="42" t="s">
        <v>178</v>
      </c>
      <c r="F123" s="42" t="s">
        <v>3</v>
      </c>
      <c r="G123" s="43" t="s">
        <v>145</v>
      </c>
      <c r="H123" s="54">
        <v>867.42499999999995</v>
      </c>
      <c r="I123" s="55">
        <f>ROUND(0,2)</f>
        <v>0</v>
      </c>
      <c r="J123" s="56">
        <f>ROUND(I123*H123,2)</f>
        <v>0</v>
      </c>
      <c r="K123" s="57">
        <v>0.20999999999999999</v>
      </c>
      <c r="L123" s="58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47</v>
      </c>
      <c r="C124" s="1"/>
      <c r="D124" s="1"/>
      <c r="E124" s="49" t="s">
        <v>179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49</v>
      </c>
      <c r="C125" s="1"/>
      <c r="D125" s="1"/>
      <c r="E125" s="49" t="s">
        <v>180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50</v>
      </c>
      <c r="C126" s="1"/>
      <c r="D126" s="1"/>
      <c r="E126" s="49" t="s">
        <v>181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52</v>
      </c>
      <c r="C127" s="51"/>
      <c r="D127" s="51"/>
      <c r="E127" s="52" t="s">
        <v>53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>
      <c r="A128" s="9"/>
      <c r="B128" s="41">
        <v>19</v>
      </c>
      <c r="C128" s="42" t="s">
        <v>182</v>
      </c>
      <c r="D128" s="42" t="s">
        <v>3</v>
      </c>
      <c r="E128" s="42" t="s">
        <v>183</v>
      </c>
      <c r="F128" s="42" t="s">
        <v>3</v>
      </c>
      <c r="G128" s="43" t="s">
        <v>145</v>
      </c>
      <c r="H128" s="54">
        <v>870.08399999999995</v>
      </c>
      <c r="I128" s="55">
        <f>ROUND(0,2)</f>
        <v>0</v>
      </c>
      <c r="J128" s="56">
        <f>ROUND(I128*H128,2)</f>
        <v>0</v>
      </c>
      <c r="K128" s="57">
        <v>0.20999999999999999</v>
      </c>
      <c r="L128" s="58">
        <f>IF(ISNUMBER(K128),ROUND(J128*(K128+1),2),0)</f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48" t="s">
        <v>47</v>
      </c>
      <c r="C129" s="1"/>
      <c r="D129" s="1"/>
      <c r="E129" s="49" t="s">
        <v>184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49</v>
      </c>
      <c r="C130" s="1"/>
      <c r="D130" s="1"/>
      <c r="E130" s="49" t="s">
        <v>185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50</v>
      </c>
      <c r="C131" s="1"/>
      <c r="D131" s="1"/>
      <c r="E131" s="49" t="s">
        <v>186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thickBot="1">
      <c r="A132" s="9"/>
      <c r="B132" s="50" t="s">
        <v>52</v>
      </c>
      <c r="C132" s="51"/>
      <c r="D132" s="51"/>
      <c r="E132" s="52" t="s">
        <v>53</v>
      </c>
      <c r="F132" s="51"/>
      <c r="G132" s="51"/>
      <c r="H132" s="53"/>
      <c r="I132" s="51"/>
      <c r="J132" s="53"/>
      <c r="K132" s="51"/>
      <c r="L132" s="51"/>
      <c r="M132" s="12"/>
      <c r="N132" s="2"/>
      <c r="O132" s="2"/>
      <c r="P132" s="2"/>
      <c r="Q132" s="2"/>
    </row>
    <row r="133" thickTop="1">
      <c r="A133" s="9"/>
      <c r="B133" s="41">
        <v>20</v>
      </c>
      <c r="C133" s="42" t="s">
        <v>187</v>
      </c>
      <c r="D133" s="42" t="s">
        <v>3</v>
      </c>
      <c r="E133" s="42" t="s">
        <v>188</v>
      </c>
      <c r="F133" s="42" t="s">
        <v>3</v>
      </c>
      <c r="G133" s="43" t="s">
        <v>145</v>
      </c>
      <c r="H133" s="54">
        <v>234</v>
      </c>
      <c r="I133" s="55">
        <f>ROUND(0,2)</f>
        <v>0</v>
      </c>
      <c r="J133" s="56">
        <f>ROUND(I133*H133,2)</f>
        <v>0</v>
      </c>
      <c r="K133" s="57">
        <v>0.20999999999999999</v>
      </c>
      <c r="L133" s="58">
        <f>IF(ISNUMBER(K133),ROUND(J133*(K133+1),2),0)</f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48" t="s">
        <v>47</v>
      </c>
      <c r="C134" s="1"/>
      <c r="D134" s="1"/>
      <c r="E134" s="49" t="s">
        <v>189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49</v>
      </c>
      <c r="C135" s="1"/>
      <c r="D135" s="1"/>
      <c r="E135" s="49" t="s">
        <v>190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50</v>
      </c>
      <c r="C136" s="1"/>
      <c r="D136" s="1"/>
      <c r="E136" s="49" t="s">
        <v>191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thickBot="1">
      <c r="A137" s="9"/>
      <c r="B137" s="50" t="s">
        <v>52</v>
      </c>
      <c r="C137" s="51"/>
      <c r="D137" s="51"/>
      <c r="E137" s="52" t="s">
        <v>53</v>
      </c>
      <c r="F137" s="51"/>
      <c r="G137" s="51"/>
      <c r="H137" s="53"/>
      <c r="I137" s="51"/>
      <c r="J137" s="53"/>
      <c r="K137" s="51"/>
      <c r="L137" s="51"/>
      <c r="M137" s="12"/>
      <c r="N137" s="2"/>
      <c r="O137" s="2"/>
      <c r="P137" s="2"/>
      <c r="Q137" s="2"/>
    </row>
    <row r="138" thickTop="1">
      <c r="A138" s="9"/>
      <c r="B138" s="41">
        <v>21</v>
      </c>
      <c r="C138" s="42" t="s">
        <v>192</v>
      </c>
      <c r="D138" s="42" t="s">
        <v>103</v>
      </c>
      <c r="E138" s="42" t="s">
        <v>193</v>
      </c>
      <c r="F138" s="42" t="s">
        <v>3</v>
      </c>
      <c r="G138" s="43" t="s">
        <v>145</v>
      </c>
      <c r="H138" s="54">
        <v>306.05000000000001</v>
      </c>
      <c r="I138" s="55">
        <f>ROUND(0,2)</f>
        <v>0</v>
      </c>
      <c r="J138" s="56">
        <f>ROUND(I138*H138,2)</f>
        <v>0</v>
      </c>
      <c r="K138" s="57">
        <v>0.20999999999999999</v>
      </c>
      <c r="L138" s="58">
        <f>IF(ISNUMBER(K138),ROUND(J138*(K138+1),2),0)</f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48" t="s">
        <v>47</v>
      </c>
      <c r="C139" s="1"/>
      <c r="D139" s="1"/>
      <c r="E139" s="49" t="s">
        <v>194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49</v>
      </c>
      <c r="C140" s="1"/>
      <c r="D140" s="1"/>
      <c r="E140" s="49" t="s">
        <v>195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50</v>
      </c>
      <c r="C141" s="1"/>
      <c r="D141" s="1"/>
      <c r="E141" s="49" t="s">
        <v>196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thickBot="1">
      <c r="A142" s="9"/>
      <c r="B142" s="50" t="s">
        <v>52</v>
      </c>
      <c r="C142" s="51"/>
      <c r="D142" s="51"/>
      <c r="E142" s="52" t="s">
        <v>53</v>
      </c>
      <c r="F142" s="51"/>
      <c r="G142" s="51"/>
      <c r="H142" s="53"/>
      <c r="I142" s="51"/>
      <c r="J142" s="53"/>
      <c r="K142" s="51"/>
      <c r="L142" s="51"/>
      <c r="M142" s="12"/>
      <c r="N142" s="2"/>
      <c r="O142" s="2"/>
      <c r="P142" s="2"/>
      <c r="Q142" s="2"/>
    </row>
    <row r="143" thickTop="1">
      <c r="A143" s="9"/>
      <c r="B143" s="41">
        <v>22</v>
      </c>
      <c r="C143" s="42" t="s">
        <v>192</v>
      </c>
      <c r="D143" s="42" t="s">
        <v>109</v>
      </c>
      <c r="E143" s="42" t="s">
        <v>193</v>
      </c>
      <c r="F143" s="42" t="s">
        <v>3</v>
      </c>
      <c r="G143" s="43" t="s">
        <v>145</v>
      </c>
      <c r="H143" s="54">
        <v>100</v>
      </c>
      <c r="I143" s="55">
        <f>ROUND(0,2)</f>
        <v>0</v>
      </c>
      <c r="J143" s="56">
        <f>ROUND(I143*H143,2)</f>
        <v>0</v>
      </c>
      <c r="K143" s="57">
        <v>0.20999999999999999</v>
      </c>
      <c r="L143" s="58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48" t="s">
        <v>47</v>
      </c>
      <c r="C144" s="1"/>
      <c r="D144" s="1"/>
      <c r="E144" s="49" t="s">
        <v>197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49</v>
      </c>
      <c r="C145" s="1"/>
      <c r="D145" s="1"/>
      <c r="E145" s="49" t="s">
        <v>198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50</v>
      </c>
      <c r="C146" s="1"/>
      <c r="D146" s="1"/>
      <c r="E146" s="49" t="s">
        <v>199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 thickBot="1">
      <c r="A147" s="9"/>
      <c r="B147" s="50" t="s">
        <v>52</v>
      </c>
      <c r="C147" s="51"/>
      <c r="D147" s="51"/>
      <c r="E147" s="52" t="s">
        <v>53</v>
      </c>
      <c r="F147" s="51"/>
      <c r="G147" s="51"/>
      <c r="H147" s="53"/>
      <c r="I147" s="51"/>
      <c r="J147" s="53"/>
      <c r="K147" s="51"/>
      <c r="L147" s="51"/>
      <c r="M147" s="12"/>
      <c r="N147" s="2"/>
      <c r="O147" s="2"/>
      <c r="P147" s="2"/>
      <c r="Q147" s="2"/>
    </row>
    <row r="148" thickTop="1">
      <c r="A148" s="9"/>
      <c r="B148" s="41">
        <v>23</v>
      </c>
      <c r="C148" s="42" t="s">
        <v>192</v>
      </c>
      <c r="D148" s="42" t="s">
        <v>112</v>
      </c>
      <c r="E148" s="42" t="s">
        <v>193</v>
      </c>
      <c r="F148" s="42" t="s">
        <v>3</v>
      </c>
      <c r="G148" s="43" t="s">
        <v>145</v>
      </c>
      <c r="H148" s="54">
        <v>17.100000000000001</v>
      </c>
      <c r="I148" s="55">
        <f>ROUND(0,2)</f>
        <v>0</v>
      </c>
      <c r="J148" s="56">
        <f>ROUND(I148*H148,2)</f>
        <v>0</v>
      </c>
      <c r="K148" s="57">
        <v>0.20999999999999999</v>
      </c>
      <c r="L148" s="58">
        <f>IF(ISNUMBER(K148),ROUND(J148*(K148+1),2),0)</f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48" t="s">
        <v>47</v>
      </c>
      <c r="C149" s="1"/>
      <c r="D149" s="1"/>
      <c r="E149" s="49" t="s">
        <v>200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49</v>
      </c>
      <c r="C150" s="1"/>
      <c r="D150" s="1"/>
      <c r="E150" s="49" t="s">
        <v>201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50</v>
      </c>
      <c r="C151" s="1"/>
      <c r="D151" s="1"/>
      <c r="E151" s="49" t="s">
        <v>196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thickBot="1">
      <c r="A152" s="9"/>
      <c r="B152" s="50" t="s">
        <v>52</v>
      </c>
      <c r="C152" s="51"/>
      <c r="D152" s="51"/>
      <c r="E152" s="52" t="s">
        <v>53</v>
      </c>
      <c r="F152" s="51"/>
      <c r="G152" s="51"/>
      <c r="H152" s="53"/>
      <c r="I152" s="51"/>
      <c r="J152" s="53"/>
      <c r="K152" s="51"/>
      <c r="L152" s="51"/>
      <c r="M152" s="12"/>
      <c r="N152" s="2"/>
      <c r="O152" s="2"/>
      <c r="P152" s="2"/>
      <c r="Q152" s="2"/>
    </row>
    <row r="153" thickTop="1">
      <c r="A153" s="9"/>
      <c r="B153" s="41">
        <v>24</v>
      </c>
      <c r="C153" s="42" t="s">
        <v>192</v>
      </c>
      <c r="D153" s="42" t="s">
        <v>115</v>
      </c>
      <c r="E153" s="42" t="s">
        <v>193</v>
      </c>
      <c r="F153" s="42" t="s">
        <v>3</v>
      </c>
      <c r="G153" s="43" t="s">
        <v>145</v>
      </c>
      <c r="H153" s="54">
        <v>36.149999999999999</v>
      </c>
      <c r="I153" s="55">
        <f>ROUND(0,2)</f>
        <v>0</v>
      </c>
      <c r="J153" s="56">
        <f>ROUND(I153*H153,2)</f>
        <v>0</v>
      </c>
      <c r="K153" s="57">
        <v>0.20999999999999999</v>
      </c>
      <c r="L153" s="58">
        <f>IF(ISNUMBER(K153),ROUND(J153*(K153+1),2),0)</f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48" t="s">
        <v>47</v>
      </c>
      <c r="C154" s="1"/>
      <c r="D154" s="1"/>
      <c r="E154" s="49" t="s">
        <v>202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49</v>
      </c>
      <c r="C155" s="1"/>
      <c r="D155" s="1"/>
      <c r="E155" s="49" t="s">
        <v>203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>
      <c r="A156" s="9"/>
      <c r="B156" s="48" t="s">
        <v>50</v>
      </c>
      <c r="C156" s="1"/>
      <c r="D156" s="1"/>
      <c r="E156" s="49" t="s">
        <v>196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 thickBot="1">
      <c r="A157" s="9"/>
      <c r="B157" s="50" t="s">
        <v>52</v>
      </c>
      <c r="C157" s="51"/>
      <c r="D157" s="51"/>
      <c r="E157" s="52" t="s">
        <v>53</v>
      </c>
      <c r="F157" s="51"/>
      <c r="G157" s="51"/>
      <c r="H157" s="53"/>
      <c r="I157" s="51"/>
      <c r="J157" s="53"/>
      <c r="K157" s="51"/>
      <c r="L157" s="51"/>
      <c r="M157" s="12"/>
      <c r="N157" s="2"/>
      <c r="O157" s="2"/>
      <c r="P157" s="2"/>
      <c r="Q157" s="2"/>
    </row>
    <row r="158" thickTop="1">
      <c r="A158" s="9"/>
      <c r="B158" s="41">
        <v>25</v>
      </c>
      <c r="C158" s="42" t="s">
        <v>204</v>
      </c>
      <c r="D158" s="42" t="s">
        <v>3</v>
      </c>
      <c r="E158" s="42" t="s">
        <v>205</v>
      </c>
      <c r="F158" s="42" t="s">
        <v>3</v>
      </c>
      <c r="G158" s="43" t="s">
        <v>145</v>
      </c>
      <c r="H158" s="54">
        <v>120</v>
      </c>
      <c r="I158" s="55">
        <f>ROUND(0,2)</f>
        <v>0</v>
      </c>
      <c r="J158" s="56">
        <f>ROUND(I158*H158,2)</f>
        <v>0</v>
      </c>
      <c r="K158" s="57">
        <v>0.20999999999999999</v>
      </c>
      <c r="L158" s="58">
        <f>IF(ISNUMBER(K158),ROUND(J158*(K158+1),2),0)</f>
        <v>0</v>
      </c>
      <c r="M158" s="12"/>
      <c r="N158" s="2"/>
      <c r="O158" s="2"/>
      <c r="P158" s="2"/>
      <c r="Q158" s="33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48" t="s">
        <v>47</v>
      </c>
      <c r="C159" s="1"/>
      <c r="D159" s="1"/>
      <c r="E159" s="49" t="s">
        <v>206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8" t="s">
        <v>49</v>
      </c>
      <c r="C160" s="1"/>
      <c r="D160" s="1"/>
      <c r="E160" s="49" t="s">
        <v>207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>
      <c r="A161" s="9"/>
      <c r="B161" s="48" t="s">
        <v>50</v>
      </c>
      <c r="C161" s="1"/>
      <c r="D161" s="1"/>
      <c r="E161" s="49" t="s">
        <v>208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 thickBot="1">
      <c r="A162" s="9"/>
      <c r="B162" s="50" t="s">
        <v>52</v>
      </c>
      <c r="C162" s="51"/>
      <c r="D162" s="51"/>
      <c r="E162" s="52" t="s">
        <v>53</v>
      </c>
      <c r="F162" s="51"/>
      <c r="G162" s="51"/>
      <c r="H162" s="53"/>
      <c r="I162" s="51"/>
      <c r="J162" s="53"/>
      <c r="K162" s="51"/>
      <c r="L162" s="51"/>
      <c r="M162" s="12"/>
      <c r="N162" s="2"/>
      <c r="O162" s="2"/>
      <c r="P162" s="2"/>
      <c r="Q162" s="2"/>
    </row>
    <row r="163" thickTop="1">
      <c r="A163" s="9"/>
      <c r="B163" s="41">
        <v>26</v>
      </c>
      <c r="C163" s="42" t="s">
        <v>209</v>
      </c>
      <c r="D163" s="42" t="s">
        <v>3</v>
      </c>
      <c r="E163" s="42" t="s">
        <v>210</v>
      </c>
      <c r="F163" s="42" t="s">
        <v>3</v>
      </c>
      <c r="G163" s="43" t="s">
        <v>145</v>
      </c>
      <c r="H163" s="54">
        <v>25.5</v>
      </c>
      <c r="I163" s="55">
        <f>ROUND(0,2)</f>
        <v>0</v>
      </c>
      <c r="J163" s="56">
        <f>ROUND(I163*H163,2)</f>
        <v>0</v>
      </c>
      <c r="K163" s="57">
        <v>0.20999999999999999</v>
      </c>
      <c r="L163" s="58">
        <f>IF(ISNUMBER(K163),ROUND(J163*(K163+1),2),0)</f>
        <v>0</v>
      </c>
      <c r="M163" s="12"/>
      <c r="N163" s="2"/>
      <c r="O163" s="2"/>
      <c r="P163" s="2"/>
      <c r="Q163" s="33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48" t="s">
        <v>47</v>
      </c>
      <c r="C164" s="1"/>
      <c r="D164" s="1"/>
      <c r="E164" s="49" t="s">
        <v>211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>
      <c r="A165" s="9"/>
      <c r="B165" s="48" t="s">
        <v>49</v>
      </c>
      <c r="C165" s="1"/>
      <c r="D165" s="1"/>
      <c r="E165" s="49" t="s">
        <v>212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>
      <c r="A166" s="9"/>
      <c r="B166" s="48" t="s">
        <v>50</v>
      </c>
      <c r="C166" s="1"/>
      <c r="D166" s="1"/>
      <c r="E166" s="49" t="s">
        <v>213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 thickBot="1">
      <c r="A167" s="9"/>
      <c r="B167" s="50" t="s">
        <v>52</v>
      </c>
      <c r="C167" s="51"/>
      <c r="D167" s="51"/>
      <c r="E167" s="52" t="s">
        <v>53</v>
      </c>
      <c r="F167" s="51"/>
      <c r="G167" s="51"/>
      <c r="H167" s="53"/>
      <c r="I167" s="51"/>
      <c r="J167" s="53"/>
      <c r="K167" s="51"/>
      <c r="L167" s="51"/>
      <c r="M167" s="12"/>
      <c r="N167" s="2"/>
      <c r="O167" s="2"/>
      <c r="P167" s="2"/>
      <c r="Q167" s="2"/>
    </row>
    <row r="168" thickTop="1">
      <c r="A168" s="9"/>
      <c r="B168" s="41">
        <v>27</v>
      </c>
      <c r="C168" s="42" t="s">
        <v>214</v>
      </c>
      <c r="D168" s="42" t="s">
        <v>3</v>
      </c>
      <c r="E168" s="42" t="s">
        <v>215</v>
      </c>
      <c r="F168" s="42" t="s">
        <v>3</v>
      </c>
      <c r="G168" s="43" t="s">
        <v>134</v>
      </c>
      <c r="H168" s="54">
        <v>170</v>
      </c>
      <c r="I168" s="55">
        <f>ROUND(0,2)</f>
        <v>0</v>
      </c>
      <c r="J168" s="56">
        <f>ROUND(I168*H168,2)</f>
        <v>0</v>
      </c>
      <c r="K168" s="57">
        <v>0.20999999999999999</v>
      </c>
      <c r="L168" s="58">
        <f>IF(ISNUMBER(K168),ROUND(J168*(K168+1),2),0)</f>
        <v>0</v>
      </c>
      <c r="M168" s="12"/>
      <c r="N168" s="2"/>
      <c r="O168" s="2"/>
      <c r="P168" s="2"/>
      <c r="Q168" s="3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48" t="s">
        <v>47</v>
      </c>
      <c r="C169" s="1"/>
      <c r="D169" s="1"/>
      <c r="E169" s="49" t="s">
        <v>216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8" t="s">
        <v>49</v>
      </c>
      <c r="C170" s="1"/>
      <c r="D170" s="1"/>
      <c r="E170" s="49" t="s">
        <v>217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>
      <c r="A171" s="9"/>
      <c r="B171" s="48" t="s">
        <v>50</v>
      </c>
      <c r="C171" s="1"/>
      <c r="D171" s="1"/>
      <c r="E171" s="49" t="s">
        <v>218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 thickBot="1">
      <c r="A172" s="9"/>
      <c r="B172" s="50" t="s">
        <v>52</v>
      </c>
      <c r="C172" s="51"/>
      <c r="D172" s="51"/>
      <c r="E172" s="52" t="s">
        <v>53</v>
      </c>
      <c r="F172" s="51"/>
      <c r="G172" s="51"/>
      <c r="H172" s="53"/>
      <c r="I172" s="51"/>
      <c r="J172" s="53"/>
      <c r="K172" s="51"/>
      <c r="L172" s="51"/>
      <c r="M172" s="12"/>
      <c r="N172" s="2"/>
      <c r="O172" s="2"/>
      <c r="P172" s="2"/>
      <c r="Q172" s="2"/>
    </row>
    <row r="173" thickTop="1">
      <c r="A173" s="9"/>
      <c r="B173" s="41">
        <v>28</v>
      </c>
      <c r="C173" s="42" t="s">
        <v>219</v>
      </c>
      <c r="D173" s="42"/>
      <c r="E173" s="42" t="s">
        <v>220</v>
      </c>
      <c r="F173" s="42" t="s">
        <v>3</v>
      </c>
      <c r="G173" s="43" t="s">
        <v>79</v>
      </c>
      <c r="H173" s="54">
        <v>16</v>
      </c>
      <c r="I173" s="55">
        <f>ROUND(0,2)</f>
        <v>0</v>
      </c>
      <c r="J173" s="56">
        <f>ROUND(I173*H173,2)</f>
        <v>0</v>
      </c>
      <c r="K173" s="57">
        <v>0.20999999999999999</v>
      </c>
      <c r="L173" s="58">
        <f>IF(ISNUMBER(K173),ROUND(J173*(K173+1),2),0)</f>
        <v>0</v>
      </c>
      <c r="M173" s="12"/>
      <c r="N173" s="2"/>
      <c r="O173" s="2"/>
      <c r="P173" s="2"/>
      <c r="Q173" s="33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48" t="s">
        <v>47</v>
      </c>
      <c r="C174" s="1"/>
      <c r="D174" s="1"/>
      <c r="E174" s="49" t="s">
        <v>221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>
      <c r="A175" s="9"/>
      <c r="B175" s="48" t="s">
        <v>49</v>
      </c>
      <c r="C175" s="1"/>
      <c r="D175" s="1"/>
      <c r="E175" s="49" t="s">
        <v>222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>
      <c r="A176" s="9"/>
      <c r="B176" s="48" t="s">
        <v>50</v>
      </c>
      <c r="C176" s="1"/>
      <c r="D176" s="1"/>
      <c r="E176" s="49" t="s">
        <v>223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 thickBot="1">
      <c r="A177" s="9"/>
      <c r="B177" s="50" t="s">
        <v>52</v>
      </c>
      <c r="C177" s="51"/>
      <c r="D177" s="51"/>
      <c r="E177" s="52" t="s">
        <v>53</v>
      </c>
      <c r="F177" s="51"/>
      <c r="G177" s="51"/>
      <c r="H177" s="53"/>
      <c r="I177" s="51"/>
      <c r="J177" s="53"/>
      <c r="K177" s="51"/>
      <c r="L177" s="51"/>
      <c r="M177" s="12"/>
      <c r="N177" s="2"/>
      <c r="O177" s="2"/>
      <c r="P177" s="2"/>
      <c r="Q177" s="2"/>
    </row>
    <row r="178" thickTop="1" thickBot="1" ht="25" customHeight="1">
      <c r="A178" s="9"/>
      <c r="B178" s="1"/>
      <c r="C178" s="59">
        <v>1</v>
      </c>
      <c r="D178" s="1"/>
      <c r="E178" s="59" t="s">
        <v>93</v>
      </c>
      <c r="F178" s="1"/>
      <c r="G178" s="60" t="s">
        <v>82</v>
      </c>
      <c r="H178" s="61">
        <f>J78+J83+J88+J93+J98+J103+J108+J113+J118+J123+J128+J133+J138+J143+J148+J153+J158+J163+J168+J173</f>
        <v>0</v>
      </c>
      <c r="I178" s="60" t="s">
        <v>83</v>
      </c>
      <c r="J178" s="62">
        <f>(L178-H178)</f>
        <v>0</v>
      </c>
      <c r="K178" s="60" t="s">
        <v>84</v>
      </c>
      <c r="L178" s="63">
        <f>L78+L83+L88+L93+L98+L103+L108+L113+L118+L123+L128+L133+L138+L143+L148+L153+L158+L163+L168+L173</f>
        <v>0</v>
      </c>
      <c r="M178" s="12"/>
      <c r="N178" s="2"/>
      <c r="O178" s="2"/>
      <c r="P178" s="2"/>
      <c r="Q178" s="33">
        <f>0+Q78+Q83+Q88+Q93+Q98+Q103+Q108+Q113+Q118+Q123+Q128+Q133+Q138+Q143+Q148+Q153+Q158+Q163+Q168+Q173</f>
        <v>0</v>
      </c>
      <c r="R178" s="27">
        <f>0+R78+R83+R88+R93+R98+R103+R108+R113+R118+R123+R128+R133+R138+R143+R148+R153+R158+R163+R168+R173</f>
        <v>0</v>
      </c>
      <c r="S178" s="64">
        <f>Q178*(1+J178)+R178</f>
        <v>0</v>
      </c>
    </row>
    <row r="179" thickTop="1" thickBot="1" ht="25" customHeight="1">
      <c r="A179" s="9"/>
      <c r="B179" s="65"/>
      <c r="C179" s="65"/>
      <c r="D179" s="65"/>
      <c r="E179" s="65"/>
      <c r="F179" s="65"/>
      <c r="G179" s="66" t="s">
        <v>85</v>
      </c>
      <c r="H179" s="67">
        <f>J78+J83+J88+J93+J98+J103+J108+J113+J118+J123+J128+J133+J138+J143+J148+J153+J158+J163+J168+J173</f>
        <v>0</v>
      </c>
      <c r="I179" s="66" t="s">
        <v>86</v>
      </c>
      <c r="J179" s="68">
        <f>0+J178</f>
        <v>0</v>
      </c>
      <c r="K179" s="66" t="s">
        <v>87</v>
      </c>
      <c r="L179" s="69">
        <f>L78+L83+L88+L93+L98+L103+L108+L113+L118+L123+L128+L133+L138+L143+L148+L153+L158+L163+L168+L173</f>
        <v>0</v>
      </c>
      <c r="M179" s="12"/>
      <c r="N179" s="2"/>
      <c r="O179" s="2"/>
      <c r="P179" s="2"/>
      <c r="Q179" s="2"/>
    </row>
    <row r="180" ht="40" customHeight="1">
      <c r="A180" s="9"/>
      <c r="B180" s="74" t="s">
        <v>224</v>
      </c>
      <c r="C180" s="1"/>
      <c r="D180" s="1"/>
      <c r="E180" s="1"/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>
      <c r="A181" s="9"/>
      <c r="B181" s="41">
        <v>29</v>
      </c>
      <c r="C181" s="42" t="s">
        <v>225</v>
      </c>
      <c r="D181" s="42" t="s">
        <v>3</v>
      </c>
      <c r="E181" s="42" t="s">
        <v>226</v>
      </c>
      <c r="F181" s="42" t="s">
        <v>3</v>
      </c>
      <c r="G181" s="43" t="s">
        <v>145</v>
      </c>
      <c r="H181" s="44">
        <v>2.8500000000000001</v>
      </c>
      <c r="I181" s="25">
        <f>ROUND(0,2)</f>
        <v>0</v>
      </c>
      <c r="J181" s="45">
        <f>ROUND(I181*H181,2)</f>
        <v>0</v>
      </c>
      <c r="K181" s="46">
        <v>0.20999999999999999</v>
      </c>
      <c r="L181" s="47">
        <f>IF(ISNUMBER(K181),ROUND(J181*(K181+1),2),0)</f>
        <v>0</v>
      </c>
      <c r="M181" s="12"/>
      <c r="N181" s="2"/>
      <c r="O181" s="2"/>
      <c r="P181" s="2"/>
      <c r="Q181" s="33">
        <f>IF(ISNUMBER(K181),IF(H181&gt;0,IF(I181&gt;0,J181,0),0),0)</f>
        <v>0</v>
      </c>
      <c r="R181" s="27">
        <f>IF(ISNUMBER(K181)=FALSE,J181,0)</f>
        <v>0</v>
      </c>
    </row>
    <row r="182">
      <c r="A182" s="9"/>
      <c r="B182" s="48" t="s">
        <v>47</v>
      </c>
      <c r="C182" s="1"/>
      <c r="D182" s="1"/>
      <c r="E182" s="49" t="s">
        <v>3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>
      <c r="A183" s="9"/>
      <c r="B183" s="48" t="s">
        <v>49</v>
      </c>
      <c r="C183" s="1"/>
      <c r="D183" s="1"/>
      <c r="E183" s="49" t="s">
        <v>227</v>
      </c>
      <c r="F183" s="1"/>
      <c r="G183" s="1"/>
      <c r="H183" s="40"/>
      <c r="I183" s="1"/>
      <c r="J183" s="40"/>
      <c r="K183" s="1"/>
      <c r="L183" s="1"/>
      <c r="M183" s="12"/>
      <c r="N183" s="2"/>
      <c r="O183" s="2"/>
      <c r="P183" s="2"/>
      <c r="Q183" s="2"/>
    </row>
    <row r="184">
      <c r="A184" s="9"/>
      <c r="B184" s="48" t="s">
        <v>50</v>
      </c>
      <c r="C184" s="1"/>
      <c r="D184" s="1"/>
      <c r="E184" s="49" t="s">
        <v>228</v>
      </c>
      <c r="F184" s="1"/>
      <c r="G184" s="1"/>
      <c r="H184" s="40"/>
      <c r="I184" s="1"/>
      <c r="J184" s="40"/>
      <c r="K184" s="1"/>
      <c r="L184" s="1"/>
      <c r="M184" s="12"/>
      <c r="N184" s="2"/>
      <c r="O184" s="2"/>
      <c r="P184" s="2"/>
      <c r="Q184" s="2"/>
    </row>
    <row r="185" thickBot="1">
      <c r="A185" s="9"/>
      <c r="B185" s="50" t="s">
        <v>52</v>
      </c>
      <c r="C185" s="51"/>
      <c r="D185" s="51"/>
      <c r="E185" s="52" t="s">
        <v>53</v>
      </c>
      <c r="F185" s="51"/>
      <c r="G185" s="51"/>
      <c r="H185" s="53"/>
      <c r="I185" s="51"/>
      <c r="J185" s="53"/>
      <c r="K185" s="51"/>
      <c r="L185" s="51"/>
      <c r="M185" s="12"/>
      <c r="N185" s="2"/>
      <c r="O185" s="2"/>
      <c r="P185" s="2"/>
      <c r="Q185" s="2"/>
    </row>
    <row r="186" thickTop="1">
      <c r="A186" s="9"/>
      <c r="B186" s="41">
        <v>30</v>
      </c>
      <c r="C186" s="42" t="s">
        <v>229</v>
      </c>
      <c r="D186" s="42" t="s">
        <v>3</v>
      </c>
      <c r="E186" s="42" t="s">
        <v>230</v>
      </c>
      <c r="F186" s="42" t="s">
        <v>3</v>
      </c>
      <c r="G186" s="43" t="s">
        <v>145</v>
      </c>
      <c r="H186" s="54">
        <v>0.27200000000000002</v>
      </c>
      <c r="I186" s="55">
        <f>ROUND(0,2)</f>
        <v>0</v>
      </c>
      <c r="J186" s="56">
        <f>ROUND(I186*H186,2)</f>
        <v>0</v>
      </c>
      <c r="K186" s="57">
        <v>0.20999999999999999</v>
      </c>
      <c r="L186" s="58">
        <f>IF(ISNUMBER(K186),ROUND(J186*(K186+1),2),0)</f>
        <v>0</v>
      </c>
      <c r="M186" s="12"/>
      <c r="N186" s="2"/>
      <c r="O186" s="2"/>
      <c r="P186" s="2"/>
      <c r="Q186" s="33">
        <f>IF(ISNUMBER(K186),IF(H186&gt;0,IF(I186&gt;0,J186,0),0),0)</f>
        <v>0</v>
      </c>
      <c r="R186" s="27">
        <f>IF(ISNUMBER(K186)=FALSE,J186,0)</f>
        <v>0</v>
      </c>
    </row>
    <row r="187">
      <c r="A187" s="9"/>
      <c r="B187" s="48" t="s">
        <v>47</v>
      </c>
      <c r="C187" s="1"/>
      <c r="D187" s="1"/>
      <c r="E187" s="49" t="s">
        <v>231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>
      <c r="A188" s="9"/>
      <c r="B188" s="48" t="s">
        <v>49</v>
      </c>
      <c r="C188" s="1"/>
      <c r="D188" s="1"/>
      <c r="E188" s="49" t="s">
        <v>232</v>
      </c>
      <c r="F188" s="1"/>
      <c r="G188" s="1"/>
      <c r="H188" s="40"/>
      <c r="I188" s="1"/>
      <c r="J188" s="40"/>
      <c r="K188" s="1"/>
      <c r="L188" s="1"/>
      <c r="M188" s="12"/>
      <c r="N188" s="2"/>
      <c r="O188" s="2"/>
      <c r="P188" s="2"/>
      <c r="Q188" s="2"/>
    </row>
    <row r="189">
      <c r="A189" s="9"/>
      <c r="B189" s="48" t="s">
        <v>50</v>
      </c>
      <c r="C189" s="1"/>
      <c r="D189" s="1"/>
      <c r="E189" s="49" t="s">
        <v>228</v>
      </c>
      <c r="F189" s="1"/>
      <c r="G189" s="1"/>
      <c r="H189" s="40"/>
      <c r="I189" s="1"/>
      <c r="J189" s="40"/>
      <c r="K189" s="1"/>
      <c r="L189" s="1"/>
      <c r="M189" s="12"/>
      <c r="N189" s="2"/>
      <c r="O189" s="2"/>
      <c r="P189" s="2"/>
      <c r="Q189" s="2"/>
    </row>
    <row r="190" thickBot="1">
      <c r="A190" s="9"/>
      <c r="B190" s="50" t="s">
        <v>52</v>
      </c>
      <c r="C190" s="51"/>
      <c r="D190" s="51"/>
      <c r="E190" s="52" t="s">
        <v>53</v>
      </c>
      <c r="F190" s="51"/>
      <c r="G190" s="51"/>
      <c r="H190" s="53"/>
      <c r="I190" s="51"/>
      <c r="J190" s="53"/>
      <c r="K190" s="51"/>
      <c r="L190" s="51"/>
      <c r="M190" s="12"/>
      <c r="N190" s="2"/>
      <c r="O190" s="2"/>
      <c r="P190" s="2"/>
      <c r="Q190" s="2"/>
    </row>
    <row r="191" thickTop="1">
      <c r="A191" s="9"/>
      <c r="B191" s="41">
        <v>31</v>
      </c>
      <c r="C191" s="42" t="s">
        <v>233</v>
      </c>
      <c r="D191" s="42" t="s">
        <v>3</v>
      </c>
      <c r="E191" s="42" t="s">
        <v>234</v>
      </c>
      <c r="F191" s="42" t="s">
        <v>3</v>
      </c>
      <c r="G191" s="43" t="s">
        <v>145</v>
      </c>
      <c r="H191" s="54">
        <v>27</v>
      </c>
      <c r="I191" s="55">
        <f>ROUND(0,2)</f>
        <v>0</v>
      </c>
      <c r="J191" s="56">
        <f>ROUND(I191*H191,2)</f>
        <v>0</v>
      </c>
      <c r="K191" s="57">
        <v>0.20999999999999999</v>
      </c>
      <c r="L191" s="58">
        <f>IF(ISNUMBER(K191),ROUND(J191*(K191+1),2),0)</f>
        <v>0</v>
      </c>
      <c r="M191" s="12"/>
      <c r="N191" s="2"/>
      <c r="O191" s="2"/>
      <c r="P191" s="2"/>
      <c r="Q191" s="33">
        <f>IF(ISNUMBER(K191),IF(H191&gt;0,IF(I191&gt;0,J191,0),0),0)</f>
        <v>0</v>
      </c>
      <c r="R191" s="27">
        <f>IF(ISNUMBER(K191)=FALSE,J191,0)</f>
        <v>0</v>
      </c>
    </row>
    <row r="192">
      <c r="A192" s="9"/>
      <c r="B192" s="48" t="s">
        <v>47</v>
      </c>
      <c r="C192" s="1"/>
      <c r="D192" s="1"/>
      <c r="E192" s="49" t="s">
        <v>235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>
      <c r="A193" s="9"/>
      <c r="B193" s="48" t="s">
        <v>49</v>
      </c>
      <c r="C193" s="1"/>
      <c r="D193" s="1"/>
      <c r="E193" s="49" t="s">
        <v>236</v>
      </c>
      <c r="F193" s="1"/>
      <c r="G193" s="1"/>
      <c r="H193" s="40"/>
      <c r="I193" s="1"/>
      <c r="J193" s="40"/>
      <c r="K193" s="1"/>
      <c r="L193" s="1"/>
      <c r="M193" s="12"/>
      <c r="N193" s="2"/>
      <c r="O193" s="2"/>
      <c r="P193" s="2"/>
      <c r="Q193" s="2"/>
    </row>
    <row r="194">
      <c r="A194" s="9"/>
      <c r="B194" s="48" t="s">
        <v>50</v>
      </c>
      <c r="C194" s="1"/>
      <c r="D194" s="1"/>
      <c r="E194" s="49" t="s">
        <v>237</v>
      </c>
      <c r="F194" s="1"/>
      <c r="G194" s="1"/>
      <c r="H194" s="40"/>
      <c r="I194" s="1"/>
      <c r="J194" s="40"/>
      <c r="K194" s="1"/>
      <c r="L194" s="1"/>
      <c r="M194" s="12"/>
      <c r="N194" s="2"/>
      <c r="O194" s="2"/>
      <c r="P194" s="2"/>
      <c r="Q194" s="2"/>
    </row>
    <row r="195" thickBot="1">
      <c r="A195" s="9"/>
      <c r="B195" s="50" t="s">
        <v>52</v>
      </c>
      <c r="C195" s="51"/>
      <c r="D195" s="51"/>
      <c r="E195" s="52" t="s">
        <v>53</v>
      </c>
      <c r="F195" s="51"/>
      <c r="G195" s="51"/>
      <c r="H195" s="53"/>
      <c r="I195" s="51"/>
      <c r="J195" s="53"/>
      <c r="K195" s="51"/>
      <c r="L195" s="51"/>
      <c r="M195" s="12"/>
      <c r="N195" s="2"/>
      <c r="O195" s="2"/>
      <c r="P195" s="2"/>
      <c r="Q195" s="2"/>
    </row>
    <row r="196" thickTop="1">
      <c r="A196" s="9"/>
      <c r="B196" s="41">
        <v>32</v>
      </c>
      <c r="C196" s="42" t="s">
        <v>238</v>
      </c>
      <c r="D196" s="42" t="s">
        <v>3</v>
      </c>
      <c r="E196" s="42" t="s">
        <v>239</v>
      </c>
      <c r="F196" s="42" t="s">
        <v>3</v>
      </c>
      <c r="G196" s="43" t="s">
        <v>160</v>
      </c>
      <c r="H196" s="54">
        <v>206.40000000000001</v>
      </c>
      <c r="I196" s="55">
        <f>ROUND(0,2)</f>
        <v>0</v>
      </c>
      <c r="J196" s="56">
        <f>ROUND(I196*H196,2)</f>
        <v>0</v>
      </c>
      <c r="K196" s="57">
        <v>0.20999999999999999</v>
      </c>
      <c r="L196" s="58">
        <f>IF(ISNUMBER(K196),ROUND(J196*(K196+1),2),0)</f>
        <v>0</v>
      </c>
      <c r="M196" s="12"/>
      <c r="N196" s="2"/>
      <c r="O196" s="2"/>
      <c r="P196" s="2"/>
      <c r="Q196" s="33">
        <f>IF(ISNUMBER(K196),IF(H196&gt;0,IF(I196&gt;0,J196,0),0),0)</f>
        <v>0</v>
      </c>
      <c r="R196" s="27">
        <f>IF(ISNUMBER(K196)=FALSE,J196,0)</f>
        <v>0</v>
      </c>
    </row>
    <row r="197">
      <c r="A197" s="9"/>
      <c r="B197" s="48" t="s">
        <v>47</v>
      </c>
      <c r="C197" s="1"/>
      <c r="D197" s="1"/>
      <c r="E197" s="49" t="s">
        <v>240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>
      <c r="A198" s="9"/>
      <c r="B198" s="48" t="s">
        <v>49</v>
      </c>
      <c r="C198" s="1"/>
      <c r="D198" s="1"/>
      <c r="E198" s="49" t="s">
        <v>241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>
      <c r="A199" s="9"/>
      <c r="B199" s="48" t="s">
        <v>50</v>
      </c>
      <c r="C199" s="1"/>
      <c r="D199" s="1"/>
      <c r="E199" s="49" t="s">
        <v>242</v>
      </c>
      <c r="F199" s="1"/>
      <c r="G199" s="1"/>
      <c r="H199" s="40"/>
      <c r="I199" s="1"/>
      <c r="J199" s="40"/>
      <c r="K199" s="1"/>
      <c r="L199" s="1"/>
      <c r="M199" s="12"/>
      <c r="N199" s="2"/>
      <c r="O199" s="2"/>
      <c r="P199" s="2"/>
      <c r="Q199" s="2"/>
    </row>
    <row r="200" thickBot="1">
      <c r="A200" s="9"/>
      <c r="B200" s="50" t="s">
        <v>52</v>
      </c>
      <c r="C200" s="51"/>
      <c r="D200" s="51"/>
      <c r="E200" s="52" t="s">
        <v>53</v>
      </c>
      <c r="F200" s="51"/>
      <c r="G200" s="51"/>
      <c r="H200" s="53"/>
      <c r="I200" s="51"/>
      <c r="J200" s="53"/>
      <c r="K200" s="51"/>
      <c r="L200" s="51"/>
      <c r="M200" s="12"/>
      <c r="N200" s="2"/>
      <c r="O200" s="2"/>
      <c r="P200" s="2"/>
      <c r="Q200" s="2"/>
    </row>
    <row r="201" thickTop="1">
      <c r="A201" s="9"/>
      <c r="B201" s="41">
        <v>33</v>
      </c>
      <c r="C201" s="42" t="s">
        <v>243</v>
      </c>
      <c r="D201" s="42" t="s">
        <v>3</v>
      </c>
      <c r="E201" s="42" t="s">
        <v>244</v>
      </c>
      <c r="F201" s="42" t="s">
        <v>3</v>
      </c>
      <c r="G201" s="43" t="s">
        <v>160</v>
      </c>
      <c r="H201" s="54">
        <v>120</v>
      </c>
      <c r="I201" s="55">
        <f>ROUND(0,2)</f>
        <v>0</v>
      </c>
      <c r="J201" s="56">
        <f>ROUND(I201*H201,2)</f>
        <v>0</v>
      </c>
      <c r="K201" s="57">
        <v>0.20999999999999999</v>
      </c>
      <c r="L201" s="58">
        <f>IF(ISNUMBER(K201),ROUND(J201*(K201+1),2),0)</f>
        <v>0</v>
      </c>
      <c r="M201" s="12"/>
      <c r="N201" s="2"/>
      <c r="O201" s="2"/>
      <c r="P201" s="2"/>
      <c r="Q201" s="33">
        <f>IF(ISNUMBER(K201),IF(H201&gt;0,IF(I201&gt;0,J201,0),0),0)</f>
        <v>0</v>
      </c>
      <c r="R201" s="27">
        <f>IF(ISNUMBER(K201)=FALSE,J201,0)</f>
        <v>0</v>
      </c>
    </row>
    <row r="202">
      <c r="A202" s="9"/>
      <c r="B202" s="48" t="s">
        <v>47</v>
      </c>
      <c r="C202" s="1"/>
      <c r="D202" s="1"/>
      <c r="E202" s="49" t="s">
        <v>245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>
      <c r="A203" s="9"/>
      <c r="B203" s="48" t="s">
        <v>49</v>
      </c>
      <c r="C203" s="1"/>
      <c r="D203" s="1"/>
      <c r="E203" s="49" t="s">
        <v>246</v>
      </c>
      <c r="F203" s="1"/>
      <c r="G203" s="1"/>
      <c r="H203" s="40"/>
      <c r="I203" s="1"/>
      <c r="J203" s="40"/>
      <c r="K203" s="1"/>
      <c r="L203" s="1"/>
      <c r="M203" s="12"/>
      <c r="N203" s="2"/>
      <c r="O203" s="2"/>
      <c r="P203" s="2"/>
      <c r="Q203" s="2"/>
    </row>
    <row r="204">
      <c r="A204" s="9"/>
      <c r="B204" s="48" t="s">
        <v>50</v>
      </c>
      <c r="C204" s="1"/>
      <c r="D204" s="1"/>
      <c r="E204" s="49" t="s">
        <v>247</v>
      </c>
      <c r="F204" s="1"/>
      <c r="G204" s="1"/>
      <c r="H204" s="40"/>
      <c r="I204" s="1"/>
      <c r="J204" s="40"/>
      <c r="K204" s="1"/>
      <c r="L204" s="1"/>
      <c r="M204" s="12"/>
      <c r="N204" s="2"/>
      <c r="O204" s="2"/>
      <c r="P204" s="2"/>
      <c r="Q204" s="2"/>
    </row>
    <row r="205" thickBot="1">
      <c r="A205" s="9"/>
      <c r="B205" s="50" t="s">
        <v>52</v>
      </c>
      <c r="C205" s="51"/>
      <c r="D205" s="51"/>
      <c r="E205" s="52" t="s">
        <v>53</v>
      </c>
      <c r="F205" s="51"/>
      <c r="G205" s="51"/>
      <c r="H205" s="53"/>
      <c r="I205" s="51"/>
      <c r="J205" s="53"/>
      <c r="K205" s="51"/>
      <c r="L205" s="51"/>
      <c r="M205" s="12"/>
      <c r="N205" s="2"/>
      <c r="O205" s="2"/>
      <c r="P205" s="2"/>
      <c r="Q205" s="2"/>
    </row>
    <row r="206" thickTop="1">
      <c r="A206" s="9"/>
      <c r="B206" s="41">
        <v>34</v>
      </c>
      <c r="C206" s="42" t="s">
        <v>248</v>
      </c>
      <c r="D206" s="42" t="s">
        <v>3</v>
      </c>
      <c r="E206" s="42" t="s">
        <v>249</v>
      </c>
      <c r="F206" s="42" t="s">
        <v>3</v>
      </c>
      <c r="G206" s="43" t="s">
        <v>160</v>
      </c>
      <c r="H206" s="54">
        <v>46.600000000000001</v>
      </c>
      <c r="I206" s="55">
        <f>ROUND(0,2)</f>
        <v>0</v>
      </c>
      <c r="J206" s="56">
        <f>ROUND(I206*H206,2)</f>
        <v>0</v>
      </c>
      <c r="K206" s="57">
        <v>0.20999999999999999</v>
      </c>
      <c r="L206" s="58">
        <f>IF(ISNUMBER(K206),ROUND(J206*(K206+1),2),0)</f>
        <v>0</v>
      </c>
      <c r="M206" s="12"/>
      <c r="N206" s="2"/>
      <c r="O206" s="2"/>
      <c r="P206" s="2"/>
      <c r="Q206" s="33">
        <f>IF(ISNUMBER(K206),IF(H206&gt;0,IF(I206&gt;0,J206,0),0),0)</f>
        <v>0</v>
      </c>
      <c r="R206" s="27">
        <f>IF(ISNUMBER(K206)=FALSE,J206,0)</f>
        <v>0</v>
      </c>
    </row>
    <row r="207">
      <c r="A207" s="9"/>
      <c r="B207" s="48" t="s">
        <v>47</v>
      </c>
      <c r="C207" s="1"/>
      <c r="D207" s="1"/>
      <c r="E207" s="49" t="s">
        <v>3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>
      <c r="A208" s="9"/>
      <c r="B208" s="48" t="s">
        <v>49</v>
      </c>
      <c r="C208" s="1"/>
      <c r="D208" s="1"/>
      <c r="E208" s="49" t="s">
        <v>250</v>
      </c>
      <c r="F208" s="1"/>
      <c r="G208" s="1"/>
      <c r="H208" s="40"/>
      <c r="I208" s="1"/>
      <c r="J208" s="40"/>
      <c r="K208" s="1"/>
      <c r="L208" s="1"/>
      <c r="M208" s="12"/>
      <c r="N208" s="2"/>
      <c r="O208" s="2"/>
      <c r="P208" s="2"/>
      <c r="Q208" s="2"/>
    </row>
    <row r="209">
      <c r="A209" s="9"/>
      <c r="B209" s="48" t="s">
        <v>50</v>
      </c>
      <c r="C209" s="1"/>
      <c r="D209" s="1"/>
      <c r="E209" s="49" t="s">
        <v>247</v>
      </c>
      <c r="F209" s="1"/>
      <c r="G209" s="1"/>
      <c r="H209" s="40"/>
      <c r="I209" s="1"/>
      <c r="J209" s="40"/>
      <c r="K209" s="1"/>
      <c r="L209" s="1"/>
      <c r="M209" s="12"/>
      <c r="N209" s="2"/>
      <c r="O209" s="2"/>
      <c r="P209" s="2"/>
      <c r="Q209" s="2"/>
    </row>
    <row r="210" thickBot="1">
      <c r="A210" s="9"/>
      <c r="B210" s="50" t="s">
        <v>52</v>
      </c>
      <c r="C210" s="51"/>
      <c r="D210" s="51"/>
      <c r="E210" s="52" t="s">
        <v>53</v>
      </c>
      <c r="F210" s="51"/>
      <c r="G210" s="51"/>
      <c r="H210" s="53"/>
      <c r="I210" s="51"/>
      <c r="J210" s="53"/>
      <c r="K210" s="51"/>
      <c r="L210" s="51"/>
      <c r="M210" s="12"/>
      <c r="N210" s="2"/>
      <c r="O210" s="2"/>
      <c r="P210" s="2"/>
      <c r="Q210" s="2"/>
    </row>
    <row r="211" thickTop="1">
      <c r="A211" s="9"/>
      <c r="B211" s="41">
        <v>35</v>
      </c>
      <c r="C211" s="42" t="s">
        <v>251</v>
      </c>
      <c r="D211" s="42" t="s">
        <v>3</v>
      </c>
      <c r="E211" s="42" t="s">
        <v>252</v>
      </c>
      <c r="F211" s="42" t="s">
        <v>3</v>
      </c>
      <c r="G211" s="43" t="s">
        <v>160</v>
      </c>
      <c r="H211" s="54">
        <v>30</v>
      </c>
      <c r="I211" s="55">
        <f>ROUND(0,2)</f>
        <v>0</v>
      </c>
      <c r="J211" s="56">
        <f>ROUND(I211*H211,2)</f>
        <v>0</v>
      </c>
      <c r="K211" s="57">
        <v>0.20999999999999999</v>
      </c>
      <c r="L211" s="58">
        <f>IF(ISNUMBER(K211),ROUND(J211*(K211+1),2),0)</f>
        <v>0</v>
      </c>
      <c r="M211" s="12"/>
      <c r="N211" s="2"/>
      <c r="O211" s="2"/>
      <c r="P211" s="2"/>
      <c r="Q211" s="33">
        <f>IF(ISNUMBER(K211),IF(H211&gt;0,IF(I211&gt;0,J211,0),0),0)</f>
        <v>0</v>
      </c>
      <c r="R211" s="27">
        <f>IF(ISNUMBER(K211)=FALSE,J211,0)</f>
        <v>0</v>
      </c>
    </row>
    <row r="212">
      <c r="A212" s="9"/>
      <c r="B212" s="48" t="s">
        <v>47</v>
      </c>
      <c r="C212" s="1"/>
      <c r="D212" s="1"/>
      <c r="E212" s="49" t="s">
        <v>3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>
      <c r="A213" s="9"/>
      <c r="B213" s="48" t="s">
        <v>49</v>
      </c>
      <c r="C213" s="1"/>
      <c r="D213" s="1"/>
      <c r="E213" s="49" t="s">
        <v>253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>
      <c r="A214" s="9"/>
      <c r="B214" s="48" t="s">
        <v>50</v>
      </c>
      <c r="C214" s="1"/>
      <c r="D214" s="1"/>
      <c r="E214" s="49" t="s">
        <v>247</v>
      </c>
      <c r="F214" s="1"/>
      <c r="G214" s="1"/>
      <c r="H214" s="40"/>
      <c r="I214" s="1"/>
      <c r="J214" s="40"/>
      <c r="K214" s="1"/>
      <c r="L214" s="1"/>
      <c r="M214" s="12"/>
      <c r="N214" s="2"/>
      <c r="O214" s="2"/>
      <c r="P214" s="2"/>
      <c r="Q214" s="2"/>
    </row>
    <row r="215" thickBot="1">
      <c r="A215" s="9"/>
      <c r="B215" s="50" t="s">
        <v>52</v>
      </c>
      <c r="C215" s="51"/>
      <c r="D215" s="51"/>
      <c r="E215" s="52" t="s">
        <v>53</v>
      </c>
      <c r="F215" s="51"/>
      <c r="G215" s="51"/>
      <c r="H215" s="53"/>
      <c r="I215" s="51"/>
      <c r="J215" s="53"/>
      <c r="K215" s="51"/>
      <c r="L215" s="51"/>
      <c r="M215" s="12"/>
      <c r="N215" s="2"/>
      <c r="O215" s="2"/>
      <c r="P215" s="2"/>
      <c r="Q215" s="2"/>
    </row>
    <row r="216" thickTop="1">
      <c r="A216" s="9"/>
      <c r="B216" s="41">
        <v>36</v>
      </c>
      <c r="C216" s="42" t="s">
        <v>254</v>
      </c>
      <c r="D216" s="42" t="s">
        <v>3</v>
      </c>
      <c r="E216" s="42" t="s">
        <v>255</v>
      </c>
      <c r="F216" s="42" t="s">
        <v>3</v>
      </c>
      <c r="G216" s="43" t="s">
        <v>160</v>
      </c>
      <c r="H216" s="54">
        <v>93.599999999999994</v>
      </c>
      <c r="I216" s="55">
        <f>ROUND(0,2)</f>
        <v>0</v>
      </c>
      <c r="J216" s="56">
        <f>ROUND(I216*H216,2)</f>
        <v>0</v>
      </c>
      <c r="K216" s="57">
        <v>0.20999999999999999</v>
      </c>
      <c r="L216" s="58">
        <f>IF(ISNUMBER(K216),ROUND(J216*(K216+1),2),0)</f>
        <v>0</v>
      </c>
      <c r="M216" s="12"/>
      <c r="N216" s="2"/>
      <c r="O216" s="2"/>
      <c r="P216" s="2"/>
      <c r="Q216" s="33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48" t="s">
        <v>47</v>
      </c>
      <c r="C217" s="1"/>
      <c r="D217" s="1"/>
      <c r="E217" s="49" t="s">
        <v>256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>
      <c r="A218" s="9"/>
      <c r="B218" s="48" t="s">
        <v>49</v>
      </c>
      <c r="C218" s="1"/>
      <c r="D218" s="1"/>
      <c r="E218" s="49" t="s">
        <v>257</v>
      </c>
      <c r="F218" s="1"/>
      <c r="G218" s="1"/>
      <c r="H218" s="40"/>
      <c r="I218" s="1"/>
      <c r="J218" s="40"/>
      <c r="K218" s="1"/>
      <c r="L218" s="1"/>
      <c r="M218" s="12"/>
      <c r="N218" s="2"/>
      <c r="O218" s="2"/>
      <c r="P218" s="2"/>
      <c r="Q218" s="2"/>
    </row>
    <row r="219">
      <c r="A219" s="9"/>
      <c r="B219" s="48" t="s">
        <v>50</v>
      </c>
      <c r="C219" s="1"/>
      <c r="D219" s="1"/>
      <c r="E219" s="49" t="s">
        <v>247</v>
      </c>
      <c r="F219" s="1"/>
      <c r="G219" s="1"/>
      <c r="H219" s="40"/>
      <c r="I219" s="1"/>
      <c r="J219" s="40"/>
      <c r="K219" s="1"/>
      <c r="L219" s="1"/>
      <c r="M219" s="12"/>
      <c r="N219" s="2"/>
      <c r="O219" s="2"/>
      <c r="P219" s="2"/>
      <c r="Q219" s="2"/>
    </row>
    <row r="220" thickBot="1">
      <c r="A220" s="9"/>
      <c r="B220" s="50" t="s">
        <v>52</v>
      </c>
      <c r="C220" s="51"/>
      <c r="D220" s="51"/>
      <c r="E220" s="52" t="s">
        <v>53</v>
      </c>
      <c r="F220" s="51"/>
      <c r="G220" s="51"/>
      <c r="H220" s="53"/>
      <c r="I220" s="51"/>
      <c r="J220" s="53"/>
      <c r="K220" s="51"/>
      <c r="L220" s="51"/>
      <c r="M220" s="12"/>
      <c r="N220" s="2"/>
      <c r="O220" s="2"/>
      <c r="P220" s="2"/>
      <c r="Q220" s="2"/>
    </row>
    <row r="221" thickTop="1">
      <c r="A221" s="9"/>
      <c r="B221" s="41">
        <v>37</v>
      </c>
      <c r="C221" s="42" t="s">
        <v>258</v>
      </c>
      <c r="D221" s="42" t="s">
        <v>3</v>
      </c>
      <c r="E221" s="42" t="s">
        <v>259</v>
      </c>
      <c r="F221" s="42" t="s">
        <v>3</v>
      </c>
      <c r="G221" s="43" t="s">
        <v>145</v>
      </c>
      <c r="H221" s="54">
        <v>57.140000000000001</v>
      </c>
      <c r="I221" s="55">
        <f>ROUND(0,2)</f>
        <v>0</v>
      </c>
      <c r="J221" s="56">
        <f>ROUND(I221*H221,2)</f>
        <v>0</v>
      </c>
      <c r="K221" s="57">
        <v>0.20999999999999999</v>
      </c>
      <c r="L221" s="58">
        <f>IF(ISNUMBER(K221),ROUND(J221*(K221+1),2),0)</f>
        <v>0</v>
      </c>
      <c r="M221" s="12"/>
      <c r="N221" s="2"/>
      <c r="O221" s="2"/>
      <c r="P221" s="2"/>
      <c r="Q221" s="33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48" t="s">
        <v>47</v>
      </c>
      <c r="C222" s="1"/>
      <c r="D222" s="1"/>
      <c r="E222" s="49" t="s">
        <v>3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>
      <c r="A223" s="9"/>
      <c r="B223" s="48" t="s">
        <v>49</v>
      </c>
      <c r="C223" s="1"/>
      <c r="D223" s="1"/>
      <c r="E223" s="49" t="s">
        <v>260</v>
      </c>
      <c r="F223" s="1"/>
      <c r="G223" s="1"/>
      <c r="H223" s="40"/>
      <c r="I223" s="1"/>
      <c r="J223" s="40"/>
      <c r="K223" s="1"/>
      <c r="L223" s="1"/>
      <c r="M223" s="12"/>
      <c r="N223" s="2"/>
      <c r="O223" s="2"/>
      <c r="P223" s="2"/>
      <c r="Q223" s="2"/>
    </row>
    <row r="224">
      <c r="A224" s="9"/>
      <c r="B224" s="48" t="s">
        <v>50</v>
      </c>
      <c r="C224" s="1"/>
      <c r="D224" s="1"/>
      <c r="E224" s="49" t="s">
        <v>261</v>
      </c>
      <c r="F224" s="1"/>
      <c r="G224" s="1"/>
      <c r="H224" s="40"/>
      <c r="I224" s="1"/>
      <c r="J224" s="40"/>
      <c r="K224" s="1"/>
      <c r="L224" s="1"/>
      <c r="M224" s="12"/>
      <c r="N224" s="2"/>
      <c r="O224" s="2"/>
      <c r="P224" s="2"/>
      <c r="Q224" s="2"/>
    </row>
    <row r="225" thickBot="1">
      <c r="A225" s="9"/>
      <c r="B225" s="50" t="s">
        <v>52</v>
      </c>
      <c r="C225" s="51"/>
      <c r="D225" s="51"/>
      <c r="E225" s="52" t="s">
        <v>53</v>
      </c>
      <c r="F225" s="51"/>
      <c r="G225" s="51"/>
      <c r="H225" s="53"/>
      <c r="I225" s="51"/>
      <c r="J225" s="53"/>
      <c r="K225" s="51"/>
      <c r="L225" s="51"/>
      <c r="M225" s="12"/>
      <c r="N225" s="2"/>
      <c r="O225" s="2"/>
      <c r="P225" s="2"/>
      <c r="Q225" s="2"/>
    </row>
    <row r="226" thickTop="1">
      <c r="A226" s="9"/>
      <c r="B226" s="41">
        <v>38</v>
      </c>
      <c r="C226" s="42" t="s">
        <v>262</v>
      </c>
      <c r="D226" s="42" t="s">
        <v>103</v>
      </c>
      <c r="E226" s="42" t="s">
        <v>263</v>
      </c>
      <c r="F226" s="42" t="s">
        <v>3</v>
      </c>
      <c r="G226" s="43" t="s">
        <v>145</v>
      </c>
      <c r="H226" s="54">
        <v>21.300999999999998</v>
      </c>
      <c r="I226" s="55">
        <f>ROUND(0,2)</f>
        <v>0</v>
      </c>
      <c r="J226" s="56">
        <f>ROUND(I226*H226,2)</f>
        <v>0</v>
      </c>
      <c r="K226" s="57">
        <v>0.20999999999999999</v>
      </c>
      <c r="L226" s="58">
        <f>IF(ISNUMBER(K226),ROUND(J226*(K226+1),2),0)</f>
        <v>0</v>
      </c>
      <c r="M226" s="12"/>
      <c r="N226" s="2"/>
      <c r="O226" s="2"/>
      <c r="P226" s="2"/>
      <c r="Q226" s="33">
        <f>IF(ISNUMBER(K226),IF(H226&gt;0,IF(I226&gt;0,J226,0),0),0)</f>
        <v>0</v>
      </c>
      <c r="R226" s="27">
        <f>IF(ISNUMBER(K226)=FALSE,J226,0)</f>
        <v>0</v>
      </c>
    </row>
    <row r="227">
      <c r="A227" s="9"/>
      <c r="B227" s="48" t="s">
        <v>47</v>
      </c>
      <c r="C227" s="1"/>
      <c r="D227" s="1"/>
      <c r="E227" s="49" t="s">
        <v>264</v>
      </c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>
      <c r="A228" s="9"/>
      <c r="B228" s="48" t="s">
        <v>49</v>
      </c>
      <c r="C228" s="1"/>
      <c r="D228" s="1"/>
      <c r="E228" s="49" t="s">
        <v>265</v>
      </c>
      <c r="F228" s="1"/>
      <c r="G228" s="1"/>
      <c r="H228" s="40"/>
      <c r="I228" s="1"/>
      <c r="J228" s="40"/>
      <c r="K228" s="1"/>
      <c r="L228" s="1"/>
      <c r="M228" s="12"/>
      <c r="N228" s="2"/>
      <c r="O228" s="2"/>
      <c r="P228" s="2"/>
      <c r="Q228" s="2"/>
    </row>
    <row r="229">
      <c r="A229" s="9"/>
      <c r="B229" s="48" t="s">
        <v>50</v>
      </c>
      <c r="C229" s="1"/>
      <c r="D229" s="1"/>
      <c r="E229" s="49" t="s">
        <v>261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 thickBot="1">
      <c r="A230" s="9"/>
      <c r="B230" s="50" t="s">
        <v>52</v>
      </c>
      <c r="C230" s="51"/>
      <c r="D230" s="51"/>
      <c r="E230" s="52" t="s">
        <v>53</v>
      </c>
      <c r="F230" s="51"/>
      <c r="G230" s="51"/>
      <c r="H230" s="53"/>
      <c r="I230" s="51"/>
      <c r="J230" s="53"/>
      <c r="K230" s="51"/>
      <c r="L230" s="51"/>
      <c r="M230" s="12"/>
      <c r="N230" s="2"/>
      <c r="O230" s="2"/>
      <c r="P230" s="2"/>
      <c r="Q230" s="2"/>
    </row>
    <row r="231" thickTop="1">
      <c r="A231" s="9"/>
      <c r="B231" s="41">
        <v>39</v>
      </c>
      <c r="C231" s="42" t="s">
        <v>262</v>
      </c>
      <c r="D231" s="42" t="s">
        <v>109</v>
      </c>
      <c r="E231" s="42" t="s">
        <v>263</v>
      </c>
      <c r="F231" s="42" t="s">
        <v>3</v>
      </c>
      <c r="G231" s="43" t="s">
        <v>145</v>
      </c>
      <c r="H231" s="54">
        <v>3.726</v>
      </c>
      <c r="I231" s="55">
        <f>ROUND(0,2)</f>
        <v>0</v>
      </c>
      <c r="J231" s="56">
        <f>ROUND(I231*H231,2)</f>
        <v>0</v>
      </c>
      <c r="K231" s="57">
        <v>0.20999999999999999</v>
      </c>
      <c r="L231" s="58">
        <f>IF(ISNUMBER(K231),ROUND(J231*(K231+1),2),0)</f>
        <v>0</v>
      </c>
      <c r="M231" s="12"/>
      <c r="N231" s="2"/>
      <c r="O231" s="2"/>
      <c r="P231" s="2"/>
      <c r="Q231" s="33">
        <f>IF(ISNUMBER(K231),IF(H231&gt;0,IF(I231&gt;0,J231,0),0),0)</f>
        <v>0</v>
      </c>
      <c r="R231" s="27">
        <f>IF(ISNUMBER(K231)=FALSE,J231,0)</f>
        <v>0</v>
      </c>
    </row>
    <row r="232">
      <c r="A232" s="9"/>
      <c r="B232" s="48" t="s">
        <v>47</v>
      </c>
      <c r="C232" s="1"/>
      <c r="D232" s="1"/>
      <c r="E232" s="49" t="s">
        <v>266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>
      <c r="A233" s="9"/>
      <c r="B233" s="48" t="s">
        <v>49</v>
      </c>
      <c r="C233" s="1"/>
      <c r="D233" s="1"/>
      <c r="E233" s="49" t="s">
        <v>267</v>
      </c>
      <c r="F233" s="1"/>
      <c r="G233" s="1"/>
      <c r="H233" s="40"/>
      <c r="I233" s="1"/>
      <c r="J233" s="40"/>
      <c r="K233" s="1"/>
      <c r="L233" s="1"/>
      <c r="M233" s="12"/>
      <c r="N233" s="2"/>
      <c r="O233" s="2"/>
      <c r="P233" s="2"/>
      <c r="Q233" s="2"/>
    </row>
    <row r="234">
      <c r="A234" s="9"/>
      <c r="B234" s="48" t="s">
        <v>50</v>
      </c>
      <c r="C234" s="1"/>
      <c r="D234" s="1"/>
      <c r="E234" s="49" t="s">
        <v>261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 thickBot="1">
      <c r="A235" s="9"/>
      <c r="B235" s="50" t="s">
        <v>52</v>
      </c>
      <c r="C235" s="51"/>
      <c r="D235" s="51"/>
      <c r="E235" s="52" t="s">
        <v>53</v>
      </c>
      <c r="F235" s="51"/>
      <c r="G235" s="51"/>
      <c r="H235" s="53"/>
      <c r="I235" s="51"/>
      <c r="J235" s="53"/>
      <c r="K235" s="51"/>
      <c r="L235" s="51"/>
      <c r="M235" s="12"/>
      <c r="N235" s="2"/>
      <c r="O235" s="2"/>
      <c r="P235" s="2"/>
      <c r="Q235" s="2"/>
    </row>
    <row r="236" thickTop="1">
      <c r="A236" s="9"/>
      <c r="B236" s="41">
        <v>40</v>
      </c>
      <c r="C236" s="42" t="s">
        <v>268</v>
      </c>
      <c r="D236" s="42" t="s">
        <v>3</v>
      </c>
      <c r="E236" s="42" t="s">
        <v>269</v>
      </c>
      <c r="F236" s="42" t="s">
        <v>3</v>
      </c>
      <c r="G236" s="43" t="s">
        <v>105</v>
      </c>
      <c r="H236" s="54">
        <v>5.665</v>
      </c>
      <c r="I236" s="55">
        <f>ROUND(0,2)</f>
        <v>0</v>
      </c>
      <c r="J236" s="56">
        <f>ROUND(I236*H236,2)</f>
        <v>0</v>
      </c>
      <c r="K236" s="57">
        <v>0.20999999999999999</v>
      </c>
      <c r="L236" s="58">
        <f>IF(ISNUMBER(K236),ROUND(J236*(K236+1),2),0)</f>
        <v>0</v>
      </c>
      <c r="M236" s="12"/>
      <c r="N236" s="2"/>
      <c r="O236" s="2"/>
      <c r="P236" s="2"/>
      <c r="Q236" s="33">
        <f>IF(ISNUMBER(K236),IF(H236&gt;0,IF(I236&gt;0,J236,0),0),0)</f>
        <v>0</v>
      </c>
      <c r="R236" s="27">
        <f>IF(ISNUMBER(K236)=FALSE,J236,0)</f>
        <v>0</v>
      </c>
    </row>
    <row r="237">
      <c r="A237" s="9"/>
      <c r="B237" s="48" t="s">
        <v>47</v>
      </c>
      <c r="C237" s="1"/>
      <c r="D237" s="1"/>
      <c r="E237" s="49" t="s">
        <v>270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>
      <c r="A238" s="9"/>
      <c r="B238" s="48" t="s">
        <v>49</v>
      </c>
      <c r="C238" s="1"/>
      <c r="D238" s="1"/>
      <c r="E238" s="49" t="s">
        <v>271</v>
      </c>
      <c r="F238" s="1"/>
      <c r="G238" s="1"/>
      <c r="H238" s="40"/>
      <c r="I238" s="1"/>
      <c r="J238" s="40"/>
      <c r="K238" s="1"/>
      <c r="L238" s="1"/>
      <c r="M238" s="12"/>
      <c r="N238" s="2"/>
      <c r="O238" s="2"/>
      <c r="P238" s="2"/>
      <c r="Q238" s="2"/>
    </row>
    <row r="239">
      <c r="A239" s="9"/>
      <c r="B239" s="48" t="s">
        <v>50</v>
      </c>
      <c r="C239" s="1"/>
      <c r="D239" s="1"/>
      <c r="E239" s="49" t="s">
        <v>272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 thickBot="1">
      <c r="A240" s="9"/>
      <c r="B240" s="50" t="s">
        <v>52</v>
      </c>
      <c r="C240" s="51"/>
      <c r="D240" s="51"/>
      <c r="E240" s="52" t="s">
        <v>53</v>
      </c>
      <c r="F240" s="51"/>
      <c r="G240" s="51"/>
      <c r="H240" s="53"/>
      <c r="I240" s="51"/>
      <c r="J240" s="53"/>
      <c r="K240" s="51"/>
      <c r="L240" s="51"/>
      <c r="M240" s="12"/>
      <c r="N240" s="2"/>
      <c r="O240" s="2"/>
      <c r="P240" s="2"/>
      <c r="Q240" s="2"/>
    </row>
    <row r="241" thickTop="1">
      <c r="A241" s="9"/>
      <c r="B241" s="41">
        <v>41</v>
      </c>
      <c r="C241" s="42" t="s">
        <v>273</v>
      </c>
      <c r="D241" s="42" t="s">
        <v>3</v>
      </c>
      <c r="E241" s="42" t="s">
        <v>274</v>
      </c>
      <c r="F241" s="42" t="s">
        <v>3</v>
      </c>
      <c r="G241" s="43" t="s">
        <v>134</v>
      </c>
      <c r="H241" s="54">
        <v>17.5</v>
      </c>
      <c r="I241" s="55">
        <f>ROUND(0,2)</f>
        <v>0</v>
      </c>
      <c r="J241" s="56">
        <f>ROUND(I241*H241,2)</f>
        <v>0</v>
      </c>
      <c r="K241" s="57">
        <v>0.20999999999999999</v>
      </c>
      <c r="L241" s="58">
        <f>IF(ISNUMBER(K241),ROUND(J241*(K241+1),2),0)</f>
        <v>0</v>
      </c>
      <c r="M241" s="12"/>
      <c r="N241" s="2"/>
      <c r="O241" s="2"/>
      <c r="P241" s="2"/>
      <c r="Q241" s="33">
        <f>IF(ISNUMBER(K241),IF(H241&gt;0,IF(I241&gt;0,J241,0),0),0)</f>
        <v>0</v>
      </c>
      <c r="R241" s="27">
        <f>IF(ISNUMBER(K241)=FALSE,J241,0)</f>
        <v>0</v>
      </c>
    </row>
    <row r="242">
      <c r="A242" s="9"/>
      <c r="B242" s="48" t="s">
        <v>47</v>
      </c>
      <c r="C242" s="1"/>
      <c r="D242" s="1"/>
      <c r="E242" s="49" t="s">
        <v>3</v>
      </c>
      <c r="F242" s="1"/>
      <c r="G242" s="1"/>
      <c r="H242" s="40"/>
      <c r="I242" s="1"/>
      <c r="J242" s="40"/>
      <c r="K242" s="1"/>
      <c r="L242" s="1"/>
      <c r="M242" s="12"/>
      <c r="N242" s="2"/>
      <c r="O242" s="2"/>
      <c r="P242" s="2"/>
      <c r="Q242" s="2"/>
    </row>
    <row r="243">
      <c r="A243" s="9"/>
      <c r="B243" s="48" t="s">
        <v>49</v>
      </c>
      <c r="C243" s="1"/>
      <c r="D243" s="1"/>
      <c r="E243" s="49" t="s">
        <v>275</v>
      </c>
      <c r="F243" s="1"/>
      <c r="G243" s="1"/>
      <c r="H243" s="40"/>
      <c r="I243" s="1"/>
      <c r="J243" s="40"/>
      <c r="K243" s="1"/>
      <c r="L243" s="1"/>
      <c r="M243" s="12"/>
      <c r="N243" s="2"/>
      <c r="O243" s="2"/>
      <c r="P243" s="2"/>
      <c r="Q243" s="2"/>
    </row>
    <row r="244">
      <c r="A244" s="9"/>
      <c r="B244" s="48" t="s">
        <v>50</v>
      </c>
      <c r="C244" s="1"/>
      <c r="D244" s="1"/>
      <c r="E244" s="49" t="s">
        <v>276</v>
      </c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 thickBot="1">
      <c r="A245" s="9"/>
      <c r="B245" s="50" t="s">
        <v>52</v>
      </c>
      <c r="C245" s="51"/>
      <c r="D245" s="51"/>
      <c r="E245" s="52" t="s">
        <v>53</v>
      </c>
      <c r="F245" s="51"/>
      <c r="G245" s="51"/>
      <c r="H245" s="53"/>
      <c r="I245" s="51"/>
      <c r="J245" s="53"/>
      <c r="K245" s="51"/>
      <c r="L245" s="51"/>
      <c r="M245" s="12"/>
      <c r="N245" s="2"/>
      <c r="O245" s="2"/>
      <c r="P245" s="2"/>
      <c r="Q245" s="2"/>
    </row>
    <row r="246" thickTop="1">
      <c r="A246" s="9"/>
      <c r="B246" s="41">
        <v>42</v>
      </c>
      <c r="C246" s="42" t="s">
        <v>277</v>
      </c>
      <c r="D246" s="42" t="s">
        <v>3</v>
      </c>
      <c r="E246" s="42" t="s">
        <v>278</v>
      </c>
      <c r="F246" s="42" t="s">
        <v>3</v>
      </c>
      <c r="G246" s="43" t="s">
        <v>134</v>
      </c>
      <c r="H246" s="54">
        <v>72</v>
      </c>
      <c r="I246" s="55">
        <f>ROUND(0,2)</f>
        <v>0</v>
      </c>
      <c r="J246" s="56">
        <f>ROUND(I246*H246,2)</f>
        <v>0</v>
      </c>
      <c r="K246" s="57">
        <v>0.20999999999999999</v>
      </c>
      <c r="L246" s="58">
        <f>IF(ISNUMBER(K246),ROUND(J246*(K246+1),2),0)</f>
        <v>0</v>
      </c>
      <c r="M246" s="12"/>
      <c r="N246" s="2"/>
      <c r="O246" s="2"/>
      <c r="P246" s="2"/>
      <c r="Q246" s="33">
        <f>IF(ISNUMBER(K246),IF(H246&gt;0,IF(I246&gt;0,J246,0),0),0)</f>
        <v>0</v>
      </c>
      <c r="R246" s="27">
        <f>IF(ISNUMBER(K246)=FALSE,J246,0)</f>
        <v>0</v>
      </c>
    </row>
    <row r="247">
      <c r="A247" s="9"/>
      <c r="B247" s="48" t="s">
        <v>47</v>
      </c>
      <c r="C247" s="1"/>
      <c r="D247" s="1"/>
      <c r="E247" s="49" t="s">
        <v>279</v>
      </c>
      <c r="F247" s="1"/>
      <c r="G247" s="1"/>
      <c r="H247" s="40"/>
      <c r="I247" s="1"/>
      <c r="J247" s="40"/>
      <c r="K247" s="1"/>
      <c r="L247" s="1"/>
      <c r="M247" s="12"/>
      <c r="N247" s="2"/>
      <c r="O247" s="2"/>
      <c r="P247" s="2"/>
      <c r="Q247" s="2"/>
    </row>
    <row r="248">
      <c r="A248" s="9"/>
      <c r="B248" s="48" t="s">
        <v>49</v>
      </c>
      <c r="C248" s="1"/>
      <c r="D248" s="1"/>
      <c r="E248" s="49" t="s">
        <v>280</v>
      </c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>
      <c r="A249" s="9"/>
      <c r="B249" s="48" t="s">
        <v>50</v>
      </c>
      <c r="C249" s="1"/>
      <c r="D249" s="1"/>
      <c r="E249" s="49" t="s">
        <v>281</v>
      </c>
      <c r="F249" s="1"/>
      <c r="G249" s="1"/>
      <c r="H249" s="40"/>
      <c r="I249" s="1"/>
      <c r="J249" s="40"/>
      <c r="K249" s="1"/>
      <c r="L249" s="1"/>
      <c r="M249" s="12"/>
      <c r="N249" s="2"/>
      <c r="O249" s="2"/>
      <c r="P249" s="2"/>
      <c r="Q249" s="2"/>
    </row>
    <row r="250" thickBot="1">
      <c r="A250" s="9"/>
      <c r="B250" s="50" t="s">
        <v>52</v>
      </c>
      <c r="C250" s="51"/>
      <c r="D250" s="51"/>
      <c r="E250" s="52" t="s">
        <v>53</v>
      </c>
      <c r="F250" s="51"/>
      <c r="G250" s="51"/>
      <c r="H250" s="53"/>
      <c r="I250" s="51"/>
      <c r="J250" s="53"/>
      <c r="K250" s="51"/>
      <c r="L250" s="51"/>
      <c r="M250" s="12"/>
      <c r="N250" s="2"/>
      <c r="O250" s="2"/>
      <c r="P250" s="2"/>
      <c r="Q250" s="2"/>
    </row>
    <row r="251" thickTop="1">
      <c r="A251" s="9"/>
      <c r="B251" s="41">
        <v>43</v>
      </c>
      <c r="C251" s="42" t="s">
        <v>282</v>
      </c>
      <c r="D251" s="42" t="s">
        <v>103</v>
      </c>
      <c r="E251" s="42" t="s">
        <v>283</v>
      </c>
      <c r="F251" s="42" t="s">
        <v>3</v>
      </c>
      <c r="G251" s="43" t="s">
        <v>134</v>
      </c>
      <c r="H251" s="54">
        <v>114</v>
      </c>
      <c r="I251" s="55">
        <f>ROUND(0,2)</f>
        <v>0</v>
      </c>
      <c r="J251" s="56">
        <f>ROUND(I251*H251,2)</f>
        <v>0</v>
      </c>
      <c r="K251" s="57">
        <v>0.20999999999999999</v>
      </c>
      <c r="L251" s="58">
        <f>IF(ISNUMBER(K251),ROUND(J251*(K251+1),2),0)</f>
        <v>0</v>
      </c>
      <c r="M251" s="12"/>
      <c r="N251" s="2"/>
      <c r="O251" s="2"/>
      <c r="P251" s="2"/>
      <c r="Q251" s="33">
        <f>IF(ISNUMBER(K251),IF(H251&gt;0,IF(I251&gt;0,J251,0),0),0)</f>
        <v>0</v>
      </c>
      <c r="R251" s="27">
        <f>IF(ISNUMBER(K251)=FALSE,J251,0)</f>
        <v>0</v>
      </c>
    </row>
    <row r="252">
      <c r="A252" s="9"/>
      <c r="B252" s="48" t="s">
        <v>47</v>
      </c>
      <c r="C252" s="1"/>
      <c r="D252" s="1"/>
      <c r="E252" s="49" t="s">
        <v>3</v>
      </c>
      <c r="F252" s="1"/>
      <c r="G252" s="1"/>
      <c r="H252" s="40"/>
      <c r="I252" s="1"/>
      <c r="J252" s="40"/>
      <c r="K252" s="1"/>
      <c r="L252" s="1"/>
      <c r="M252" s="12"/>
      <c r="N252" s="2"/>
      <c r="O252" s="2"/>
      <c r="P252" s="2"/>
      <c r="Q252" s="2"/>
    </row>
    <row r="253">
      <c r="A253" s="9"/>
      <c r="B253" s="48" t="s">
        <v>49</v>
      </c>
      <c r="C253" s="1"/>
      <c r="D253" s="1"/>
      <c r="E253" s="49" t="s">
        <v>284</v>
      </c>
      <c r="F253" s="1"/>
      <c r="G253" s="1"/>
      <c r="H253" s="40"/>
      <c r="I253" s="1"/>
      <c r="J253" s="40"/>
      <c r="K253" s="1"/>
      <c r="L253" s="1"/>
      <c r="M253" s="12"/>
      <c r="N253" s="2"/>
      <c r="O253" s="2"/>
      <c r="P253" s="2"/>
      <c r="Q253" s="2"/>
    </row>
    <row r="254">
      <c r="A254" s="9"/>
      <c r="B254" s="48" t="s">
        <v>50</v>
      </c>
      <c r="C254" s="1"/>
      <c r="D254" s="1"/>
      <c r="E254" s="49" t="s">
        <v>276</v>
      </c>
      <c r="F254" s="1"/>
      <c r="G254" s="1"/>
      <c r="H254" s="40"/>
      <c r="I254" s="1"/>
      <c r="J254" s="40"/>
      <c r="K254" s="1"/>
      <c r="L254" s="1"/>
      <c r="M254" s="12"/>
      <c r="N254" s="2"/>
      <c r="O254" s="2"/>
      <c r="P254" s="2"/>
      <c r="Q254" s="2"/>
    </row>
    <row r="255" thickBot="1">
      <c r="A255" s="9"/>
      <c r="B255" s="50" t="s">
        <v>52</v>
      </c>
      <c r="C255" s="51"/>
      <c r="D255" s="51"/>
      <c r="E255" s="52" t="s">
        <v>53</v>
      </c>
      <c r="F255" s="51"/>
      <c r="G255" s="51"/>
      <c r="H255" s="53"/>
      <c r="I255" s="51"/>
      <c r="J255" s="53"/>
      <c r="K255" s="51"/>
      <c r="L255" s="51"/>
      <c r="M255" s="12"/>
      <c r="N255" s="2"/>
      <c r="O255" s="2"/>
      <c r="P255" s="2"/>
      <c r="Q255" s="2"/>
    </row>
    <row r="256" thickTop="1">
      <c r="A256" s="9"/>
      <c r="B256" s="41">
        <v>44</v>
      </c>
      <c r="C256" s="42" t="s">
        <v>282</v>
      </c>
      <c r="D256" s="42" t="s">
        <v>109</v>
      </c>
      <c r="E256" s="42" t="s">
        <v>283</v>
      </c>
      <c r="F256" s="42" t="s">
        <v>3</v>
      </c>
      <c r="G256" s="43" t="s">
        <v>134</v>
      </c>
      <c r="H256" s="54">
        <v>97</v>
      </c>
      <c r="I256" s="55">
        <f>ROUND(0,2)</f>
        <v>0</v>
      </c>
      <c r="J256" s="56">
        <f>ROUND(I256*H256,2)</f>
        <v>0</v>
      </c>
      <c r="K256" s="57">
        <v>0.20999999999999999</v>
      </c>
      <c r="L256" s="58">
        <f>IF(ISNUMBER(K256),ROUND(J256*(K256+1),2),0)</f>
        <v>0</v>
      </c>
      <c r="M256" s="12"/>
      <c r="N256" s="2"/>
      <c r="O256" s="2"/>
      <c r="P256" s="2"/>
      <c r="Q256" s="33">
        <f>IF(ISNUMBER(K256),IF(H256&gt;0,IF(I256&gt;0,J256,0),0),0)</f>
        <v>0</v>
      </c>
      <c r="R256" s="27">
        <f>IF(ISNUMBER(K256)=FALSE,J256,0)</f>
        <v>0</v>
      </c>
    </row>
    <row r="257">
      <c r="A257" s="9"/>
      <c r="B257" s="48" t="s">
        <v>47</v>
      </c>
      <c r="C257" s="1"/>
      <c r="D257" s="1"/>
      <c r="E257" s="49" t="s">
        <v>3</v>
      </c>
      <c r="F257" s="1"/>
      <c r="G257" s="1"/>
      <c r="H257" s="40"/>
      <c r="I257" s="1"/>
      <c r="J257" s="40"/>
      <c r="K257" s="1"/>
      <c r="L257" s="1"/>
      <c r="M257" s="12"/>
      <c r="N257" s="2"/>
      <c r="O257" s="2"/>
      <c r="P257" s="2"/>
      <c r="Q257" s="2"/>
    </row>
    <row r="258">
      <c r="A258" s="9"/>
      <c r="B258" s="48" t="s">
        <v>49</v>
      </c>
      <c r="C258" s="1"/>
      <c r="D258" s="1"/>
      <c r="E258" s="49" t="s">
        <v>285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>
      <c r="A259" s="9"/>
      <c r="B259" s="48" t="s">
        <v>50</v>
      </c>
      <c r="C259" s="1"/>
      <c r="D259" s="1"/>
      <c r="E259" s="49" t="s">
        <v>276</v>
      </c>
      <c r="F259" s="1"/>
      <c r="G259" s="1"/>
      <c r="H259" s="40"/>
      <c r="I259" s="1"/>
      <c r="J259" s="40"/>
      <c r="K259" s="1"/>
      <c r="L259" s="1"/>
      <c r="M259" s="12"/>
      <c r="N259" s="2"/>
      <c r="O259" s="2"/>
      <c r="P259" s="2"/>
      <c r="Q259" s="2"/>
    </row>
    <row r="260" thickBot="1">
      <c r="A260" s="9"/>
      <c r="B260" s="50" t="s">
        <v>52</v>
      </c>
      <c r="C260" s="51"/>
      <c r="D260" s="51"/>
      <c r="E260" s="52" t="s">
        <v>53</v>
      </c>
      <c r="F260" s="51"/>
      <c r="G260" s="51"/>
      <c r="H260" s="53"/>
      <c r="I260" s="51"/>
      <c r="J260" s="53"/>
      <c r="K260" s="51"/>
      <c r="L260" s="51"/>
      <c r="M260" s="12"/>
      <c r="N260" s="2"/>
      <c r="O260" s="2"/>
      <c r="P260" s="2"/>
      <c r="Q260" s="2"/>
    </row>
    <row r="261" thickTop="1">
      <c r="A261" s="9"/>
      <c r="B261" s="41">
        <v>45</v>
      </c>
      <c r="C261" s="42" t="s">
        <v>286</v>
      </c>
      <c r="D261" s="42" t="s">
        <v>3</v>
      </c>
      <c r="E261" s="42" t="s">
        <v>287</v>
      </c>
      <c r="F261" s="42" t="s">
        <v>3</v>
      </c>
      <c r="G261" s="43" t="s">
        <v>134</v>
      </c>
      <c r="H261" s="54">
        <v>89.25</v>
      </c>
      <c r="I261" s="55">
        <f>ROUND(0,2)</f>
        <v>0</v>
      </c>
      <c r="J261" s="56">
        <f>ROUND(I261*H261,2)</f>
        <v>0</v>
      </c>
      <c r="K261" s="57">
        <v>0.20999999999999999</v>
      </c>
      <c r="L261" s="58">
        <f>IF(ISNUMBER(K261),ROUND(J261*(K261+1),2),0)</f>
        <v>0</v>
      </c>
      <c r="M261" s="12"/>
      <c r="N261" s="2"/>
      <c r="O261" s="2"/>
      <c r="P261" s="2"/>
      <c r="Q261" s="33">
        <f>IF(ISNUMBER(K261),IF(H261&gt;0,IF(I261&gt;0,J261,0),0),0)</f>
        <v>0</v>
      </c>
      <c r="R261" s="27">
        <f>IF(ISNUMBER(K261)=FALSE,J261,0)</f>
        <v>0</v>
      </c>
    </row>
    <row r="262">
      <c r="A262" s="9"/>
      <c r="B262" s="48" t="s">
        <v>47</v>
      </c>
      <c r="C262" s="1"/>
      <c r="D262" s="1"/>
      <c r="E262" s="49" t="s">
        <v>288</v>
      </c>
      <c r="F262" s="1"/>
      <c r="G262" s="1"/>
      <c r="H262" s="40"/>
      <c r="I262" s="1"/>
      <c r="J262" s="40"/>
      <c r="K262" s="1"/>
      <c r="L262" s="1"/>
      <c r="M262" s="12"/>
      <c r="N262" s="2"/>
      <c r="O262" s="2"/>
      <c r="P262" s="2"/>
      <c r="Q262" s="2"/>
    </row>
    <row r="263">
      <c r="A263" s="9"/>
      <c r="B263" s="48" t="s">
        <v>49</v>
      </c>
      <c r="C263" s="1"/>
      <c r="D263" s="1"/>
      <c r="E263" s="49" t="s">
        <v>289</v>
      </c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>
      <c r="A264" s="9"/>
      <c r="B264" s="48" t="s">
        <v>50</v>
      </c>
      <c r="C264" s="1"/>
      <c r="D264" s="1"/>
      <c r="E264" s="49" t="s">
        <v>290</v>
      </c>
      <c r="F264" s="1"/>
      <c r="G264" s="1"/>
      <c r="H264" s="40"/>
      <c r="I264" s="1"/>
      <c r="J264" s="40"/>
      <c r="K264" s="1"/>
      <c r="L264" s="1"/>
      <c r="M264" s="12"/>
      <c r="N264" s="2"/>
      <c r="O264" s="2"/>
      <c r="P264" s="2"/>
      <c r="Q264" s="2"/>
    </row>
    <row r="265" thickBot="1">
      <c r="A265" s="9"/>
      <c r="B265" s="50" t="s">
        <v>52</v>
      </c>
      <c r="C265" s="51"/>
      <c r="D265" s="51"/>
      <c r="E265" s="52" t="s">
        <v>53</v>
      </c>
      <c r="F265" s="51"/>
      <c r="G265" s="51"/>
      <c r="H265" s="53"/>
      <c r="I265" s="51"/>
      <c r="J265" s="53"/>
      <c r="K265" s="51"/>
      <c r="L265" s="51"/>
      <c r="M265" s="12"/>
      <c r="N265" s="2"/>
      <c r="O265" s="2"/>
      <c r="P265" s="2"/>
      <c r="Q265" s="2"/>
    </row>
    <row r="266" thickTop="1" thickBot="1" ht="25" customHeight="1">
      <c r="A266" s="9"/>
      <c r="B266" s="1"/>
      <c r="C266" s="59">
        <v>2</v>
      </c>
      <c r="D266" s="1"/>
      <c r="E266" s="59" t="s">
        <v>94</v>
      </c>
      <c r="F266" s="1"/>
      <c r="G266" s="60" t="s">
        <v>82</v>
      </c>
      <c r="H266" s="61">
        <f>J181+J186+J191+J196+J201+J206+J211+J216+J221+J226+J231+J236+J241+J246+J251+J256+J261</f>
        <v>0</v>
      </c>
      <c r="I266" s="60" t="s">
        <v>83</v>
      </c>
      <c r="J266" s="62">
        <f>(L266-H266)</f>
        <v>0</v>
      </c>
      <c r="K266" s="60" t="s">
        <v>84</v>
      </c>
      <c r="L266" s="63">
        <f>L181+L186+L191+L196+L201+L206+L211+L216+L221+L226+L231+L236+L241+L246+L251+L256+L261</f>
        <v>0</v>
      </c>
      <c r="M266" s="12"/>
      <c r="N266" s="2"/>
      <c r="O266" s="2"/>
      <c r="P266" s="2"/>
      <c r="Q266" s="33">
        <f>0+Q181+Q186+Q191+Q196+Q201+Q206+Q211+Q216+Q221+Q226+Q231+Q236+Q241+Q246+Q251+Q256+Q261</f>
        <v>0</v>
      </c>
      <c r="R266" s="27">
        <f>0+R181+R186+R191+R196+R201+R206+R211+R216+R221+R226+R231+R236+R241+R246+R251+R256+R261</f>
        <v>0</v>
      </c>
      <c r="S266" s="64">
        <f>Q266*(1+J266)+R266</f>
        <v>0</v>
      </c>
    </row>
    <row r="267" thickTop="1" thickBot="1" ht="25" customHeight="1">
      <c r="A267" s="9"/>
      <c r="B267" s="65"/>
      <c r="C267" s="65"/>
      <c r="D267" s="65"/>
      <c r="E267" s="65"/>
      <c r="F267" s="65"/>
      <c r="G267" s="66" t="s">
        <v>85</v>
      </c>
      <c r="H267" s="67">
        <f>J181+J186+J191+J196+J201+J206+J211+J216+J221+J226+J231+J236+J241+J246+J251+J256+J261</f>
        <v>0</v>
      </c>
      <c r="I267" s="66" t="s">
        <v>86</v>
      </c>
      <c r="J267" s="68">
        <f>0+J266</f>
        <v>0</v>
      </c>
      <c r="K267" s="66" t="s">
        <v>87</v>
      </c>
      <c r="L267" s="69">
        <f>L181+L186+L191+L196+L201+L206+L211+L216+L221+L226+L231+L236+L241+L246+L251+L256+L261</f>
        <v>0</v>
      </c>
      <c r="M267" s="12"/>
      <c r="N267" s="2"/>
      <c r="O267" s="2"/>
      <c r="P267" s="2"/>
      <c r="Q267" s="2"/>
    </row>
    <row r="268" ht="40" customHeight="1">
      <c r="A268" s="9"/>
      <c r="B268" s="74" t="s">
        <v>291</v>
      </c>
      <c r="C268" s="1"/>
      <c r="D268" s="1"/>
      <c r="E268" s="1"/>
      <c r="F268" s="1"/>
      <c r="G268" s="1"/>
      <c r="H268" s="40"/>
      <c r="I268" s="1"/>
      <c r="J268" s="40"/>
      <c r="K268" s="1"/>
      <c r="L268" s="1"/>
      <c r="M268" s="12"/>
      <c r="N268" s="2"/>
      <c r="O268" s="2"/>
      <c r="P268" s="2"/>
      <c r="Q268" s="2"/>
    </row>
    <row r="269">
      <c r="A269" s="9"/>
      <c r="B269" s="41">
        <v>46</v>
      </c>
      <c r="C269" s="42" t="s">
        <v>292</v>
      </c>
      <c r="D269" s="42" t="s">
        <v>3</v>
      </c>
      <c r="E269" s="42" t="s">
        <v>293</v>
      </c>
      <c r="F269" s="42" t="s">
        <v>3</v>
      </c>
      <c r="G269" s="43" t="s">
        <v>294</v>
      </c>
      <c r="H269" s="44">
        <v>288.19999999999999</v>
      </c>
      <c r="I269" s="25">
        <f>ROUND(0,2)</f>
        <v>0</v>
      </c>
      <c r="J269" s="45">
        <f>ROUND(I269*H269,2)</f>
        <v>0</v>
      </c>
      <c r="K269" s="46">
        <v>0.20999999999999999</v>
      </c>
      <c r="L269" s="47">
        <f>IF(ISNUMBER(K269),ROUND(J269*(K269+1),2),0)</f>
        <v>0</v>
      </c>
      <c r="M269" s="12"/>
      <c r="N269" s="2"/>
      <c r="O269" s="2"/>
      <c r="P269" s="2"/>
      <c r="Q269" s="33">
        <f>IF(ISNUMBER(K269),IF(H269&gt;0,IF(I269&gt;0,J269,0),0),0)</f>
        <v>0</v>
      </c>
      <c r="R269" s="27">
        <f>IF(ISNUMBER(K269)=FALSE,J269,0)</f>
        <v>0</v>
      </c>
    </row>
    <row r="270">
      <c r="A270" s="9"/>
      <c r="B270" s="48" t="s">
        <v>47</v>
      </c>
      <c r="C270" s="1"/>
      <c r="D270" s="1"/>
      <c r="E270" s="49" t="s">
        <v>295</v>
      </c>
      <c r="F270" s="1"/>
      <c r="G270" s="1"/>
      <c r="H270" s="40"/>
      <c r="I270" s="1"/>
      <c r="J270" s="40"/>
      <c r="K270" s="1"/>
      <c r="L270" s="1"/>
      <c r="M270" s="12"/>
      <c r="N270" s="2"/>
      <c r="O270" s="2"/>
      <c r="P270" s="2"/>
      <c r="Q270" s="2"/>
    </row>
    <row r="271">
      <c r="A271" s="9"/>
      <c r="B271" s="48" t="s">
        <v>49</v>
      </c>
      <c r="C271" s="1"/>
      <c r="D271" s="1"/>
      <c r="E271" s="49" t="s">
        <v>296</v>
      </c>
      <c r="F271" s="1"/>
      <c r="G271" s="1"/>
      <c r="H271" s="40"/>
      <c r="I271" s="1"/>
      <c r="J271" s="40"/>
      <c r="K271" s="1"/>
      <c r="L271" s="1"/>
      <c r="M271" s="12"/>
      <c r="N271" s="2"/>
      <c r="O271" s="2"/>
      <c r="P271" s="2"/>
      <c r="Q271" s="2"/>
    </row>
    <row r="272">
      <c r="A272" s="9"/>
      <c r="B272" s="48" t="s">
        <v>50</v>
      </c>
      <c r="C272" s="1"/>
      <c r="D272" s="1"/>
      <c r="E272" s="49" t="s">
        <v>297</v>
      </c>
      <c r="F272" s="1"/>
      <c r="G272" s="1"/>
      <c r="H272" s="40"/>
      <c r="I272" s="1"/>
      <c r="J272" s="40"/>
      <c r="K272" s="1"/>
      <c r="L272" s="1"/>
      <c r="M272" s="12"/>
      <c r="N272" s="2"/>
      <c r="O272" s="2"/>
      <c r="P272" s="2"/>
      <c r="Q272" s="2"/>
    </row>
    <row r="273" thickBot="1">
      <c r="A273" s="9"/>
      <c r="B273" s="50" t="s">
        <v>52</v>
      </c>
      <c r="C273" s="51"/>
      <c r="D273" s="51"/>
      <c r="E273" s="52" t="s">
        <v>53</v>
      </c>
      <c r="F273" s="51"/>
      <c r="G273" s="51"/>
      <c r="H273" s="53"/>
      <c r="I273" s="51"/>
      <c r="J273" s="53"/>
      <c r="K273" s="51"/>
      <c r="L273" s="51"/>
      <c r="M273" s="12"/>
      <c r="N273" s="2"/>
      <c r="O273" s="2"/>
      <c r="P273" s="2"/>
      <c r="Q273" s="2"/>
    </row>
    <row r="274" thickTop="1">
      <c r="A274" s="9"/>
      <c r="B274" s="41">
        <v>47</v>
      </c>
      <c r="C274" s="42" t="s">
        <v>298</v>
      </c>
      <c r="D274" s="42" t="s">
        <v>3</v>
      </c>
      <c r="E274" s="42" t="s">
        <v>299</v>
      </c>
      <c r="F274" s="42" t="s">
        <v>3</v>
      </c>
      <c r="G274" s="43" t="s">
        <v>145</v>
      </c>
      <c r="H274" s="54">
        <v>24.225000000000001</v>
      </c>
      <c r="I274" s="55">
        <f>ROUND(0,2)</f>
        <v>0</v>
      </c>
      <c r="J274" s="56">
        <f>ROUND(I274*H274,2)</f>
        <v>0</v>
      </c>
      <c r="K274" s="57">
        <v>0.20999999999999999</v>
      </c>
      <c r="L274" s="58">
        <f>IF(ISNUMBER(K274),ROUND(J274*(K274+1),2),0)</f>
        <v>0</v>
      </c>
      <c r="M274" s="12"/>
      <c r="N274" s="2"/>
      <c r="O274" s="2"/>
      <c r="P274" s="2"/>
      <c r="Q274" s="33">
        <f>IF(ISNUMBER(K274),IF(H274&gt;0,IF(I274&gt;0,J274,0),0),0)</f>
        <v>0</v>
      </c>
      <c r="R274" s="27">
        <f>IF(ISNUMBER(K274)=FALSE,J274,0)</f>
        <v>0</v>
      </c>
    </row>
    <row r="275">
      <c r="A275" s="9"/>
      <c r="B275" s="48" t="s">
        <v>47</v>
      </c>
      <c r="C275" s="1"/>
      <c r="D275" s="1"/>
      <c r="E275" s="49" t="s">
        <v>300</v>
      </c>
      <c r="F275" s="1"/>
      <c r="G275" s="1"/>
      <c r="H275" s="40"/>
      <c r="I275" s="1"/>
      <c r="J275" s="40"/>
      <c r="K275" s="1"/>
      <c r="L275" s="1"/>
      <c r="M275" s="12"/>
      <c r="N275" s="2"/>
      <c r="O275" s="2"/>
      <c r="P275" s="2"/>
      <c r="Q275" s="2"/>
    </row>
    <row r="276">
      <c r="A276" s="9"/>
      <c r="B276" s="48" t="s">
        <v>49</v>
      </c>
      <c r="C276" s="1"/>
      <c r="D276" s="1"/>
      <c r="E276" s="49" t="s">
        <v>301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>
      <c r="A277" s="9"/>
      <c r="B277" s="48" t="s">
        <v>50</v>
      </c>
      <c r="C277" s="1"/>
      <c r="D277" s="1"/>
      <c r="E277" s="49" t="s">
        <v>302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 thickBot="1">
      <c r="A278" s="9"/>
      <c r="B278" s="50" t="s">
        <v>52</v>
      </c>
      <c r="C278" s="51"/>
      <c r="D278" s="51"/>
      <c r="E278" s="52" t="s">
        <v>53</v>
      </c>
      <c r="F278" s="51"/>
      <c r="G278" s="51"/>
      <c r="H278" s="53"/>
      <c r="I278" s="51"/>
      <c r="J278" s="53"/>
      <c r="K278" s="51"/>
      <c r="L278" s="51"/>
      <c r="M278" s="12"/>
      <c r="N278" s="2"/>
      <c r="O278" s="2"/>
      <c r="P278" s="2"/>
      <c r="Q278" s="2"/>
    </row>
    <row r="279" thickTop="1">
      <c r="A279" s="9"/>
      <c r="B279" s="41">
        <v>48</v>
      </c>
      <c r="C279" s="42" t="s">
        <v>303</v>
      </c>
      <c r="D279" s="42" t="s">
        <v>3</v>
      </c>
      <c r="E279" s="42" t="s">
        <v>304</v>
      </c>
      <c r="F279" s="42" t="s">
        <v>3</v>
      </c>
      <c r="G279" s="43" t="s">
        <v>105</v>
      </c>
      <c r="H279" s="54">
        <v>5.7050000000000001</v>
      </c>
      <c r="I279" s="55">
        <f>ROUND(0,2)</f>
        <v>0</v>
      </c>
      <c r="J279" s="56">
        <f>ROUND(I279*H279,2)</f>
        <v>0</v>
      </c>
      <c r="K279" s="57">
        <v>0.20999999999999999</v>
      </c>
      <c r="L279" s="58">
        <f>IF(ISNUMBER(K279),ROUND(J279*(K279+1),2),0)</f>
        <v>0</v>
      </c>
      <c r="M279" s="12"/>
      <c r="N279" s="2"/>
      <c r="O279" s="2"/>
      <c r="P279" s="2"/>
      <c r="Q279" s="33">
        <f>IF(ISNUMBER(K279),IF(H279&gt;0,IF(I279&gt;0,J279,0),0),0)</f>
        <v>0</v>
      </c>
      <c r="R279" s="27">
        <f>IF(ISNUMBER(K279)=FALSE,J279,0)</f>
        <v>0</v>
      </c>
    </row>
    <row r="280">
      <c r="A280" s="9"/>
      <c r="B280" s="48" t="s">
        <v>47</v>
      </c>
      <c r="C280" s="1"/>
      <c r="D280" s="1"/>
      <c r="E280" s="49" t="s">
        <v>270</v>
      </c>
      <c r="F280" s="1"/>
      <c r="G280" s="1"/>
      <c r="H280" s="40"/>
      <c r="I280" s="1"/>
      <c r="J280" s="40"/>
      <c r="K280" s="1"/>
      <c r="L280" s="1"/>
      <c r="M280" s="12"/>
      <c r="N280" s="2"/>
      <c r="O280" s="2"/>
      <c r="P280" s="2"/>
      <c r="Q280" s="2"/>
    </row>
    <row r="281">
      <c r="A281" s="9"/>
      <c r="B281" s="48" t="s">
        <v>49</v>
      </c>
      <c r="C281" s="1"/>
      <c r="D281" s="1"/>
      <c r="E281" s="49" t="s">
        <v>305</v>
      </c>
      <c r="F281" s="1"/>
      <c r="G281" s="1"/>
      <c r="H281" s="40"/>
      <c r="I281" s="1"/>
      <c r="J281" s="40"/>
      <c r="K281" s="1"/>
      <c r="L281" s="1"/>
      <c r="M281" s="12"/>
      <c r="N281" s="2"/>
      <c r="O281" s="2"/>
      <c r="P281" s="2"/>
      <c r="Q281" s="2"/>
    </row>
    <row r="282">
      <c r="A282" s="9"/>
      <c r="B282" s="48" t="s">
        <v>50</v>
      </c>
      <c r="C282" s="1"/>
      <c r="D282" s="1"/>
      <c r="E282" s="49" t="s">
        <v>306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 thickBot="1">
      <c r="A283" s="9"/>
      <c r="B283" s="50" t="s">
        <v>52</v>
      </c>
      <c r="C283" s="51"/>
      <c r="D283" s="51"/>
      <c r="E283" s="52" t="s">
        <v>53</v>
      </c>
      <c r="F283" s="51"/>
      <c r="G283" s="51"/>
      <c r="H283" s="53"/>
      <c r="I283" s="51"/>
      <c r="J283" s="53"/>
      <c r="K283" s="51"/>
      <c r="L283" s="51"/>
      <c r="M283" s="12"/>
      <c r="N283" s="2"/>
      <c r="O283" s="2"/>
      <c r="P283" s="2"/>
      <c r="Q283" s="2"/>
    </row>
    <row r="284" thickTop="1">
      <c r="A284" s="9"/>
      <c r="B284" s="41">
        <v>49</v>
      </c>
      <c r="C284" s="42" t="s">
        <v>307</v>
      </c>
      <c r="D284" s="42" t="s">
        <v>3</v>
      </c>
      <c r="E284" s="42" t="s">
        <v>308</v>
      </c>
      <c r="F284" s="42" t="s">
        <v>3</v>
      </c>
      <c r="G284" s="43" t="s">
        <v>145</v>
      </c>
      <c r="H284" s="54">
        <v>48</v>
      </c>
      <c r="I284" s="55">
        <f>ROUND(0,2)</f>
        <v>0</v>
      </c>
      <c r="J284" s="56">
        <f>ROUND(I284*H284,2)</f>
        <v>0</v>
      </c>
      <c r="K284" s="57">
        <v>0.20999999999999999</v>
      </c>
      <c r="L284" s="58">
        <f>IF(ISNUMBER(K284),ROUND(J284*(K284+1),2),0)</f>
        <v>0</v>
      </c>
      <c r="M284" s="12"/>
      <c r="N284" s="2"/>
      <c r="O284" s="2"/>
      <c r="P284" s="2"/>
      <c r="Q284" s="33">
        <f>IF(ISNUMBER(K284),IF(H284&gt;0,IF(I284&gt;0,J284,0),0),0)</f>
        <v>0</v>
      </c>
      <c r="R284" s="27">
        <f>IF(ISNUMBER(K284)=FALSE,J284,0)</f>
        <v>0</v>
      </c>
    </row>
    <row r="285">
      <c r="A285" s="9"/>
      <c r="B285" s="48" t="s">
        <v>47</v>
      </c>
      <c r="C285" s="1"/>
      <c r="D285" s="1"/>
      <c r="E285" s="49" t="s">
        <v>309</v>
      </c>
      <c r="F285" s="1"/>
      <c r="G285" s="1"/>
      <c r="H285" s="40"/>
      <c r="I285" s="1"/>
      <c r="J285" s="40"/>
      <c r="K285" s="1"/>
      <c r="L285" s="1"/>
      <c r="M285" s="12"/>
      <c r="N285" s="2"/>
      <c r="O285" s="2"/>
      <c r="P285" s="2"/>
      <c r="Q285" s="2"/>
    </row>
    <row r="286">
      <c r="A286" s="9"/>
      <c r="B286" s="48" t="s">
        <v>49</v>
      </c>
      <c r="C286" s="1"/>
      <c r="D286" s="1"/>
      <c r="E286" s="49" t="s">
        <v>310</v>
      </c>
      <c r="F286" s="1"/>
      <c r="G286" s="1"/>
      <c r="H286" s="40"/>
      <c r="I286" s="1"/>
      <c r="J286" s="40"/>
      <c r="K286" s="1"/>
      <c r="L286" s="1"/>
      <c r="M286" s="12"/>
      <c r="N286" s="2"/>
      <c r="O286" s="2"/>
      <c r="P286" s="2"/>
      <c r="Q286" s="2"/>
    </row>
    <row r="287">
      <c r="A287" s="9"/>
      <c r="B287" s="48" t="s">
        <v>50</v>
      </c>
      <c r="C287" s="1"/>
      <c r="D287" s="1"/>
      <c r="E287" s="49" t="s">
        <v>311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 thickBot="1">
      <c r="A288" s="9"/>
      <c r="B288" s="50" t="s">
        <v>52</v>
      </c>
      <c r="C288" s="51"/>
      <c r="D288" s="51"/>
      <c r="E288" s="52" t="s">
        <v>53</v>
      </c>
      <c r="F288" s="51"/>
      <c r="G288" s="51"/>
      <c r="H288" s="53"/>
      <c r="I288" s="51"/>
      <c r="J288" s="53"/>
      <c r="K288" s="51"/>
      <c r="L288" s="51"/>
      <c r="M288" s="12"/>
      <c r="N288" s="2"/>
      <c r="O288" s="2"/>
      <c r="P288" s="2"/>
      <c r="Q288" s="2"/>
    </row>
    <row r="289" thickTop="1">
      <c r="A289" s="9"/>
      <c r="B289" s="41">
        <v>50</v>
      </c>
      <c r="C289" s="42" t="s">
        <v>312</v>
      </c>
      <c r="D289" s="42" t="s">
        <v>3</v>
      </c>
      <c r="E289" s="42" t="s">
        <v>313</v>
      </c>
      <c r="F289" s="42" t="s">
        <v>3</v>
      </c>
      <c r="G289" s="43" t="s">
        <v>145</v>
      </c>
      <c r="H289" s="54">
        <v>48</v>
      </c>
      <c r="I289" s="55">
        <f>ROUND(0,2)</f>
        <v>0</v>
      </c>
      <c r="J289" s="56">
        <f>ROUND(I289*H289,2)</f>
        <v>0</v>
      </c>
      <c r="K289" s="57">
        <v>0.20999999999999999</v>
      </c>
      <c r="L289" s="58">
        <f>IF(ISNUMBER(K289),ROUND(J289*(K289+1),2),0)</f>
        <v>0</v>
      </c>
      <c r="M289" s="12"/>
      <c r="N289" s="2"/>
      <c r="O289" s="2"/>
      <c r="P289" s="2"/>
      <c r="Q289" s="33">
        <f>IF(ISNUMBER(K289),IF(H289&gt;0,IF(I289&gt;0,J289,0),0),0)</f>
        <v>0</v>
      </c>
      <c r="R289" s="27">
        <f>IF(ISNUMBER(K289)=FALSE,J289,0)</f>
        <v>0</v>
      </c>
    </row>
    <row r="290">
      <c r="A290" s="9"/>
      <c r="B290" s="48" t="s">
        <v>47</v>
      </c>
      <c r="C290" s="1"/>
      <c r="D290" s="1"/>
      <c r="E290" s="49" t="s">
        <v>314</v>
      </c>
      <c r="F290" s="1"/>
      <c r="G290" s="1"/>
      <c r="H290" s="40"/>
      <c r="I290" s="1"/>
      <c r="J290" s="40"/>
      <c r="K290" s="1"/>
      <c r="L290" s="1"/>
      <c r="M290" s="12"/>
      <c r="N290" s="2"/>
      <c r="O290" s="2"/>
      <c r="P290" s="2"/>
      <c r="Q290" s="2"/>
    </row>
    <row r="291">
      <c r="A291" s="9"/>
      <c r="B291" s="48" t="s">
        <v>49</v>
      </c>
      <c r="C291" s="1"/>
      <c r="D291" s="1"/>
      <c r="E291" s="49" t="s">
        <v>315</v>
      </c>
      <c r="F291" s="1"/>
      <c r="G291" s="1"/>
      <c r="H291" s="40"/>
      <c r="I291" s="1"/>
      <c r="J291" s="40"/>
      <c r="K291" s="1"/>
      <c r="L291" s="1"/>
      <c r="M291" s="12"/>
      <c r="N291" s="2"/>
      <c r="O291" s="2"/>
      <c r="P291" s="2"/>
      <c r="Q291" s="2"/>
    </row>
    <row r="292">
      <c r="A292" s="9"/>
      <c r="B292" s="48" t="s">
        <v>50</v>
      </c>
      <c r="C292" s="1"/>
      <c r="D292" s="1"/>
      <c r="E292" s="49" t="s">
        <v>316</v>
      </c>
      <c r="F292" s="1"/>
      <c r="G292" s="1"/>
      <c r="H292" s="40"/>
      <c r="I292" s="1"/>
      <c r="J292" s="40"/>
      <c r="K292" s="1"/>
      <c r="L292" s="1"/>
      <c r="M292" s="12"/>
      <c r="N292" s="2"/>
      <c r="O292" s="2"/>
      <c r="P292" s="2"/>
      <c r="Q292" s="2"/>
    </row>
    <row r="293" thickBot="1">
      <c r="A293" s="9"/>
      <c r="B293" s="50" t="s">
        <v>52</v>
      </c>
      <c r="C293" s="51"/>
      <c r="D293" s="51"/>
      <c r="E293" s="52" t="s">
        <v>53</v>
      </c>
      <c r="F293" s="51"/>
      <c r="G293" s="51"/>
      <c r="H293" s="53"/>
      <c r="I293" s="51"/>
      <c r="J293" s="53"/>
      <c r="K293" s="51"/>
      <c r="L293" s="51"/>
      <c r="M293" s="12"/>
      <c r="N293" s="2"/>
      <c r="O293" s="2"/>
      <c r="P293" s="2"/>
      <c r="Q293" s="2"/>
    </row>
    <row r="294" thickTop="1">
      <c r="A294" s="9"/>
      <c r="B294" s="41">
        <v>51</v>
      </c>
      <c r="C294" s="42" t="s">
        <v>317</v>
      </c>
      <c r="D294" s="42" t="s">
        <v>3</v>
      </c>
      <c r="E294" s="42" t="s">
        <v>318</v>
      </c>
      <c r="F294" s="42" t="s">
        <v>3</v>
      </c>
      <c r="G294" s="43" t="s">
        <v>145</v>
      </c>
      <c r="H294" s="54">
        <v>5.3380000000000001</v>
      </c>
      <c r="I294" s="55">
        <f>ROUND(0,2)</f>
        <v>0</v>
      </c>
      <c r="J294" s="56">
        <f>ROUND(I294*H294,2)</f>
        <v>0</v>
      </c>
      <c r="K294" s="57">
        <v>0.20999999999999999</v>
      </c>
      <c r="L294" s="58">
        <f>IF(ISNUMBER(K294),ROUND(J294*(K294+1),2),0)</f>
        <v>0</v>
      </c>
      <c r="M294" s="12"/>
      <c r="N294" s="2"/>
      <c r="O294" s="2"/>
      <c r="P294" s="2"/>
      <c r="Q294" s="33">
        <f>IF(ISNUMBER(K294),IF(H294&gt;0,IF(I294&gt;0,J294,0),0),0)</f>
        <v>0</v>
      </c>
      <c r="R294" s="27">
        <f>IF(ISNUMBER(K294)=FALSE,J294,0)</f>
        <v>0</v>
      </c>
    </row>
    <row r="295">
      <c r="A295" s="9"/>
      <c r="B295" s="48" t="s">
        <v>47</v>
      </c>
      <c r="C295" s="1"/>
      <c r="D295" s="1"/>
      <c r="E295" s="49" t="s">
        <v>319</v>
      </c>
      <c r="F295" s="1"/>
      <c r="G295" s="1"/>
      <c r="H295" s="40"/>
      <c r="I295" s="1"/>
      <c r="J295" s="40"/>
      <c r="K295" s="1"/>
      <c r="L295" s="1"/>
      <c r="M295" s="12"/>
      <c r="N295" s="2"/>
      <c r="O295" s="2"/>
      <c r="P295" s="2"/>
      <c r="Q295" s="2"/>
    </row>
    <row r="296">
      <c r="A296" s="9"/>
      <c r="B296" s="48" t="s">
        <v>49</v>
      </c>
      <c r="C296" s="1"/>
      <c r="D296" s="1"/>
      <c r="E296" s="49" t="s">
        <v>320</v>
      </c>
      <c r="F296" s="1"/>
      <c r="G296" s="1"/>
      <c r="H296" s="40"/>
      <c r="I296" s="1"/>
      <c r="J296" s="40"/>
      <c r="K296" s="1"/>
      <c r="L296" s="1"/>
      <c r="M296" s="12"/>
      <c r="N296" s="2"/>
      <c r="O296" s="2"/>
      <c r="P296" s="2"/>
      <c r="Q296" s="2"/>
    </row>
    <row r="297">
      <c r="A297" s="9"/>
      <c r="B297" s="48" t="s">
        <v>50</v>
      </c>
      <c r="C297" s="1"/>
      <c r="D297" s="1"/>
      <c r="E297" s="49" t="s">
        <v>311</v>
      </c>
      <c r="F297" s="1"/>
      <c r="G297" s="1"/>
      <c r="H297" s="40"/>
      <c r="I297" s="1"/>
      <c r="J297" s="40"/>
      <c r="K297" s="1"/>
      <c r="L297" s="1"/>
      <c r="M297" s="12"/>
      <c r="N297" s="2"/>
      <c r="O297" s="2"/>
      <c r="P297" s="2"/>
      <c r="Q297" s="2"/>
    </row>
    <row r="298" thickBot="1">
      <c r="A298" s="9"/>
      <c r="B298" s="50" t="s">
        <v>52</v>
      </c>
      <c r="C298" s="51"/>
      <c r="D298" s="51"/>
      <c r="E298" s="52" t="s">
        <v>53</v>
      </c>
      <c r="F298" s="51"/>
      <c r="G298" s="51"/>
      <c r="H298" s="53"/>
      <c r="I298" s="51"/>
      <c r="J298" s="53"/>
      <c r="K298" s="51"/>
      <c r="L298" s="51"/>
      <c r="M298" s="12"/>
      <c r="N298" s="2"/>
      <c r="O298" s="2"/>
      <c r="P298" s="2"/>
      <c r="Q298" s="2"/>
    </row>
    <row r="299" thickTop="1">
      <c r="A299" s="9"/>
      <c r="B299" s="41">
        <v>52</v>
      </c>
      <c r="C299" s="42" t="s">
        <v>321</v>
      </c>
      <c r="D299" s="42" t="s">
        <v>3</v>
      </c>
      <c r="E299" s="42" t="s">
        <v>322</v>
      </c>
      <c r="F299" s="42" t="s">
        <v>3</v>
      </c>
      <c r="G299" s="43" t="s">
        <v>145</v>
      </c>
      <c r="H299" s="54">
        <v>60.43</v>
      </c>
      <c r="I299" s="55">
        <f>ROUND(0,2)</f>
        <v>0</v>
      </c>
      <c r="J299" s="56">
        <f>ROUND(I299*H299,2)</f>
        <v>0</v>
      </c>
      <c r="K299" s="57">
        <v>0.20999999999999999</v>
      </c>
      <c r="L299" s="58">
        <f>IF(ISNUMBER(K299),ROUND(J299*(K299+1),2),0)</f>
        <v>0</v>
      </c>
      <c r="M299" s="12"/>
      <c r="N299" s="2"/>
      <c r="O299" s="2"/>
      <c r="P299" s="2"/>
      <c r="Q299" s="33">
        <f>IF(ISNUMBER(K299),IF(H299&gt;0,IF(I299&gt;0,J299,0),0),0)</f>
        <v>0</v>
      </c>
      <c r="R299" s="27">
        <f>IF(ISNUMBER(K299)=FALSE,J299,0)</f>
        <v>0</v>
      </c>
    </row>
    <row r="300">
      <c r="A300" s="9"/>
      <c r="B300" s="48" t="s">
        <v>47</v>
      </c>
      <c r="C300" s="1"/>
      <c r="D300" s="1"/>
      <c r="E300" s="49" t="s">
        <v>323</v>
      </c>
      <c r="F300" s="1"/>
      <c r="G300" s="1"/>
      <c r="H300" s="40"/>
      <c r="I300" s="1"/>
      <c r="J300" s="40"/>
      <c r="K300" s="1"/>
      <c r="L300" s="1"/>
      <c r="M300" s="12"/>
      <c r="N300" s="2"/>
      <c r="O300" s="2"/>
      <c r="P300" s="2"/>
      <c r="Q300" s="2"/>
    </row>
    <row r="301">
      <c r="A301" s="9"/>
      <c r="B301" s="48" t="s">
        <v>49</v>
      </c>
      <c r="C301" s="1"/>
      <c r="D301" s="1"/>
      <c r="E301" s="49" t="s">
        <v>324</v>
      </c>
      <c r="F301" s="1"/>
      <c r="G301" s="1"/>
      <c r="H301" s="40"/>
      <c r="I301" s="1"/>
      <c r="J301" s="40"/>
      <c r="K301" s="1"/>
      <c r="L301" s="1"/>
      <c r="M301" s="12"/>
      <c r="N301" s="2"/>
      <c r="O301" s="2"/>
      <c r="P301" s="2"/>
      <c r="Q301" s="2"/>
    </row>
    <row r="302">
      <c r="A302" s="9"/>
      <c r="B302" s="48" t="s">
        <v>50</v>
      </c>
      <c r="C302" s="1"/>
      <c r="D302" s="1"/>
      <c r="E302" s="49" t="s">
        <v>325</v>
      </c>
      <c r="F302" s="1"/>
      <c r="G302" s="1"/>
      <c r="H302" s="40"/>
      <c r="I302" s="1"/>
      <c r="J302" s="40"/>
      <c r="K302" s="1"/>
      <c r="L302" s="1"/>
      <c r="M302" s="12"/>
      <c r="N302" s="2"/>
      <c r="O302" s="2"/>
      <c r="P302" s="2"/>
      <c r="Q302" s="2"/>
    </row>
    <row r="303" thickBot="1">
      <c r="A303" s="9"/>
      <c r="B303" s="50" t="s">
        <v>52</v>
      </c>
      <c r="C303" s="51"/>
      <c r="D303" s="51"/>
      <c r="E303" s="52" t="s">
        <v>53</v>
      </c>
      <c r="F303" s="51"/>
      <c r="G303" s="51"/>
      <c r="H303" s="53"/>
      <c r="I303" s="51"/>
      <c r="J303" s="53"/>
      <c r="K303" s="51"/>
      <c r="L303" s="51"/>
      <c r="M303" s="12"/>
      <c r="N303" s="2"/>
      <c r="O303" s="2"/>
      <c r="P303" s="2"/>
      <c r="Q303" s="2"/>
    </row>
    <row r="304" thickTop="1">
      <c r="A304" s="9"/>
      <c r="B304" s="41">
        <v>53</v>
      </c>
      <c r="C304" s="42" t="s">
        <v>326</v>
      </c>
      <c r="D304" s="42" t="s">
        <v>3</v>
      </c>
      <c r="E304" s="42" t="s">
        <v>327</v>
      </c>
      <c r="F304" s="42" t="s">
        <v>3</v>
      </c>
      <c r="G304" s="43" t="s">
        <v>105</v>
      </c>
      <c r="H304" s="54">
        <v>14.332000000000001</v>
      </c>
      <c r="I304" s="55">
        <f>ROUND(0,2)</f>
        <v>0</v>
      </c>
      <c r="J304" s="56">
        <f>ROUND(I304*H304,2)</f>
        <v>0</v>
      </c>
      <c r="K304" s="57">
        <v>0.20999999999999999</v>
      </c>
      <c r="L304" s="58">
        <f>IF(ISNUMBER(K304),ROUND(J304*(K304+1),2),0)</f>
        <v>0</v>
      </c>
      <c r="M304" s="12"/>
      <c r="N304" s="2"/>
      <c r="O304" s="2"/>
      <c r="P304" s="2"/>
      <c r="Q304" s="33">
        <f>IF(ISNUMBER(K304),IF(H304&gt;0,IF(I304&gt;0,J304,0),0),0)</f>
        <v>0</v>
      </c>
      <c r="R304" s="27">
        <f>IF(ISNUMBER(K304)=FALSE,J304,0)</f>
        <v>0</v>
      </c>
    </row>
    <row r="305">
      <c r="A305" s="9"/>
      <c r="B305" s="48" t="s">
        <v>47</v>
      </c>
      <c r="C305" s="1"/>
      <c r="D305" s="1"/>
      <c r="E305" s="49" t="s">
        <v>270</v>
      </c>
      <c r="F305" s="1"/>
      <c r="G305" s="1"/>
      <c r="H305" s="40"/>
      <c r="I305" s="1"/>
      <c r="J305" s="40"/>
      <c r="K305" s="1"/>
      <c r="L305" s="1"/>
      <c r="M305" s="12"/>
      <c r="N305" s="2"/>
      <c r="O305" s="2"/>
      <c r="P305" s="2"/>
      <c r="Q305" s="2"/>
    </row>
    <row r="306">
      <c r="A306" s="9"/>
      <c r="B306" s="48" t="s">
        <v>49</v>
      </c>
      <c r="C306" s="1"/>
      <c r="D306" s="1"/>
      <c r="E306" s="49" t="s">
        <v>328</v>
      </c>
      <c r="F306" s="1"/>
      <c r="G306" s="1"/>
      <c r="H306" s="40"/>
      <c r="I306" s="1"/>
      <c r="J306" s="40"/>
      <c r="K306" s="1"/>
      <c r="L306" s="1"/>
      <c r="M306" s="12"/>
      <c r="N306" s="2"/>
      <c r="O306" s="2"/>
      <c r="P306" s="2"/>
      <c r="Q306" s="2"/>
    </row>
    <row r="307">
      <c r="A307" s="9"/>
      <c r="B307" s="48" t="s">
        <v>50</v>
      </c>
      <c r="C307" s="1"/>
      <c r="D307" s="1"/>
      <c r="E307" s="49" t="s">
        <v>272</v>
      </c>
      <c r="F307" s="1"/>
      <c r="G307" s="1"/>
      <c r="H307" s="40"/>
      <c r="I307" s="1"/>
      <c r="J307" s="40"/>
      <c r="K307" s="1"/>
      <c r="L307" s="1"/>
      <c r="M307" s="12"/>
      <c r="N307" s="2"/>
      <c r="O307" s="2"/>
      <c r="P307" s="2"/>
      <c r="Q307" s="2"/>
    </row>
    <row r="308" thickBot="1">
      <c r="A308" s="9"/>
      <c r="B308" s="50" t="s">
        <v>52</v>
      </c>
      <c r="C308" s="51"/>
      <c r="D308" s="51"/>
      <c r="E308" s="52" t="s">
        <v>53</v>
      </c>
      <c r="F308" s="51"/>
      <c r="G308" s="51"/>
      <c r="H308" s="53"/>
      <c r="I308" s="51"/>
      <c r="J308" s="53"/>
      <c r="K308" s="51"/>
      <c r="L308" s="51"/>
      <c r="M308" s="12"/>
      <c r="N308" s="2"/>
      <c r="O308" s="2"/>
      <c r="P308" s="2"/>
      <c r="Q308" s="2"/>
    </row>
    <row r="309" thickTop="1" thickBot="1" ht="25" customHeight="1">
      <c r="A309" s="9"/>
      <c r="B309" s="1"/>
      <c r="C309" s="59">
        <v>3</v>
      </c>
      <c r="D309" s="1"/>
      <c r="E309" s="59" t="s">
        <v>95</v>
      </c>
      <c r="F309" s="1"/>
      <c r="G309" s="60" t="s">
        <v>82</v>
      </c>
      <c r="H309" s="61">
        <f>J269+J274+J279+J284+J289+J294+J299+J304</f>
        <v>0</v>
      </c>
      <c r="I309" s="60" t="s">
        <v>83</v>
      </c>
      <c r="J309" s="62">
        <f>(L309-H309)</f>
        <v>0</v>
      </c>
      <c r="K309" s="60" t="s">
        <v>84</v>
      </c>
      <c r="L309" s="63">
        <f>L269+L274+L279+L284+L289+L294+L299+L304</f>
        <v>0</v>
      </c>
      <c r="M309" s="12"/>
      <c r="N309" s="2"/>
      <c r="O309" s="2"/>
      <c r="P309" s="2"/>
      <c r="Q309" s="33">
        <f>0+Q269+Q274+Q279+Q284+Q289+Q294+Q299+Q304</f>
        <v>0</v>
      </c>
      <c r="R309" s="27">
        <f>0+R269+R274+R279+R284+R289+R294+R299+R304</f>
        <v>0</v>
      </c>
      <c r="S309" s="64">
        <f>Q309*(1+J309)+R309</f>
        <v>0</v>
      </c>
    </row>
    <row r="310" thickTop="1" thickBot="1" ht="25" customHeight="1">
      <c r="A310" s="9"/>
      <c r="B310" s="65"/>
      <c r="C310" s="65"/>
      <c r="D310" s="65"/>
      <c r="E310" s="65"/>
      <c r="F310" s="65"/>
      <c r="G310" s="66" t="s">
        <v>85</v>
      </c>
      <c r="H310" s="67">
        <f>J269+J274+J279+J284+J289+J294+J299+J304</f>
        <v>0</v>
      </c>
      <c r="I310" s="66" t="s">
        <v>86</v>
      </c>
      <c r="J310" s="68">
        <f>0+J309</f>
        <v>0</v>
      </c>
      <c r="K310" s="66" t="s">
        <v>87</v>
      </c>
      <c r="L310" s="69">
        <f>L269+L274+L279+L284+L289+L294+L299+L304</f>
        <v>0</v>
      </c>
      <c r="M310" s="12"/>
      <c r="N310" s="2"/>
      <c r="O310" s="2"/>
      <c r="P310" s="2"/>
      <c r="Q310" s="2"/>
    </row>
    <row r="311" ht="40" customHeight="1">
      <c r="A311" s="9"/>
      <c r="B311" s="74" t="s">
        <v>329</v>
      </c>
      <c r="C311" s="1"/>
      <c r="D311" s="1"/>
      <c r="E311" s="1"/>
      <c r="F311" s="1"/>
      <c r="G311" s="1"/>
      <c r="H311" s="40"/>
      <c r="I311" s="1"/>
      <c r="J311" s="40"/>
      <c r="K311" s="1"/>
      <c r="L311" s="1"/>
      <c r="M311" s="12"/>
      <c r="N311" s="2"/>
      <c r="O311" s="2"/>
      <c r="P311" s="2"/>
      <c r="Q311" s="2"/>
    </row>
    <row r="312">
      <c r="A312" s="9"/>
      <c r="B312" s="41">
        <v>54</v>
      </c>
      <c r="C312" s="42" t="s">
        <v>330</v>
      </c>
      <c r="D312" s="42" t="s">
        <v>3</v>
      </c>
      <c r="E312" s="42" t="s">
        <v>331</v>
      </c>
      <c r="F312" s="42" t="s">
        <v>3</v>
      </c>
      <c r="G312" s="43" t="s">
        <v>145</v>
      </c>
      <c r="H312" s="44">
        <v>61.530999999999999</v>
      </c>
      <c r="I312" s="25">
        <f>ROUND(0,2)</f>
        <v>0</v>
      </c>
      <c r="J312" s="45">
        <f>ROUND(I312*H312,2)</f>
        <v>0</v>
      </c>
      <c r="K312" s="46">
        <v>0.20999999999999999</v>
      </c>
      <c r="L312" s="47">
        <f>IF(ISNUMBER(K312),ROUND(J312*(K312+1),2),0)</f>
        <v>0</v>
      </c>
      <c r="M312" s="12"/>
      <c r="N312" s="2"/>
      <c r="O312" s="2"/>
      <c r="P312" s="2"/>
      <c r="Q312" s="33">
        <f>IF(ISNUMBER(K312),IF(H312&gt;0,IF(I312&gt;0,J312,0),0),0)</f>
        <v>0</v>
      </c>
      <c r="R312" s="27">
        <f>IF(ISNUMBER(K312)=FALSE,J312,0)</f>
        <v>0</v>
      </c>
    </row>
    <row r="313">
      <c r="A313" s="9"/>
      <c r="B313" s="48" t="s">
        <v>47</v>
      </c>
      <c r="C313" s="1"/>
      <c r="D313" s="1"/>
      <c r="E313" s="49" t="s">
        <v>332</v>
      </c>
      <c r="F313" s="1"/>
      <c r="G313" s="1"/>
      <c r="H313" s="40"/>
      <c r="I313" s="1"/>
      <c r="J313" s="40"/>
      <c r="K313" s="1"/>
      <c r="L313" s="1"/>
      <c r="M313" s="12"/>
      <c r="N313" s="2"/>
      <c r="O313" s="2"/>
      <c r="P313" s="2"/>
      <c r="Q313" s="2"/>
    </row>
    <row r="314">
      <c r="A314" s="9"/>
      <c r="B314" s="48" t="s">
        <v>49</v>
      </c>
      <c r="C314" s="1"/>
      <c r="D314" s="1"/>
      <c r="E314" s="49" t="s">
        <v>333</v>
      </c>
      <c r="F314" s="1"/>
      <c r="G314" s="1"/>
      <c r="H314" s="40"/>
      <c r="I314" s="1"/>
      <c r="J314" s="40"/>
      <c r="K314" s="1"/>
      <c r="L314" s="1"/>
      <c r="M314" s="12"/>
      <c r="N314" s="2"/>
      <c r="O314" s="2"/>
      <c r="P314" s="2"/>
      <c r="Q314" s="2"/>
    </row>
    <row r="315">
      <c r="A315" s="9"/>
      <c r="B315" s="48" t="s">
        <v>50</v>
      </c>
      <c r="C315" s="1"/>
      <c r="D315" s="1"/>
      <c r="E315" s="49" t="s">
        <v>316</v>
      </c>
      <c r="F315" s="1"/>
      <c r="G315" s="1"/>
      <c r="H315" s="40"/>
      <c r="I315" s="1"/>
      <c r="J315" s="40"/>
      <c r="K315" s="1"/>
      <c r="L315" s="1"/>
      <c r="M315" s="12"/>
      <c r="N315" s="2"/>
      <c r="O315" s="2"/>
      <c r="P315" s="2"/>
      <c r="Q315" s="2"/>
    </row>
    <row r="316" thickBot="1">
      <c r="A316" s="9"/>
      <c r="B316" s="50" t="s">
        <v>52</v>
      </c>
      <c r="C316" s="51"/>
      <c r="D316" s="51"/>
      <c r="E316" s="52" t="s">
        <v>53</v>
      </c>
      <c r="F316" s="51"/>
      <c r="G316" s="51"/>
      <c r="H316" s="53"/>
      <c r="I316" s="51"/>
      <c r="J316" s="53"/>
      <c r="K316" s="51"/>
      <c r="L316" s="51"/>
      <c r="M316" s="12"/>
      <c r="N316" s="2"/>
      <c r="O316" s="2"/>
      <c r="P316" s="2"/>
      <c r="Q316" s="2"/>
    </row>
    <row r="317" thickTop="1">
      <c r="A317" s="9"/>
      <c r="B317" s="41">
        <v>55</v>
      </c>
      <c r="C317" s="42" t="s">
        <v>334</v>
      </c>
      <c r="D317" s="42" t="s">
        <v>3</v>
      </c>
      <c r="E317" s="42" t="s">
        <v>335</v>
      </c>
      <c r="F317" s="42" t="s">
        <v>3</v>
      </c>
      <c r="G317" s="43" t="s">
        <v>105</v>
      </c>
      <c r="H317" s="54">
        <v>12.074999999999999</v>
      </c>
      <c r="I317" s="55">
        <f>ROUND(0,2)</f>
        <v>0</v>
      </c>
      <c r="J317" s="56">
        <f>ROUND(I317*H317,2)</f>
        <v>0</v>
      </c>
      <c r="K317" s="57">
        <v>0.20999999999999999</v>
      </c>
      <c r="L317" s="58">
        <f>IF(ISNUMBER(K317),ROUND(J317*(K317+1),2),0)</f>
        <v>0</v>
      </c>
      <c r="M317" s="12"/>
      <c r="N317" s="2"/>
      <c r="O317" s="2"/>
      <c r="P317" s="2"/>
      <c r="Q317" s="33">
        <f>IF(ISNUMBER(K317),IF(H317&gt;0,IF(I317&gt;0,J317,0),0),0)</f>
        <v>0</v>
      </c>
      <c r="R317" s="27">
        <f>IF(ISNUMBER(K317)=FALSE,J317,0)</f>
        <v>0</v>
      </c>
    </row>
    <row r="318">
      <c r="A318" s="9"/>
      <c r="B318" s="48" t="s">
        <v>47</v>
      </c>
      <c r="C318" s="1"/>
      <c r="D318" s="1"/>
      <c r="E318" s="49" t="s">
        <v>270</v>
      </c>
      <c r="F318" s="1"/>
      <c r="G318" s="1"/>
      <c r="H318" s="40"/>
      <c r="I318" s="1"/>
      <c r="J318" s="40"/>
      <c r="K318" s="1"/>
      <c r="L318" s="1"/>
      <c r="M318" s="12"/>
      <c r="N318" s="2"/>
      <c r="O318" s="2"/>
      <c r="P318" s="2"/>
      <c r="Q318" s="2"/>
    </row>
    <row r="319">
      <c r="A319" s="9"/>
      <c r="B319" s="48" t="s">
        <v>49</v>
      </c>
      <c r="C319" s="1"/>
      <c r="D319" s="1"/>
      <c r="E319" s="49" t="s">
        <v>336</v>
      </c>
      <c r="F319" s="1"/>
      <c r="G319" s="1"/>
      <c r="H319" s="40"/>
      <c r="I319" s="1"/>
      <c r="J319" s="40"/>
      <c r="K319" s="1"/>
      <c r="L319" s="1"/>
      <c r="M319" s="12"/>
      <c r="N319" s="2"/>
      <c r="O319" s="2"/>
      <c r="P319" s="2"/>
      <c r="Q319" s="2"/>
    </row>
    <row r="320">
      <c r="A320" s="9"/>
      <c r="B320" s="48" t="s">
        <v>50</v>
      </c>
      <c r="C320" s="1"/>
      <c r="D320" s="1"/>
      <c r="E320" s="49" t="s">
        <v>337</v>
      </c>
      <c r="F320" s="1"/>
      <c r="G320" s="1"/>
      <c r="H320" s="40"/>
      <c r="I320" s="1"/>
      <c r="J320" s="40"/>
      <c r="K320" s="1"/>
      <c r="L320" s="1"/>
      <c r="M320" s="12"/>
      <c r="N320" s="2"/>
      <c r="O320" s="2"/>
      <c r="P320" s="2"/>
      <c r="Q320" s="2"/>
    </row>
    <row r="321" thickBot="1">
      <c r="A321" s="9"/>
      <c r="B321" s="50" t="s">
        <v>52</v>
      </c>
      <c r="C321" s="51"/>
      <c r="D321" s="51"/>
      <c r="E321" s="52" t="s">
        <v>53</v>
      </c>
      <c r="F321" s="51"/>
      <c r="G321" s="51"/>
      <c r="H321" s="53"/>
      <c r="I321" s="51"/>
      <c r="J321" s="53"/>
      <c r="K321" s="51"/>
      <c r="L321" s="51"/>
      <c r="M321" s="12"/>
      <c r="N321" s="2"/>
      <c r="O321" s="2"/>
      <c r="P321" s="2"/>
      <c r="Q321" s="2"/>
    </row>
    <row r="322" thickTop="1">
      <c r="A322" s="9"/>
      <c r="B322" s="41">
        <v>56</v>
      </c>
      <c r="C322" s="42" t="s">
        <v>338</v>
      </c>
      <c r="D322" s="42" t="s">
        <v>3</v>
      </c>
      <c r="E322" s="42" t="s">
        <v>339</v>
      </c>
      <c r="F322" s="42" t="s">
        <v>3</v>
      </c>
      <c r="G322" s="43" t="s">
        <v>145</v>
      </c>
      <c r="H322" s="54">
        <v>76.700000000000003</v>
      </c>
      <c r="I322" s="55">
        <f>ROUND(0,2)</f>
        <v>0</v>
      </c>
      <c r="J322" s="56">
        <f>ROUND(I322*H322,2)</f>
        <v>0</v>
      </c>
      <c r="K322" s="57">
        <v>0.20999999999999999</v>
      </c>
      <c r="L322" s="58">
        <f>IF(ISNUMBER(K322),ROUND(J322*(K322+1),2),0)</f>
        <v>0</v>
      </c>
      <c r="M322" s="12"/>
      <c r="N322" s="2"/>
      <c r="O322" s="2"/>
      <c r="P322" s="2"/>
      <c r="Q322" s="33">
        <f>IF(ISNUMBER(K322),IF(H322&gt;0,IF(I322&gt;0,J322,0),0),0)</f>
        <v>0</v>
      </c>
      <c r="R322" s="27">
        <f>IF(ISNUMBER(K322)=FALSE,J322,0)</f>
        <v>0</v>
      </c>
    </row>
    <row r="323">
      <c r="A323" s="9"/>
      <c r="B323" s="48" t="s">
        <v>47</v>
      </c>
      <c r="C323" s="1"/>
      <c r="D323" s="1"/>
      <c r="E323" s="49" t="s">
        <v>340</v>
      </c>
      <c r="F323" s="1"/>
      <c r="G323" s="1"/>
      <c r="H323" s="40"/>
      <c r="I323" s="1"/>
      <c r="J323" s="40"/>
      <c r="K323" s="1"/>
      <c r="L323" s="1"/>
      <c r="M323" s="12"/>
      <c r="N323" s="2"/>
      <c r="O323" s="2"/>
      <c r="P323" s="2"/>
      <c r="Q323" s="2"/>
    </row>
    <row r="324">
      <c r="A324" s="9"/>
      <c r="B324" s="48" t="s">
        <v>49</v>
      </c>
      <c r="C324" s="1"/>
      <c r="D324" s="1"/>
      <c r="E324" s="49" t="s">
        <v>341</v>
      </c>
      <c r="F324" s="1"/>
      <c r="G324" s="1"/>
      <c r="H324" s="40"/>
      <c r="I324" s="1"/>
      <c r="J324" s="40"/>
      <c r="K324" s="1"/>
      <c r="L324" s="1"/>
      <c r="M324" s="12"/>
      <c r="N324" s="2"/>
      <c r="O324" s="2"/>
      <c r="P324" s="2"/>
      <c r="Q324" s="2"/>
    </row>
    <row r="325">
      <c r="A325" s="9"/>
      <c r="B325" s="48" t="s">
        <v>50</v>
      </c>
      <c r="C325" s="1"/>
      <c r="D325" s="1"/>
      <c r="E325" s="49" t="s">
        <v>342</v>
      </c>
      <c r="F325" s="1"/>
      <c r="G325" s="1"/>
      <c r="H325" s="40"/>
      <c r="I325" s="1"/>
      <c r="J325" s="40"/>
      <c r="K325" s="1"/>
      <c r="L325" s="1"/>
      <c r="M325" s="12"/>
      <c r="N325" s="2"/>
      <c r="O325" s="2"/>
      <c r="P325" s="2"/>
      <c r="Q325" s="2"/>
    </row>
    <row r="326" thickBot="1">
      <c r="A326" s="9"/>
      <c r="B326" s="50" t="s">
        <v>52</v>
      </c>
      <c r="C326" s="51"/>
      <c r="D326" s="51"/>
      <c r="E326" s="52" t="s">
        <v>53</v>
      </c>
      <c r="F326" s="51"/>
      <c r="G326" s="51"/>
      <c r="H326" s="53"/>
      <c r="I326" s="51"/>
      <c r="J326" s="53"/>
      <c r="K326" s="51"/>
      <c r="L326" s="51"/>
      <c r="M326" s="12"/>
      <c r="N326" s="2"/>
      <c r="O326" s="2"/>
      <c r="P326" s="2"/>
      <c r="Q326" s="2"/>
    </row>
    <row r="327" thickTop="1">
      <c r="A327" s="9"/>
      <c r="B327" s="41">
        <v>57</v>
      </c>
      <c r="C327" s="42" t="s">
        <v>343</v>
      </c>
      <c r="D327" s="42" t="s">
        <v>3</v>
      </c>
      <c r="E327" s="42" t="s">
        <v>344</v>
      </c>
      <c r="F327" s="42" t="s">
        <v>3</v>
      </c>
      <c r="G327" s="43" t="s">
        <v>79</v>
      </c>
      <c r="H327" s="54">
        <v>4</v>
      </c>
      <c r="I327" s="55">
        <f>ROUND(0,2)</f>
        <v>0</v>
      </c>
      <c r="J327" s="56">
        <f>ROUND(I327*H327,2)</f>
        <v>0</v>
      </c>
      <c r="K327" s="57">
        <v>0.20999999999999999</v>
      </c>
      <c r="L327" s="58">
        <f>IF(ISNUMBER(K327),ROUND(J327*(K327+1),2),0)</f>
        <v>0</v>
      </c>
      <c r="M327" s="12"/>
      <c r="N327" s="2"/>
      <c r="O327" s="2"/>
      <c r="P327" s="2"/>
      <c r="Q327" s="33">
        <f>IF(ISNUMBER(K327),IF(H327&gt;0,IF(I327&gt;0,J327,0),0),0)</f>
        <v>0</v>
      </c>
      <c r="R327" s="27">
        <f>IF(ISNUMBER(K327)=FALSE,J327,0)</f>
        <v>0</v>
      </c>
    </row>
    <row r="328">
      <c r="A328" s="9"/>
      <c r="B328" s="48" t="s">
        <v>47</v>
      </c>
      <c r="C328" s="1"/>
      <c r="D328" s="1"/>
      <c r="E328" s="49" t="s">
        <v>345</v>
      </c>
      <c r="F328" s="1"/>
      <c r="G328" s="1"/>
      <c r="H328" s="40"/>
      <c r="I328" s="1"/>
      <c r="J328" s="40"/>
      <c r="K328" s="1"/>
      <c r="L328" s="1"/>
      <c r="M328" s="12"/>
      <c r="N328" s="2"/>
      <c r="O328" s="2"/>
      <c r="P328" s="2"/>
      <c r="Q328" s="2"/>
    </row>
    <row r="329">
      <c r="A329" s="9"/>
      <c r="B329" s="48" t="s">
        <v>49</v>
      </c>
      <c r="C329" s="1"/>
      <c r="D329" s="1"/>
      <c r="E329" s="49" t="s">
        <v>346</v>
      </c>
      <c r="F329" s="1"/>
      <c r="G329" s="1"/>
      <c r="H329" s="40"/>
      <c r="I329" s="1"/>
      <c r="J329" s="40"/>
      <c r="K329" s="1"/>
      <c r="L329" s="1"/>
      <c r="M329" s="12"/>
      <c r="N329" s="2"/>
      <c r="O329" s="2"/>
      <c r="P329" s="2"/>
      <c r="Q329" s="2"/>
    </row>
    <row r="330">
      <c r="A330" s="9"/>
      <c r="B330" s="48" t="s">
        <v>50</v>
      </c>
      <c r="C330" s="1"/>
      <c r="D330" s="1"/>
      <c r="E330" s="49" t="s">
        <v>347</v>
      </c>
      <c r="F330" s="1"/>
      <c r="G330" s="1"/>
      <c r="H330" s="40"/>
      <c r="I330" s="1"/>
      <c r="J330" s="40"/>
      <c r="K330" s="1"/>
      <c r="L330" s="1"/>
      <c r="M330" s="12"/>
      <c r="N330" s="2"/>
      <c r="O330" s="2"/>
      <c r="P330" s="2"/>
      <c r="Q330" s="2"/>
    </row>
    <row r="331" thickBot="1">
      <c r="A331" s="9"/>
      <c r="B331" s="50" t="s">
        <v>52</v>
      </c>
      <c r="C331" s="51"/>
      <c r="D331" s="51"/>
      <c r="E331" s="52" t="s">
        <v>53</v>
      </c>
      <c r="F331" s="51"/>
      <c r="G331" s="51"/>
      <c r="H331" s="53"/>
      <c r="I331" s="51"/>
      <c r="J331" s="53"/>
      <c r="K331" s="51"/>
      <c r="L331" s="51"/>
      <c r="M331" s="12"/>
      <c r="N331" s="2"/>
      <c r="O331" s="2"/>
      <c r="P331" s="2"/>
      <c r="Q331" s="2"/>
    </row>
    <row r="332" thickTop="1">
      <c r="A332" s="9"/>
      <c r="B332" s="41">
        <v>58</v>
      </c>
      <c r="C332" s="42" t="s">
        <v>348</v>
      </c>
      <c r="D332" s="42" t="s">
        <v>3</v>
      </c>
      <c r="E332" s="42" t="s">
        <v>349</v>
      </c>
      <c r="F332" s="42" t="s">
        <v>3</v>
      </c>
      <c r="G332" s="43" t="s">
        <v>145</v>
      </c>
      <c r="H332" s="54">
        <v>59.567999999999998</v>
      </c>
      <c r="I332" s="55">
        <f>ROUND(0,2)</f>
        <v>0</v>
      </c>
      <c r="J332" s="56">
        <f>ROUND(I332*H332,2)</f>
        <v>0</v>
      </c>
      <c r="K332" s="57">
        <v>0.20999999999999999</v>
      </c>
      <c r="L332" s="58">
        <f>IF(ISNUMBER(K332),ROUND(J332*(K332+1),2),0)</f>
        <v>0</v>
      </c>
      <c r="M332" s="12"/>
      <c r="N332" s="2"/>
      <c r="O332" s="2"/>
      <c r="P332" s="2"/>
      <c r="Q332" s="33">
        <f>IF(ISNUMBER(K332),IF(H332&gt;0,IF(I332&gt;0,J332,0),0),0)</f>
        <v>0</v>
      </c>
      <c r="R332" s="27">
        <f>IF(ISNUMBER(K332)=FALSE,J332,0)</f>
        <v>0</v>
      </c>
    </row>
    <row r="333">
      <c r="A333" s="9"/>
      <c r="B333" s="48" t="s">
        <v>47</v>
      </c>
      <c r="C333" s="1"/>
      <c r="D333" s="1"/>
      <c r="E333" s="49" t="s">
        <v>350</v>
      </c>
      <c r="F333" s="1"/>
      <c r="G333" s="1"/>
      <c r="H333" s="40"/>
      <c r="I333" s="1"/>
      <c r="J333" s="40"/>
      <c r="K333" s="1"/>
      <c r="L333" s="1"/>
      <c r="M333" s="12"/>
      <c r="N333" s="2"/>
      <c r="O333" s="2"/>
      <c r="P333" s="2"/>
      <c r="Q333" s="2"/>
    </row>
    <row r="334">
      <c r="A334" s="9"/>
      <c r="B334" s="48" t="s">
        <v>49</v>
      </c>
      <c r="C334" s="1"/>
      <c r="D334" s="1"/>
      <c r="E334" s="49" t="s">
        <v>351</v>
      </c>
      <c r="F334" s="1"/>
      <c r="G334" s="1"/>
      <c r="H334" s="40"/>
      <c r="I334" s="1"/>
      <c r="J334" s="40"/>
      <c r="K334" s="1"/>
      <c r="L334" s="1"/>
      <c r="M334" s="12"/>
      <c r="N334" s="2"/>
      <c r="O334" s="2"/>
      <c r="P334" s="2"/>
      <c r="Q334" s="2"/>
    </row>
    <row r="335">
      <c r="A335" s="9"/>
      <c r="B335" s="48" t="s">
        <v>50</v>
      </c>
      <c r="C335" s="1"/>
      <c r="D335" s="1"/>
      <c r="E335" s="49" t="s">
        <v>316</v>
      </c>
      <c r="F335" s="1"/>
      <c r="G335" s="1"/>
      <c r="H335" s="40"/>
      <c r="I335" s="1"/>
      <c r="J335" s="40"/>
      <c r="K335" s="1"/>
      <c r="L335" s="1"/>
      <c r="M335" s="12"/>
      <c r="N335" s="2"/>
      <c r="O335" s="2"/>
      <c r="P335" s="2"/>
      <c r="Q335" s="2"/>
    </row>
    <row r="336" thickBot="1">
      <c r="A336" s="9"/>
      <c r="B336" s="50" t="s">
        <v>52</v>
      </c>
      <c r="C336" s="51"/>
      <c r="D336" s="51"/>
      <c r="E336" s="52" t="s">
        <v>53</v>
      </c>
      <c r="F336" s="51"/>
      <c r="G336" s="51"/>
      <c r="H336" s="53"/>
      <c r="I336" s="51"/>
      <c r="J336" s="53"/>
      <c r="K336" s="51"/>
      <c r="L336" s="51"/>
      <c r="M336" s="12"/>
      <c r="N336" s="2"/>
      <c r="O336" s="2"/>
      <c r="P336" s="2"/>
      <c r="Q336" s="2"/>
    </row>
    <row r="337" thickTop="1">
      <c r="A337" s="9"/>
      <c r="B337" s="41">
        <v>59</v>
      </c>
      <c r="C337" s="42" t="s">
        <v>352</v>
      </c>
      <c r="D337" s="42" t="s">
        <v>3</v>
      </c>
      <c r="E337" s="42" t="s">
        <v>353</v>
      </c>
      <c r="F337" s="42" t="s">
        <v>3</v>
      </c>
      <c r="G337" s="43" t="s">
        <v>145</v>
      </c>
      <c r="H337" s="54">
        <v>12.880000000000001</v>
      </c>
      <c r="I337" s="55">
        <f>ROUND(0,2)</f>
        <v>0</v>
      </c>
      <c r="J337" s="56">
        <f>ROUND(I337*H337,2)</f>
        <v>0</v>
      </c>
      <c r="K337" s="57">
        <v>0.20999999999999999</v>
      </c>
      <c r="L337" s="58">
        <f>IF(ISNUMBER(K337),ROUND(J337*(K337+1),2),0)</f>
        <v>0</v>
      </c>
      <c r="M337" s="12"/>
      <c r="N337" s="2"/>
      <c r="O337" s="2"/>
      <c r="P337" s="2"/>
      <c r="Q337" s="33">
        <f>IF(ISNUMBER(K337),IF(H337&gt;0,IF(I337&gt;0,J337,0),0),0)</f>
        <v>0</v>
      </c>
      <c r="R337" s="27">
        <f>IF(ISNUMBER(K337)=FALSE,J337,0)</f>
        <v>0</v>
      </c>
    </row>
    <row r="338">
      <c r="A338" s="9"/>
      <c r="B338" s="48" t="s">
        <v>47</v>
      </c>
      <c r="C338" s="1"/>
      <c r="D338" s="1"/>
      <c r="E338" s="49" t="s">
        <v>3</v>
      </c>
      <c r="F338" s="1"/>
      <c r="G338" s="1"/>
      <c r="H338" s="40"/>
      <c r="I338" s="1"/>
      <c r="J338" s="40"/>
      <c r="K338" s="1"/>
      <c r="L338" s="1"/>
      <c r="M338" s="12"/>
      <c r="N338" s="2"/>
      <c r="O338" s="2"/>
      <c r="P338" s="2"/>
      <c r="Q338" s="2"/>
    </row>
    <row r="339">
      <c r="A339" s="9"/>
      <c r="B339" s="48" t="s">
        <v>49</v>
      </c>
      <c r="C339" s="1"/>
      <c r="D339" s="1"/>
      <c r="E339" s="49" t="s">
        <v>354</v>
      </c>
      <c r="F339" s="1"/>
      <c r="G339" s="1"/>
      <c r="H339" s="40"/>
      <c r="I339" s="1"/>
      <c r="J339" s="40"/>
      <c r="K339" s="1"/>
      <c r="L339" s="1"/>
      <c r="M339" s="12"/>
      <c r="N339" s="2"/>
      <c r="O339" s="2"/>
      <c r="P339" s="2"/>
      <c r="Q339" s="2"/>
    </row>
    <row r="340">
      <c r="A340" s="9"/>
      <c r="B340" s="48" t="s">
        <v>50</v>
      </c>
      <c r="C340" s="1"/>
      <c r="D340" s="1"/>
      <c r="E340" s="49" t="s">
        <v>316</v>
      </c>
      <c r="F340" s="1"/>
      <c r="G340" s="1"/>
      <c r="H340" s="40"/>
      <c r="I340" s="1"/>
      <c r="J340" s="40"/>
      <c r="K340" s="1"/>
      <c r="L340" s="1"/>
      <c r="M340" s="12"/>
      <c r="N340" s="2"/>
      <c r="O340" s="2"/>
      <c r="P340" s="2"/>
      <c r="Q340" s="2"/>
    </row>
    <row r="341" thickBot="1">
      <c r="A341" s="9"/>
      <c r="B341" s="50" t="s">
        <v>52</v>
      </c>
      <c r="C341" s="51"/>
      <c r="D341" s="51"/>
      <c r="E341" s="52" t="s">
        <v>53</v>
      </c>
      <c r="F341" s="51"/>
      <c r="G341" s="51"/>
      <c r="H341" s="53"/>
      <c r="I341" s="51"/>
      <c r="J341" s="53"/>
      <c r="K341" s="51"/>
      <c r="L341" s="51"/>
      <c r="M341" s="12"/>
      <c r="N341" s="2"/>
      <c r="O341" s="2"/>
      <c r="P341" s="2"/>
      <c r="Q341" s="2"/>
    </row>
    <row r="342" thickTop="1">
      <c r="A342" s="9"/>
      <c r="B342" s="41">
        <v>60</v>
      </c>
      <c r="C342" s="42" t="s">
        <v>355</v>
      </c>
      <c r="D342" s="42" t="s">
        <v>3</v>
      </c>
      <c r="E342" s="42" t="s">
        <v>356</v>
      </c>
      <c r="F342" s="42" t="s">
        <v>3</v>
      </c>
      <c r="G342" s="43" t="s">
        <v>145</v>
      </c>
      <c r="H342" s="54">
        <v>35</v>
      </c>
      <c r="I342" s="55">
        <f>ROUND(0,2)</f>
        <v>0</v>
      </c>
      <c r="J342" s="56">
        <f>ROUND(I342*H342,2)</f>
        <v>0</v>
      </c>
      <c r="K342" s="57">
        <v>0.20999999999999999</v>
      </c>
      <c r="L342" s="58">
        <f>IF(ISNUMBER(K342),ROUND(J342*(K342+1),2),0)</f>
        <v>0</v>
      </c>
      <c r="M342" s="12"/>
      <c r="N342" s="2"/>
      <c r="O342" s="2"/>
      <c r="P342" s="2"/>
      <c r="Q342" s="33">
        <f>IF(ISNUMBER(K342),IF(H342&gt;0,IF(I342&gt;0,J342,0),0),0)</f>
        <v>0</v>
      </c>
      <c r="R342" s="27">
        <f>IF(ISNUMBER(K342)=FALSE,J342,0)</f>
        <v>0</v>
      </c>
    </row>
    <row r="343">
      <c r="A343" s="9"/>
      <c r="B343" s="48" t="s">
        <v>47</v>
      </c>
      <c r="C343" s="1"/>
      <c r="D343" s="1"/>
      <c r="E343" s="49" t="s">
        <v>357</v>
      </c>
      <c r="F343" s="1"/>
      <c r="G343" s="1"/>
      <c r="H343" s="40"/>
      <c r="I343" s="1"/>
      <c r="J343" s="40"/>
      <c r="K343" s="1"/>
      <c r="L343" s="1"/>
      <c r="M343" s="12"/>
      <c r="N343" s="2"/>
      <c r="O343" s="2"/>
      <c r="P343" s="2"/>
      <c r="Q343" s="2"/>
    </row>
    <row r="344">
      <c r="A344" s="9"/>
      <c r="B344" s="48" t="s">
        <v>49</v>
      </c>
      <c r="C344" s="1"/>
      <c r="D344" s="1"/>
      <c r="E344" s="49" t="s">
        <v>358</v>
      </c>
      <c r="F344" s="1"/>
      <c r="G344" s="1"/>
      <c r="H344" s="40"/>
      <c r="I344" s="1"/>
      <c r="J344" s="40"/>
      <c r="K344" s="1"/>
      <c r="L344" s="1"/>
      <c r="M344" s="12"/>
      <c r="N344" s="2"/>
      <c r="O344" s="2"/>
      <c r="P344" s="2"/>
      <c r="Q344" s="2"/>
    </row>
    <row r="345">
      <c r="A345" s="9"/>
      <c r="B345" s="48" t="s">
        <v>50</v>
      </c>
      <c r="C345" s="1"/>
      <c r="D345" s="1"/>
      <c r="E345" s="49" t="s">
        <v>359</v>
      </c>
      <c r="F345" s="1"/>
      <c r="G345" s="1"/>
      <c r="H345" s="40"/>
      <c r="I345" s="1"/>
      <c r="J345" s="40"/>
      <c r="K345" s="1"/>
      <c r="L345" s="1"/>
      <c r="M345" s="12"/>
      <c r="N345" s="2"/>
      <c r="O345" s="2"/>
      <c r="P345" s="2"/>
      <c r="Q345" s="2"/>
    </row>
    <row r="346" thickBot="1">
      <c r="A346" s="9"/>
      <c r="B346" s="50" t="s">
        <v>52</v>
      </c>
      <c r="C346" s="51"/>
      <c r="D346" s="51"/>
      <c r="E346" s="52" t="s">
        <v>53</v>
      </c>
      <c r="F346" s="51"/>
      <c r="G346" s="51"/>
      <c r="H346" s="53"/>
      <c r="I346" s="51"/>
      <c r="J346" s="53"/>
      <c r="K346" s="51"/>
      <c r="L346" s="51"/>
      <c r="M346" s="12"/>
      <c r="N346" s="2"/>
      <c r="O346" s="2"/>
      <c r="P346" s="2"/>
      <c r="Q346" s="2"/>
    </row>
    <row r="347" thickTop="1">
      <c r="A347" s="9"/>
      <c r="B347" s="41">
        <v>61</v>
      </c>
      <c r="C347" s="42" t="s">
        <v>360</v>
      </c>
      <c r="D347" s="42" t="s">
        <v>3</v>
      </c>
      <c r="E347" s="42" t="s">
        <v>361</v>
      </c>
      <c r="F347" s="42" t="s">
        <v>3</v>
      </c>
      <c r="G347" s="43" t="s">
        <v>145</v>
      </c>
      <c r="H347" s="54">
        <v>72</v>
      </c>
      <c r="I347" s="55">
        <f>ROUND(0,2)</f>
        <v>0</v>
      </c>
      <c r="J347" s="56">
        <f>ROUND(I347*H347,2)</f>
        <v>0</v>
      </c>
      <c r="K347" s="57">
        <v>0.20999999999999999</v>
      </c>
      <c r="L347" s="58">
        <f>IF(ISNUMBER(K347),ROUND(J347*(K347+1),2),0)</f>
        <v>0</v>
      </c>
      <c r="M347" s="12"/>
      <c r="N347" s="2"/>
      <c r="O347" s="2"/>
      <c r="P347" s="2"/>
      <c r="Q347" s="33">
        <f>IF(ISNUMBER(K347),IF(H347&gt;0,IF(I347&gt;0,J347,0),0),0)</f>
        <v>0</v>
      </c>
      <c r="R347" s="27">
        <f>IF(ISNUMBER(K347)=FALSE,J347,0)</f>
        <v>0</v>
      </c>
    </row>
    <row r="348">
      <c r="A348" s="9"/>
      <c r="B348" s="48" t="s">
        <v>47</v>
      </c>
      <c r="C348" s="1"/>
      <c r="D348" s="1"/>
      <c r="E348" s="49" t="s">
        <v>362</v>
      </c>
      <c r="F348" s="1"/>
      <c r="G348" s="1"/>
      <c r="H348" s="40"/>
      <c r="I348" s="1"/>
      <c r="J348" s="40"/>
      <c r="K348" s="1"/>
      <c r="L348" s="1"/>
      <c r="M348" s="12"/>
      <c r="N348" s="2"/>
      <c r="O348" s="2"/>
      <c r="P348" s="2"/>
      <c r="Q348" s="2"/>
    </row>
    <row r="349">
      <c r="A349" s="9"/>
      <c r="B349" s="48" t="s">
        <v>49</v>
      </c>
      <c r="C349" s="1"/>
      <c r="D349" s="1"/>
      <c r="E349" s="49" t="s">
        <v>363</v>
      </c>
      <c r="F349" s="1"/>
      <c r="G349" s="1"/>
      <c r="H349" s="40"/>
      <c r="I349" s="1"/>
      <c r="J349" s="40"/>
      <c r="K349" s="1"/>
      <c r="L349" s="1"/>
      <c r="M349" s="12"/>
      <c r="N349" s="2"/>
      <c r="O349" s="2"/>
      <c r="P349" s="2"/>
      <c r="Q349" s="2"/>
    </row>
    <row r="350">
      <c r="A350" s="9"/>
      <c r="B350" s="48" t="s">
        <v>50</v>
      </c>
      <c r="C350" s="1"/>
      <c r="D350" s="1"/>
      <c r="E350" s="49" t="s">
        <v>364</v>
      </c>
      <c r="F350" s="1"/>
      <c r="G350" s="1"/>
      <c r="H350" s="40"/>
      <c r="I350" s="1"/>
      <c r="J350" s="40"/>
      <c r="K350" s="1"/>
      <c r="L350" s="1"/>
      <c r="M350" s="12"/>
      <c r="N350" s="2"/>
      <c r="O350" s="2"/>
      <c r="P350" s="2"/>
      <c r="Q350" s="2"/>
    </row>
    <row r="351" thickBot="1">
      <c r="A351" s="9"/>
      <c r="B351" s="50" t="s">
        <v>52</v>
      </c>
      <c r="C351" s="51"/>
      <c r="D351" s="51"/>
      <c r="E351" s="52" t="s">
        <v>53</v>
      </c>
      <c r="F351" s="51"/>
      <c r="G351" s="51"/>
      <c r="H351" s="53"/>
      <c r="I351" s="51"/>
      <c r="J351" s="53"/>
      <c r="K351" s="51"/>
      <c r="L351" s="51"/>
      <c r="M351" s="12"/>
      <c r="N351" s="2"/>
      <c r="O351" s="2"/>
      <c r="P351" s="2"/>
      <c r="Q351" s="2"/>
    </row>
    <row r="352" thickTop="1">
      <c r="A352" s="9"/>
      <c r="B352" s="41">
        <v>62</v>
      </c>
      <c r="C352" s="42" t="s">
        <v>365</v>
      </c>
      <c r="D352" s="42" t="s">
        <v>3</v>
      </c>
      <c r="E352" s="42" t="s">
        <v>366</v>
      </c>
      <c r="F352" s="42" t="s">
        <v>3</v>
      </c>
      <c r="G352" s="43" t="s">
        <v>145</v>
      </c>
      <c r="H352" s="54">
        <v>15.84</v>
      </c>
      <c r="I352" s="55">
        <f>ROUND(0,2)</f>
        <v>0</v>
      </c>
      <c r="J352" s="56">
        <f>ROUND(I352*H352,2)</f>
        <v>0</v>
      </c>
      <c r="K352" s="57">
        <v>0.20999999999999999</v>
      </c>
      <c r="L352" s="58">
        <f>IF(ISNUMBER(K352),ROUND(J352*(K352+1),2),0)</f>
        <v>0</v>
      </c>
      <c r="M352" s="12"/>
      <c r="N352" s="2"/>
      <c r="O352" s="2"/>
      <c r="P352" s="2"/>
      <c r="Q352" s="33">
        <f>IF(ISNUMBER(K352),IF(H352&gt;0,IF(I352&gt;0,J352,0),0),0)</f>
        <v>0</v>
      </c>
      <c r="R352" s="27">
        <f>IF(ISNUMBER(K352)=FALSE,J352,0)</f>
        <v>0</v>
      </c>
    </row>
    <row r="353">
      <c r="A353" s="9"/>
      <c r="B353" s="48" t="s">
        <v>47</v>
      </c>
      <c r="C353" s="1"/>
      <c r="D353" s="1"/>
      <c r="E353" s="49" t="s">
        <v>367</v>
      </c>
      <c r="F353" s="1"/>
      <c r="G353" s="1"/>
      <c r="H353" s="40"/>
      <c r="I353" s="1"/>
      <c r="J353" s="40"/>
      <c r="K353" s="1"/>
      <c r="L353" s="1"/>
      <c r="M353" s="12"/>
      <c r="N353" s="2"/>
      <c r="O353" s="2"/>
      <c r="P353" s="2"/>
      <c r="Q353" s="2"/>
    </row>
    <row r="354">
      <c r="A354" s="9"/>
      <c r="B354" s="48" t="s">
        <v>49</v>
      </c>
      <c r="C354" s="1"/>
      <c r="D354" s="1"/>
      <c r="E354" s="49" t="s">
        <v>368</v>
      </c>
      <c r="F354" s="1"/>
      <c r="G354" s="1"/>
      <c r="H354" s="40"/>
      <c r="I354" s="1"/>
      <c r="J354" s="40"/>
      <c r="K354" s="1"/>
      <c r="L354" s="1"/>
      <c r="M354" s="12"/>
      <c r="N354" s="2"/>
      <c r="O354" s="2"/>
      <c r="P354" s="2"/>
      <c r="Q354" s="2"/>
    </row>
    <row r="355">
      <c r="A355" s="9"/>
      <c r="B355" s="48" t="s">
        <v>50</v>
      </c>
      <c r="C355" s="1"/>
      <c r="D355" s="1"/>
      <c r="E355" s="49" t="s">
        <v>369</v>
      </c>
      <c r="F355" s="1"/>
      <c r="G355" s="1"/>
      <c r="H355" s="40"/>
      <c r="I355" s="1"/>
      <c r="J355" s="40"/>
      <c r="K355" s="1"/>
      <c r="L355" s="1"/>
      <c r="M355" s="12"/>
      <c r="N355" s="2"/>
      <c r="O355" s="2"/>
      <c r="P355" s="2"/>
      <c r="Q355" s="2"/>
    </row>
    <row r="356" thickBot="1">
      <c r="A356" s="9"/>
      <c r="B356" s="50" t="s">
        <v>52</v>
      </c>
      <c r="C356" s="51"/>
      <c r="D356" s="51"/>
      <c r="E356" s="52" t="s">
        <v>53</v>
      </c>
      <c r="F356" s="51"/>
      <c r="G356" s="51"/>
      <c r="H356" s="53"/>
      <c r="I356" s="51"/>
      <c r="J356" s="53"/>
      <c r="K356" s="51"/>
      <c r="L356" s="51"/>
      <c r="M356" s="12"/>
      <c r="N356" s="2"/>
      <c r="O356" s="2"/>
      <c r="P356" s="2"/>
      <c r="Q356" s="2"/>
    </row>
    <row r="357" thickTop="1">
      <c r="A357" s="9"/>
      <c r="B357" s="41">
        <v>63</v>
      </c>
      <c r="C357" s="42" t="s">
        <v>370</v>
      </c>
      <c r="D357" s="42" t="s">
        <v>3</v>
      </c>
      <c r="E357" s="42" t="s">
        <v>371</v>
      </c>
      <c r="F357" s="42" t="s">
        <v>3</v>
      </c>
      <c r="G357" s="43" t="s">
        <v>145</v>
      </c>
      <c r="H357" s="54">
        <v>4.3559999999999999</v>
      </c>
      <c r="I357" s="55">
        <f>ROUND(0,2)</f>
        <v>0</v>
      </c>
      <c r="J357" s="56">
        <f>ROUND(I357*H357,2)</f>
        <v>0</v>
      </c>
      <c r="K357" s="57">
        <v>0.20999999999999999</v>
      </c>
      <c r="L357" s="58">
        <f>IF(ISNUMBER(K357),ROUND(J357*(K357+1),2),0)</f>
        <v>0</v>
      </c>
      <c r="M357" s="12"/>
      <c r="N357" s="2"/>
      <c r="O357" s="2"/>
      <c r="P357" s="2"/>
      <c r="Q357" s="33">
        <f>IF(ISNUMBER(K357),IF(H357&gt;0,IF(I357&gt;0,J357,0),0),0)</f>
        <v>0</v>
      </c>
      <c r="R357" s="27">
        <f>IF(ISNUMBER(K357)=FALSE,J357,0)</f>
        <v>0</v>
      </c>
    </row>
    <row r="358">
      <c r="A358" s="9"/>
      <c r="B358" s="48" t="s">
        <v>47</v>
      </c>
      <c r="C358" s="1"/>
      <c r="D358" s="1"/>
      <c r="E358" s="49" t="s">
        <v>372</v>
      </c>
      <c r="F358" s="1"/>
      <c r="G358" s="1"/>
      <c r="H358" s="40"/>
      <c r="I358" s="1"/>
      <c r="J358" s="40"/>
      <c r="K358" s="1"/>
      <c r="L358" s="1"/>
      <c r="M358" s="12"/>
      <c r="N358" s="2"/>
      <c r="O358" s="2"/>
      <c r="P358" s="2"/>
      <c r="Q358" s="2"/>
    </row>
    <row r="359">
      <c r="A359" s="9"/>
      <c r="B359" s="48" t="s">
        <v>49</v>
      </c>
      <c r="C359" s="1"/>
      <c r="D359" s="1"/>
      <c r="E359" s="49" t="s">
        <v>373</v>
      </c>
      <c r="F359" s="1"/>
      <c r="G359" s="1"/>
      <c r="H359" s="40"/>
      <c r="I359" s="1"/>
      <c r="J359" s="40"/>
      <c r="K359" s="1"/>
      <c r="L359" s="1"/>
      <c r="M359" s="12"/>
      <c r="N359" s="2"/>
      <c r="O359" s="2"/>
      <c r="P359" s="2"/>
      <c r="Q359" s="2"/>
    </row>
    <row r="360">
      <c r="A360" s="9"/>
      <c r="B360" s="48" t="s">
        <v>50</v>
      </c>
      <c r="C360" s="1"/>
      <c r="D360" s="1"/>
      <c r="E360" s="49" t="s">
        <v>374</v>
      </c>
      <c r="F360" s="1"/>
      <c r="G360" s="1"/>
      <c r="H360" s="40"/>
      <c r="I360" s="1"/>
      <c r="J360" s="40"/>
      <c r="K360" s="1"/>
      <c r="L360" s="1"/>
      <c r="M360" s="12"/>
      <c r="N360" s="2"/>
      <c r="O360" s="2"/>
      <c r="P360" s="2"/>
      <c r="Q360" s="2"/>
    </row>
    <row r="361" thickBot="1">
      <c r="A361" s="9"/>
      <c r="B361" s="50" t="s">
        <v>52</v>
      </c>
      <c r="C361" s="51"/>
      <c r="D361" s="51"/>
      <c r="E361" s="52" t="s">
        <v>53</v>
      </c>
      <c r="F361" s="51"/>
      <c r="G361" s="51"/>
      <c r="H361" s="53"/>
      <c r="I361" s="51"/>
      <c r="J361" s="53"/>
      <c r="K361" s="51"/>
      <c r="L361" s="51"/>
      <c r="M361" s="12"/>
      <c r="N361" s="2"/>
      <c r="O361" s="2"/>
      <c r="P361" s="2"/>
      <c r="Q361" s="2"/>
    </row>
    <row r="362" thickTop="1" thickBot="1" ht="25" customHeight="1">
      <c r="A362" s="9"/>
      <c r="B362" s="1"/>
      <c r="C362" s="59">
        <v>4</v>
      </c>
      <c r="D362" s="1"/>
      <c r="E362" s="59" t="s">
        <v>96</v>
      </c>
      <c r="F362" s="1"/>
      <c r="G362" s="60" t="s">
        <v>82</v>
      </c>
      <c r="H362" s="61">
        <f>J312+J317+J322+J327+J332+J337+J342+J347+J352+J357</f>
        <v>0</v>
      </c>
      <c r="I362" s="60" t="s">
        <v>83</v>
      </c>
      <c r="J362" s="62">
        <f>(L362-H362)</f>
        <v>0</v>
      </c>
      <c r="K362" s="60" t="s">
        <v>84</v>
      </c>
      <c r="L362" s="63">
        <f>L312+L317+L322+L327+L332+L337+L342+L347+L352+L357</f>
        <v>0</v>
      </c>
      <c r="M362" s="12"/>
      <c r="N362" s="2"/>
      <c r="O362" s="2"/>
      <c r="P362" s="2"/>
      <c r="Q362" s="33">
        <f>0+Q312+Q317+Q322+Q327+Q332+Q337+Q342+Q347+Q352+Q357</f>
        <v>0</v>
      </c>
      <c r="R362" s="27">
        <f>0+R312+R317+R322+R327+R332+R337+R342+R347+R352+R357</f>
        <v>0</v>
      </c>
      <c r="S362" s="64">
        <f>Q362*(1+J362)+R362</f>
        <v>0</v>
      </c>
    </row>
    <row r="363" thickTop="1" thickBot="1" ht="25" customHeight="1">
      <c r="A363" s="9"/>
      <c r="B363" s="65"/>
      <c r="C363" s="65"/>
      <c r="D363" s="65"/>
      <c r="E363" s="65"/>
      <c r="F363" s="65"/>
      <c r="G363" s="66" t="s">
        <v>85</v>
      </c>
      <c r="H363" s="67">
        <f>J312+J317+J322+J327+J332+J337+J342+J347+J352+J357</f>
        <v>0</v>
      </c>
      <c r="I363" s="66" t="s">
        <v>86</v>
      </c>
      <c r="J363" s="68">
        <f>0+J362</f>
        <v>0</v>
      </c>
      <c r="K363" s="66" t="s">
        <v>87</v>
      </c>
      <c r="L363" s="69">
        <f>L312+L317+L322+L327+L332+L337+L342+L347+L352+L357</f>
        <v>0</v>
      </c>
      <c r="M363" s="12"/>
      <c r="N363" s="2"/>
      <c r="O363" s="2"/>
      <c r="P363" s="2"/>
      <c r="Q363" s="2"/>
    </row>
    <row r="364" ht="40" customHeight="1">
      <c r="A364" s="9"/>
      <c r="B364" s="74" t="s">
        <v>375</v>
      </c>
      <c r="C364" s="1"/>
      <c r="D364" s="1"/>
      <c r="E364" s="1"/>
      <c r="F364" s="1"/>
      <c r="G364" s="1"/>
      <c r="H364" s="40"/>
      <c r="I364" s="1"/>
      <c r="J364" s="40"/>
      <c r="K364" s="1"/>
      <c r="L364" s="1"/>
      <c r="M364" s="12"/>
      <c r="N364" s="2"/>
      <c r="O364" s="2"/>
      <c r="P364" s="2"/>
      <c r="Q364" s="2"/>
    </row>
    <row r="365">
      <c r="A365" s="9"/>
      <c r="B365" s="41">
        <v>64</v>
      </c>
      <c r="C365" s="42" t="s">
        <v>376</v>
      </c>
      <c r="D365" s="42" t="s">
        <v>3</v>
      </c>
      <c r="E365" s="42" t="s">
        <v>377</v>
      </c>
      <c r="F365" s="42" t="s">
        <v>3</v>
      </c>
      <c r="G365" s="43" t="s">
        <v>134</v>
      </c>
      <c r="H365" s="44">
        <v>486</v>
      </c>
      <c r="I365" s="25">
        <f>ROUND(0,2)</f>
        <v>0</v>
      </c>
      <c r="J365" s="45">
        <f>ROUND(I365*H365,2)</f>
        <v>0</v>
      </c>
      <c r="K365" s="46">
        <v>0.20999999999999999</v>
      </c>
      <c r="L365" s="47">
        <f>IF(ISNUMBER(K365),ROUND(J365*(K365+1),2),0)</f>
        <v>0</v>
      </c>
      <c r="M365" s="12"/>
      <c r="N365" s="2"/>
      <c r="O365" s="2"/>
      <c r="P365" s="2"/>
      <c r="Q365" s="33">
        <f>IF(ISNUMBER(K365),IF(H365&gt;0,IF(I365&gt;0,J365,0),0),0)</f>
        <v>0</v>
      </c>
      <c r="R365" s="27">
        <f>IF(ISNUMBER(K365)=FALSE,J365,0)</f>
        <v>0</v>
      </c>
    </row>
    <row r="366">
      <c r="A366" s="9"/>
      <c r="B366" s="48" t="s">
        <v>47</v>
      </c>
      <c r="C366" s="1"/>
      <c r="D366" s="1"/>
      <c r="E366" s="49" t="s">
        <v>378</v>
      </c>
      <c r="F366" s="1"/>
      <c r="G366" s="1"/>
      <c r="H366" s="40"/>
      <c r="I366" s="1"/>
      <c r="J366" s="40"/>
      <c r="K366" s="1"/>
      <c r="L366" s="1"/>
      <c r="M366" s="12"/>
      <c r="N366" s="2"/>
      <c r="O366" s="2"/>
      <c r="P366" s="2"/>
      <c r="Q366" s="2"/>
    </row>
    <row r="367">
      <c r="A367" s="9"/>
      <c r="B367" s="48" t="s">
        <v>49</v>
      </c>
      <c r="C367" s="1"/>
      <c r="D367" s="1"/>
      <c r="E367" s="49" t="s">
        <v>379</v>
      </c>
      <c r="F367" s="1"/>
      <c r="G367" s="1"/>
      <c r="H367" s="40"/>
      <c r="I367" s="1"/>
      <c r="J367" s="40"/>
      <c r="K367" s="1"/>
      <c r="L367" s="1"/>
      <c r="M367" s="12"/>
      <c r="N367" s="2"/>
      <c r="O367" s="2"/>
      <c r="P367" s="2"/>
      <c r="Q367" s="2"/>
    </row>
    <row r="368">
      <c r="A368" s="9"/>
      <c r="B368" s="48" t="s">
        <v>50</v>
      </c>
      <c r="C368" s="1"/>
      <c r="D368" s="1"/>
      <c r="E368" s="49" t="s">
        <v>380</v>
      </c>
      <c r="F368" s="1"/>
      <c r="G368" s="1"/>
      <c r="H368" s="40"/>
      <c r="I368" s="1"/>
      <c r="J368" s="40"/>
      <c r="K368" s="1"/>
      <c r="L368" s="1"/>
      <c r="M368" s="12"/>
      <c r="N368" s="2"/>
      <c r="O368" s="2"/>
      <c r="P368" s="2"/>
      <c r="Q368" s="2"/>
    </row>
    <row r="369" thickBot="1">
      <c r="A369" s="9"/>
      <c r="B369" s="50" t="s">
        <v>52</v>
      </c>
      <c r="C369" s="51"/>
      <c r="D369" s="51"/>
      <c r="E369" s="52" t="s">
        <v>53</v>
      </c>
      <c r="F369" s="51"/>
      <c r="G369" s="51"/>
      <c r="H369" s="53"/>
      <c r="I369" s="51"/>
      <c r="J369" s="53"/>
      <c r="K369" s="51"/>
      <c r="L369" s="51"/>
      <c r="M369" s="12"/>
      <c r="N369" s="2"/>
      <c r="O369" s="2"/>
      <c r="P369" s="2"/>
      <c r="Q369" s="2"/>
    </row>
    <row r="370" thickTop="1">
      <c r="A370" s="9"/>
      <c r="B370" s="41">
        <v>65</v>
      </c>
      <c r="C370" s="42" t="s">
        <v>381</v>
      </c>
      <c r="D370" s="42" t="s">
        <v>3</v>
      </c>
      <c r="E370" s="42" t="s">
        <v>382</v>
      </c>
      <c r="F370" s="42" t="s">
        <v>3</v>
      </c>
      <c r="G370" s="43" t="s">
        <v>145</v>
      </c>
      <c r="H370" s="54">
        <v>33.710999999999999</v>
      </c>
      <c r="I370" s="55">
        <f>ROUND(0,2)</f>
        <v>0</v>
      </c>
      <c r="J370" s="56">
        <f>ROUND(I370*H370,2)</f>
        <v>0</v>
      </c>
      <c r="K370" s="57">
        <v>0.20999999999999999</v>
      </c>
      <c r="L370" s="58">
        <f>IF(ISNUMBER(K370),ROUND(J370*(K370+1),2),0)</f>
        <v>0</v>
      </c>
      <c r="M370" s="12"/>
      <c r="N370" s="2"/>
      <c r="O370" s="2"/>
      <c r="P370" s="2"/>
      <c r="Q370" s="33">
        <f>IF(ISNUMBER(K370),IF(H370&gt;0,IF(I370&gt;0,J370,0),0),0)</f>
        <v>0</v>
      </c>
      <c r="R370" s="27">
        <f>IF(ISNUMBER(K370)=FALSE,J370,0)</f>
        <v>0</v>
      </c>
    </row>
    <row r="371">
      <c r="A371" s="9"/>
      <c r="B371" s="48" t="s">
        <v>47</v>
      </c>
      <c r="C371" s="1"/>
      <c r="D371" s="1"/>
      <c r="E371" s="49" t="s">
        <v>383</v>
      </c>
      <c r="F371" s="1"/>
      <c r="G371" s="1"/>
      <c r="H371" s="40"/>
      <c r="I371" s="1"/>
      <c r="J371" s="40"/>
      <c r="K371" s="1"/>
      <c r="L371" s="1"/>
      <c r="M371" s="12"/>
      <c r="N371" s="2"/>
      <c r="O371" s="2"/>
      <c r="P371" s="2"/>
      <c r="Q371" s="2"/>
    </row>
    <row r="372">
      <c r="A372" s="9"/>
      <c r="B372" s="48" t="s">
        <v>49</v>
      </c>
      <c r="C372" s="1"/>
      <c r="D372" s="1"/>
      <c r="E372" s="49" t="s">
        <v>384</v>
      </c>
      <c r="F372" s="1"/>
      <c r="G372" s="1"/>
      <c r="H372" s="40"/>
      <c r="I372" s="1"/>
      <c r="J372" s="40"/>
      <c r="K372" s="1"/>
      <c r="L372" s="1"/>
      <c r="M372" s="12"/>
      <c r="N372" s="2"/>
      <c r="O372" s="2"/>
      <c r="P372" s="2"/>
      <c r="Q372" s="2"/>
    </row>
    <row r="373">
      <c r="A373" s="9"/>
      <c r="B373" s="48" t="s">
        <v>50</v>
      </c>
      <c r="C373" s="1"/>
      <c r="D373" s="1"/>
      <c r="E373" s="49" t="s">
        <v>385</v>
      </c>
      <c r="F373" s="1"/>
      <c r="G373" s="1"/>
      <c r="H373" s="40"/>
      <c r="I373" s="1"/>
      <c r="J373" s="40"/>
      <c r="K373" s="1"/>
      <c r="L373" s="1"/>
      <c r="M373" s="12"/>
      <c r="N373" s="2"/>
      <c r="O373" s="2"/>
      <c r="P373" s="2"/>
      <c r="Q373" s="2"/>
    </row>
    <row r="374" thickBot="1">
      <c r="A374" s="9"/>
      <c r="B374" s="50" t="s">
        <v>52</v>
      </c>
      <c r="C374" s="51"/>
      <c r="D374" s="51"/>
      <c r="E374" s="52" t="s">
        <v>53</v>
      </c>
      <c r="F374" s="51"/>
      <c r="G374" s="51"/>
      <c r="H374" s="53"/>
      <c r="I374" s="51"/>
      <c r="J374" s="53"/>
      <c r="K374" s="51"/>
      <c r="L374" s="51"/>
      <c r="M374" s="12"/>
      <c r="N374" s="2"/>
      <c r="O374" s="2"/>
      <c r="P374" s="2"/>
      <c r="Q374" s="2"/>
    </row>
    <row r="375" thickTop="1">
      <c r="A375" s="9"/>
      <c r="B375" s="41">
        <v>66</v>
      </c>
      <c r="C375" s="42" t="s">
        <v>386</v>
      </c>
      <c r="D375" s="42" t="s">
        <v>3</v>
      </c>
      <c r="E375" s="42" t="s">
        <v>387</v>
      </c>
      <c r="F375" s="42" t="s">
        <v>3</v>
      </c>
      <c r="G375" s="43" t="s">
        <v>134</v>
      </c>
      <c r="H375" s="54">
        <v>243</v>
      </c>
      <c r="I375" s="55">
        <f>ROUND(0,2)</f>
        <v>0</v>
      </c>
      <c r="J375" s="56">
        <f>ROUND(I375*H375,2)</f>
        <v>0</v>
      </c>
      <c r="K375" s="57">
        <v>0.20999999999999999</v>
      </c>
      <c r="L375" s="58">
        <f>IF(ISNUMBER(K375),ROUND(J375*(K375+1),2),0)</f>
        <v>0</v>
      </c>
      <c r="M375" s="12"/>
      <c r="N375" s="2"/>
      <c r="O375" s="2"/>
      <c r="P375" s="2"/>
      <c r="Q375" s="33">
        <f>IF(ISNUMBER(K375),IF(H375&gt;0,IF(I375&gt;0,J375,0),0),0)</f>
        <v>0</v>
      </c>
      <c r="R375" s="27">
        <f>IF(ISNUMBER(K375)=FALSE,J375,0)</f>
        <v>0</v>
      </c>
    </row>
    <row r="376">
      <c r="A376" s="9"/>
      <c r="B376" s="48" t="s">
        <v>47</v>
      </c>
      <c r="C376" s="1"/>
      <c r="D376" s="1"/>
      <c r="E376" s="49" t="s">
        <v>388</v>
      </c>
      <c r="F376" s="1"/>
      <c r="G376" s="1"/>
      <c r="H376" s="40"/>
      <c r="I376" s="1"/>
      <c r="J376" s="40"/>
      <c r="K376" s="1"/>
      <c r="L376" s="1"/>
      <c r="M376" s="12"/>
      <c r="N376" s="2"/>
      <c r="O376" s="2"/>
      <c r="P376" s="2"/>
      <c r="Q376" s="2"/>
    </row>
    <row r="377">
      <c r="A377" s="9"/>
      <c r="B377" s="48" t="s">
        <v>49</v>
      </c>
      <c r="C377" s="1"/>
      <c r="D377" s="1"/>
      <c r="E377" s="49" t="s">
        <v>389</v>
      </c>
      <c r="F377" s="1"/>
      <c r="G377" s="1"/>
      <c r="H377" s="40"/>
      <c r="I377" s="1"/>
      <c r="J377" s="40"/>
      <c r="K377" s="1"/>
      <c r="L377" s="1"/>
      <c r="M377" s="12"/>
      <c r="N377" s="2"/>
      <c r="O377" s="2"/>
      <c r="P377" s="2"/>
      <c r="Q377" s="2"/>
    </row>
    <row r="378">
      <c r="A378" s="9"/>
      <c r="B378" s="48" t="s">
        <v>50</v>
      </c>
      <c r="C378" s="1"/>
      <c r="D378" s="1"/>
      <c r="E378" s="49" t="s">
        <v>390</v>
      </c>
      <c r="F378" s="1"/>
      <c r="G378" s="1"/>
      <c r="H378" s="40"/>
      <c r="I378" s="1"/>
      <c r="J378" s="40"/>
      <c r="K378" s="1"/>
      <c r="L378" s="1"/>
      <c r="M378" s="12"/>
      <c r="N378" s="2"/>
      <c r="O378" s="2"/>
      <c r="P378" s="2"/>
      <c r="Q378" s="2"/>
    </row>
    <row r="379" thickBot="1">
      <c r="A379" s="9"/>
      <c r="B379" s="50" t="s">
        <v>52</v>
      </c>
      <c r="C379" s="51"/>
      <c r="D379" s="51"/>
      <c r="E379" s="52" t="s">
        <v>53</v>
      </c>
      <c r="F379" s="51"/>
      <c r="G379" s="51"/>
      <c r="H379" s="53"/>
      <c r="I379" s="51"/>
      <c r="J379" s="53"/>
      <c r="K379" s="51"/>
      <c r="L379" s="51"/>
      <c r="M379" s="12"/>
      <c r="N379" s="2"/>
      <c r="O379" s="2"/>
      <c r="P379" s="2"/>
      <c r="Q379" s="2"/>
    </row>
    <row r="380" thickTop="1">
      <c r="A380" s="9"/>
      <c r="B380" s="41">
        <v>67</v>
      </c>
      <c r="C380" s="42" t="s">
        <v>391</v>
      </c>
      <c r="D380" s="42" t="s">
        <v>3</v>
      </c>
      <c r="E380" s="42" t="s">
        <v>392</v>
      </c>
      <c r="F380" s="42" t="s">
        <v>3</v>
      </c>
      <c r="G380" s="43" t="s">
        <v>134</v>
      </c>
      <c r="H380" s="54">
        <v>663</v>
      </c>
      <c r="I380" s="55">
        <f>ROUND(0,2)</f>
        <v>0</v>
      </c>
      <c r="J380" s="56">
        <f>ROUND(I380*H380,2)</f>
        <v>0</v>
      </c>
      <c r="K380" s="57">
        <v>0.20999999999999999</v>
      </c>
      <c r="L380" s="58">
        <f>IF(ISNUMBER(K380),ROUND(J380*(K380+1),2),0)</f>
        <v>0</v>
      </c>
      <c r="M380" s="12"/>
      <c r="N380" s="2"/>
      <c r="O380" s="2"/>
      <c r="P380" s="2"/>
      <c r="Q380" s="33">
        <f>IF(ISNUMBER(K380),IF(H380&gt;0,IF(I380&gt;0,J380,0),0),0)</f>
        <v>0</v>
      </c>
      <c r="R380" s="27">
        <f>IF(ISNUMBER(K380)=FALSE,J380,0)</f>
        <v>0</v>
      </c>
    </row>
    <row r="381">
      <c r="A381" s="9"/>
      <c r="B381" s="48" t="s">
        <v>47</v>
      </c>
      <c r="C381" s="1"/>
      <c r="D381" s="1"/>
      <c r="E381" s="49" t="s">
        <v>393</v>
      </c>
      <c r="F381" s="1"/>
      <c r="G381" s="1"/>
      <c r="H381" s="40"/>
      <c r="I381" s="1"/>
      <c r="J381" s="40"/>
      <c r="K381" s="1"/>
      <c r="L381" s="1"/>
      <c r="M381" s="12"/>
      <c r="N381" s="2"/>
      <c r="O381" s="2"/>
      <c r="P381" s="2"/>
      <c r="Q381" s="2"/>
    </row>
    <row r="382">
      <c r="A382" s="9"/>
      <c r="B382" s="48" t="s">
        <v>49</v>
      </c>
      <c r="C382" s="1"/>
      <c r="D382" s="1"/>
      <c r="E382" s="49" t="s">
        <v>394</v>
      </c>
      <c r="F382" s="1"/>
      <c r="G382" s="1"/>
      <c r="H382" s="40"/>
      <c r="I382" s="1"/>
      <c r="J382" s="40"/>
      <c r="K382" s="1"/>
      <c r="L382" s="1"/>
      <c r="M382" s="12"/>
      <c r="N382" s="2"/>
      <c r="O382" s="2"/>
      <c r="P382" s="2"/>
      <c r="Q382" s="2"/>
    </row>
    <row r="383">
      <c r="A383" s="9"/>
      <c r="B383" s="48" t="s">
        <v>50</v>
      </c>
      <c r="C383" s="1"/>
      <c r="D383" s="1"/>
      <c r="E383" s="49" t="s">
        <v>390</v>
      </c>
      <c r="F383" s="1"/>
      <c r="G383" s="1"/>
      <c r="H383" s="40"/>
      <c r="I383" s="1"/>
      <c r="J383" s="40"/>
      <c r="K383" s="1"/>
      <c r="L383" s="1"/>
      <c r="M383" s="12"/>
      <c r="N383" s="2"/>
      <c r="O383" s="2"/>
      <c r="P383" s="2"/>
      <c r="Q383" s="2"/>
    </row>
    <row r="384" thickBot="1">
      <c r="A384" s="9"/>
      <c r="B384" s="50" t="s">
        <v>52</v>
      </c>
      <c r="C384" s="51"/>
      <c r="D384" s="51"/>
      <c r="E384" s="52" t="s">
        <v>53</v>
      </c>
      <c r="F384" s="51"/>
      <c r="G384" s="51"/>
      <c r="H384" s="53"/>
      <c r="I384" s="51"/>
      <c r="J384" s="53"/>
      <c r="K384" s="51"/>
      <c r="L384" s="51"/>
      <c r="M384" s="12"/>
      <c r="N384" s="2"/>
      <c r="O384" s="2"/>
      <c r="P384" s="2"/>
      <c r="Q384" s="2"/>
    </row>
    <row r="385" thickTop="1">
      <c r="A385" s="9"/>
      <c r="B385" s="41">
        <v>68</v>
      </c>
      <c r="C385" s="42" t="s">
        <v>395</v>
      </c>
      <c r="D385" s="42" t="s">
        <v>103</v>
      </c>
      <c r="E385" s="42" t="s">
        <v>396</v>
      </c>
      <c r="F385" s="42" t="s">
        <v>3</v>
      </c>
      <c r="G385" s="43" t="s">
        <v>134</v>
      </c>
      <c r="H385" s="54">
        <v>124.84999999999999</v>
      </c>
      <c r="I385" s="55">
        <f>ROUND(0,2)</f>
        <v>0</v>
      </c>
      <c r="J385" s="56">
        <f>ROUND(I385*H385,2)</f>
        <v>0</v>
      </c>
      <c r="K385" s="57">
        <v>0.20999999999999999</v>
      </c>
      <c r="L385" s="58">
        <f>IF(ISNUMBER(K385),ROUND(J385*(K385+1),2),0)</f>
        <v>0</v>
      </c>
      <c r="M385" s="12"/>
      <c r="N385" s="2"/>
      <c r="O385" s="2"/>
      <c r="P385" s="2"/>
      <c r="Q385" s="33">
        <f>IF(ISNUMBER(K385),IF(H385&gt;0,IF(I385&gt;0,J385,0),0),0)</f>
        <v>0</v>
      </c>
      <c r="R385" s="27">
        <f>IF(ISNUMBER(K385)=FALSE,J385,0)</f>
        <v>0</v>
      </c>
    </row>
    <row r="386">
      <c r="A386" s="9"/>
      <c r="B386" s="48" t="s">
        <v>47</v>
      </c>
      <c r="C386" s="1"/>
      <c r="D386" s="1"/>
      <c r="E386" s="49" t="s">
        <v>3</v>
      </c>
      <c r="F386" s="1"/>
      <c r="G386" s="1"/>
      <c r="H386" s="40"/>
      <c r="I386" s="1"/>
      <c r="J386" s="40"/>
      <c r="K386" s="1"/>
      <c r="L386" s="1"/>
      <c r="M386" s="12"/>
      <c r="N386" s="2"/>
      <c r="O386" s="2"/>
      <c r="P386" s="2"/>
      <c r="Q386" s="2"/>
    </row>
    <row r="387">
      <c r="A387" s="9"/>
      <c r="B387" s="48" t="s">
        <v>49</v>
      </c>
      <c r="C387" s="1"/>
      <c r="D387" s="1"/>
      <c r="E387" s="49" t="s">
        <v>397</v>
      </c>
      <c r="F387" s="1"/>
      <c r="G387" s="1"/>
      <c r="H387" s="40"/>
      <c r="I387" s="1"/>
      <c r="J387" s="40"/>
      <c r="K387" s="1"/>
      <c r="L387" s="1"/>
      <c r="M387" s="12"/>
      <c r="N387" s="2"/>
      <c r="O387" s="2"/>
      <c r="P387" s="2"/>
      <c r="Q387" s="2"/>
    </row>
    <row r="388">
      <c r="A388" s="9"/>
      <c r="B388" s="48" t="s">
        <v>50</v>
      </c>
      <c r="C388" s="1"/>
      <c r="D388" s="1"/>
      <c r="E388" s="49" t="s">
        <v>398</v>
      </c>
      <c r="F388" s="1"/>
      <c r="G388" s="1"/>
      <c r="H388" s="40"/>
      <c r="I388" s="1"/>
      <c r="J388" s="40"/>
      <c r="K388" s="1"/>
      <c r="L388" s="1"/>
      <c r="M388" s="12"/>
      <c r="N388" s="2"/>
      <c r="O388" s="2"/>
      <c r="P388" s="2"/>
      <c r="Q388" s="2"/>
    </row>
    <row r="389" thickBot="1">
      <c r="A389" s="9"/>
      <c r="B389" s="50" t="s">
        <v>52</v>
      </c>
      <c r="C389" s="51"/>
      <c r="D389" s="51"/>
      <c r="E389" s="52" t="s">
        <v>53</v>
      </c>
      <c r="F389" s="51"/>
      <c r="G389" s="51"/>
      <c r="H389" s="53"/>
      <c r="I389" s="51"/>
      <c r="J389" s="53"/>
      <c r="K389" s="51"/>
      <c r="L389" s="51"/>
      <c r="M389" s="12"/>
      <c r="N389" s="2"/>
      <c r="O389" s="2"/>
      <c r="P389" s="2"/>
      <c r="Q389" s="2"/>
    </row>
    <row r="390" thickTop="1">
      <c r="A390" s="9"/>
      <c r="B390" s="41">
        <v>69</v>
      </c>
      <c r="C390" s="42" t="s">
        <v>395</v>
      </c>
      <c r="D390" s="42" t="s">
        <v>109</v>
      </c>
      <c r="E390" s="42" t="s">
        <v>396</v>
      </c>
      <c r="F390" s="42" t="s">
        <v>3</v>
      </c>
      <c r="G390" s="43" t="s">
        <v>134</v>
      </c>
      <c r="H390" s="54">
        <v>124.84999999999999</v>
      </c>
      <c r="I390" s="55">
        <f>ROUND(0,2)</f>
        <v>0</v>
      </c>
      <c r="J390" s="56">
        <f>ROUND(I390*H390,2)</f>
        <v>0</v>
      </c>
      <c r="K390" s="57">
        <v>0.20999999999999999</v>
      </c>
      <c r="L390" s="58">
        <f>IF(ISNUMBER(K390),ROUND(J390*(K390+1),2),0)</f>
        <v>0</v>
      </c>
      <c r="M390" s="12"/>
      <c r="N390" s="2"/>
      <c r="O390" s="2"/>
      <c r="P390" s="2"/>
      <c r="Q390" s="33">
        <f>IF(ISNUMBER(K390),IF(H390&gt;0,IF(I390&gt;0,J390,0),0),0)</f>
        <v>0</v>
      </c>
      <c r="R390" s="27">
        <f>IF(ISNUMBER(K390)=FALSE,J390,0)</f>
        <v>0</v>
      </c>
    </row>
    <row r="391">
      <c r="A391" s="9"/>
      <c r="B391" s="48" t="s">
        <v>47</v>
      </c>
      <c r="C391" s="1"/>
      <c r="D391" s="1"/>
      <c r="E391" s="49" t="s">
        <v>3</v>
      </c>
      <c r="F391" s="1"/>
      <c r="G391" s="1"/>
      <c r="H391" s="40"/>
      <c r="I391" s="1"/>
      <c r="J391" s="40"/>
      <c r="K391" s="1"/>
      <c r="L391" s="1"/>
      <c r="M391" s="12"/>
      <c r="N391" s="2"/>
      <c r="O391" s="2"/>
      <c r="P391" s="2"/>
      <c r="Q391" s="2"/>
    </row>
    <row r="392">
      <c r="A392" s="9"/>
      <c r="B392" s="48" t="s">
        <v>49</v>
      </c>
      <c r="C392" s="1"/>
      <c r="D392" s="1"/>
      <c r="E392" s="49" t="s">
        <v>399</v>
      </c>
      <c r="F392" s="1"/>
      <c r="G392" s="1"/>
      <c r="H392" s="40"/>
      <c r="I392" s="1"/>
      <c r="J392" s="40"/>
      <c r="K392" s="1"/>
      <c r="L392" s="1"/>
      <c r="M392" s="12"/>
      <c r="N392" s="2"/>
      <c r="O392" s="2"/>
      <c r="P392" s="2"/>
      <c r="Q392" s="2"/>
    </row>
    <row r="393">
      <c r="A393" s="9"/>
      <c r="B393" s="48" t="s">
        <v>50</v>
      </c>
      <c r="C393" s="1"/>
      <c r="D393" s="1"/>
      <c r="E393" s="49" t="s">
        <v>398</v>
      </c>
      <c r="F393" s="1"/>
      <c r="G393" s="1"/>
      <c r="H393" s="40"/>
      <c r="I393" s="1"/>
      <c r="J393" s="40"/>
      <c r="K393" s="1"/>
      <c r="L393" s="1"/>
      <c r="M393" s="12"/>
      <c r="N393" s="2"/>
      <c r="O393" s="2"/>
      <c r="P393" s="2"/>
      <c r="Q393" s="2"/>
    </row>
    <row r="394" thickBot="1">
      <c r="A394" s="9"/>
      <c r="B394" s="50" t="s">
        <v>52</v>
      </c>
      <c r="C394" s="51"/>
      <c r="D394" s="51"/>
      <c r="E394" s="52" t="s">
        <v>53</v>
      </c>
      <c r="F394" s="51"/>
      <c r="G394" s="51"/>
      <c r="H394" s="53"/>
      <c r="I394" s="51"/>
      <c r="J394" s="53"/>
      <c r="K394" s="51"/>
      <c r="L394" s="51"/>
      <c r="M394" s="12"/>
      <c r="N394" s="2"/>
      <c r="O394" s="2"/>
      <c r="P394" s="2"/>
      <c r="Q394" s="2"/>
    </row>
    <row r="395" thickTop="1">
      <c r="A395" s="9"/>
      <c r="B395" s="41">
        <v>70</v>
      </c>
      <c r="C395" s="42" t="s">
        <v>400</v>
      </c>
      <c r="D395" s="42" t="s">
        <v>3</v>
      </c>
      <c r="E395" s="42" t="s">
        <v>401</v>
      </c>
      <c r="F395" s="42" t="s">
        <v>3</v>
      </c>
      <c r="G395" s="43" t="s">
        <v>134</v>
      </c>
      <c r="H395" s="54">
        <v>538.14999999999998</v>
      </c>
      <c r="I395" s="55">
        <f>ROUND(0,2)</f>
        <v>0</v>
      </c>
      <c r="J395" s="56">
        <f>ROUND(I395*H395,2)</f>
        <v>0</v>
      </c>
      <c r="K395" s="57">
        <v>0.20999999999999999</v>
      </c>
      <c r="L395" s="58">
        <f>IF(ISNUMBER(K395),ROUND(J395*(K395+1),2),0)</f>
        <v>0</v>
      </c>
      <c r="M395" s="12"/>
      <c r="N395" s="2"/>
      <c r="O395" s="2"/>
      <c r="P395" s="2"/>
      <c r="Q395" s="33">
        <f>IF(ISNUMBER(K395),IF(H395&gt;0,IF(I395&gt;0,J395,0),0),0)</f>
        <v>0</v>
      </c>
      <c r="R395" s="27">
        <f>IF(ISNUMBER(K395)=FALSE,J395,0)</f>
        <v>0</v>
      </c>
    </row>
    <row r="396">
      <c r="A396" s="9"/>
      <c r="B396" s="48" t="s">
        <v>47</v>
      </c>
      <c r="C396" s="1"/>
      <c r="D396" s="1"/>
      <c r="E396" s="49" t="s">
        <v>3</v>
      </c>
      <c r="F396" s="1"/>
      <c r="G396" s="1"/>
      <c r="H396" s="40"/>
      <c r="I396" s="1"/>
      <c r="J396" s="40"/>
      <c r="K396" s="1"/>
      <c r="L396" s="1"/>
      <c r="M396" s="12"/>
      <c r="N396" s="2"/>
      <c r="O396" s="2"/>
      <c r="P396" s="2"/>
      <c r="Q396" s="2"/>
    </row>
    <row r="397">
      <c r="A397" s="9"/>
      <c r="B397" s="48" t="s">
        <v>49</v>
      </c>
      <c r="C397" s="1"/>
      <c r="D397" s="1"/>
      <c r="E397" s="49" t="s">
        <v>402</v>
      </c>
      <c r="F397" s="1"/>
      <c r="G397" s="1"/>
      <c r="H397" s="40"/>
      <c r="I397" s="1"/>
      <c r="J397" s="40"/>
      <c r="K397" s="1"/>
      <c r="L397" s="1"/>
      <c r="M397" s="12"/>
      <c r="N397" s="2"/>
      <c r="O397" s="2"/>
      <c r="P397" s="2"/>
      <c r="Q397" s="2"/>
    </row>
    <row r="398">
      <c r="A398" s="9"/>
      <c r="B398" s="48" t="s">
        <v>50</v>
      </c>
      <c r="C398" s="1"/>
      <c r="D398" s="1"/>
      <c r="E398" s="49" t="s">
        <v>398</v>
      </c>
      <c r="F398" s="1"/>
      <c r="G398" s="1"/>
      <c r="H398" s="40"/>
      <c r="I398" s="1"/>
      <c r="J398" s="40"/>
      <c r="K398" s="1"/>
      <c r="L398" s="1"/>
      <c r="M398" s="12"/>
      <c r="N398" s="2"/>
      <c r="O398" s="2"/>
      <c r="P398" s="2"/>
      <c r="Q398" s="2"/>
    </row>
    <row r="399" thickBot="1">
      <c r="A399" s="9"/>
      <c r="B399" s="50" t="s">
        <v>52</v>
      </c>
      <c r="C399" s="51"/>
      <c r="D399" s="51"/>
      <c r="E399" s="52" t="s">
        <v>53</v>
      </c>
      <c r="F399" s="51"/>
      <c r="G399" s="51"/>
      <c r="H399" s="53"/>
      <c r="I399" s="51"/>
      <c r="J399" s="53"/>
      <c r="K399" s="51"/>
      <c r="L399" s="51"/>
      <c r="M399" s="12"/>
      <c r="N399" s="2"/>
      <c r="O399" s="2"/>
      <c r="P399" s="2"/>
      <c r="Q399" s="2"/>
    </row>
    <row r="400" thickTop="1">
      <c r="A400" s="9"/>
      <c r="B400" s="41">
        <v>71</v>
      </c>
      <c r="C400" s="42" t="s">
        <v>403</v>
      </c>
      <c r="D400" s="42" t="s">
        <v>3</v>
      </c>
      <c r="E400" s="42" t="s">
        <v>404</v>
      </c>
      <c r="F400" s="42" t="s">
        <v>3</v>
      </c>
      <c r="G400" s="43" t="s">
        <v>134</v>
      </c>
      <c r="H400" s="54">
        <v>243</v>
      </c>
      <c r="I400" s="55">
        <f>ROUND(0,2)</f>
        <v>0</v>
      </c>
      <c r="J400" s="56">
        <f>ROUND(I400*H400,2)</f>
        <v>0</v>
      </c>
      <c r="K400" s="57">
        <v>0.20999999999999999</v>
      </c>
      <c r="L400" s="58">
        <f>IF(ISNUMBER(K400),ROUND(J400*(K400+1),2),0)</f>
        <v>0</v>
      </c>
      <c r="M400" s="12"/>
      <c r="N400" s="2"/>
      <c r="O400" s="2"/>
      <c r="P400" s="2"/>
      <c r="Q400" s="33">
        <f>IF(ISNUMBER(K400),IF(H400&gt;0,IF(I400&gt;0,J400,0),0),0)</f>
        <v>0</v>
      </c>
      <c r="R400" s="27">
        <f>IF(ISNUMBER(K400)=FALSE,J400,0)</f>
        <v>0</v>
      </c>
    </row>
    <row r="401">
      <c r="A401" s="9"/>
      <c r="B401" s="48" t="s">
        <v>47</v>
      </c>
      <c r="C401" s="1"/>
      <c r="D401" s="1"/>
      <c r="E401" s="49" t="s">
        <v>405</v>
      </c>
      <c r="F401" s="1"/>
      <c r="G401" s="1"/>
      <c r="H401" s="40"/>
      <c r="I401" s="1"/>
      <c r="J401" s="40"/>
      <c r="K401" s="1"/>
      <c r="L401" s="1"/>
      <c r="M401" s="12"/>
      <c r="N401" s="2"/>
      <c r="O401" s="2"/>
      <c r="P401" s="2"/>
      <c r="Q401" s="2"/>
    </row>
    <row r="402">
      <c r="A402" s="9"/>
      <c r="B402" s="48" t="s">
        <v>49</v>
      </c>
      <c r="C402" s="1"/>
      <c r="D402" s="1"/>
      <c r="E402" s="49" t="s">
        <v>389</v>
      </c>
      <c r="F402" s="1"/>
      <c r="G402" s="1"/>
      <c r="H402" s="40"/>
      <c r="I402" s="1"/>
      <c r="J402" s="40"/>
      <c r="K402" s="1"/>
      <c r="L402" s="1"/>
      <c r="M402" s="12"/>
      <c r="N402" s="2"/>
      <c r="O402" s="2"/>
      <c r="P402" s="2"/>
      <c r="Q402" s="2"/>
    </row>
    <row r="403">
      <c r="A403" s="9"/>
      <c r="B403" s="48" t="s">
        <v>50</v>
      </c>
      <c r="C403" s="1"/>
      <c r="D403" s="1"/>
      <c r="E403" s="49" t="s">
        <v>398</v>
      </c>
      <c r="F403" s="1"/>
      <c r="G403" s="1"/>
      <c r="H403" s="40"/>
      <c r="I403" s="1"/>
      <c r="J403" s="40"/>
      <c r="K403" s="1"/>
      <c r="L403" s="1"/>
      <c r="M403" s="12"/>
      <c r="N403" s="2"/>
      <c r="O403" s="2"/>
      <c r="P403" s="2"/>
      <c r="Q403" s="2"/>
    </row>
    <row r="404" thickBot="1">
      <c r="A404" s="9"/>
      <c r="B404" s="50" t="s">
        <v>52</v>
      </c>
      <c r="C404" s="51"/>
      <c r="D404" s="51"/>
      <c r="E404" s="52" t="s">
        <v>53</v>
      </c>
      <c r="F404" s="51"/>
      <c r="G404" s="51"/>
      <c r="H404" s="53"/>
      <c r="I404" s="51"/>
      <c r="J404" s="53"/>
      <c r="K404" s="51"/>
      <c r="L404" s="51"/>
      <c r="M404" s="12"/>
      <c r="N404" s="2"/>
      <c r="O404" s="2"/>
      <c r="P404" s="2"/>
      <c r="Q404" s="2"/>
    </row>
    <row r="405" thickTop="1">
      <c r="A405" s="9"/>
      <c r="B405" s="41">
        <v>72</v>
      </c>
      <c r="C405" s="42" t="s">
        <v>406</v>
      </c>
      <c r="D405" s="42" t="s">
        <v>3</v>
      </c>
      <c r="E405" s="42" t="s">
        <v>407</v>
      </c>
      <c r="F405" s="42" t="s">
        <v>3</v>
      </c>
      <c r="G405" s="43" t="s">
        <v>134</v>
      </c>
      <c r="H405" s="54">
        <v>10.300000000000001</v>
      </c>
      <c r="I405" s="55">
        <f>ROUND(0,2)</f>
        <v>0</v>
      </c>
      <c r="J405" s="56">
        <f>ROUND(I405*H405,2)</f>
        <v>0</v>
      </c>
      <c r="K405" s="57">
        <v>0.20999999999999999</v>
      </c>
      <c r="L405" s="58">
        <f>IF(ISNUMBER(K405),ROUND(J405*(K405+1),2),0)</f>
        <v>0</v>
      </c>
      <c r="M405" s="12"/>
      <c r="N405" s="2"/>
      <c r="O405" s="2"/>
      <c r="P405" s="2"/>
      <c r="Q405" s="33">
        <f>IF(ISNUMBER(K405),IF(H405&gt;0,IF(I405&gt;0,J405,0),0),0)</f>
        <v>0</v>
      </c>
      <c r="R405" s="27">
        <f>IF(ISNUMBER(K405)=FALSE,J405,0)</f>
        <v>0</v>
      </c>
    </row>
    <row r="406">
      <c r="A406" s="9"/>
      <c r="B406" s="48" t="s">
        <v>47</v>
      </c>
      <c r="C406" s="1"/>
      <c r="D406" s="1"/>
      <c r="E406" s="49" t="s">
        <v>408</v>
      </c>
      <c r="F406" s="1"/>
      <c r="G406" s="1"/>
      <c r="H406" s="40"/>
      <c r="I406" s="1"/>
      <c r="J406" s="40"/>
      <c r="K406" s="1"/>
      <c r="L406" s="1"/>
      <c r="M406" s="12"/>
      <c r="N406" s="2"/>
      <c r="O406" s="2"/>
      <c r="P406" s="2"/>
      <c r="Q406" s="2"/>
    </row>
    <row r="407">
      <c r="A407" s="9"/>
      <c r="B407" s="48" t="s">
        <v>49</v>
      </c>
      <c r="C407" s="1"/>
      <c r="D407" s="1"/>
      <c r="E407" s="49" t="s">
        <v>409</v>
      </c>
      <c r="F407" s="1"/>
      <c r="G407" s="1"/>
      <c r="H407" s="40"/>
      <c r="I407" s="1"/>
      <c r="J407" s="40"/>
      <c r="K407" s="1"/>
      <c r="L407" s="1"/>
      <c r="M407" s="12"/>
      <c r="N407" s="2"/>
      <c r="O407" s="2"/>
      <c r="P407" s="2"/>
      <c r="Q407" s="2"/>
    </row>
    <row r="408">
      <c r="A408" s="9"/>
      <c r="B408" s="48" t="s">
        <v>50</v>
      </c>
      <c r="C408" s="1"/>
      <c r="D408" s="1"/>
      <c r="E408" s="49" t="s">
        <v>410</v>
      </c>
      <c r="F408" s="1"/>
      <c r="G408" s="1"/>
      <c r="H408" s="40"/>
      <c r="I408" s="1"/>
      <c r="J408" s="40"/>
      <c r="K408" s="1"/>
      <c r="L408" s="1"/>
      <c r="M408" s="12"/>
      <c r="N408" s="2"/>
      <c r="O408" s="2"/>
      <c r="P408" s="2"/>
      <c r="Q408" s="2"/>
    </row>
    <row r="409" thickBot="1">
      <c r="A409" s="9"/>
      <c r="B409" s="50" t="s">
        <v>52</v>
      </c>
      <c r="C409" s="51"/>
      <c r="D409" s="51"/>
      <c r="E409" s="52" t="s">
        <v>53</v>
      </c>
      <c r="F409" s="51"/>
      <c r="G409" s="51"/>
      <c r="H409" s="53"/>
      <c r="I409" s="51"/>
      <c r="J409" s="53"/>
      <c r="K409" s="51"/>
      <c r="L409" s="51"/>
      <c r="M409" s="12"/>
      <c r="N409" s="2"/>
      <c r="O409" s="2"/>
      <c r="P409" s="2"/>
      <c r="Q409" s="2"/>
    </row>
    <row r="410" thickTop="1">
      <c r="A410" s="9"/>
      <c r="B410" s="41">
        <v>73</v>
      </c>
      <c r="C410" s="42" t="s">
        <v>411</v>
      </c>
      <c r="D410" s="42" t="s">
        <v>3</v>
      </c>
      <c r="E410" s="42" t="s">
        <v>412</v>
      </c>
      <c r="F410" s="42" t="s">
        <v>3</v>
      </c>
      <c r="G410" s="43" t="s">
        <v>160</v>
      </c>
      <c r="H410" s="54">
        <v>110.40000000000001</v>
      </c>
      <c r="I410" s="55">
        <f>ROUND(0,2)</f>
        <v>0</v>
      </c>
      <c r="J410" s="56">
        <f>ROUND(I410*H410,2)</f>
        <v>0</v>
      </c>
      <c r="K410" s="57">
        <v>0.20999999999999999</v>
      </c>
      <c r="L410" s="58">
        <f>IF(ISNUMBER(K410),ROUND(J410*(K410+1),2),0)</f>
        <v>0</v>
      </c>
      <c r="M410" s="12"/>
      <c r="N410" s="2"/>
      <c r="O410" s="2"/>
      <c r="P410" s="2"/>
      <c r="Q410" s="33">
        <f>IF(ISNUMBER(K410),IF(H410&gt;0,IF(I410&gt;0,J410,0),0),0)</f>
        <v>0</v>
      </c>
      <c r="R410" s="27">
        <f>IF(ISNUMBER(K410)=FALSE,J410,0)</f>
        <v>0</v>
      </c>
    </row>
    <row r="411">
      <c r="A411" s="9"/>
      <c r="B411" s="48" t="s">
        <v>47</v>
      </c>
      <c r="C411" s="1"/>
      <c r="D411" s="1"/>
      <c r="E411" s="49" t="s">
        <v>3</v>
      </c>
      <c r="F411" s="1"/>
      <c r="G411" s="1"/>
      <c r="H411" s="40"/>
      <c r="I411" s="1"/>
      <c r="J411" s="40"/>
      <c r="K411" s="1"/>
      <c r="L411" s="1"/>
      <c r="M411" s="12"/>
      <c r="N411" s="2"/>
      <c r="O411" s="2"/>
      <c r="P411" s="2"/>
      <c r="Q411" s="2"/>
    </row>
    <row r="412">
      <c r="A412" s="9"/>
      <c r="B412" s="48" t="s">
        <v>49</v>
      </c>
      <c r="C412" s="1"/>
      <c r="D412" s="1"/>
      <c r="E412" s="49" t="s">
        <v>413</v>
      </c>
      <c r="F412" s="1"/>
      <c r="G412" s="1"/>
      <c r="H412" s="40"/>
      <c r="I412" s="1"/>
      <c r="J412" s="40"/>
      <c r="K412" s="1"/>
      <c r="L412" s="1"/>
      <c r="M412" s="12"/>
      <c r="N412" s="2"/>
      <c r="O412" s="2"/>
      <c r="P412" s="2"/>
      <c r="Q412" s="2"/>
    </row>
    <row r="413">
      <c r="A413" s="9"/>
      <c r="B413" s="48" t="s">
        <v>50</v>
      </c>
      <c r="C413" s="1"/>
      <c r="D413" s="1"/>
      <c r="E413" s="49" t="s">
        <v>414</v>
      </c>
      <c r="F413" s="1"/>
      <c r="G413" s="1"/>
      <c r="H413" s="40"/>
      <c r="I413" s="1"/>
      <c r="J413" s="40"/>
      <c r="K413" s="1"/>
      <c r="L413" s="1"/>
      <c r="M413" s="12"/>
      <c r="N413" s="2"/>
      <c r="O413" s="2"/>
      <c r="P413" s="2"/>
      <c r="Q413" s="2"/>
    </row>
    <row r="414" thickBot="1">
      <c r="A414" s="9"/>
      <c r="B414" s="50" t="s">
        <v>52</v>
      </c>
      <c r="C414" s="51"/>
      <c r="D414" s="51"/>
      <c r="E414" s="52" t="s">
        <v>53</v>
      </c>
      <c r="F414" s="51"/>
      <c r="G414" s="51"/>
      <c r="H414" s="53"/>
      <c r="I414" s="51"/>
      <c r="J414" s="53"/>
      <c r="K414" s="51"/>
      <c r="L414" s="51"/>
      <c r="M414" s="12"/>
      <c r="N414" s="2"/>
      <c r="O414" s="2"/>
      <c r="P414" s="2"/>
      <c r="Q414" s="2"/>
    </row>
    <row r="415" thickTop="1" thickBot="1" ht="25" customHeight="1">
      <c r="A415" s="9"/>
      <c r="B415" s="1"/>
      <c r="C415" s="59">
        <v>5</v>
      </c>
      <c r="D415" s="1"/>
      <c r="E415" s="59" t="s">
        <v>97</v>
      </c>
      <c r="F415" s="1"/>
      <c r="G415" s="60" t="s">
        <v>82</v>
      </c>
      <c r="H415" s="61">
        <f>J365+J370+J375+J380+J385+J390+J395+J400+J405+J410</f>
        <v>0</v>
      </c>
      <c r="I415" s="60" t="s">
        <v>83</v>
      </c>
      <c r="J415" s="62">
        <f>(L415-H415)</f>
        <v>0</v>
      </c>
      <c r="K415" s="60" t="s">
        <v>84</v>
      </c>
      <c r="L415" s="63">
        <f>L365+L370+L375+L380+L385+L390+L395+L400+L405+L410</f>
        <v>0</v>
      </c>
      <c r="M415" s="12"/>
      <c r="N415" s="2"/>
      <c r="O415" s="2"/>
      <c r="P415" s="2"/>
      <c r="Q415" s="33">
        <f>0+Q365+Q370+Q375+Q380+Q385+Q390+Q395+Q400+Q405+Q410</f>
        <v>0</v>
      </c>
      <c r="R415" s="27">
        <f>0+R365+R370+R375+R380+R385+R390+R395+R400+R405+R410</f>
        <v>0</v>
      </c>
      <c r="S415" s="64">
        <f>Q415*(1+J415)+R415</f>
        <v>0</v>
      </c>
    </row>
    <row r="416" thickTop="1" thickBot="1" ht="25" customHeight="1">
      <c r="A416" s="9"/>
      <c r="B416" s="65"/>
      <c r="C416" s="65"/>
      <c r="D416" s="65"/>
      <c r="E416" s="65"/>
      <c r="F416" s="65"/>
      <c r="G416" s="66" t="s">
        <v>85</v>
      </c>
      <c r="H416" s="67">
        <f>J365+J370+J375+J380+J385+J390+J395+J400+J405+J410</f>
        <v>0</v>
      </c>
      <c r="I416" s="66" t="s">
        <v>86</v>
      </c>
      <c r="J416" s="68">
        <f>0+J415</f>
        <v>0</v>
      </c>
      <c r="K416" s="66" t="s">
        <v>87</v>
      </c>
      <c r="L416" s="69">
        <f>L365+L370+L375+L380+L385+L390+L395+L400+L405+L410</f>
        <v>0</v>
      </c>
      <c r="M416" s="12"/>
      <c r="N416" s="2"/>
      <c r="O416" s="2"/>
      <c r="P416" s="2"/>
      <c r="Q416" s="2"/>
    </row>
    <row r="417" ht="40" customHeight="1">
      <c r="A417" s="9"/>
      <c r="B417" s="74" t="s">
        <v>415</v>
      </c>
      <c r="C417" s="1"/>
      <c r="D417" s="1"/>
      <c r="E417" s="1"/>
      <c r="F417" s="1"/>
      <c r="G417" s="1"/>
      <c r="H417" s="40"/>
      <c r="I417" s="1"/>
      <c r="J417" s="40"/>
      <c r="K417" s="1"/>
      <c r="L417" s="1"/>
      <c r="M417" s="12"/>
      <c r="N417" s="2"/>
      <c r="O417" s="2"/>
      <c r="P417" s="2"/>
      <c r="Q417" s="2"/>
    </row>
    <row r="418">
      <c r="A418" s="9"/>
      <c r="B418" s="41">
        <v>74</v>
      </c>
      <c r="C418" s="42" t="s">
        <v>416</v>
      </c>
      <c r="D418" s="42" t="s">
        <v>3</v>
      </c>
      <c r="E418" s="42" t="s">
        <v>417</v>
      </c>
      <c r="F418" s="42" t="s">
        <v>3</v>
      </c>
      <c r="G418" s="43" t="s">
        <v>134</v>
      </c>
      <c r="H418" s="44">
        <v>21.375</v>
      </c>
      <c r="I418" s="25">
        <f>ROUND(0,2)</f>
        <v>0</v>
      </c>
      <c r="J418" s="45">
        <f>ROUND(I418*H418,2)</f>
        <v>0</v>
      </c>
      <c r="K418" s="46">
        <v>0.20999999999999999</v>
      </c>
      <c r="L418" s="47">
        <f>IF(ISNUMBER(K418),ROUND(J418*(K418+1),2),0)</f>
        <v>0</v>
      </c>
      <c r="M418" s="12"/>
      <c r="N418" s="2"/>
      <c r="O418" s="2"/>
      <c r="P418" s="2"/>
      <c r="Q418" s="33">
        <f>IF(ISNUMBER(K418),IF(H418&gt;0,IF(I418&gt;0,J418,0),0),0)</f>
        <v>0</v>
      </c>
      <c r="R418" s="27">
        <f>IF(ISNUMBER(K418)=FALSE,J418,0)</f>
        <v>0</v>
      </c>
    </row>
    <row r="419">
      <c r="A419" s="9"/>
      <c r="B419" s="48" t="s">
        <v>47</v>
      </c>
      <c r="C419" s="1"/>
      <c r="D419" s="1"/>
      <c r="E419" s="49" t="s">
        <v>3</v>
      </c>
      <c r="F419" s="1"/>
      <c r="G419" s="1"/>
      <c r="H419" s="40"/>
      <c r="I419" s="1"/>
      <c r="J419" s="40"/>
      <c r="K419" s="1"/>
      <c r="L419" s="1"/>
      <c r="M419" s="12"/>
      <c r="N419" s="2"/>
      <c r="O419" s="2"/>
      <c r="P419" s="2"/>
      <c r="Q419" s="2"/>
    </row>
    <row r="420">
      <c r="A420" s="9"/>
      <c r="B420" s="48" t="s">
        <v>49</v>
      </c>
      <c r="C420" s="1"/>
      <c r="D420" s="1"/>
      <c r="E420" s="49" t="s">
        <v>418</v>
      </c>
      <c r="F420" s="1"/>
      <c r="G420" s="1"/>
      <c r="H420" s="40"/>
      <c r="I420" s="1"/>
      <c r="J420" s="40"/>
      <c r="K420" s="1"/>
      <c r="L420" s="1"/>
      <c r="M420" s="12"/>
      <c r="N420" s="2"/>
      <c r="O420" s="2"/>
      <c r="P420" s="2"/>
      <c r="Q420" s="2"/>
    </row>
    <row r="421">
      <c r="A421" s="9"/>
      <c r="B421" s="48" t="s">
        <v>50</v>
      </c>
      <c r="C421" s="1"/>
      <c r="D421" s="1"/>
      <c r="E421" s="49" t="s">
        <v>419</v>
      </c>
      <c r="F421" s="1"/>
      <c r="G421" s="1"/>
      <c r="H421" s="40"/>
      <c r="I421" s="1"/>
      <c r="J421" s="40"/>
      <c r="K421" s="1"/>
      <c r="L421" s="1"/>
      <c r="M421" s="12"/>
      <c r="N421" s="2"/>
      <c r="O421" s="2"/>
      <c r="P421" s="2"/>
      <c r="Q421" s="2"/>
    </row>
    <row r="422" thickBot="1">
      <c r="A422" s="9"/>
      <c r="B422" s="50" t="s">
        <v>52</v>
      </c>
      <c r="C422" s="51"/>
      <c r="D422" s="51"/>
      <c r="E422" s="52" t="s">
        <v>53</v>
      </c>
      <c r="F422" s="51"/>
      <c r="G422" s="51"/>
      <c r="H422" s="53"/>
      <c r="I422" s="51"/>
      <c r="J422" s="53"/>
      <c r="K422" s="51"/>
      <c r="L422" s="51"/>
      <c r="M422" s="12"/>
      <c r="N422" s="2"/>
      <c r="O422" s="2"/>
      <c r="P422" s="2"/>
      <c r="Q422" s="2"/>
    </row>
    <row r="423" thickTop="1">
      <c r="A423" s="9"/>
      <c r="B423" s="41">
        <v>75</v>
      </c>
      <c r="C423" s="42" t="s">
        <v>420</v>
      </c>
      <c r="D423" s="42" t="s">
        <v>3</v>
      </c>
      <c r="E423" s="42" t="s">
        <v>421</v>
      </c>
      <c r="F423" s="42" t="s">
        <v>3</v>
      </c>
      <c r="G423" s="43" t="s">
        <v>134</v>
      </c>
      <c r="H423" s="54">
        <v>81.980000000000004</v>
      </c>
      <c r="I423" s="55">
        <f>ROUND(0,2)</f>
        <v>0</v>
      </c>
      <c r="J423" s="56">
        <f>ROUND(I423*H423,2)</f>
        <v>0</v>
      </c>
      <c r="K423" s="57">
        <v>0.20999999999999999</v>
      </c>
      <c r="L423" s="58">
        <f>IF(ISNUMBER(K423),ROUND(J423*(K423+1),2),0)</f>
        <v>0</v>
      </c>
      <c r="M423" s="12"/>
      <c r="N423" s="2"/>
      <c r="O423" s="2"/>
      <c r="P423" s="2"/>
      <c r="Q423" s="33">
        <f>IF(ISNUMBER(K423),IF(H423&gt;0,IF(I423&gt;0,J423,0),0),0)</f>
        <v>0</v>
      </c>
      <c r="R423" s="27">
        <f>IF(ISNUMBER(K423)=FALSE,J423,0)</f>
        <v>0</v>
      </c>
    </row>
    <row r="424">
      <c r="A424" s="9"/>
      <c r="B424" s="48" t="s">
        <v>47</v>
      </c>
      <c r="C424" s="1"/>
      <c r="D424" s="1"/>
      <c r="E424" s="49" t="s">
        <v>3</v>
      </c>
      <c r="F424" s="1"/>
      <c r="G424" s="1"/>
      <c r="H424" s="40"/>
      <c r="I424" s="1"/>
      <c r="J424" s="40"/>
      <c r="K424" s="1"/>
      <c r="L424" s="1"/>
      <c r="M424" s="12"/>
      <c r="N424" s="2"/>
      <c r="O424" s="2"/>
      <c r="P424" s="2"/>
      <c r="Q424" s="2"/>
    </row>
    <row r="425">
      <c r="A425" s="9"/>
      <c r="B425" s="48" t="s">
        <v>49</v>
      </c>
      <c r="C425" s="1"/>
      <c r="D425" s="1"/>
      <c r="E425" s="49" t="s">
        <v>422</v>
      </c>
      <c r="F425" s="1"/>
      <c r="G425" s="1"/>
      <c r="H425" s="40"/>
      <c r="I425" s="1"/>
      <c r="J425" s="40"/>
      <c r="K425" s="1"/>
      <c r="L425" s="1"/>
      <c r="M425" s="12"/>
      <c r="N425" s="2"/>
      <c r="O425" s="2"/>
      <c r="P425" s="2"/>
      <c r="Q425" s="2"/>
    </row>
    <row r="426">
      <c r="A426" s="9"/>
      <c r="B426" s="48" t="s">
        <v>50</v>
      </c>
      <c r="C426" s="1"/>
      <c r="D426" s="1"/>
      <c r="E426" s="49" t="s">
        <v>423</v>
      </c>
      <c r="F426" s="1"/>
      <c r="G426" s="1"/>
      <c r="H426" s="40"/>
      <c r="I426" s="1"/>
      <c r="J426" s="40"/>
      <c r="K426" s="1"/>
      <c r="L426" s="1"/>
      <c r="M426" s="12"/>
      <c r="N426" s="2"/>
      <c r="O426" s="2"/>
      <c r="P426" s="2"/>
      <c r="Q426" s="2"/>
    </row>
    <row r="427" thickBot="1">
      <c r="A427" s="9"/>
      <c r="B427" s="50" t="s">
        <v>52</v>
      </c>
      <c r="C427" s="51"/>
      <c r="D427" s="51"/>
      <c r="E427" s="52" t="s">
        <v>53</v>
      </c>
      <c r="F427" s="51"/>
      <c r="G427" s="51"/>
      <c r="H427" s="53"/>
      <c r="I427" s="51"/>
      <c r="J427" s="53"/>
      <c r="K427" s="51"/>
      <c r="L427" s="51"/>
      <c r="M427" s="12"/>
      <c r="N427" s="2"/>
      <c r="O427" s="2"/>
      <c r="P427" s="2"/>
      <c r="Q427" s="2"/>
    </row>
    <row r="428" thickTop="1" thickBot="1" ht="25" customHeight="1">
      <c r="A428" s="9"/>
      <c r="B428" s="1"/>
      <c r="C428" s="59">
        <v>6</v>
      </c>
      <c r="D428" s="1"/>
      <c r="E428" s="59" t="s">
        <v>98</v>
      </c>
      <c r="F428" s="1"/>
      <c r="G428" s="60" t="s">
        <v>82</v>
      </c>
      <c r="H428" s="61">
        <f>J418+J423</f>
        <v>0</v>
      </c>
      <c r="I428" s="60" t="s">
        <v>83</v>
      </c>
      <c r="J428" s="62">
        <f>(L428-H428)</f>
        <v>0</v>
      </c>
      <c r="K428" s="60" t="s">
        <v>84</v>
      </c>
      <c r="L428" s="63">
        <f>L418+L423</f>
        <v>0</v>
      </c>
      <c r="M428" s="12"/>
      <c r="N428" s="2"/>
      <c r="O428" s="2"/>
      <c r="P428" s="2"/>
      <c r="Q428" s="33">
        <f>0+Q418+Q423</f>
        <v>0</v>
      </c>
      <c r="R428" s="27">
        <f>0+R418+R423</f>
        <v>0</v>
      </c>
      <c r="S428" s="64">
        <f>Q428*(1+J428)+R428</f>
        <v>0</v>
      </c>
    </row>
    <row r="429" thickTop="1" thickBot="1" ht="25" customHeight="1">
      <c r="A429" s="9"/>
      <c r="B429" s="65"/>
      <c r="C429" s="65"/>
      <c r="D429" s="65"/>
      <c r="E429" s="65"/>
      <c r="F429" s="65"/>
      <c r="G429" s="66" t="s">
        <v>85</v>
      </c>
      <c r="H429" s="67">
        <f>J418+J423</f>
        <v>0</v>
      </c>
      <c r="I429" s="66" t="s">
        <v>86</v>
      </c>
      <c r="J429" s="68">
        <f>0+J428</f>
        <v>0</v>
      </c>
      <c r="K429" s="66" t="s">
        <v>87</v>
      </c>
      <c r="L429" s="69">
        <f>L418+L423</f>
        <v>0</v>
      </c>
      <c r="M429" s="12"/>
      <c r="N429" s="2"/>
      <c r="O429" s="2"/>
      <c r="P429" s="2"/>
      <c r="Q429" s="2"/>
    </row>
    <row r="430" ht="40" customHeight="1">
      <c r="A430" s="9"/>
      <c r="B430" s="74" t="s">
        <v>424</v>
      </c>
      <c r="C430" s="1"/>
      <c r="D430" s="1"/>
      <c r="E430" s="1"/>
      <c r="F430" s="1"/>
      <c r="G430" s="1"/>
      <c r="H430" s="40"/>
      <c r="I430" s="1"/>
      <c r="J430" s="40"/>
      <c r="K430" s="1"/>
      <c r="L430" s="1"/>
      <c r="M430" s="12"/>
      <c r="N430" s="2"/>
      <c r="O430" s="2"/>
      <c r="P430" s="2"/>
      <c r="Q430" s="2"/>
    </row>
    <row r="431">
      <c r="A431" s="9"/>
      <c r="B431" s="41">
        <v>76</v>
      </c>
      <c r="C431" s="42" t="s">
        <v>425</v>
      </c>
      <c r="D431" s="42" t="s">
        <v>3</v>
      </c>
      <c r="E431" s="42" t="s">
        <v>426</v>
      </c>
      <c r="F431" s="42" t="s">
        <v>3</v>
      </c>
      <c r="G431" s="43" t="s">
        <v>134</v>
      </c>
      <c r="H431" s="44">
        <v>233.69999999999999</v>
      </c>
      <c r="I431" s="25">
        <f>ROUND(0,2)</f>
        <v>0</v>
      </c>
      <c r="J431" s="45">
        <f>ROUND(I431*H431,2)</f>
        <v>0</v>
      </c>
      <c r="K431" s="46">
        <v>0.20999999999999999</v>
      </c>
      <c r="L431" s="47">
        <f>IF(ISNUMBER(K431),ROUND(J431*(K431+1),2),0)</f>
        <v>0</v>
      </c>
      <c r="M431" s="12"/>
      <c r="N431" s="2"/>
      <c r="O431" s="2"/>
      <c r="P431" s="2"/>
      <c r="Q431" s="33">
        <f>IF(ISNUMBER(K431),IF(H431&gt;0,IF(I431&gt;0,J431,0),0),0)</f>
        <v>0</v>
      </c>
      <c r="R431" s="27">
        <f>IF(ISNUMBER(K431)=FALSE,J431,0)</f>
        <v>0</v>
      </c>
    </row>
    <row r="432">
      <c r="A432" s="9"/>
      <c r="B432" s="48" t="s">
        <v>47</v>
      </c>
      <c r="C432" s="1"/>
      <c r="D432" s="1"/>
      <c r="E432" s="49" t="s">
        <v>427</v>
      </c>
      <c r="F432" s="1"/>
      <c r="G432" s="1"/>
      <c r="H432" s="40"/>
      <c r="I432" s="1"/>
      <c r="J432" s="40"/>
      <c r="K432" s="1"/>
      <c r="L432" s="1"/>
      <c r="M432" s="12"/>
      <c r="N432" s="2"/>
      <c r="O432" s="2"/>
      <c r="P432" s="2"/>
      <c r="Q432" s="2"/>
    </row>
    <row r="433">
      <c r="A433" s="9"/>
      <c r="B433" s="48" t="s">
        <v>49</v>
      </c>
      <c r="C433" s="1"/>
      <c r="D433" s="1"/>
      <c r="E433" s="49" t="s">
        <v>428</v>
      </c>
      <c r="F433" s="1"/>
      <c r="G433" s="1"/>
      <c r="H433" s="40"/>
      <c r="I433" s="1"/>
      <c r="J433" s="40"/>
      <c r="K433" s="1"/>
      <c r="L433" s="1"/>
      <c r="M433" s="12"/>
      <c r="N433" s="2"/>
      <c r="O433" s="2"/>
      <c r="P433" s="2"/>
      <c r="Q433" s="2"/>
    </row>
    <row r="434">
      <c r="A434" s="9"/>
      <c r="B434" s="48" t="s">
        <v>50</v>
      </c>
      <c r="C434" s="1"/>
      <c r="D434" s="1"/>
      <c r="E434" s="49" t="s">
        <v>429</v>
      </c>
      <c r="F434" s="1"/>
      <c r="G434" s="1"/>
      <c r="H434" s="40"/>
      <c r="I434" s="1"/>
      <c r="J434" s="40"/>
      <c r="K434" s="1"/>
      <c r="L434" s="1"/>
      <c r="M434" s="12"/>
      <c r="N434" s="2"/>
      <c r="O434" s="2"/>
      <c r="P434" s="2"/>
      <c r="Q434" s="2"/>
    </row>
    <row r="435" thickBot="1">
      <c r="A435" s="9"/>
      <c r="B435" s="50" t="s">
        <v>52</v>
      </c>
      <c r="C435" s="51"/>
      <c r="D435" s="51"/>
      <c r="E435" s="52" t="s">
        <v>53</v>
      </c>
      <c r="F435" s="51"/>
      <c r="G435" s="51"/>
      <c r="H435" s="53"/>
      <c r="I435" s="51"/>
      <c r="J435" s="53"/>
      <c r="K435" s="51"/>
      <c r="L435" s="51"/>
      <c r="M435" s="12"/>
      <c r="N435" s="2"/>
      <c r="O435" s="2"/>
      <c r="P435" s="2"/>
      <c r="Q435" s="2"/>
    </row>
    <row r="436" thickTop="1">
      <c r="A436" s="9"/>
      <c r="B436" s="41">
        <v>77</v>
      </c>
      <c r="C436" s="42" t="s">
        <v>430</v>
      </c>
      <c r="D436" s="42" t="s">
        <v>3</v>
      </c>
      <c r="E436" s="42" t="s">
        <v>431</v>
      </c>
      <c r="F436" s="42" t="s">
        <v>3</v>
      </c>
      <c r="G436" s="43" t="s">
        <v>134</v>
      </c>
      <c r="H436" s="54">
        <v>46.534999999999997</v>
      </c>
      <c r="I436" s="55">
        <f>ROUND(0,2)</f>
        <v>0</v>
      </c>
      <c r="J436" s="56">
        <f>ROUND(I436*H436,2)</f>
        <v>0</v>
      </c>
      <c r="K436" s="57">
        <v>0.20999999999999999</v>
      </c>
      <c r="L436" s="58">
        <f>IF(ISNUMBER(K436),ROUND(J436*(K436+1),2),0)</f>
        <v>0</v>
      </c>
      <c r="M436" s="12"/>
      <c r="N436" s="2"/>
      <c r="O436" s="2"/>
      <c r="P436" s="2"/>
      <c r="Q436" s="33">
        <f>IF(ISNUMBER(K436),IF(H436&gt;0,IF(I436&gt;0,J436,0),0),0)</f>
        <v>0</v>
      </c>
      <c r="R436" s="27">
        <f>IF(ISNUMBER(K436)=FALSE,J436,0)</f>
        <v>0</v>
      </c>
    </row>
    <row r="437">
      <c r="A437" s="9"/>
      <c r="B437" s="48" t="s">
        <v>47</v>
      </c>
      <c r="C437" s="1"/>
      <c r="D437" s="1"/>
      <c r="E437" s="49" t="s">
        <v>432</v>
      </c>
      <c r="F437" s="1"/>
      <c r="G437" s="1"/>
      <c r="H437" s="40"/>
      <c r="I437" s="1"/>
      <c r="J437" s="40"/>
      <c r="K437" s="1"/>
      <c r="L437" s="1"/>
      <c r="M437" s="12"/>
      <c r="N437" s="2"/>
      <c r="O437" s="2"/>
      <c r="P437" s="2"/>
      <c r="Q437" s="2"/>
    </row>
    <row r="438">
      <c r="A438" s="9"/>
      <c r="B438" s="48" t="s">
        <v>49</v>
      </c>
      <c r="C438" s="1"/>
      <c r="D438" s="1"/>
      <c r="E438" s="49" t="s">
        <v>433</v>
      </c>
      <c r="F438" s="1"/>
      <c r="G438" s="1"/>
      <c r="H438" s="40"/>
      <c r="I438" s="1"/>
      <c r="J438" s="40"/>
      <c r="K438" s="1"/>
      <c r="L438" s="1"/>
      <c r="M438" s="12"/>
      <c r="N438" s="2"/>
      <c r="O438" s="2"/>
      <c r="P438" s="2"/>
      <c r="Q438" s="2"/>
    </row>
    <row r="439">
      <c r="A439" s="9"/>
      <c r="B439" s="48" t="s">
        <v>50</v>
      </c>
      <c r="C439" s="1"/>
      <c r="D439" s="1"/>
      <c r="E439" s="49" t="s">
        <v>434</v>
      </c>
      <c r="F439" s="1"/>
      <c r="G439" s="1"/>
      <c r="H439" s="40"/>
      <c r="I439" s="1"/>
      <c r="J439" s="40"/>
      <c r="K439" s="1"/>
      <c r="L439" s="1"/>
      <c r="M439" s="12"/>
      <c r="N439" s="2"/>
      <c r="O439" s="2"/>
      <c r="P439" s="2"/>
      <c r="Q439" s="2"/>
    </row>
    <row r="440" thickBot="1">
      <c r="A440" s="9"/>
      <c r="B440" s="50" t="s">
        <v>52</v>
      </c>
      <c r="C440" s="51"/>
      <c r="D440" s="51"/>
      <c r="E440" s="52" t="s">
        <v>53</v>
      </c>
      <c r="F440" s="51"/>
      <c r="G440" s="51"/>
      <c r="H440" s="53"/>
      <c r="I440" s="51"/>
      <c r="J440" s="53"/>
      <c r="K440" s="51"/>
      <c r="L440" s="51"/>
      <c r="M440" s="12"/>
      <c r="N440" s="2"/>
      <c r="O440" s="2"/>
      <c r="P440" s="2"/>
      <c r="Q440" s="2"/>
    </row>
    <row r="441" thickTop="1">
      <c r="A441" s="9"/>
      <c r="B441" s="41">
        <v>78</v>
      </c>
      <c r="C441" s="42" t="s">
        <v>435</v>
      </c>
      <c r="D441" s="42" t="s">
        <v>3</v>
      </c>
      <c r="E441" s="42" t="s">
        <v>436</v>
      </c>
      <c r="F441" s="42" t="s">
        <v>3</v>
      </c>
      <c r="G441" s="43" t="s">
        <v>134</v>
      </c>
      <c r="H441" s="54">
        <v>225.77799999999999</v>
      </c>
      <c r="I441" s="55">
        <f>ROUND(0,2)</f>
        <v>0</v>
      </c>
      <c r="J441" s="56">
        <f>ROUND(I441*H441,2)</f>
        <v>0</v>
      </c>
      <c r="K441" s="57">
        <v>0.20999999999999999</v>
      </c>
      <c r="L441" s="58">
        <f>IF(ISNUMBER(K441),ROUND(J441*(K441+1),2),0)</f>
        <v>0</v>
      </c>
      <c r="M441" s="12"/>
      <c r="N441" s="2"/>
      <c r="O441" s="2"/>
      <c r="P441" s="2"/>
      <c r="Q441" s="33">
        <f>IF(ISNUMBER(K441),IF(H441&gt;0,IF(I441&gt;0,J441,0),0),0)</f>
        <v>0</v>
      </c>
      <c r="R441" s="27">
        <f>IF(ISNUMBER(K441)=FALSE,J441,0)</f>
        <v>0</v>
      </c>
    </row>
    <row r="442">
      <c r="A442" s="9"/>
      <c r="B442" s="48" t="s">
        <v>47</v>
      </c>
      <c r="C442" s="1"/>
      <c r="D442" s="1"/>
      <c r="E442" s="49" t="s">
        <v>437</v>
      </c>
      <c r="F442" s="1"/>
      <c r="G442" s="1"/>
      <c r="H442" s="40"/>
      <c r="I442" s="1"/>
      <c r="J442" s="40"/>
      <c r="K442" s="1"/>
      <c r="L442" s="1"/>
      <c r="M442" s="12"/>
      <c r="N442" s="2"/>
      <c r="O442" s="2"/>
      <c r="P442" s="2"/>
      <c r="Q442" s="2"/>
    </row>
    <row r="443">
      <c r="A443" s="9"/>
      <c r="B443" s="48" t="s">
        <v>49</v>
      </c>
      <c r="C443" s="1"/>
      <c r="D443" s="1"/>
      <c r="E443" s="49" t="s">
        <v>438</v>
      </c>
      <c r="F443" s="1"/>
      <c r="G443" s="1"/>
      <c r="H443" s="40"/>
      <c r="I443" s="1"/>
      <c r="J443" s="40"/>
      <c r="K443" s="1"/>
      <c r="L443" s="1"/>
      <c r="M443" s="12"/>
      <c r="N443" s="2"/>
      <c r="O443" s="2"/>
      <c r="P443" s="2"/>
      <c r="Q443" s="2"/>
    </row>
    <row r="444">
      <c r="A444" s="9"/>
      <c r="B444" s="48" t="s">
        <v>50</v>
      </c>
      <c r="C444" s="1"/>
      <c r="D444" s="1"/>
      <c r="E444" s="49" t="s">
        <v>434</v>
      </c>
      <c r="F444" s="1"/>
      <c r="G444" s="1"/>
      <c r="H444" s="40"/>
      <c r="I444" s="1"/>
      <c r="J444" s="40"/>
      <c r="K444" s="1"/>
      <c r="L444" s="1"/>
      <c r="M444" s="12"/>
      <c r="N444" s="2"/>
      <c r="O444" s="2"/>
      <c r="P444" s="2"/>
      <c r="Q444" s="2"/>
    </row>
    <row r="445" thickBot="1">
      <c r="A445" s="9"/>
      <c r="B445" s="50" t="s">
        <v>52</v>
      </c>
      <c r="C445" s="51"/>
      <c r="D445" s="51"/>
      <c r="E445" s="52" t="s">
        <v>53</v>
      </c>
      <c r="F445" s="51"/>
      <c r="G445" s="51"/>
      <c r="H445" s="53"/>
      <c r="I445" s="51"/>
      <c r="J445" s="53"/>
      <c r="K445" s="51"/>
      <c r="L445" s="51"/>
      <c r="M445" s="12"/>
      <c r="N445" s="2"/>
      <c r="O445" s="2"/>
      <c r="P445" s="2"/>
      <c r="Q445" s="2"/>
    </row>
    <row r="446" thickTop="1">
      <c r="A446" s="9"/>
      <c r="B446" s="41">
        <v>79</v>
      </c>
      <c r="C446" s="42" t="s">
        <v>439</v>
      </c>
      <c r="D446" s="42" t="s">
        <v>3</v>
      </c>
      <c r="E446" s="42" t="s">
        <v>440</v>
      </c>
      <c r="F446" s="42" t="s">
        <v>3</v>
      </c>
      <c r="G446" s="43" t="s">
        <v>134</v>
      </c>
      <c r="H446" s="54">
        <v>15.912000000000001</v>
      </c>
      <c r="I446" s="55">
        <f>ROUND(0,2)</f>
        <v>0</v>
      </c>
      <c r="J446" s="56">
        <f>ROUND(I446*H446,2)</f>
        <v>0</v>
      </c>
      <c r="K446" s="57">
        <v>0.20999999999999999</v>
      </c>
      <c r="L446" s="58">
        <f>IF(ISNUMBER(K446),ROUND(J446*(K446+1),2),0)</f>
        <v>0</v>
      </c>
      <c r="M446" s="12"/>
      <c r="N446" s="2"/>
      <c r="O446" s="2"/>
      <c r="P446" s="2"/>
      <c r="Q446" s="33">
        <f>IF(ISNUMBER(K446),IF(H446&gt;0,IF(I446&gt;0,J446,0),0),0)</f>
        <v>0</v>
      </c>
      <c r="R446" s="27">
        <f>IF(ISNUMBER(K446)=FALSE,J446,0)</f>
        <v>0</v>
      </c>
    </row>
    <row r="447">
      <c r="A447" s="9"/>
      <c r="B447" s="48" t="s">
        <v>47</v>
      </c>
      <c r="C447" s="1"/>
      <c r="D447" s="1"/>
      <c r="E447" s="49" t="s">
        <v>441</v>
      </c>
      <c r="F447" s="1"/>
      <c r="G447" s="1"/>
      <c r="H447" s="40"/>
      <c r="I447" s="1"/>
      <c r="J447" s="40"/>
      <c r="K447" s="1"/>
      <c r="L447" s="1"/>
      <c r="M447" s="12"/>
      <c r="N447" s="2"/>
      <c r="O447" s="2"/>
      <c r="P447" s="2"/>
      <c r="Q447" s="2"/>
    </row>
    <row r="448">
      <c r="A448" s="9"/>
      <c r="B448" s="48" t="s">
        <v>49</v>
      </c>
      <c r="C448" s="1"/>
      <c r="D448" s="1"/>
      <c r="E448" s="49" t="s">
        <v>442</v>
      </c>
      <c r="F448" s="1"/>
      <c r="G448" s="1"/>
      <c r="H448" s="40"/>
      <c r="I448" s="1"/>
      <c r="J448" s="40"/>
      <c r="K448" s="1"/>
      <c r="L448" s="1"/>
      <c r="M448" s="12"/>
      <c r="N448" s="2"/>
      <c r="O448" s="2"/>
      <c r="P448" s="2"/>
      <c r="Q448" s="2"/>
    </row>
    <row r="449">
      <c r="A449" s="9"/>
      <c r="B449" s="48" t="s">
        <v>50</v>
      </c>
      <c r="C449" s="1"/>
      <c r="D449" s="1"/>
      <c r="E449" s="49" t="s">
        <v>443</v>
      </c>
      <c r="F449" s="1"/>
      <c r="G449" s="1"/>
      <c r="H449" s="40"/>
      <c r="I449" s="1"/>
      <c r="J449" s="40"/>
      <c r="K449" s="1"/>
      <c r="L449" s="1"/>
      <c r="M449" s="12"/>
      <c r="N449" s="2"/>
      <c r="O449" s="2"/>
      <c r="P449" s="2"/>
      <c r="Q449" s="2"/>
    </row>
    <row r="450" thickBot="1">
      <c r="A450" s="9"/>
      <c r="B450" s="50" t="s">
        <v>52</v>
      </c>
      <c r="C450" s="51"/>
      <c r="D450" s="51"/>
      <c r="E450" s="52" t="s">
        <v>53</v>
      </c>
      <c r="F450" s="51"/>
      <c r="G450" s="51"/>
      <c r="H450" s="53"/>
      <c r="I450" s="51"/>
      <c r="J450" s="53"/>
      <c r="K450" s="51"/>
      <c r="L450" s="51"/>
      <c r="M450" s="12"/>
      <c r="N450" s="2"/>
      <c r="O450" s="2"/>
      <c r="P450" s="2"/>
      <c r="Q450" s="2"/>
    </row>
    <row r="451" thickTop="1">
      <c r="A451" s="9"/>
      <c r="B451" s="41">
        <v>80</v>
      </c>
      <c r="C451" s="42" t="s">
        <v>444</v>
      </c>
      <c r="D451" s="42" t="s">
        <v>3</v>
      </c>
      <c r="E451" s="42" t="s">
        <v>445</v>
      </c>
      <c r="F451" s="42" t="s">
        <v>3</v>
      </c>
      <c r="G451" s="43" t="s">
        <v>134</v>
      </c>
      <c r="H451" s="54">
        <v>17.100000000000001</v>
      </c>
      <c r="I451" s="55">
        <f>ROUND(0,2)</f>
        <v>0</v>
      </c>
      <c r="J451" s="56">
        <f>ROUND(I451*H451,2)</f>
        <v>0</v>
      </c>
      <c r="K451" s="57">
        <v>0.20999999999999999</v>
      </c>
      <c r="L451" s="58">
        <f>IF(ISNUMBER(K451),ROUND(J451*(K451+1),2),0)</f>
        <v>0</v>
      </c>
      <c r="M451" s="12"/>
      <c r="N451" s="2"/>
      <c r="O451" s="2"/>
      <c r="P451" s="2"/>
      <c r="Q451" s="33">
        <f>IF(ISNUMBER(K451),IF(H451&gt;0,IF(I451&gt;0,J451,0),0),0)</f>
        <v>0</v>
      </c>
      <c r="R451" s="27">
        <f>IF(ISNUMBER(K451)=FALSE,J451,0)</f>
        <v>0</v>
      </c>
    </row>
    <row r="452">
      <c r="A452" s="9"/>
      <c r="B452" s="48" t="s">
        <v>47</v>
      </c>
      <c r="C452" s="1"/>
      <c r="D452" s="1"/>
      <c r="E452" s="49" t="s">
        <v>446</v>
      </c>
      <c r="F452" s="1"/>
      <c r="G452" s="1"/>
      <c r="H452" s="40"/>
      <c r="I452" s="1"/>
      <c r="J452" s="40"/>
      <c r="K452" s="1"/>
      <c r="L452" s="1"/>
      <c r="M452" s="12"/>
      <c r="N452" s="2"/>
      <c r="O452" s="2"/>
      <c r="P452" s="2"/>
      <c r="Q452" s="2"/>
    </row>
    <row r="453">
      <c r="A453" s="9"/>
      <c r="B453" s="48" t="s">
        <v>49</v>
      </c>
      <c r="C453" s="1"/>
      <c r="D453" s="1"/>
      <c r="E453" s="49" t="s">
        <v>447</v>
      </c>
      <c r="F453" s="1"/>
      <c r="G453" s="1"/>
      <c r="H453" s="40"/>
      <c r="I453" s="1"/>
      <c r="J453" s="40"/>
      <c r="K453" s="1"/>
      <c r="L453" s="1"/>
      <c r="M453" s="12"/>
      <c r="N453" s="2"/>
      <c r="O453" s="2"/>
      <c r="P453" s="2"/>
      <c r="Q453" s="2"/>
    </row>
    <row r="454">
      <c r="A454" s="9"/>
      <c r="B454" s="48" t="s">
        <v>50</v>
      </c>
      <c r="C454" s="1"/>
      <c r="D454" s="1"/>
      <c r="E454" s="49" t="s">
        <v>443</v>
      </c>
      <c r="F454" s="1"/>
      <c r="G454" s="1"/>
      <c r="H454" s="40"/>
      <c r="I454" s="1"/>
      <c r="J454" s="40"/>
      <c r="K454" s="1"/>
      <c r="L454" s="1"/>
      <c r="M454" s="12"/>
      <c r="N454" s="2"/>
      <c r="O454" s="2"/>
      <c r="P454" s="2"/>
      <c r="Q454" s="2"/>
    </row>
    <row r="455" thickBot="1">
      <c r="A455" s="9"/>
      <c r="B455" s="50" t="s">
        <v>52</v>
      </c>
      <c r="C455" s="51"/>
      <c r="D455" s="51"/>
      <c r="E455" s="52" t="s">
        <v>53</v>
      </c>
      <c r="F455" s="51"/>
      <c r="G455" s="51"/>
      <c r="H455" s="53"/>
      <c r="I455" s="51"/>
      <c r="J455" s="53"/>
      <c r="K455" s="51"/>
      <c r="L455" s="51"/>
      <c r="M455" s="12"/>
      <c r="N455" s="2"/>
      <c r="O455" s="2"/>
      <c r="P455" s="2"/>
      <c r="Q455" s="2"/>
    </row>
    <row r="456" thickTop="1" thickBot="1" ht="25" customHeight="1">
      <c r="A456" s="9"/>
      <c r="B456" s="1"/>
      <c r="C456" s="59">
        <v>7</v>
      </c>
      <c r="D456" s="1"/>
      <c r="E456" s="59" t="s">
        <v>99</v>
      </c>
      <c r="F456" s="1"/>
      <c r="G456" s="60" t="s">
        <v>82</v>
      </c>
      <c r="H456" s="61">
        <f>J431+J436+J441+J446+J451</f>
        <v>0</v>
      </c>
      <c r="I456" s="60" t="s">
        <v>83</v>
      </c>
      <c r="J456" s="62">
        <f>(L456-H456)</f>
        <v>0</v>
      </c>
      <c r="K456" s="60" t="s">
        <v>84</v>
      </c>
      <c r="L456" s="63">
        <f>L431+L436+L441+L446+L451</f>
        <v>0</v>
      </c>
      <c r="M456" s="12"/>
      <c r="N456" s="2"/>
      <c r="O456" s="2"/>
      <c r="P456" s="2"/>
      <c r="Q456" s="33">
        <f>0+Q431+Q436+Q441+Q446+Q451</f>
        <v>0</v>
      </c>
      <c r="R456" s="27">
        <f>0+R431+R436+R441+R446+R451</f>
        <v>0</v>
      </c>
      <c r="S456" s="64">
        <f>Q456*(1+J456)+R456</f>
        <v>0</v>
      </c>
    </row>
    <row r="457" thickTop="1" thickBot="1" ht="25" customHeight="1">
      <c r="A457" s="9"/>
      <c r="B457" s="65"/>
      <c r="C457" s="65"/>
      <c r="D457" s="65"/>
      <c r="E457" s="65"/>
      <c r="F457" s="65"/>
      <c r="G457" s="66" t="s">
        <v>85</v>
      </c>
      <c r="H457" s="67">
        <f>J431+J436+J441+J446+J451</f>
        <v>0</v>
      </c>
      <c r="I457" s="66" t="s">
        <v>86</v>
      </c>
      <c r="J457" s="68">
        <f>0+J456</f>
        <v>0</v>
      </c>
      <c r="K457" s="66" t="s">
        <v>87</v>
      </c>
      <c r="L457" s="69">
        <f>L431+L436+L441+L446+L451</f>
        <v>0</v>
      </c>
      <c r="M457" s="12"/>
      <c r="N457" s="2"/>
      <c r="O457" s="2"/>
      <c r="P457" s="2"/>
      <c r="Q457" s="2"/>
    </row>
    <row r="458" ht="40" customHeight="1">
      <c r="A458" s="9"/>
      <c r="B458" s="74" t="s">
        <v>448</v>
      </c>
      <c r="C458" s="1"/>
      <c r="D458" s="1"/>
      <c r="E458" s="1"/>
      <c r="F458" s="1"/>
      <c r="G458" s="1"/>
      <c r="H458" s="40"/>
      <c r="I458" s="1"/>
      <c r="J458" s="40"/>
      <c r="K458" s="1"/>
      <c r="L458" s="1"/>
      <c r="M458" s="12"/>
      <c r="N458" s="2"/>
      <c r="O458" s="2"/>
      <c r="P458" s="2"/>
      <c r="Q458" s="2"/>
    </row>
    <row r="459">
      <c r="A459" s="9"/>
      <c r="B459" s="41">
        <v>81</v>
      </c>
      <c r="C459" s="42" t="s">
        <v>449</v>
      </c>
      <c r="D459" s="42" t="s">
        <v>3</v>
      </c>
      <c r="E459" s="42" t="s">
        <v>450</v>
      </c>
      <c r="F459" s="42" t="s">
        <v>3</v>
      </c>
      <c r="G459" s="43" t="s">
        <v>160</v>
      </c>
      <c r="H459" s="44">
        <v>17</v>
      </c>
      <c r="I459" s="25">
        <f>ROUND(0,2)</f>
        <v>0</v>
      </c>
      <c r="J459" s="45">
        <f>ROUND(I459*H459,2)</f>
        <v>0</v>
      </c>
      <c r="K459" s="46">
        <v>0.20999999999999999</v>
      </c>
      <c r="L459" s="47">
        <f>IF(ISNUMBER(K459),ROUND(J459*(K459+1),2),0)</f>
        <v>0</v>
      </c>
      <c r="M459" s="12"/>
      <c r="N459" s="2"/>
      <c r="O459" s="2"/>
      <c r="P459" s="2"/>
      <c r="Q459" s="33">
        <f>IF(ISNUMBER(K459),IF(H459&gt;0,IF(I459&gt;0,J459,0),0),0)</f>
        <v>0</v>
      </c>
      <c r="R459" s="27">
        <f>IF(ISNUMBER(K459)=FALSE,J459,0)</f>
        <v>0</v>
      </c>
    </row>
    <row r="460">
      <c r="A460" s="9"/>
      <c r="B460" s="48" t="s">
        <v>47</v>
      </c>
      <c r="C460" s="1"/>
      <c r="D460" s="1"/>
      <c r="E460" s="49" t="s">
        <v>451</v>
      </c>
      <c r="F460" s="1"/>
      <c r="G460" s="1"/>
      <c r="H460" s="40"/>
      <c r="I460" s="1"/>
      <c r="J460" s="40"/>
      <c r="K460" s="1"/>
      <c r="L460" s="1"/>
      <c r="M460" s="12"/>
      <c r="N460" s="2"/>
      <c r="O460" s="2"/>
      <c r="P460" s="2"/>
      <c r="Q460" s="2"/>
    </row>
    <row r="461">
      <c r="A461" s="9"/>
      <c r="B461" s="48" t="s">
        <v>49</v>
      </c>
      <c r="C461" s="1"/>
      <c r="D461" s="1"/>
      <c r="E461" s="49" t="s">
        <v>452</v>
      </c>
      <c r="F461" s="1"/>
      <c r="G461" s="1"/>
      <c r="H461" s="40"/>
      <c r="I461" s="1"/>
      <c r="J461" s="40"/>
      <c r="K461" s="1"/>
      <c r="L461" s="1"/>
      <c r="M461" s="12"/>
      <c r="N461" s="2"/>
      <c r="O461" s="2"/>
      <c r="P461" s="2"/>
      <c r="Q461" s="2"/>
    </row>
    <row r="462">
      <c r="A462" s="9"/>
      <c r="B462" s="48" t="s">
        <v>50</v>
      </c>
      <c r="C462" s="1"/>
      <c r="D462" s="1"/>
      <c r="E462" s="49" t="s">
        <v>453</v>
      </c>
      <c r="F462" s="1"/>
      <c r="G462" s="1"/>
      <c r="H462" s="40"/>
      <c r="I462" s="1"/>
      <c r="J462" s="40"/>
      <c r="K462" s="1"/>
      <c r="L462" s="1"/>
      <c r="M462" s="12"/>
      <c r="N462" s="2"/>
      <c r="O462" s="2"/>
      <c r="P462" s="2"/>
      <c r="Q462" s="2"/>
    </row>
    <row r="463" thickBot="1">
      <c r="A463" s="9"/>
      <c r="B463" s="50" t="s">
        <v>52</v>
      </c>
      <c r="C463" s="51"/>
      <c r="D463" s="51"/>
      <c r="E463" s="52" t="s">
        <v>53</v>
      </c>
      <c r="F463" s="51"/>
      <c r="G463" s="51"/>
      <c r="H463" s="53"/>
      <c r="I463" s="51"/>
      <c r="J463" s="53"/>
      <c r="K463" s="51"/>
      <c r="L463" s="51"/>
      <c r="M463" s="12"/>
      <c r="N463" s="2"/>
      <c r="O463" s="2"/>
      <c r="P463" s="2"/>
      <c r="Q463" s="2"/>
    </row>
    <row r="464" thickTop="1">
      <c r="A464" s="9"/>
      <c r="B464" s="41">
        <v>82</v>
      </c>
      <c r="C464" s="42" t="s">
        <v>454</v>
      </c>
      <c r="D464" s="42" t="s">
        <v>103</v>
      </c>
      <c r="E464" s="42" t="s">
        <v>455</v>
      </c>
      <c r="F464" s="42" t="s">
        <v>3</v>
      </c>
      <c r="G464" s="43" t="s">
        <v>160</v>
      </c>
      <c r="H464" s="54">
        <v>2</v>
      </c>
      <c r="I464" s="55">
        <f>ROUND(0,2)</f>
        <v>0</v>
      </c>
      <c r="J464" s="56">
        <f>ROUND(I464*H464,2)</f>
        <v>0</v>
      </c>
      <c r="K464" s="57">
        <v>0.20999999999999999</v>
      </c>
      <c r="L464" s="58">
        <f>IF(ISNUMBER(K464),ROUND(J464*(K464+1),2),0)</f>
        <v>0</v>
      </c>
      <c r="M464" s="12"/>
      <c r="N464" s="2"/>
      <c r="O464" s="2"/>
      <c r="P464" s="2"/>
      <c r="Q464" s="33">
        <f>IF(ISNUMBER(K464),IF(H464&gt;0,IF(I464&gt;0,J464,0),0),0)</f>
        <v>0</v>
      </c>
      <c r="R464" s="27">
        <f>IF(ISNUMBER(K464)=FALSE,J464,0)</f>
        <v>0</v>
      </c>
    </row>
    <row r="465">
      <c r="A465" s="9"/>
      <c r="B465" s="48" t="s">
        <v>47</v>
      </c>
      <c r="C465" s="1"/>
      <c r="D465" s="1"/>
      <c r="E465" s="49" t="s">
        <v>456</v>
      </c>
      <c r="F465" s="1"/>
      <c r="G465" s="1"/>
      <c r="H465" s="40"/>
      <c r="I465" s="1"/>
      <c r="J465" s="40"/>
      <c r="K465" s="1"/>
      <c r="L465" s="1"/>
      <c r="M465" s="12"/>
      <c r="N465" s="2"/>
      <c r="O465" s="2"/>
      <c r="P465" s="2"/>
      <c r="Q465" s="2"/>
    </row>
    <row r="466">
      <c r="A466" s="9"/>
      <c r="B466" s="48" t="s">
        <v>49</v>
      </c>
      <c r="C466" s="1"/>
      <c r="D466" s="1"/>
      <c r="E466" s="49" t="s">
        <v>457</v>
      </c>
      <c r="F466" s="1"/>
      <c r="G466" s="1"/>
      <c r="H466" s="40"/>
      <c r="I466" s="1"/>
      <c r="J466" s="40"/>
      <c r="K466" s="1"/>
      <c r="L466" s="1"/>
      <c r="M466" s="12"/>
      <c r="N466" s="2"/>
      <c r="O466" s="2"/>
      <c r="P466" s="2"/>
      <c r="Q466" s="2"/>
    </row>
    <row r="467">
      <c r="A467" s="9"/>
      <c r="B467" s="48" t="s">
        <v>50</v>
      </c>
      <c r="C467" s="1"/>
      <c r="D467" s="1"/>
      <c r="E467" s="49" t="s">
        <v>458</v>
      </c>
      <c r="F467" s="1"/>
      <c r="G467" s="1"/>
      <c r="H467" s="40"/>
      <c r="I467" s="1"/>
      <c r="J467" s="40"/>
      <c r="K467" s="1"/>
      <c r="L467" s="1"/>
      <c r="M467" s="12"/>
      <c r="N467" s="2"/>
      <c r="O467" s="2"/>
      <c r="P467" s="2"/>
      <c r="Q467" s="2"/>
    </row>
    <row r="468" thickBot="1">
      <c r="A468" s="9"/>
      <c r="B468" s="50" t="s">
        <v>52</v>
      </c>
      <c r="C468" s="51"/>
      <c r="D468" s="51"/>
      <c r="E468" s="52" t="s">
        <v>53</v>
      </c>
      <c r="F468" s="51"/>
      <c r="G468" s="51"/>
      <c r="H468" s="53"/>
      <c r="I468" s="51"/>
      <c r="J468" s="53"/>
      <c r="K468" s="51"/>
      <c r="L468" s="51"/>
      <c r="M468" s="12"/>
      <c r="N468" s="2"/>
      <c r="O468" s="2"/>
      <c r="P468" s="2"/>
      <c r="Q468" s="2"/>
    </row>
    <row r="469" thickTop="1">
      <c r="A469" s="9"/>
      <c r="B469" s="41">
        <v>83</v>
      </c>
      <c r="C469" s="42" t="s">
        <v>454</v>
      </c>
      <c r="D469" s="42" t="s">
        <v>109</v>
      </c>
      <c r="E469" s="42" t="s">
        <v>455</v>
      </c>
      <c r="F469" s="42" t="s">
        <v>3</v>
      </c>
      <c r="G469" s="43" t="s">
        <v>160</v>
      </c>
      <c r="H469" s="54">
        <v>2.1499999999999999</v>
      </c>
      <c r="I469" s="55">
        <f>ROUND(0,2)</f>
        <v>0</v>
      </c>
      <c r="J469" s="56">
        <f>ROUND(I469*H469,2)</f>
        <v>0</v>
      </c>
      <c r="K469" s="57">
        <v>0.20999999999999999</v>
      </c>
      <c r="L469" s="58">
        <f>IF(ISNUMBER(K469),ROUND(J469*(K469+1),2),0)</f>
        <v>0</v>
      </c>
      <c r="M469" s="12"/>
      <c r="N469" s="2"/>
      <c r="O469" s="2"/>
      <c r="P469" s="2"/>
      <c r="Q469" s="33">
        <f>IF(ISNUMBER(K469),IF(H469&gt;0,IF(I469&gt;0,J469,0),0),0)</f>
        <v>0</v>
      </c>
      <c r="R469" s="27">
        <f>IF(ISNUMBER(K469)=FALSE,J469,0)</f>
        <v>0</v>
      </c>
    </row>
    <row r="470">
      <c r="A470" s="9"/>
      <c r="B470" s="48" t="s">
        <v>47</v>
      </c>
      <c r="C470" s="1"/>
      <c r="D470" s="1"/>
      <c r="E470" s="49" t="s">
        <v>459</v>
      </c>
      <c r="F470" s="1"/>
      <c r="G470" s="1"/>
      <c r="H470" s="40"/>
      <c r="I470" s="1"/>
      <c r="J470" s="40"/>
      <c r="K470" s="1"/>
      <c r="L470" s="1"/>
      <c r="M470" s="12"/>
      <c r="N470" s="2"/>
      <c r="O470" s="2"/>
      <c r="P470" s="2"/>
      <c r="Q470" s="2"/>
    </row>
    <row r="471">
      <c r="A471" s="9"/>
      <c r="B471" s="48" t="s">
        <v>49</v>
      </c>
      <c r="C471" s="1"/>
      <c r="D471" s="1"/>
      <c r="E471" s="49" t="s">
        <v>460</v>
      </c>
      <c r="F471" s="1"/>
      <c r="G471" s="1"/>
      <c r="H471" s="40"/>
      <c r="I471" s="1"/>
      <c r="J471" s="40"/>
      <c r="K471" s="1"/>
      <c r="L471" s="1"/>
      <c r="M471" s="12"/>
      <c r="N471" s="2"/>
      <c r="O471" s="2"/>
      <c r="P471" s="2"/>
      <c r="Q471" s="2"/>
    </row>
    <row r="472">
      <c r="A472" s="9"/>
      <c r="B472" s="48" t="s">
        <v>50</v>
      </c>
      <c r="C472" s="1"/>
      <c r="D472" s="1"/>
      <c r="E472" s="49" t="s">
        <v>453</v>
      </c>
      <c r="F472" s="1"/>
      <c r="G472" s="1"/>
      <c r="H472" s="40"/>
      <c r="I472" s="1"/>
      <c r="J472" s="40"/>
      <c r="K472" s="1"/>
      <c r="L472" s="1"/>
      <c r="M472" s="12"/>
      <c r="N472" s="2"/>
      <c r="O472" s="2"/>
      <c r="P472" s="2"/>
      <c r="Q472" s="2"/>
    </row>
    <row r="473" thickBot="1">
      <c r="A473" s="9"/>
      <c r="B473" s="50" t="s">
        <v>52</v>
      </c>
      <c r="C473" s="51"/>
      <c r="D473" s="51"/>
      <c r="E473" s="52" t="s">
        <v>53</v>
      </c>
      <c r="F473" s="51"/>
      <c r="G473" s="51"/>
      <c r="H473" s="53"/>
      <c r="I473" s="51"/>
      <c r="J473" s="53"/>
      <c r="K473" s="51"/>
      <c r="L473" s="51"/>
      <c r="M473" s="12"/>
      <c r="N473" s="2"/>
      <c r="O473" s="2"/>
      <c r="P473" s="2"/>
      <c r="Q473" s="2"/>
    </row>
    <row r="474" thickTop="1">
      <c r="A474" s="9"/>
      <c r="B474" s="41">
        <v>84</v>
      </c>
      <c r="C474" s="42" t="s">
        <v>461</v>
      </c>
      <c r="D474" s="42" t="s">
        <v>3</v>
      </c>
      <c r="E474" s="42" t="s">
        <v>462</v>
      </c>
      <c r="F474" s="42" t="s">
        <v>3</v>
      </c>
      <c r="G474" s="43" t="s">
        <v>160</v>
      </c>
      <c r="H474" s="54">
        <v>28.5</v>
      </c>
      <c r="I474" s="55">
        <f>ROUND(0,2)</f>
        <v>0</v>
      </c>
      <c r="J474" s="56">
        <f>ROUND(I474*H474,2)</f>
        <v>0</v>
      </c>
      <c r="K474" s="57">
        <v>0.20999999999999999</v>
      </c>
      <c r="L474" s="58">
        <f>IF(ISNUMBER(K474),ROUND(J474*(K474+1),2),0)</f>
        <v>0</v>
      </c>
      <c r="M474" s="12"/>
      <c r="N474" s="2"/>
      <c r="O474" s="2"/>
      <c r="P474" s="2"/>
      <c r="Q474" s="33">
        <f>IF(ISNUMBER(K474),IF(H474&gt;0,IF(I474&gt;0,J474,0),0),0)</f>
        <v>0</v>
      </c>
      <c r="R474" s="27">
        <f>IF(ISNUMBER(K474)=FALSE,J474,0)</f>
        <v>0</v>
      </c>
    </row>
    <row r="475">
      <c r="A475" s="9"/>
      <c r="B475" s="48" t="s">
        <v>47</v>
      </c>
      <c r="C475" s="1"/>
      <c r="D475" s="1"/>
      <c r="E475" s="49" t="s">
        <v>463</v>
      </c>
      <c r="F475" s="1"/>
      <c r="G475" s="1"/>
      <c r="H475" s="40"/>
      <c r="I475" s="1"/>
      <c r="J475" s="40"/>
      <c r="K475" s="1"/>
      <c r="L475" s="1"/>
      <c r="M475" s="12"/>
      <c r="N475" s="2"/>
      <c r="O475" s="2"/>
      <c r="P475" s="2"/>
      <c r="Q475" s="2"/>
    </row>
    <row r="476">
      <c r="A476" s="9"/>
      <c r="B476" s="48" t="s">
        <v>49</v>
      </c>
      <c r="C476" s="1"/>
      <c r="D476" s="1"/>
      <c r="E476" s="49" t="s">
        <v>464</v>
      </c>
      <c r="F476" s="1"/>
      <c r="G476" s="1"/>
      <c r="H476" s="40"/>
      <c r="I476" s="1"/>
      <c r="J476" s="40"/>
      <c r="K476" s="1"/>
      <c r="L476" s="1"/>
      <c r="M476" s="12"/>
      <c r="N476" s="2"/>
      <c r="O476" s="2"/>
      <c r="P476" s="2"/>
      <c r="Q476" s="2"/>
    </row>
    <row r="477">
      <c r="A477" s="9"/>
      <c r="B477" s="48" t="s">
        <v>50</v>
      </c>
      <c r="C477" s="1"/>
      <c r="D477" s="1"/>
      <c r="E477" s="49" t="s">
        <v>465</v>
      </c>
      <c r="F477" s="1"/>
      <c r="G477" s="1"/>
      <c r="H477" s="40"/>
      <c r="I477" s="1"/>
      <c r="J477" s="40"/>
      <c r="K477" s="1"/>
      <c r="L477" s="1"/>
      <c r="M477" s="12"/>
      <c r="N477" s="2"/>
      <c r="O477" s="2"/>
      <c r="P477" s="2"/>
      <c r="Q477" s="2"/>
    </row>
    <row r="478" thickBot="1">
      <c r="A478" s="9"/>
      <c r="B478" s="50" t="s">
        <v>52</v>
      </c>
      <c r="C478" s="51"/>
      <c r="D478" s="51"/>
      <c r="E478" s="52" t="s">
        <v>53</v>
      </c>
      <c r="F478" s="51"/>
      <c r="G478" s="51"/>
      <c r="H478" s="53"/>
      <c r="I478" s="51"/>
      <c r="J478" s="53"/>
      <c r="K478" s="51"/>
      <c r="L478" s="51"/>
      <c r="M478" s="12"/>
      <c r="N478" s="2"/>
      <c r="O478" s="2"/>
      <c r="P478" s="2"/>
      <c r="Q478" s="2"/>
    </row>
    <row r="479" thickTop="1">
      <c r="A479" s="9"/>
      <c r="B479" s="41">
        <v>85</v>
      </c>
      <c r="C479" s="42" t="s">
        <v>466</v>
      </c>
      <c r="D479" s="42" t="s">
        <v>3</v>
      </c>
      <c r="E479" s="42" t="s">
        <v>467</v>
      </c>
      <c r="F479" s="42" t="s">
        <v>3</v>
      </c>
      <c r="G479" s="43" t="s">
        <v>160</v>
      </c>
      <c r="H479" s="54">
        <v>114</v>
      </c>
      <c r="I479" s="55">
        <f>ROUND(0,2)</f>
        <v>0</v>
      </c>
      <c r="J479" s="56">
        <f>ROUND(I479*H479,2)</f>
        <v>0</v>
      </c>
      <c r="K479" s="57">
        <v>0.20999999999999999</v>
      </c>
      <c r="L479" s="58">
        <f>IF(ISNUMBER(K479),ROUND(J479*(K479+1),2),0)</f>
        <v>0</v>
      </c>
      <c r="M479" s="12"/>
      <c r="N479" s="2"/>
      <c r="O479" s="2"/>
      <c r="P479" s="2"/>
      <c r="Q479" s="33">
        <f>IF(ISNUMBER(K479),IF(H479&gt;0,IF(I479&gt;0,J479,0),0),0)</f>
        <v>0</v>
      </c>
      <c r="R479" s="27">
        <f>IF(ISNUMBER(K479)=FALSE,J479,0)</f>
        <v>0</v>
      </c>
    </row>
    <row r="480">
      <c r="A480" s="9"/>
      <c r="B480" s="48" t="s">
        <v>47</v>
      </c>
      <c r="C480" s="1"/>
      <c r="D480" s="1"/>
      <c r="E480" s="49" t="s">
        <v>468</v>
      </c>
      <c r="F480" s="1"/>
      <c r="G480" s="1"/>
      <c r="H480" s="40"/>
      <c r="I480" s="1"/>
      <c r="J480" s="40"/>
      <c r="K480" s="1"/>
      <c r="L480" s="1"/>
      <c r="M480" s="12"/>
      <c r="N480" s="2"/>
      <c r="O480" s="2"/>
      <c r="P480" s="2"/>
      <c r="Q480" s="2"/>
    </row>
    <row r="481">
      <c r="A481" s="9"/>
      <c r="B481" s="48" t="s">
        <v>49</v>
      </c>
      <c r="C481" s="1"/>
      <c r="D481" s="1"/>
      <c r="E481" s="49" t="s">
        <v>469</v>
      </c>
      <c r="F481" s="1"/>
      <c r="G481" s="1"/>
      <c r="H481" s="40"/>
      <c r="I481" s="1"/>
      <c r="J481" s="40"/>
      <c r="K481" s="1"/>
      <c r="L481" s="1"/>
      <c r="M481" s="12"/>
      <c r="N481" s="2"/>
      <c r="O481" s="2"/>
      <c r="P481" s="2"/>
      <c r="Q481" s="2"/>
    </row>
    <row r="482">
      <c r="A482" s="9"/>
      <c r="B482" s="48" t="s">
        <v>50</v>
      </c>
      <c r="C482" s="1"/>
      <c r="D482" s="1"/>
      <c r="E482" s="49" t="s">
        <v>470</v>
      </c>
      <c r="F482" s="1"/>
      <c r="G482" s="1"/>
      <c r="H482" s="40"/>
      <c r="I482" s="1"/>
      <c r="J482" s="40"/>
      <c r="K482" s="1"/>
      <c r="L482" s="1"/>
      <c r="M482" s="12"/>
      <c r="N482" s="2"/>
      <c r="O482" s="2"/>
      <c r="P482" s="2"/>
      <c r="Q482" s="2"/>
    </row>
    <row r="483" thickBot="1">
      <c r="A483" s="9"/>
      <c r="B483" s="50" t="s">
        <v>52</v>
      </c>
      <c r="C483" s="51"/>
      <c r="D483" s="51"/>
      <c r="E483" s="52" t="s">
        <v>53</v>
      </c>
      <c r="F483" s="51"/>
      <c r="G483" s="51"/>
      <c r="H483" s="53"/>
      <c r="I483" s="51"/>
      <c r="J483" s="53"/>
      <c r="K483" s="51"/>
      <c r="L483" s="51"/>
      <c r="M483" s="12"/>
      <c r="N483" s="2"/>
      <c r="O483" s="2"/>
      <c r="P483" s="2"/>
      <c r="Q483" s="2"/>
    </row>
    <row r="484" thickTop="1">
      <c r="A484" s="9"/>
      <c r="B484" s="41">
        <v>86</v>
      </c>
      <c r="C484" s="42" t="s">
        <v>471</v>
      </c>
      <c r="D484" s="42" t="s">
        <v>3</v>
      </c>
      <c r="E484" s="42" t="s">
        <v>472</v>
      </c>
      <c r="F484" s="42" t="s">
        <v>3</v>
      </c>
      <c r="G484" s="43" t="s">
        <v>160</v>
      </c>
      <c r="H484" s="54">
        <v>28.5</v>
      </c>
      <c r="I484" s="55">
        <f>ROUND(0,2)</f>
        <v>0</v>
      </c>
      <c r="J484" s="56">
        <f>ROUND(I484*H484,2)</f>
        <v>0</v>
      </c>
      <c r="K484" s="57">
        <v>0.20999999999999999</v>
      </c>
      <c r="L484" s="58">
        <f>IF(ISNUMBER(K484),ROUND(J484*(K484+1),2),0)</f>
        <v>0</v>
      </c>
      <c r="M484" s="12"/>
      <c r="N484" s="2"/>
      <c r="O484" s="2"/>
      <c r="P484" s="2"/>
      <c r="Q484" s="33">
        <f>IF(ISNUMBER(K484),IF(H484&gt;0,IF(I484&gt;0,J484,0),0),0)</f>
        <v>0</v>
      </c>
      <c r="R484" s="27">
        <f>IF(ISNUMBER(K484)=FALSE,J484,0)</f>
        <v>0</v>
      </c>
    </row>
    <row r="485">
      <c r="A485" s="9"/>
      <c r="B485" s="48" t="s">
        <v>47</v>
      </c>
      <c r="C485" s="1"/>
      <c r="D485" s="1"/>
      <c r="E485" s="49" t="s">
        <v>473</v>
      </c>
      <c r="F485" s="1"/>
      <c r="G485" s="1"/>
      <c r="H485" s="40"/>
      <c r="I485" s="1"/>
      <c r="J485" s="40"/>
      <c r="K485" s="1"/>
      <c r="L485" s="1"/>
      <c r="M485" s="12"/>
      <c r="N485" s="2"/>
      <c r="O485" s="2"/>
      <c r="P485" s="2"/>
      <c r="Q485" s="2"/>
    </row>
    <row r="486">
      <c r="A486" s="9"/>
      <c r="B486" s="48" t="s">
        <v>49</v>
      </c>
      <c r="C486" s="1"/>
      <c r="D486" s="1"/>
      <c r="E486" s="49" t="s">
        <v>474</v>
      </c>
      <c r="F486" s="1"/>
      <c r="G486" s="1"/>
      <c r="H486" s="40"/>
      <c r="I486" s="1"/>
      <c r="J486" s="40"/>
      <c r="K486" s="1"/>
      <c r="L486" s="1"/>
      <c r="M486" s="12"/>
      <c r="N486" s="2"/>
      <c r="O486" s="2"/>
      <c r="P486" s="2"/>
      <c r="Q486" s="2"/>
    </row>
    <row r="487">
      <c r="A487" s="9"/>
      <c r="B487" s="48" t="s">
        <v>50</v>
      </c>
      <c r="C487" s="1"/>
      <c r="D487" s="1"/>
      <c r="E487" s="49" t="s">
        <v>475</v>
      </c>
      <c r="F487" s="1"/>
      <c r="G487" s="1"/>
      <c r="H487" s="40"/>
      <c r="I487" s="1"/>
      <c r="J487" s="40"/>
      <c r="K487" s="1"/>
      <c r="L487" s="1"/>
      <c r="M487" s="12"/>
      <c r="N487" s="2"/>
      <c r="O487" s="2"/>
      <c r="P487" s="2"/>
      <c r="Q487" s="2"/>
    </row>
    <row r="488" thickBot="1">
      <c r="A488" s="9"/>
      <c r="B488" s="50" t="s">
        <v>52</v>
      </c>
      <c r="C488" s="51"/>
      <c r="D488" s="51"/>
      <c r="E488" s="52" t="s">
        <v>53</v>
      </c>
      <c r="F488" s="51"/>
      <c r="G488" s="51"/>
      <c r="H488" s="53"/>
      <c r="I488" s="51"/>
      <c r="J488" s="53"/>
      <c r="K488" s="51"/>
      <c r="L488" s="51"/>
      <c r="M488" s="12"/>
      <c r="N488" s="2"/>
      <c r="O488" s="2"/>
      <c r="P488" s="2"/>
      <c r="Q488" s="2"/>
    </row>
    <row r="489" thickTop="1">
      <c r="A489" s="9"/>
      <c r="B489" s="41">
        <v>87</v>
      </c>
      <c r="C489" s="42" t="s">
        <v>476</v>
      </c>
      <c r="D489" s="42" t="s">
        <v>3</v>
      </c>
      <c r="E489" s="42" t="s">
        <v>477</v>
      </c>
      <c r="F489" s="42" t="s">
        <v>3</v>
      </c>
      <c r="G489" s="43" t="s">
        <v>79</v>
      </c>
      <c r="H489" s="54">
        <v>3</v>
      </c>
      <c r="I489" s="55">
        <f>ROUND(0,2)</f>
        <v>0</v>
      </c>
      <c r="J489" s="56">
        <f>ROUND(I489*H489,2)</f>
        <v>0</v>
      </c>
      <c r="K489" s="57">
        <v>0.20999999999999999</v>
      </c>
      <c r="L489" s="58">
        <f>IF(ISNUMBER(K489),ROUND(J489*(K489+1),2),0)</f>
        <v>0</v>
      </c>
      <c r="M489" s="12"/>
      <c r="N489" s="2"/>
      <c r="O489" s="2"/>
      <c r="P489" s="2"/>
      <c r="Q489" s="33">
        <f>IF(ISNUMBER(K489),IF(H489&gt;0,IF(I489&gt;0,J489,0),0),0)</f>
        <v>0</v>
      </c>
      <c r="R489" s="27">
        <f>IF(ISNUMBER(K489)=FALSE,J489,0)</f>
        <v>0</v>
      </c>
    </row>
    <row r="490">
      <c r="A490" s="9"/>
      <c r="B490" s="48" t="s">
        <v>47</v>
      </c>
      <c r="C490" s="1"/>
      <c r="D490" s="1"/>
      <c r="E490" s="49" t="s">
        <v>3</v>
      </c>
      <c r="F490" s="1"/>
      <c r="G490" s="1"/>
      <c r="H490" s="40"/>
      <c r="I490" s="1"/>
      <c r="J490" s="40"/>
      <c r="K490" s="1"/>
      <c r="L490" s="1"/>
      <c r="M490" s="12"/>
      <c r="N490" s="2"/>
      <c r="O490" s="2"/>
      <c r="P490" s="2"/>
      <c r="Q490" s="2"/>
    </row>
    <row r="491">
      <c r="A491" s="9"/>
      <c r="B491" s="48" t="s">
        <v>49</v>
      </c>
      <c r="C491" s="1"/>
      <c r="D491" s="1"/>
      <c r="E491" s="49" t="s">
        <v>478</v>
      </c>
      <c r="F491" s="1"/>
      <c r="G491" s="1"/>
      <c r="H491" s="40"/>
      <c r="I491" s="1"/>
      <c r="J491" s="40"/>
      <c r="K491" s="1"/>
      <c r="L491" s="1"/>
      <c r="M491" s="12"/>
      <c r="N491" s="2"/>
      <c r="O491" s="2"/>
      <c r="P491" s="2"/>
      <c r="Q491" s="2"/>
    </row>
    <row r="492">
      <c r="A492" s="9"/>
      <c r="B492" s="48" t="s">
        <v>50</v>
      </c>
      <c r="C492" s="1"/>
      <c r="D492" s="1"/>
      <c r="E492" s="49" t="s">
        <v>479</v>
      </c>
      <c r="F492" s="1"/>
      <c r="G492" s="1"/>
      <c r="H492" s="40"/>
      <c r="I492" s="1"/>
      <c r="J492" s="40"/>
      <c r="K492" s="1"/>
      <c r="L492" s="1"/>
      <c r="M492" s="12"/>
      <c r="N492" s="2"/>
      <c r="O492" s="2"/>
      <c r="P492" s="2"/>
      <c r="Q492" s="2"/>
    </row>
    <row r="493" thickBot="1">
      <c r="A493" s="9"/>
      <c r="B493" s="50" t="s">
        <v>52</v>
      </c>
      <c r="C493" s="51"/>
      <c r="D493" s="51"/>
      <c r="E493" s="52" t="s">
        <v>53</v>
      </c>
      <c r="F493" s="51"/>
      <c r="G493" s="51"/>
      <c r="H493" s="53"/>
      <c r="I493" s="51"/>
      <c r="J493" s="53"/>
      <c r="K493" s="51"/>
      <c r="L493" s="51"/>
      <c r="M493" s="12"/>
      <c r="N493" s="2"/>
      <c r="O493" s="2"/>
      <c r="P493" s="2"/>
      <c r="Q493" s="2"/>
    </row>
    <row r="494" thickTop="1">
      <c r="A494" s="9"/>
      <c r="B494" s="41">
        <v>88</v>
      </c>
      <c r="C494" s="42" t="s">
        <v>480</v>
      </c>
      <c r="D494" s="42" t="s">
        <v>3</v>
      </c>
      <c r="E494" s="42" t="s">
        <v>481</v>
      </c>
      <c r="F494" s="42" t="s">
        <v>3</v>
      </c>
      <c r="G494" s="43" t="s">
        <v>160</v>
      </c>
      <c r="H494" s="54">
        <v>17</v>
      </c>
      <c r="I494" s="55">
        <f>ROUND(0,2)</f>
        <v>0</v>
      </c>
      <c r="J494" s="56">
        <f>ROUND(I494*H494,2)</f>
        <v>0</v>
      </c>
      <c r="K494" s="57">
        <v>0.20999999999999999</v>
      </c>
      <c r="L494" s="58">
        <f>IF(ISNUMBER(K494),ROUND(J494*(K494+1),2),0)</f>
        <v>0</v>
      </c>
      <c r="M494" s="12"/>
      <c r="N494" s="2"/>
      <c r="O494" s="2"/>
      <c r="P494" s="2"/>
      <c r="Q494" s="33">
        <f>IF(ISNUMBER(K494),IF(H494&gt;0,IF(I494&gt;0,J494,0),0),0)</f>
        <v>0</v>
      </c>
      <c r="R494" s="27">
        <f>IF(ISNUMBER(K494)=FALSE,J494,0)</f>
        <v>0</v>
      </c>
    </row>
    <row r="495">
      <c r="A495" s="9"/>
      <c r="B495" s="48" t="s">
        <v>47</v>
      </c>
      <c r="C495" s="1"/>
      <c r="D495" s="1"/>
      <c r="E495" s="49" t="s">
        <v>3</v>
      </c>
      <c r="F495" s="1"/>
      <c r="G495" s="1"/>
      <c r="H495" s="40"/>
      <c r="I495" s="1"/>
      <c r="J495" s="40"/>
      <c r="K495" s="1"/>
      <c r="L495" s="1"/>
      <c r="M495" s="12"/>
      <c r="N495" s="2"/>
      <c r="O495" s="2"/>
      <c r="P495" s="2"/>
      <c r="Q495" s="2"/>
    </row>
    <row r="496">
      <c r="A496" s="9"/>
      <c r="B496" s="48" t="s">
        <v>49</v>
      </c>
      <c r="C496" s="1"/>
      <c r="D496" s="1"/>
      <c r="E496" s="49" t="s">
        <v>482</v>
      </c>
      <c r="F496" s="1"/>
      <c r="G496" s="1"/>
      <c r="H496" s="40"/>
      <c r="I496" s="1"/>
      <c r="J496" s="40"/>
      <c r="K496" s="1"/>
      <c r="L496" s="1"/>
      <c r="M496" s="12"/>
      <c r="N496" s="2"/>
      <c r="O496" s="2"/>
      <c r="P496" s="2"/>
      <c r="Q496" s="2"/>
    </row>
    <row r="497">
      <c r="A497" s="9"/>
      <c r="B497" s="48" t="s">
        <v>50</v>
      </c>
      <c r="C497" s="1"/>
      <c r="D497" s="1"/>
      <c r="E497" s="49" t="s">
        <v>483</v>
      </c>
      <c r="F497" s="1"/>
      <c r="G497" s="1"/>
      <c r="H497" s="40"/>
      <c r="I497" s="1"/>
      <c r="J497" s="40"/>
      <c r="K497" s="1"/>
      <c r="L497" s="1"/>
      <c r="M497" s="12"/>
      <c r="N497" s="2"/>
      <c r="O497" s="2"/>
      <c r="P497" s="2"/>
      <c r="Q497" s="2"/>
    </row>
    <row r="498" thickBot="1">
      <c r="A498" s="9"/>
      <c r="B498" s="50" t="s">
        <v>52</v>
      </c>
      <c r="C498" s="51"/>
      <c r="D498" s="51"/>
      <c r="E498" s="52" t="s">
        <v>53</v>
      </c>
      <c r="F498" s="51"/>
      <c r="G498" s="51"/>
      <c r="H498" s="53"/>
      <c r="I498" s="51"/>
      <c r="J498" s="53"/>
      <c r="K498" s="51"/>
      <c r="L498" s="51"/>
      <c r="M498" s="12"/>
      <c r="N498" s="2"/>
      <c r="O498" s="2"/>
      <c r="P498" s="2"/>
      <c r="Q498" s="2"/>
    </row>
    <row r="499" thickTop="1" thickBot="1" ht="25" customHeight="1">
      <c r="A499" s="9"/>
      <c r="B499" s="1"/>
      <c r="C499" s="59">
        <v>8</v>
      </c>
      <c r="D499" s="1"/>
      <c r="E499" s="59" t="s">
        <v>100</v>
      </c>
      <c r="F499" s="1"/>
      <c r="G499" s="60" t="s">
        <v>82</v>
      </c>
      <c r="H499" s="61">
        <f>J459+J464+J469+J474+J479+J484+J489+J494</f>
        <v>0</v>
      </c>
      <c r="I499" s="60" t="s">
        <v>83</v>
      </c>
      <c r="J499" s="62">
        <f>(L499-H499)</f>
        <v>0</v>
      </c>
      <c r="K499" s="60" t="s">
        <v>84</v>
      </c>
      <c r="L499" s="63">
        <f>L459+L464+L469+L474+L479+L484+L489+L494</f>
        <v>0</v>
      </c>
      <c r="M499" s="12"/>
      <c r="N499" s="2"/>
      <c r="O499" s="2"/>
      <c r="P499" s="2"/>
      <c r="Q499" s="33">
        <f>0+Q459+Q464+Q469+Q474+Q479+Q484+Q489+Q494</f>
        <v>0</v>
      </c>
      <c r="R499" s="27">
        <f>0+R459+R464+R469+R474+R479+R484+R489+R494</f>
        <v>0</v>
      </c>
      <c r="S499" s="64">
        <f>Q499*(1+J499)+R499</f>
        <v>0</v>
      </c>
    </row>
    <row r="500" thickTop="1" thickBot="1" ht="25" customHeight="1">
      <c r="A500" s="9"/>
      <c r="B500" s="65"/>
      <c r="C500" s="65"/>
      <c r="D500" s="65"/>
      <c r="E500" s="65"/>
      <c r="F500" s="65"/>
      <c r="G500" s="66" t="s">
        <v>85</v>
      </c>
      <c r="H500" s="67">
        <f>J459+J464+J469+J474+J479+J484+J489+J494</f>
        <v>0</v>
      </c>
      <c r="I500" s="66" t="s">
        <v>86</v>
      </c>
      <c r="J500" s="68">
        <f>0+J499</f>
        <v>0</v>
      </c>
      <c r="K500" s="66" t="s">
        <v>87</v>
      </c>
      <c r="L500" s="69">
        <f>L459+L464+L469+L474+L479+L484+L489+L494</f>
        <v>0</v>
      </c>
      <c r="M500" s="12"/>
      <c r="N500" s="2"/>
      <c r="O500" s="2"/>
      <c r="P500" s="2"/>
      <c r="Q500" s="2"/>
    </row>
    <row r="501" ht="40" customHeight="1">
      <c r="A501" s="9"/>
      <c r="B501" s="74" t="s">
        <v>484</v>
      </c>
      <c r="C501" s="1"/>
      <c r="D501" s="1"/>
      <c r="E501" s="1"/>
      <c r="F501" s="1"/>
      <c r="G501" s="1"/>
      <c r="H501" s="40"/>
      <c r="I501" s="1"/>
      <c r="J501" s="40"/>
      <c r="K501" s="1"/>
      <c r="L501" s="1"/>
      <c r="M501" s="12"/>
      <c r="N501" s="2"/>
      <c r="O501" s="2"/>
      <c r="P501" s="2"/>
      <c r="Q501" s="2"/>
    </row>
    <row r="502">
      <c r="A502" s="9"/>
      <c r="B502" s="41">
        <v>89</v>
      </c>
      <c r="C502" s="42" t="s">
        <v>485</v>
      </c>
      <c r="D502" s="42" t="s">
        <v>3</v>
      </c>
      <c r="E502" s="42" t="s">
        <v>486</v>
      </c>
      <c r="F502" s="42" t="s">
        <v>3</v>
      </c>
      <c r="G502" s="43" t="s">
        <v>160</v>
      </c>
      <c r="H502" s="44">
        <v>14.199999999999999</v>
      </c>
      <c r="I502" s="25">
        <f>ROUND(0,2)</f>
        <v>0</v>
      </c>
      <c r="J502" s="45">
        <f>ROUND(I502*H502,2)</f>
        <v>0</v>
      </c>
      <c r="K502" s="46">
        <v>0.20999999999999999</v>
      </c>
      <c r="L502" s="47">
        <f>IF(ISNUMBER(K502),ROUND(J502*(K502+1),2),0)</f>
        <v>0</v>
      </c>
      <c r="M502" s="12"/>
      <c r="N502" s="2"/>
      <c r="O502" s="2"/>
      <c r="P502" s="2"/>
      <c r="Q502" s="33">
        <f>IF(ISNUMBER(K502),IF(H502&gt;0,IF(I502&gt;0,J502,0),0),0)</f>
        <v>0</v>
      </c>
      <c r="R502" s="27">
        <f>IF(ISNUMBER(K502)=FALSE,J502,0)</f>
        <v>0</v>
      </c>
    </row>
    <row r="503">
      <c r="A503" s="9"/>
      <c r="B503" s="48" t="s">
        <v>47</v>
      </c>
      <c r="C503" s="1"/>
      <c r="D503" s="1"/>
      <c r="E503" s="49" t="s">
        <v>487</v>
      </c>
      <c r="F503" s="1"/>
      <c r="G503" s="1"/>
      <c r="H503" s="40"/>
      <c r="I503" s="1"/>
      <c r="J503" s="40"/>
      <c r="K503" s="1"/>
      <c r="L503" s="1"/>
      <c r="M503" s="12"/>
      <c r="N503" s="2"/>
      <c r="O503" s="2"/>
      <c r="P503" s="2"/>
      <c r="Q503" s="2"/>
    </row>
    <row r="504">
      <c r="A504" s="9"/>
      <c r="B504" s="48" t="s">
        <v>49</v>
      </c>
      <c r="C504" s="1"/>
      <c r="D504" s="1"/>
      <c r="E504" s="49" t="s">
        <v>488</v>
      </c>
      <c r="F504" s="1"/>
      <c r="G504" s="1"/>
      <c r="H504" s="40"/>
      <c r="I504" s="1"/>
      <c r="J504" s="40"/>
      <c r="K504" s="1"/>
      <c r="L504" s="1"/>
      <c r="M504" s="12"/>
      <c r="N504" s="2"/>
      <c r="O504" s="2"/>
      <c r="P504" s="2"/>
      <c r="Q504" s="2"/>
    </row>
    <row r="505">
      <c r="A505" s="9"/>
      <c r="B505" s="48" t="s">
        <v>50</v>
      </c>
      <c r="C505" s="1"/>
      <c r="D505" s="1"/>
      <c r="E505" s="49" t="s">
        <v>489</v>
      </c>
      <c r="F505" s="1"/>
      <c r="G505" s="1"/>
      <c r="H505" s="40"/>
      <c r="I505" s="1"/>
      <c r="J505" s="40"/>
      <c r="K505" s="1"/>
      <c r="L505" s="1"/>
      <c r="M505" s="12"/>
      <c r="N505" s="2"/>
      <c r="O505" s="2"/>
      <c r="P505" s="2"/>
      <c r="Q505" s="2"/>
    </row>
    <row r="506" thickBot="1">
      <c r="A506" s="9"/>
      <c r="B506" s="50" t="s">
        <v>52</v>
      </c>
      <c r="C506" s="51"/>
      <c r="D506" s="51"/>
      <c r="E506" s="52" t="s">
        <v>53</v>
      </c>
      <c r="F506" s="51"/>
      <c r="G506" s="51"/>
      <c r="H506" s="53"/>
      <c r="I506" s="51"/>
      <c r="J506" s="53"/>
      <c r="K506" s="51"/>
      <c r="L506" s="51"/>
      <c r="M506" s="12"/>
      <c r="N506" s="2"/>
      <c r="O506" s="2"/>
      <c r="P506" s="2"/>
      <c r="Q506" s="2"/>
    </row>
    <row r="507" thickTop="1">
      <c r="A507" s="9"/>
      <c r="B507" s="41">
        <v>90</v>
      </c>
      <c r="C507" s="42" t="s">
        <v>490</v>
      </c>
      <c r="D507" s="42" t="s">
        <v>3</v>
      </c>
      <c r="E507" s="42" t="s">
        <v>491</v>
      </c>
      <c r="F507" s="42" t="s">
        <v>3</v>
      </c>
      <c r="G507" s="43" t="s">
        <v>160</v>
      </c>
      <c r="H507" s="54">
        <v>28.5</v>
      </c>
      <c r="I507" s="55">
        <f>ROUND(0,2)</f>
        <v>0</v>
      </c>
      <c r="J507" s="56">
        <f>ROUND(I507*H507,2)</f>
        <v>0</v>
      </c>
      <c r="K507" s="57">
        <v>0.20999999999999999</v>
      </c>
      <c r="L507" s="58">
        <f>IF(ISNUMBER(K507),ROUND(J507*(K507+1),2),0)</f>
        <v>0</v>
      </c>
      <c r="M507" s="12"/>
      <c r="N507" s="2"/>
      <c r="O507" s="2"/>
      <c r="P507" s="2"/>
      <c r="Q507" s="33">
        <f>IF(ISNUMBER(K507),IF(H507&gt;0,IF(I507&gt;0,J507,0),0),0)</f>
        <v>0</v>
      </c>
      <c r="R507" s="27">
        <f>IF(ISNUMBER(K507)=FALSE,J507,0)</f>
        <v>0</v>
      </c>
    </row>
    <row r="508">
      <c r="A508" s="9"/>
      <c r="B508" s="48" t="s">
        <v>47</v>
      </c>
      <c r="C508" s="1"/>
      <c r="D508" s="1"/>
      <c r="E508" s="49" t="s">
        <v>492</v>
      </c>
      <c r="F508" s="1"/>
      <c r="G508" s="1"/>
      <c r="H508" s="40"/>
      <c r="I508" s="1"/>
      <c r="J508" s="40"/>
      <c r="K508" s="1"/>
      <c r="L508" s="1"/>
      <c r="M508" s="12"/>
      <c r="N508" s="2"/>
      <c r="O508" s="2"/>
      <c r="P508" s="2"/>
      <c r="Q508" s="2"/>
    </row>
    <row r="509">
      <c r="A509" s="9"/>
      <c r="B509" s="48" t="s">
        <v>49</v>
      </c>
      <c r="C509" s="1"/>
      <c r="D509" s="1"/>
      <c r="E509" s="49" t="s">
        <v>493</v>
      </c>
      <c r="F509" s="1"/>
      <c r="G509" s="1"/>
      <c r="H509" s="40"/>
      <c r="I509" s="1"/>
      <c r="J509" s="40"/>
      <c r="K509" s="1"/>
      <c r="L509" s="1"/>
      <c r="M509" s="12"/>
      <c r="N509" s="2"/>
      <c r="O509" s="2"/>
      <c r="P509" s="2"/>
      <c r="Q509" s="2"/>
    </row>
    <row r="510">
      <c r="A510" s="9"/>
      <c r="B510" s="48" t="s">
        <v>50</v>
      </c>
      <c r="C510" s="1"/>
      <c r="D510" s="1"/>
      <c r="E510" s="49" t="s">
        <v>494</v>
      </c>
      <c r="F510" s="1"/>
      <c r="G510" s="1"/>
      <c r="H510" s="40"/>
      <c r="I510" s="1"/>
      <c r="J510" s="40"/>
      <c r="K510" s="1"/>
      <c r="L510" s="1"/>
      <c r="M510" s="12"/>
      <c r="N510" s="2"/>
      <c r="O510" s="2"/>
      <c r="P510" s="2"/>
      <c r="Q510" s="2"/>
    </row>
    <row r="511" thickBot="1">
      <c r="A511" s="9"/>
      <c r="B511" s="50" t="s">
        <v>52</v>
      </c>
      <c r="C511" s="51"/>
      <c r="D511" s="51"/>
      <c r="E511" s="52" t="s">
        <v>53</v>
      </c>
      <c r="F511" s="51"/>
      <c r="G511" s="51"/>
      <c r="H511" s="53"/>
      <c r="I511" s="51"/>
      <c r="J511" s="53"/>
      <c r="K511" s="51"/>
      <c r="L511" s="51"/>
      <c r="M511" s="12"/>
      <c r="N511" s="2"/>
      <c r="O511" s="2"/>
      <c r="P511" s="2"/>
      <c r="Q511" s="2"/>
    </row>
    <row r="512" thickTop="1">
      <c r="A512" s="9"/>
      <c r="B512" s="41">
        <v>91</v>
      </c>
      <c r="C512" s="42" t="s">
        <v>495</v>
      </c>
      <c r="D512" s="42" t="s">
        <v>3</v>
      </c>
      <c r="E512" s="42" t="s">
        <v>496</v>
      </c>
      <c r="F512" s="42" t="s">
        <v>3</v>
      </c>
      <c r="G512" s="43" t="s">
        <v>160</v>
      </c>
      <c r="H512" s="54">
        <v>55.5</v>
      </c>
      <c r="I512" s="55">
        <f>ROUND(0,2)</f>
        <v>0</v>
      </c>
      <c r="J512" s="56">
        <f>ROUND(I512*H512,2)</f>
        <v>0</v>
      </c>
      <c r="K512" s="57">
        <v>0.20999999999999999</v>
      </c>
      <c r="L512" s="58">
        <f>IF(ISNUMBER(K512),ROUND(J512*(K512+1),2),0)</f>
        <v>0</v>
      </c>
      <c r="M512" s="12"/>
      <c r="N512" s="2"/>
      <c r="O512" s="2"/>
      <c r="P512" s="2"/>
      <c r="Q512" s="33">
        <f>IF(ISNUMBER(K512),IF(H512&gt;0,IF(I512&gt;0,J512,0),0),0)</f>
        <v>0</v>
      </c>
      <c r="R512" s="27">
        <f>IF(ISNUMBER(K512)=FALSE,J512,0)</f>
        <v>0</v>
      </c>
    </row>
    <row r="513">
      <c r="A513" s="9"/>
      <c r="B513" s="48" t="s">
        <v>47</v>
      </c>
      <c r="C513" s="1"/>
      <c r="D513" s="1"/>
      <c r="E513" s="49" t="s">
        <v>497</v>
      </c>
      <c r="F513" s="1"/>
      <c r="G513" s="1"/>
      <c r="H513" s="40"/>
      <c r="I513" s="1"/>
      <c r="J513" s="40"/>
      <c r="K513" s="1"/>
      <c r="L513" s="1"/>
      <c r="M513" s="12"/>
      <c r="N513" s="2"/>
      <c r="O513" s="2"/>
      <c r="P513" s="2"/>
      <c r="Q513" s="2"/>
    </row>
    <row r="514">
      <c r="A514" s="9"/>
      <c r="B514" s="48" t="s">
        <v>49</v>
      </c>
      <c r="C514" s="1"/>
      <c r="D514" s="1"/>
      <c r="E514" s="49" t="s">
        <v>498</v>
      </c>
      <c r="F514" s="1"/>
      <c r="G514" s="1"/>
      <c r="H514" s="40"/>
      <c r="I514" s="1"/>
      <c r="J514" s="40"/>
      <c r="K514" s="1"/>
      <c r="L514" s="1"/>
      <c r="M514" s="12"/>
      <c r="N514" s="2"/>
      <c r="O514" s="2"/>
      <c r="P514" s="2"/>
      <c r="Q514" s="2"/>
    </row>
    <row r="515">
      <c r="A515" s="9"/>
      <c r="B515" s="48" t="s">
        <v>50</v>
      </c>
      <c r="C515" s="1"/>
      <c r="D515" s="1"/>
      <c r="E515" s="49" t="s">
        <v>499</v>
      </c>
      <c r="F515" s="1"/>
      <c r="G515" s="1"/>
      <c r="H515" s="40"/>
      <c r="I515" s="1"/>
      <c r="J515" s="40"/>
      <c r="K515" s="1"/>
      <c r="L515" s="1"/>
      <c r="M515" s="12"/>
      <c r="N515" s="2"/>
      <c r="O515" s="2"/>
      <c r="P515" s="2"/>
      <c r="Q515" s="2"/>
    </row>
    <row r="516" thickBot="1">
      <c r="A516" s="9"/>
      <c r="B516" s="50" t="s">
        <v>52</v>
      </c>
      <c r="C516" s="51"/>
      <c r="D516" s="51"/>
      <c r="E516" s="52" t="s">
        <v>53</v>
      </c>
      <c r="F516" s="51"/>
      <c r="G516" s="51"/>
      <c r="H516" s="53"/>
      <c r="I516" s="51"/>
      <c r="J516" s="53"/>
      <c r="K516" s="51"/>
      <c r="L516" s="51"/>
      <c r="M516" s="12"/>
      <c r="N516" s="2"/>
      <c r="O516" s="2"/>
      <c r="P516" s="2"/>
      <c r="Q516" s="2"/>
    </row>
    <row r="517" thickTop="1">
      <c r="A517" s="9"/>
      <c r="B517" s="41">
        <v>92</v>
      </c>
      <c r="C517" s="42" t="s">
        <v>500</v>
      </c>
      <c r="D517" s="42" t="s">
        <v>3</v>
      </c>
      <c r="E517" s="42" t="s">
        <v>501</v>
      </c>
      <c r="F517" s="42" t="s">
        <v>3</v>
      </c>
      <c r="G517" s="43" t="s">
        <v>160</v>
      </c>
      <c r="H517" s="54">
        <v>110</v>
      </c>
      <c r="I517" s="55">
        <f>ROUND(0,2)</f>
        <v>0</v>
      </c>
      <c r="J517" s="56">
        <f>ROUND(I517*H517,2)</f>
        <v>0</v>
      </c>
      <c r="K517" s="57">
        <v>0.20999999999999999</v>
      </c>
      <c r="L517" s="58">
        <f>IF(ISNUMBER(K517),ROUND(J517*(K517+1),2),0)</f>
        <v>0</v>
      </c>
      <c r="M517" s="12"/>
      <c r="N517" s="2"/>
      <c r="O517" s="2"/>
      <c r="P517" s="2"/>
      <c r="Q517" s="33">
        <f>IF(ISNUMBER(K517),IF(H517&gt;0,IF(I517&gt;0,J517,0),0),0)</f>
        <v>0</v>
      </c>
      <c r="R517" s="27">
        <f>IF(ISNUMBER(K517)=FALSE,J517,0)</f>
        <v>0</v>
      </c>
    </row>
    <row r="518">
      <c r="A518" s="9"/>
      <c r="B518" s="48" t="s">
        <v>47</v>
      </c>
      <c r="C518" s="1"/>
      <c r="D518" s="1"/>
      <c r="E518" s="49" t="s">
        <v>502</v>
      </c>
      <c r="F518" s="1"/>
      <c r="G518" s="1"/>
      <c r="H518" s="40"/>
      <c r="I518" s="1"/>
      <c r="J518" s="40"/>
      <c r="K518" s="1"/>
      <c r="L518" s="1"/>
      <c r="M518" s="12"/>
      <c r="N518" s="2"/>
      <c r="O518" s="2"/>
      <c r="P518" s="2"/>
      <c r="Q518" s="2"/>
    </row>
    <row r="519">
      <c r="A519" s="9"/>
      <c r="B519" s="48" t="s">
        <v>49</v>
      </c>
      <c r="C519" s="1"/>
      <c r="D519" s="1"/>
      <c r="E519" s="49" t="s">
        <v>503</v>
      </c>
      <c r="F519" s="1"/>
      <c r="G519" s="1"/>
      <c r="H519" s="40"/>
      <c r="I519" s="1"/>
      <c r="J519" s="40"/>
      <c r="K519" s="1"/>
      <c r="L519" s="1"/>
      <c r="M519" s="12"/>
      <c r="N519" s="2"/>
      <c r="O519" s="2"/>
      <c r="P519" s="2"/>
      <c r="Q519" s="2"/>
    </row>
    <row r="520">
      <c r="A520" s="9"/>
      <c r="B520" s="48" t="s">
        <v>50</v>
      </c>
      <c r="C520" s="1"/>
      <c r="D520" s="1"/>
      <c r="E520" s="49" t="s">
        <v>504</v>
      </c>
      <c r="F520" s="1"/>
      <c r="G520" s="1"/>
      <c r="H520" s="40"/>
      <c r="I520" s="1"/>
      <c r="J520" s="40"/>
      <c r="K520" s="1"/>
      <c r="L520" s="1"/>
      <c r="M520" s="12"/>
      <c r="N520" s="2"/>
      <c r="O520" s="2"/>
      <c r="P520" s="2"/>
      <c r="Q520" s="2"/>
    </row>
    <row r="521" thickBot="1">
      <c r="A521" s="9"/>
      <c r="B521" s="50" t="s">
        <v>52</v>
      </c>
      <c r="C521" s="51"/>
      <c r="D521" s="51"/>
      <c r="E521" s="52" t="s">
        <v>53</v>
      </c>
      <c r="F521" s="51"/>
      <c r="G521" s="51"/>
      <c r="H521" s="53"/>
      <c r="I521" s="51"/>
      <c r="J521" s="53"/>
      <c r="K521" s="51"/>
      <c r="L521" s="51"/>
      <c r="M521" s="12"/>
      <c r="N521" s="2"/>
      <c r="O521" s="2"/>
      <c r="P521" s="2"/>
      <c r="Q521" s="2"/>
    </row>
    <row r="522" thickTop="1">
      <c r="A522" s="9"/>
      <c r="B522" s="41">
        <v>93</v>
      </c>
      <c r="C522" s="42" t="s">
        <v>505</v>
      </c>
      <c r="D522" s="42" t="s">
        <v>3</v>
      </c>
      <c r="E522" s="42" t="s">
        <v>506</v>
      </c>
      <c r="F522" s="42" t="s">
        <v>3</v>
      </c>
      <c r="G522" s="43" t="s">
        <v>160</v>
      </c>
      <c r="H522" s="54">
        <v>34</v>
      </c>
      <c r="I522" s="55">
        <f>ROUND(0,2)</f>
        <v>0</v>
      </c>
      <c r="J522" s="56">
        <f>ROUND(I522*H522,2)</f>
        <v>0</v>
      </c>
      <c r="K522" s="57">
        <v>0.20999999999999999</v>
      </c>
      <c r="L522" s="58">
        <f>IF(ISNUMBER(K522),ROUND(J522*(K522+1),2),0)</f>
        <v>0</v>
      </c>
      <c r="M522" s="12"/>
      <c r="N522" s="2"/>
      <c r="O522" s="2"/>
      <c r="P522" s="2"/>
      <c r="Q522" s="33">
        <f>IF(ISNUMBER(K522),IF(H522&gt;0,IF(I522&gt;0,J522,0),0),0)</f>
        <v>0</v>
      </c>
      <c r="R522" s="27">
        <f>IF(ISNUMBER(K522)=FALSE,J522,0)</f>
        <v>0</v>
      </c>
    </row>
    <row r="523">
      <c r="A523" s="9"/>
      <c r="B523" s="48" t="s">
        <v>47</v>
      </c>
      <c r="C523" s="1"/>
      <c r="D523" s="1"/>
      <c r="E523" s="49" t="s">
        <v>497</v>
      </c>
      <c r="F523" s="1"/>
      <c r="G523" s="1"/>
      <c r="H523" s="40"/>
      <c r="I523" s="1"/>
      <c r="J523" s="40"/>
      <c r="K523" s="1"/>
      <c r="L523" s="1"/>
      <c r="M523" s="12"/>
      <c r="N523" s="2"/>
      <c r="O523" s="2"/>
      <c r="P523" s="2"/>
      <c r="Q523" s="2"/>
    </row>
    <row r="524">
      <c r="A524" s="9"/>
      <c r="B524" s="48" t="s">
        <v>49</v>
      </c>
      <c r="C524" s="1"/>
      <c r="D524" s="1"/>
      <c r="E524" s="49" t="s">
        <v>507</v>
      </c>
      <c r="F524" s="1"/>
      <c r="G524" s="1"/>
      <c r="H524" s="40"/>
      <c r="I524" s="1"/>
      <c r="J524" s="40"/>
      <c r="K524" s="1"/>
      <c r="L524" s="1"/>
      <c r="M524" s="12"/>
      <c r="N524" s="2"/>
      <c r="O524" s="2"/>
      <c r="P524" s="2"/>
      <c r="Q524" s="2"/>
    </row>
    <row r="525">
      <c r="A525" s="9"/>
      <c r="B525" s="48" t="s">
        <v>50</v>
      </c>
      <c r="C525" s="1"/>
      <c r="D525" s="1"/>
      <c r="E525" s="49" t="s">
        <v>499</v>
      </c>
      <c r="F525" s="1"/>
      <c r="G525" s="1"/>
      <c r="H525" s="40"/>
      <c r="I525" s="1"/>
      <c r="J525" s="40"/>
      <c r="K525" s="1"/>
      <c r="L525" s="1"/>
      <c r="M525" s="12"/>
      <c r="N525" s="2"/>
      <c r="O525" s="2"/>
      <c r="P525" s="2"/>
      <c r="Q525" s="2"/>
    </row>
    <row r="526" thickBot="1">
      <c r="A526" s="9"/>
      <c r="B526" s="50" t="s">
        <v>52</v>
      </c>
      <c r="C526" s="51"/>
      <c r="D526" s="51"/>
      <c r="E526" s="52" t="s">
        <v>53</v>
      </c>
      <c r="F526" s="51"/>
      <c r="G526" s="51"/>
      <c r="H526" s="53"/>
      <c r="I526" s="51"/>
      <c r="J526" s="53"/>
      <c r="K526" s="51"/>
      <c r="L526" s="51"/>
      <c r="M526" s="12"/>
      <c r="N526" s="2"/>
      <c r="O526" s="2"/>
      <c r="P526" s="2"/>
      <c r="Q526" s="2"/>
    </row>
    <row r="527" thickTop="1">
      <c r="A527" s="9"/>
      <c r="B527" s="41">
        <v>94</v>
      </c>
      <c r="C527" s="42" t="s">
        <v>508</v>
      </c>
      <c r="D527" s="42" t="s">
        <v>3</v>
      </c>
      <c r="E527" s="42" t="s">
        <v>509</v>
      </c>
      <c r="F527" s="42" t="s">
        <v>3</v>
      </c>
      <c r="G527" s="43" t="s">
        <v>160</v>
      </c>
      <c r="H527" s="54">
        <v>28.5</v>
      </c>
      <c r="I527" s="55">
        <f>ROUND(0,2)</f>
        <v>0</v>
      </c>
      <c r="J527" s="56">
        <f>ROUND(I527*H527,2)</f>
        <v>0</v>
      </c>
      <c r="K527" s="57">
        <v>0.20999999999999999</v>
      </c>
      <c r="L527" s="58">
        <f>IF(ISNUMBER(K527),ROUND(J527*(K527+1),2),0)</f>
        <v>0</v>
      </c>
      <c r="M527" s="12"/>
      <c r="N527" s="2"/>
      <c r="O527" s="2"/>
      <c r="P527" s="2"/>
      <c r="Q527" s="33">
        <f>IF(ISNUMBER(K527),IF(H527&gt;0,IF(I527&gt;0,J527,0),0),0)</f>
        <v>0</v>
      </c>
      <c r="R527" s="27">
        <f>IF(ISNUMBER(K527)=FALSE,J527,0)</f>
        <v>0</v>
      </c>
    </row>
    <row r="528">
      <c r="A528" s="9"/>
      <c r="B528" s="48" t="s">
        <v>47</v>
      </c>
      <c r="C528" s="1"/>
      <c r="D528" s="1"/>
      <c r="E528" s="49" t="s">
        <v>3</v>
      </c>
      <c r="F528" s="1"/>
      <c r="G528" s="1"/>
      <c r="H528" s="40"/>
      <c r="I528" s="1"/>
      <c r="J528" s="40"/>
      <c r="K528" s="1"/>
      <c r="L528" s="1"/>
      <c r="M528" s="12"/>
      <c r="N528" s="2"/>
      <c r="O528" s="2"/>
      <c r="P528" s="2"/>
      <c r="Q528" s="2"/>
    </row>
    <row r="529">
      <c r="A529" s="9"/>
      <c r="B529" s="48" t="s">
        <v>49</v>
      </c>
      <c r="C529" s="1"/>
      <c r="D529" s="1"/>
      <c r="E529" s="49" t="s">
        <v>493</v>
      </c>
      <c r="F529" s="1"/>
      <c r="G529" s="1"/>
      <c r="H529" s="40"/>
      <c r="I529" s="1"/>
      <c r="J529" s="40"/>
      <c r="K529" s="1"/>
      <c r="L529" s="1"/>
      <c r="M529" s="12"/>
      <c r="N529" s="2"/>
      <c r="O529" s="2"/>
      <c r="P529" s="2"/>
      <c r="Q529" s="2"/>
    </row>
    <row r="530">
      <c r="A530" s="9"/>
      <c r="B530" s="48" t="s">
        <v>50</v>
      </c>
      <c r="C530" s="1"/>
      <c r="D530" s="1"/>
      <c r="E530" s="49" t="s">
        <v>510</v>
      </c>
      <c r="F530" s="1"/>
      <c r="G530" s="1"/>
      <c r="H530" s="40"/>
      <c r="I530" s="1"/>
      <c r="J530" s="40"/>
      <c r="K530" s="1"/>
      <c r="L530" s="1"/>
      <c r="M530" s="12"/>
      <c r="N530" s="2"/>
      <c r="O530" s="2"/>
      <c r="P530" s="2"/>
      <c r="Q530" s="2"/>
    </row>
    <row r="531" thickBot="1">
      <c r="A531" s="9"/>
      <c r="B531" s="50" t="s">
        <v>52</v>
      </c>
      <c r="C531" s="51"/>
      <c r="D531" s="51"/>
      <c r="E531" s="52" t="s">
        <v>53</v>
      </c>
      <c r="F531" s="51"/>
      <c r="G531" s="51"/>
      <c r="H531" s="53"/>
      <c r="I531" s="51"/>
      <c r="J531" s="53"/>
      <c r="K531" s="51"/>
      <c r="L531" s="51"/>
      <c r="M531" s="12"/>
      <c r="N531" s="2"/>
      <c r="O531" s="2"/>
      <c r="P531" s="2"/>
      <c r="Q531" s="2"/>
    </row>
    <row r="532" thickTop="1">
      <c r="A532" s="9"/>
      <c r="B532" s="41">
        <v>95</v>
      </c>
      <c r="C532" s="42" t="s">
        <v>511</v>
      </c>
      <c r="D532" s="42" t="s">
        <v>3</v>
      </c>
      <c r="E532" s="42" t="s">
        <v>512</v>
      </c>
      <c r="F532" s="42" t="s">
        <v>3</v>
      </c>
      <c r="G532" s="43" t="s">
        <v>160</v>
      </c>
      <c r="H532" s="54">
        <v>28.5</v>
      </c>
      <c r="I532" s="55">
        <f>ROUND(0,2)</f>
        <v>0</v>
      </c>
      <c r="J532" s="56">
        <f>ROUND(I532*H532,2)</f>
        <v>0</v>
      </c>
      <c r="K532" s="57">
        <v>0.20999999999999999</v>
      </c>
      <c r="L532" s="58">
        <f>IF(ISNUMBER(K532),ROUND(J532*(K532+1),2),0)</f>
        <v>0</v>
      </c>
      <c r="M532" s="12"/>
      <c r="N532" s="2"/>
      <c r="O532" s="2"/>
      <c r="P532" s="2"/>
      <c r="Q532" s="33">
        <f>IF(ISNUMBER(K532),IF(H532&gt;0,IF(I532&gt;0,J532,0),0),0)</f>
        <v>0</v>
      </c>
      <c r="R532" s="27">
        <f>IF(ISNUMBER(K532)=FALSE,J532,0)</f>
        <v>0</v>
      </c>
    </row>
    <row r="533">
      <c r="A533" s="9"/>
      <c r="B533" s="48" t="s">
        <v>47</v>
      </c>
      <c r="C533" s="1"/>
      <c r="D533" s="1"/>
      <c r="E533" s="49" t="s">
        <v>513</v>
      </c>
      <c r="F533" s="1"/>
      <c r="G533" s="1"/>
      <c r="H533" s="40"/>
      <c r="I533" s="1"/>
      <c r="J533" s="40"/>
      <c r="K533" s="1"/>
      <c r="L533" s="1"/>
      <c r="M533" s="12"/>
      <c r="N533" s="2"/>
      <c r="O533" s="2"/>
      <c r="P533" s="2"/>
      <c r="Q533" s="2"/>
    </row>
    <row r="534">
      <c r="A534" s="9"/>
      <c r="B534" s="48" t="s">
        <v>49</v>
      </c>
      <c r="C534" s="1"/>
      <c r="D534" s="1"/>
      <c r="E534" s="49" t="s">
        <v>514</v>
      </c>
      <c r="F534" s="1"/>
      <c r="G534" s="1"/>
      <c r="H534" s="40"/>
      <c r="I534" s="1"/>
      <c r="J534" s="40"/>
      <c r="K534" s="1"/>
      <c r="L534" s="1"/>
      <c r="M534" s="12"/>
      <c r="N534" s="2"/>
      <c r="O534" s="2"/>
      <c r="P534" s="2"/>
      <c r="Q534" s="2"/>
    </row>
    <row r="535">
      <c r="A535" s="9"/>
      <c r="B535" s="48" t="s">
        <v>50</v>
      </c>
      <c r="C535" s="1"/>
      <c r="D535" s="1"/>
      <c r="E535" s="49" t="s">
        <v>510</v>
      </c>
      <c r="F535" s="1"/>
      <c r="G535" s="1"/>
      <c r="H535" s="40"/>
      <c r="I535" s="1"/>
      <c r="J535" s="40"/>
      <c r="K535" s="1"/>
      <c r="L535" s="1"/>
      <c r="M535" s="12"/>
      <c r="N535" s="2"/>
      <c r="O535" s="2"/>
      <c r="P535" s="2"/>
      <c r="Q535" s="2"/>
    </row>
    <row r="536" thickBot="1">
      <c r="A536" s="9"/>
      <c r="B536" s="50" t="s">
        <v>52</v>
      </c>
      <c r="C536" s="51"/>
      <c r="D536" s="51"/>
      <c r="E536" s="52" t="s">
        <v>53</v>
      </c>
      <c r="F536" s="51"/>
      <c r="G536" s="51"/>
      <c r="H536" s="53"/>
      <c r="I536" s="51"/>
      <c r="J536" s="53"/>
      <c r="K536" s="51"/>
      <c r="L536" s="51"/>
      <c r="M536" s="12"/>
      <c r="N536" s="2"/>
      <c r="O536" s="2"/>
      <c r="P536" s="2"/>
      <c r="Q536" s="2"/>
    </row>
    <row r="537" thickTop="1">
      <c r="A537" s="9"/>
      <c r="B537" s="41">
        <v>96</v>
      </c>
      <c r="C537" s="42" t="s">
        <v>515</v>
      </c>
      <c r="D537" s="42" t="s">
        <v>3</v>
      </c>
      <c r="E537" s="42" t="s">
        <v>516</v>
      </c>
      <c r="F537" s="42" t="s">
        <v>3</v>
      </c>
      <c r="G537" s="43" t="s">
        <v>79</v>
      </c>
      <c r="H537" s="54">
        <v>10</v>
      </c>
      <c r="I537" s="55">
        <f>ROUND(0,2)</f>
        <v>0</v>
      </c>
      <c r="J537" s="56">
        <f>ROUND(I537*H537,2)</f>
        <v>0</v>
      </c>
      <c r="K537" s="57">
        <v>0.20999999999999999</v>
      </c>
      <c r="L537" s="58">
        <f>IF(ISNUMBER(K537),ROUND(J537*(K537+1),2),0)</f>
        <v>0</v>
      </c>
      <c r="M537" s="12"/>
      <c r="N537" s="2"/>
      <c r="O537" s="2"/>
      <c r="P537" s="2"/>
      <c r="Q537" s="33">
        <f>IF(ISNUMBER(K537),IF(H537&gt;0,IF(I537&gt;0,J537,0),0),0)</f>
        <v>0</v>
      </c>
      <c r="R537" s="27">
        <f>IF(ISNUMBER(K537)=FALSE,J537,0)</f>
        <v>0</v>
      </c>
    </row>
    <row r="538">
      <c r="A538" s="9"/>
      <c r="B538" s="48" t="s">
        <v>47</v>
      </c>
      <c r="C538" s="1"/>
      <c r="D538" s="1"/>
      <c r="E538" s="49" t="s">
        <v>3</v>
      </c>
      <c r="F538" s="1"/>
      <c r="G538" s="1"/>
      <c r="H538" s="40"/>
      <c r="I538" s="1"/>
      <c r="J538" s="40"/>
      <c r="K538" s="1"/>
      <c r="L538" s="1"/>
      <c r="M538" s="12"/>
      <c r="N538" s="2"/>
      <c r="O538" s="2"/>
      <c r="P538" s="2"/>
      <c r="Q538" s="2"/>
    </row>
    <row r="539">
      <c r="A539" s="9"/>
      <c r="B539" s="48" t="s">
        <v>49</v>
      </c>
      <c r="C539" s="1"/>
      <c r="D539" s="1"/>
      <c r="E539" s="49" t="s">
        <v>517</v>
      </c>
      <c r="F539" s="1"/>
      <c r="G539" s="1"/>
      <c r="H539" s="40"/>
      <c r="I539" s="1"/>
      <c r="J539" s="40"/>
      <c r="K539" s="1"/>
      <c r="L539" s="1"/>
      <c r="M539" s="12"/>
      <c r="N539" s="2"/>
      <c r="O539" s="2"/>
      <c r="P539" s="2"/>
      <c r="Q539" s="2"/>
    </row>
    <row r="540">
      <c r="A540" s="9"/>
      <c r="B540" s="48" t="s">
        <v>50</v>
      </c>
      <c r="C540" s="1"/>
      <c r="D540" s="1"/>
      <c r="E540" s="49" t="s">
        <v>518</v>
      </c>
      <c r="F540" s="1"/>
      <c r="G540" s="1"/>
      <c r="H540" s="40"/>
      <c r="I540" s="1"/>
      <c r="J540" s="40"/>
      <c r="K540" s="1"/>
      <c r="L540" s="1"/>
      <c r="M540" s="12"/>
      <c r="N540" s="2"/>
      <c r="O540" s="2"/>
      <c r="P540" s="2"/>
      <c r="Q540" s="2"/>
    </row>
    <row r="541" thickBot="1">
      <c r="A541" s="9"/>
      <c r="B541" s="50" t="s">
        <v>52</v>
      </c>
      <c r="C541" s="51"/>
      <c r="D541" s="51"/>
      <c r="E541" s="52" t="s">
        <v>53</v>
      </c>
      <c r="F541" s="51"/>
      <c r="G541" s="51"/>
      <c r="H541" s="53"/>
      <c r="I541" s="51"/>
      <c r="J541" s="53"/>
      <c r="K541" s="51"/>
      <c r="L541" s="51"/>
      <c r="M541" s="12"/>
      <c r="N541" s="2"/>
      <c r="O541" s="2"/>
      <c r="P541" s="2"/>
      <c r="Q541" s="2"/>
    </row>
    <row r="542" thickTop="1">
      <c r="A542" s="9"/>
      <c r="B542" s="41">
        <v>97</v>
      </c>
      <c r="C542" s="42" t="s">
        <v>519</v>
      </c>
      <c r="D542" s="42" t="s">
        <v>520</v>
      </c>
      <c r="E542" s="42" t="s">
        <v>521</v>
      </c>
      <c r="F542" s="42" t="s">
        <v>3</v>
      </c>
      <c r="G542" s="43" t="s">
        <v>79</v>
      </c>
      <c r="H542" s="54">
        <v>2</v>
      </c>
      <c r="I542" s="55">
        <f>ROUND(0,2)</f>
        <v>0</v>
      </c>
      <c r="J542" s="56">
        <f>ROUND(I542*H542,2)</f>
        <v>0</v>
      </c>
      <c r="K542" s="57">
        <v>0.20999999999999999</v>
      </c>
      <c r="L542" s="58">
        <f>IF(ISNUMBER(K542),ROUND(J542*(K542+1),2),0)</f>
        <v>0</v>
      </c>
      <c r="M542" s="12"/>
      <c r="N542" s="2"/>
      <c r="O542" s="2"/>
      <c r="P542" s="2"/>
      <c r="Q542" s="33">
        <f>IF(ISNUMBER(K542),IF(H542&gt;0,IF(I542&gt;0,J542,0),0),0)</f>
        <v>0</v>
      </c>
      <c r="R542" s="27">
        <f>IF(ISNUMBER(K542)=FALSE,J542,0)</f>
        <v>0</v>
      </c>
    </row>
    <row r="543">
      <c r="A543" s="9"/>
      <c r="B543" s="48" t="s">
        <v>47</v>
      </c>
      <c r="C543" s="1"/>
      <c r="D543" s="1"/>
      <c r="E543" s="49" t="s">
        <v>522</v>
      </c>
      <c r="F543" s="1"/>
      <c r="G543" s="1"/>
      <c r="H543" s="40"/>
      <c r="I543" s="1"/>
      <c r="J543" s="40"/>
      <c r="K543" s="1"/>
      <c r="L543" s="1"/>
      <c r="M543" s="12"/>
      <c r="N543" s="2"/>
      <c r="O543" s="2"/>
      <c r="P543" s="2"/>
      <c r="Q543" s="2"/>
    </row>
    <row r="544">
      <c r="A544" s="9"/>
      <c r="B544" s="48" t="s">
        <v>49</v>
      </c>
      <c r="C544" s="1"/>
      <c r="D544" s="1"/>
      <c r="E544" s="49" t="s">
        <v>3</v>
      </c>
      <c r="F544" s="1"/>
      <c r="G544" s="1"/>
      <c r="H544" s="40"/>
      <c r="I544" s="1"/>
      <c r="J544" s="40"/>
      <c r="K544" s="1"/>
      <c r="L544" s="1"/>
      <c r="M544" s="12"/>
      <c r="N544" s="2"/>
      <c r="O544" s="2"/>
      <c r="P544" s="2"/>
      <c r="Q544" s="2"/>
    </row>
    <row r="545">
      <c r="A545" s="9"/>
      <c r="B545" s="48" t="s">
        <v>50</v>
      </c>
      <c r="C545" s="1"/>
      <c r="D545" s="1"/>
      <c r="E545" s="49" t="s">
        <v>523</v>
      </c>
      <c r="F545" s="1"/>
      <c r="G545" s="1"/>
      <c r="H545" s="40"/>
      <c r="I545" s="1"/>
      <c r="J545" s="40"/>
      <c r="K545" s="1"/>
      <c r="L545" s="1"/>
      <c r="M545" s="12"/>
      <c r="N545" s="2"/>
      <c r="O545" s="2"/>
      <c r="P545" s="2"/>
      <c r="Q545" s="2"/>
    </row>
    <row r="546" thickBot="1">
      <c r="A546" s="9"/>
      <c r="B546" s="50" t="s">
        <v>52</v>
      </c>
      <c r="C546" s="51"/>
      <c r="D546" s="51"/>
      <c r="E546" s="52" t="s">
        <v>524</v>
      </c>
      <c r="F546" s="51"/>
      <c r="G546" s="51"/>
      <c r="H546" s="53"/>
      <c r="I546" s="51"/>
      <c r="J546" s="53"/>
      <c r="K546" s="51"/>
      <c r="L546" s="51"/>
      <c r="M546" s="12"/>
      <c r="N546" s="2"/>
      <c r="O546" s="2"/>
      <c r="P546" s="2"/>
      <c r="Q546" s="2"/>
    </row>
    <row r="547" thickTop="1">
      <c r="A547" s="9"/>
      <c r="B547" s="41">
        <v>98</v>
      </c>
      <c r="C547" s="42" t="s">
        <v>525</v>
      </c>
      <c r="D547" s="42" t="s">
        <v>3</v>
      </c>
      <c r="E547" s="42" t="s">
        <v>526</v>
      </c>
      <c r="F547" s="42" t="s">
        <v>3</v>
      </c>
      <c r="G547" s="43" t="s">
        <v>79</v>
      </c>
      <c r="H547" s="54">
        <v>9</v>
      </c>
      <c r="I547" s="55">
        <f>ROUND(0,2)</f>
        <v>0</v>
      </c>
      <c r="J547" s="56">
        <f>ROUND(I547*H547,2)</f>
        <v>0</v>
      </c>
      <c r="K547" s="57">
        <v>0.20999999999999999</v>
      </c>
      <c r="L547" s="58">
        <f>IF(ISNUMBER(K547),ROUND(J547*(K547+1),2),0)</f>
        <v>0</v>
      </c>
      <c r="M547" s="12"/>
      <c r="N547" s="2"/>
      <c r="O547" s="2"/>
      <c r="P547" s="2"/>
      <c r="Q547" s="33">
        <f>IF(ISNUMBER(K547),IF(H547&gt;0,IF(I547&gt;0,J547,0),0),0)</f>
        <v>0</v>
      </c>
      <c r="R547" s="27">
        <f>IF(ISNUMBER(K547)=FALSE,J547,0)</f>
        <v>0</v>
      </c>
    </row>
    <row r="548">
      <c r="A548" s="9"/>
      <c r="B548" s="48" t="s">
        <v>47</v>
      </c>
      <c r="C548" s="1"/>
      <c r="D548" s="1"/>
      <c r="E548" s="49" t="s">
        <v>527</v>
      </c>
      <c r="F548" s="1"/>
      <c r="G548" s="1"/>
      <c r="H548" s="40"/>
      <c r="I548" s="1"/>
      <c r="J548" s="40"/>
      <c r="K548" s="1"/>
      <c r="L548" s="1"/>
      <c r="M548" s="12"/>
      <c r="N548" s="2"/>
      <c r="O548" s="2"/>
      <c r="P548" s="2"/>
      <c r="Q548" s="2"/>
    </row>
    <row r="549">
      <c r="A549" s="9"/>
      <c r="B549" s="48" t="s">
        <v>49</v>
      </c>
      <c r="C549" s="1"/>
      <c r="D549" s="1"/>
      <c r="E549" s="49" t="s">
        <v>528</v>
      </c>
      <c r="F549" s="1"/>
      <c r="G549" s="1"/>
      <c r="H549" s="40"/>
      <c r="I549" s="1"/>
      <c r="J549" s="40"/>
      <c r="K549" s="1"/>
      <c r="L549" s="1"/>
      <c r="M549" s="12"/>
      <c r="N549" s="2"/>
      <c r="O549" s="2"/>
      <c r="P549" s="2"/>
      <c r="Q549" s="2"/>
    </row>
    <row r="550">
      <c r="A550" s="9"/>
      <c r="B550" s="48" t="s">
        <v>50</v>
      </c>
      <c r="C550" s="1"/>
      <c r="D550" s="1"/>
      <c r="E550" s="49" t="s">
        <v>529</v>
      </c>
      <c r="F550" s="1"/>
      <c r="G550" s="1"/>
      <c r="H550" s="40"/>
      <c r="I550" s="1"/>
      <c r="J550" s="40"/>
      <c r="K550" s="1"/>
      <c r="L550" s="1"/>
      <c r="M550" s="12"/>
      <c r="N550" s="2"/>
      <c r="O550" s="2"/>
      <c r="P550" s="2"/>
      <c r="Q550" s="2"/>
    </row>
    <row r="551" thickBot="1">
      <c r="A551" s="9"/>
      <c r="B551" s="50" t="s">
        <v>52</v>
      </c>
      <c r="C551" s="51"/>
      <c r="D551" s="51"/>
      <c r="E551" s="52" t="s">
        <v>53</v>
      </c>
      <c r="F551" s="51"/>
      <c r="G551" s="51"/>
      <c r="H551" s="53"/>
      <c r="I551" s="51"/>
      <c r="J551" s="53"/>
      <c r="K551" s="51"/>
      <c r="L551" s="51"/>
      <c r="M551" s="12"/>
      <c r="N551" s="2"/>
      <c r="O551" s="2"/>
      <c r="P551" s="2"/>
      <c r="Q551" s="2"/>
    </row>
    <row r="552" thickTop="1">
      <c r="A552" s="9"/>
      <c r="B552" s="41">
        <v>99</v>
      </c>
      <c r="C552" s="42" t="s">
        <v>530</v>
      </c>
      <c r="D552" s="42" t="s">
        <v>3</v>
      </c>
      <c r="E552" s="42" t="s">
        <v>531</v>
      </c>
      <c r="F552" s="42" t="s">
        <v>3</v>
      </c>
      <c r="G552" s="43" t="s">
        <v>79</v>
      </c>
      <c r="H552" s="54">
        <v>9</v>
      </c>
      <c r="I552" s="55">
        <f>ROUND(0,2)</f>
        <v>0</v>
      </c>
      <c r="J552" s="56">
        <f>ROUND(I552*H552,2)</f>
        <v>0</v>
      </c>
      <c r="K552" s="57">
        <v>0.20999999999999999</v>
      </c>
      <c r="L552" s="58">
        <f>IF(ISNUMBER(K552),ROUND(J552*(K552+1),2),0)</f>
        <v>0</v>
      </c>
      <c r="M552" s="12"/>
      <c r="N552" s="2"/>
      <c r="O552" s="2"/>
      <c r="P552" s="2"/>
      <c r="Q552" s="33">
        <f>IF(ISNUMBER(K552),IF(H552&gt;0,IF(I552&gt;0,J552,0),0),0)</f>
        <v>0</v>
      </c>
      <c r="R552" s="27">
        <f>IF(ISNUMBER(K552)=FALSE,J552,0)</f>
        <v>0</v>
      </c>
    </row>
    <row r="553">
      <c r="A553" s="9"/>
      <c r="B553" s="48" t="s">
        <v>47</v>
      </c>
      <c r="C553" s="1"/>
      <c r="D553" s="1"/>
      <c r="E553" s="49" t="s">
        <v>532</v>
      </c>
      <c r="F553" s="1"/>
      <c r="G553" s="1"/>
      <c r="H553" s="40"/>
      <c r="I553" s="1"/>
      <c r="J553" s="40"/>
      <c r="K553" s="1"/>
      <c r="L553" s="1"/>
      <c r="M553" s="12"/>
      <c r="N553" s="2"/>
      <c r="O553" s="2"/>
      <c r="P553" s="2"/>
      <c r="Q553" s="2"/>
    </row>
    <row r="554">
      <c r="A554" s="9"/>
      <c r="B554" s="48" t="s">
        <v>49</v>
      </c>
      <c r="C554" s="1"/>
      <c r="D554" s="1"/>
      <c r="E554" s="49" t="s">
        <v>533</v>
      </c>
      <c r="F554" s="1"/>
      <c r="G554" s="1"/>
      <c r="H554" s="40"/>
      <c r="I554" s="1"/>
      <c r="J554" s="40"/>
      <c r="K554" s="1"/>
      <c r="L554" s="1"/>
      <c r="M554" s="12"/>
      <c r="N554" s="2"/>
      <c r="O554" s="2"/>
      <c r="P554" s="2"/>
      <c r="Q554" s="2"/>
    </row>
    <row r="555">
      <c r="A555" s="9"/>
      <c r="B555" s="48" t="s">
        <v>50</v>
      </c>
      <c r="C555" s="1"/>
      <c r="D555" s="1"/>
      <c r="E555" s="49" t="s">
        <v>534</v>
      </c>
      <c r="F555" s="1"/>
      <c r="G555" s="1"/>
      <c r="H555" s="40"/>
      <c r="I555" s="1"/>
      <c r="J555" s="40"/>
      <c r="K555" s="1"/>
      <c r="L555" s="1"/>
      <c r="M555" s="12"/>
      <c r="N555" s="2"/>
      <c r="O555" s="2"/>
      <c r="P555" s="2"/>
      <c r="Q555" s="2"/>
    </row>
    <row r="556" thickBot="1">
      <c r="A556" s="9"/>
      <c r="B556" s="50" t="s">
        <v>52</v>
      </c>
      <c r="C556" s="51"/>
      <c r="D556" s="51"/>
      <c r="E556" s="52" t="s">
        <v>53</v>
      </c>
      <c r="F556" s="51"/>
      <c r="G556" s="51"/>
      <c r="H556" s="53"/>
      <c r="I556" s="51"/>
      <c r="J556" s="53"/>
      <c r="K556" s="51"/>
      <c r="L556" s="51"/>
      <c r="M556" s="12"/>
      <c r="N556" s="2"/>
      <c r="O556" s="2"/>
      <c r="P556" s="2"/>
      <c r="Q556" s="2"/>
    </row>
    <row r="557" thickTop="1">
      <c r="A557" s="9"/>
      <c r="B557" s="41">
        <v>100</v>
      </c>
      <c r="C557" s="42" t="s">
        <v>535</v>
      </c>
      <c r="D557" s="42" t="s">
        <v>3</v>
      </c>
      <c r="E557" s="42" t="s">
        <v>536</v>
      </c>
      <c r="F557" s="42" t="s">
        <v>3</v>
      </c>
      <c r="G557" s="43" t="s">
        <v>79</v>
      </c>
      <c r="H557" s="54">
        <v>2</v>
      </c>
      <c r="I557" s="55">
        <f>ROUND(0,2)</f>
        <v>0</v>
      </c>
      <c r="J557" s="56">
        <f>ROUND(I557*H557,2)</f>
        <v>0</v>
      </c>
      <c r="K557" s="57">
        <v>0.20999999999999999</v>
      </c>
      <c r="L557" s="58">
        <f>IF(ISNUMBER(K557),ROUND(J557*(K557+1),2),0)</f>
        <v>0</v>
      </c>
      <c r="M557" s="12"/>
      <c r="N557" s="2"/>
      <c r="O557" s="2"/>
      <c r="P557" s="2"/>
      <c r="Q557" s="33">
        <f>IF(ISNUMBER(K557),IF(H557&gt;0,IF(I557&gt;0,J557,0),0),0)</f>
        <v>0</v>
      </c>
      <c r="R557" s="27">
        <f>IF(ISNUMBER(K557)=FALSE,J557,0)</f>
        <v>0</v>
      </c>
    </row>
    <row r="558">
      <c r="A558" s="9"/>
      <c r="B558" s="48" t="s">
        <v>47</v>
      </c>
      <c r="C558" s="1"/>
      <c r="D558" s="1"/>
      <c r="E558" s="49" t="s">
        <v>3</v>
      </c>
      <c r="F558" s="1"/>
      <c r="G558" s="1"/>
      <c r="H558" s="40"/>
      <c r="I558" s="1"/>
      <c r="J558" s="40"/>
      <c r="K558" s="1"/>
      <c r="L558" s="1"/>
      <c r="M558" s="12"/>
      <c r="N558" s="2"/>
      <c r="O558" s="2"/>
      <c r="P558" s="2"/>
      <c r="Q558" s="2"/>
    </row>
    <row r="559">
      <c r="A559" s="9"/>
      <c r="B559" s="48" t="s">
        <v>49</v>
      </c>
      <c r="C559" s="1"/>
      <c r="D559" s="1"/>
      <c r="E559" s="49" t="s">
        <v>537</v>
      </c>
      <c r="F559" s="1"/>
      <c r="G559" s="1"/>
      <c r="H559" s="40"/>
      <c r="I559" s="1"/>
      <c r="J559" s="40"/>
      <c r="K559" s="1"/>
      <c r="L559" s="1"/>
      <c r="M559" s="12"/>
      <c r="N559" s="2"/>
      <c r="O559" s="2"/>
      <c r="P559" s="2"/>
      <c r="Q559" s="2"/>
    </row>
    <row r="560">
      <c r="A560" s="9"/>
      <c r="B560" s="48" t="s">
        <v>50</v>
      </c>
      <c r="C560" s="1"/>
      <c r="D560" s="1"/>
      <c r="E560" s="49" t="s">
        <v>538</v>
      </c>
      <c r="F560" s="1"/>
      <c r="G560" s="1"/>
      <c r="H560" s="40"/>
      <c r="I560" s="1"/>
      <c r="J560" s="40"/>
      <c r="K560" s="1"/>
      <c r="L560" s="1"/>
      <c r="M560" s="12"/>
      <c r="N560" s="2"/>
      <c r="O560" s="2"/>
      <c r="P560" s="2"/>
      <c r="Q560" s="2"/>
    </row>
    <row r="561" thickBot="1">
      <c r="A561" s="9"/>
      <c r="B561" s="50" t="s">
        <v>52</v>
      </c>
      <c r="C561" s="51"/>
      <c r="D561" s="51"/>
      <c r="E561" s="52" t="s">
        <v>53</v>
      </c>
      <c r="F561" s="51"/>
      <c r="G561" s="51"/>
      <c r="H561" s="53"/>
      <c r="I561" s="51"/>
      <c r="J561" s="53"/>
      <c r="K561" s="51"/>
      <c r="L561" s="51"/>
      <c r="M561" s="12"/>
      <c r="N561" s="2"/>
      <c r="O561" s="2"/>
      <c r="P561" s="2"/>
      <c r="Q561" s="2"/>
    </row>
    <row r="562" thickTop="1">
      <c r="A562" s="9"/>
      <c r="B562" s="41">
        <v>101</v>
      </c>
      <c r="C562" s="42" t="s">
        <v>539</v>
      </c>
      <c r="D562" s="42" t="s">
        <v>3</v>
      </c>
      <c r="E562" s="42" t="s">
        <v>540</v>
      </c>
      <c r="F562" s="42" t="s">
        <v>3</v>
      </c>
      <c r="G562" s="43" t="s">
        <v>134</v>
      </c>
      <c r="H562" s="54">
        <v>37.5</v>
      </c>
      <c r="I562" s="55">
        <f>ROUND(0,2)</f>
        <v>0</v>
      </c>
      <c r="J562" s="56">
        <f>ROUND(I562*H562,2)</f>
        <v>0</v>
      </c>
      <c r="K562" s="57">
        <v>0.20999999999999999</v>
      </c>
      <c r="L562" s="58">
        <f>IF(ISNUMBER(K562),ROUND(J562*(K562+1),2),0)</f>
        <v>0</v>
      </c>
      <c r="M562" s="12"/>
      <c r="N562" s="2"/>
      <c r="O562" s="2"/>
      <c r="P562" s="2"/>
      <c r="Q562" s="33">
        <f>IF(ISNUMBER(K562),IF(H562&gt;0,IF(I562&gt;0,J562,0),0),0)</f>
        <v>0</v>
      </c>
      <c r="R562" s="27">
        <f>IF(ISNUMBER(K562)=FALSE,J562,0)</f>
        <v>0</v>
      </c>
    </row>
    <row r="563">
      <c r="A563" s="9"/>
      <c r="B563" s="48" t="s">
        <v>47</v>
      </c>
      <c r="C563" s="1"/>
      <c r="D563" s="1"/>
      <c r="E563" s="49" t="s">
        <v>541</v>
      </c>
      <c r="F563" s="1"/>
      <c r="G563" s="1"/>
      <c r="H563" s="40"/>
      <c r="I563" s="1"/>
      <c r="J563" s="40"/>
      <c r="K563" s="1"/>
      <c r="L563" s="1"/>
      <c r="M563" s="12"/>
      <c r="N563" s="2"/>
      <c r="O563" s="2"/>
      <c r="P563" s="2"/>
      <c r="Q563" s="2"/>
    </row>
    <row r="564">
      <c r="A564" s="9"/>
      <c r="B564" s="48" t="s">
        <v>49</v>
      </c>
      <c r="C564" s="1"/>
      <c r="D564" s="1"/>
      <c r="E564" s="49" t="s">
        <v>542</v>
      </c>
      <c r="F564" s="1"/>
      <c r="G564" s="1"/>
      <c r="H564" s="40"/>
      <c r="I564" s="1"/>
      <c r="J564" s="40"/>
      <c r="K564" s="1"/>
      <c r="L564" s="1"/>
      <c r="M564" s="12"/>
      <c r="N564" s="2"/>
      <c r="O564" s="2"/>
      <c r="P564" s="2"/>
      <c r="Q564" s="2"/>
    </row>
    <row r="565">
      <c r="A565" s="9"/>
      <c r="B565" s="48" t="s">
        <v>50</v>
      </c>
      <c r="C565" s="1"/>
      <c r="D565" s="1"/>
      <c r="E565" s="49" t="s">
        <v>543</v>
      </c>
      <c r="F565" s="1"/>
      <c r="G565" s="1"/>
      <c r="H565" s="40"/>
      <c r="I565" s="1"/>
      <c r="J565" s="40"/>
      <c r="K565" s="1"/>
      <c r="L565" s="1"/>
      <c r="M565" s="12"/>
      <c r="N565" s="2"/>
      <c r="O565" s="2"/>
      <c r="P565" s="2"/>
      <c r="Q565" s="2"/>
    </row>
    <row r="566" thickBot="1">
      <c r="A566" s="9"/>
      <c r="B566" s="50" t="s">
        <v>52</v>
      </c>
      <c r="C566" s="51"/>
      <c r="D566" s="51"/>
      <c r="E566" s="52" t="s">
        <v>53</v>
      </c>
      <c r="F566" s="51"/>
      <c r="G566" s="51"/>
      <c r="H566" s="53"/>
      <c r="I566" s="51"/>
      <c r="J566" s="53"/>
      <c r="K566" s="51"/>
      <c r="L566" s="51"/>
      <c r="M566" s="12"/>
      <c r="N566" s="2"/>
      <c r="O566" s="2"/>
      <c r="P566" s="2"/>
      <c r="Q566" s="2"/>
    </row>
    <row r="567" thickTop="1">
      <c r="A567" s="9"/>
      <c r="B567" s="41">
        <v>102</v>
      </c>
      <c r="C567" s="42" t="s">
        <v>544</v>
      </c>
      <c r="D567" s="42" t="s">
        <v>3</v>
      </c>
      <c r="E567" s="42" t="s">
        <v>545</v>
      </c>
      <c r="F567" s="42" t="s">
        <v>3</v>
      </c>
      <c r="G567" s="43" t="s">
        <v>160</v>
      </c>
      <c r="H567" s="54">
        <v>33.460000000000001</v>
      </c>
      <c r="I567" s="55">
        <f>ROUND(0,2)</f>
        <v>0</v>
      </c>
      <c r="J567" s="56">
        <f>ROUND(I567*H567,2)</f>
        <v>0</v>
      </c>
      <c r="K567" s="57">
        <v>0.20999999999999999</v>
      </c>
      <c r="L567" s="58">
        <f>IF(ISNUMBER(K567),ROUND(J567*(K567+1),2),0)</f>
        <v>0</v>
      </c>
      <c r="M567" s="12"/>
      <c r="N567" s="2"/>
      <c r="O567" s="2"/>
      <c r="P567" s="2"/>
      <c r="Q567" s="33">
        <f>IF(ISNUMBER(K567),IF(H567&gt;0,IF(I567&gt;0,J567,0),0),0)</f>
        <v>0</v>
      </c>
      <c r="R567" s="27">
        <f>IF(ISNUMBER(K567)=FALSE,J567,0)</f>
        <v>0</v>
      </c>
    </row>
    <row r="568">
      <c r="A568" s="9"/>
      <c r="B568" s="48" t="s">
        <v>47</v>
      </c>
      <c r="C568" s="1"/>
      <c r="D568" s="1"/>
      <c r="E568" s="49" t="s">
        <v>546</v>
      </c>
      <c r="F568" s="1"/>
      <c r="G568" s="1"/>
      <c r="H568" s="40"/>
      <c r="I568" s="1"/>
      <c r="J568" s="40"/>
      <c r="K568" s="1"/>
      <c r="L568" s="1"/>
      <c r="M568" s="12"/>
      <c r="N568" s="2"/>
      <c r="O568" s="2"/>
      <c r="P568" s="2"/>
      <c r="Q568" s="2"/>
    </row>
    <row r="569">
      <c r="A569" s="9"/>
      <c r="B569" s="48" t="s">
        <v>49</v>
      </c>
      <c r="C569" s="1"/>
      <c r="D569" s="1"/>
      <c r="E569" s="49" t="s">
        <v>547</v>
      </c>
      <c r="F569" s="1"/>
      <c r="G569" s="1"/>
      <c r="H569" s="40"/>
      <c r="I569" s="1"/>
      <c r="J569" s="40"/>
      <c r="K569" s="1"/>
      <c r="L569" s="1"/>
      <c r="M569" s="12"/>
      <c r="N569" s="2"/>
      <c r="O569" s="2"/>
      <c r="P569" s="2"/>
      <c r="Q569" s="2"/>
    </row>
    <row r="570">
      <c r="A570" s="9"/>
      <c r="B570" s="48" t="s">
        <v>50</v>
      </c>
      <c r="C570" s="1"/>
      <c r="D570" s="1"/>
      <c r="E570" s="49" t="s">
        <v>548</v>
      </c>
      <c r="F570" s="1"/>
      <c r="G570" s="1"/>
      <c r="H570" s="40"/>
      <c r="I570" s="1"/>
      <c r="J570" s="40"/>
      <c r="K570" s="1"/>
      <c r="L570" s="1"/>
      <c r="M570" s="12"/>
      <c r="N570" s="2"/>
      <c r="O570" s="2"/>
      <c r="P570" s="2"/>
      <c r="Q570" s="2"/>
    </row>
    <row r="571" thickBot="1">
      <c r="A571" s="9"/>
      <c r="B571" s="50" t="s">
        <v>52</v>
      </c>
      <c r="C571" s="51"/>
      <c r="D571" s="51"/>
      <c r="E571" s="52" t="s">
        <v>53</v>
      </c>
      <c r="F571" s="51"/>
      <c r="G571" s="51"/>
      <c r="H571" s="53"/>
      <c r="I571" s="51"/>
      <c r="J571" s="53"/>
      <c r="K571" s="51"/>
      <c r="L571" s="51"/>
      <c r="M571" s="12"/>
      <c r="N571" s="2"/>
      <c r="O571" s="2"/>
      <c r="P571" s="2"/>
      <c r="Q571" s="2"/>
    </row>
    <row r="572" thickTop="1">
      <c r="A572" s="9"/>
      <c r="B572" s="41">
        <v>103</v>
      </c>
      <c r="C572" s="42" t="s">
        <v>549</v>
      </c>
      <c r="D572" s="42" t="s">
        <v>3</v>
      </c>
      <c r="E572" s="42" t="s">
        <v>550</v>
      </c>
      <c r="F572" s="42" t="s">
        <v>3</v>
      </c>
      <c r="G572" s="43" t="s">
        <v>160</v>
      </c>
      <c r="H572" s="54">
        <v>12.5</v>
      </c>
      <c r="I572" s="55">
        <f>ROUND(0,2)</f>
        <v>0</v>
      </c>
      <c r="J572" s="56">
        <f>ROUND(I572*H572,2)</f>
        <v>0</v>
      </c>
      <c r="K572" s="57">
        <v>0.20999999999999999</v>
      </c>
      <c r="L572" s="58">
        <f>IF(ISNUMBER(K572),ROUND(J572*(K572+1),2),0)</f>
        <v>0</v>
      </c>
      <c r="M572" s="12"/>
      <c r="N572" s="2"/>
      <c r="O572" s="2"/>
      <c r="P572" s="2"/>
      <c r="Q572" s="33">
        <f>IF(ISNUMBER(K572),IF(H572&gt;0,IF(I572&gt;0,J572,0),0),0)</f>
        <v>0</v>
      </c>
      <c r="R572" s="27">
        <f>IF(ISNUMBER(K572)=FALSE,J572,0)</f>
        <v>0</v>
      </c>
    </row>
    <row r="573">
      <c r="A573" s="9"/>
      <c r="B573" s="48" t="s">
        <v>47</v>
      </c>
      <c r="C573" s="1"/>
      <c r="D573" s="1"/>
      <c r="E573" s="49" t="s">
        <v>551</v>
      </c>
      <c r="F573" s="1"/>
      <c r="G573" s="1"/>
      <c r="H573" s="40"/>
      <c r="I573" s="1"/>
      <c r="J573" s="40"/>
      <c r="K573" s="1"/>
      <c r="L573" s="1"/>
      <c r="M573" s="12"/>
      <c r="N573" s="2"/>
      <c r="O573" s="2"/>
      <c r="P573" s="2"/>
      <c r="Q573" s="2"/>
    </row>
    <row r="574">
      <c r="A574" s="9"/>
      <c r="B574" s="48" t="s">
        <v>49</v>
      </c>
      <c r="C574" s="1"/>
      <c r="D574" s="1"/>
      <c r="E574" s="49" t="s">
        <v>552</v>
      </c>
      <c r="F574" s="1"/>
      <c r="G574" s="1"/>
      <c r="H574" s="40"/>
      <c r="I574" s="1"/>
      <c r="J574" s="40"/>
      <c r="K574" s="1"/>
      <c r="L574" s="1"/>
      <c r="M574" s="12"/>
      <c r="N574" s="2"/>
      <c r="O574" s="2"/>
      <c r="P574" s="2"/>
      <c r="Q574" s="2"/>
    </row>
    <row r="575">
      <c r="A575" s="9"/>
      <c r="B575" s="48" t="s">
        <v>50</v>
      </c>
      <c r="C575" s="1"/>
      <c r="D575" s="1"/>
      <c r="E575" s="49" t="s">
        <v>553</v>
      </c>
      <c r="F575" s="1"/>
      <c r="G575" s="1"/>
      <c r="H575" s="40"/>
      <c r="I575" s="1"/>
      <c r="J575" s="40"/>
      <c r="K575" s="1"/>
      <c r="L575" s="1"/>
      <c r="M575" s="12"/>
      <c r="N575" s="2"/>
      <c r="O575" s="2"/>
      <c r="P575" s="2"/>
      <c r="Q575" s="2"/>
    </row>
    <row r="576" thickBot="1">
      <c r="A576" s="9"/>
      <c r="B576" s="50" t="s">
        <v>52</v>
      </c>
      <c r="C576" s="51"/>
      <c r="D576" s="51"/>
      <c r="E576" s="52" t="s">
        <v>53</v>
      </c>
      <c r="F576" s="51"/>
      <c r="G576" s="51"/>
      <c r="H576" s="53"/>
      <c r="I576" s="51"/>
      <c r="J576" s="53"/>
      <c r="K576" s="51"/>
      <c r="L576" s="51"/>
      <c r="M576" s="12"/>
      <c r="N576" s="2"/>
      <c r="O576" s="2"/>
      <c r="P576" s="2"/>
      <c r="Q576" s="2"/>
    </row>
    <row r="577" thickTop="1">
      <c r="A577" s="9"/>
      <c r="B577" s="41">
        <v>104</v>
      </c>
      <c r="C577" s="42" t="s">
        <v>554</v>
      </c>
      <c r="D577" s="42" t="s">
        <v>3</v>
      </c>
      <c r="E577" s="42" t="s">
        <v>555</v>
      </c>
      <c r="F577" s="42" t="s">
        <v>3</v>
      </c>
      <c r="G577" s="43" t="s">
        <v>160</v>
      </c>
      <c r="H577" s="54">
        <v>26.399999999999999</v>
      </c>
      <c r="I577" s="55">
        <f>ROUND(0,2)</f>
        <v>0</v>
      </c>
      <c r="J577" s="56">
        <f>ROUND(I577*H577,2)</f>
        <v>0</v>
      </c>
      <c r="K577" s="57">
        <v>0.20999999999999999</v>
      </c>
      <c r="L577" s="58">
        <f>IF(ISNUMBER(K577),ROUND(J577*(K577+1),2),0)</f>
        <v>0</v>
      </c>
      <c r="M577" s="12"/>
      <c r="N577" s="2"/>
      <c r="O577" s="2"/>
      <c r="P577" s="2"/>
      <c r="Q577" s="33">
        <f>IF(ISNUMBER(K577),IF(H577&gt;0,IF(I577&gt;0,J577,0),0),0)</f>
        <v>0</v>
      </c>
      <c r="R577" s="27">
        <f>IF(ISNUMBER(K577)=FALSE,J577,0)</f>
        <v>0</v>
      </c>
    </row>
    <row r="578">
      <c r="A578" s="9"/>
      <c r="B578" s="48" t="s">
        <v>47</v>
      </c>
      <c r="C578" s="1"/>
      <c r="D578" s="1"/>
      <c r="E578" s="49" t="s">
        <v>556</v>
      </c>
      <c r="F578" s="1"/>
      <c r="G578" s="1"/>
      <c r="H578" s="40"/>
      <c r="I578" s="1"/>
      <c r="J578" s="40"/>
      <c r="K578" s="1"/>
      <c r="L578" s="1"/>
      <c r="M578" s="12"/>
      <c r="N578" s="2"/>
      <c r="O578" s="2"/>
      <c r="P578" s="2"/>
      <c r="Q578" s="2"/>
    </row>
    <row r="579">
      <c r="A579" s="9"/>
      <c r="B579" s="48" t="s">
        <v>49</v>
      </c>
      <c r="C579" s="1"/>
      <c r="D579" s="1"/>
      <c r="E579" s="49" t="s">
        <v>557</v>
      </c>
      <c r="F579" s="1"/>
      <c r="G579" s="1"/>
      <c r="H579" s="40"/>
      <c r="I579" s="1"/>
      <c r="J579" s="40"/>
      <c r="K579" s="1"/>
      <c r="L579" s="1"/>
      <c r="M579" s="12"/>
      <c r="N579" s="2"/>
      <c r="O579" s="2"/>
      <c r="P579" s="2"/>
      <c r="Q579" s="2"/>
    </row>
    <row r="580">
      <c r="A580" s="9"/>
      <c r="B580" s="48" t="s">
        <v>50</v>
      </c>
      <c r="C580" s="1"/>
      <c r="D580" s="1"/>
      <c r="E580" s="49" t="s">
        <v>558</v>
      </c>
      <c r="F580" s="1"/>
      <c r="G580" s="1"/>
      <c r="H580" s="40"/>
      <c r="I580" s="1"/>
      <c r="J580" s="40"/>
      <c r="K580" s="1"/>
      <c r="L580" s="1"/>
      <c r="M580" s="12"/>
      <c r="N580" s="2"/>
      <c r="O580" s="2"/>
      <c r="P580" s="2"/>
      <c r="Q580" s="2"/>
    </row>
    <row r="581" thickBot="1">
      <c r="A581" s="9"/>
      <c r="B581" s="50" t="s">
        <v>52</v>
      </c>
      <c r="C581" s="51"/>
      <c r="D581" s="51"/>
      <c r="E581" s="52" t="s">
        <v>53</v>
      </c>
      <c r="F581" s="51"/>
      <c r="G581" s="51"/>
      <c r="H581" s="53"/>
      <c r="I581" s="51"/>
      <c r="J581" s="53"/>
      <c r="K581" s="51"/>
      <c r="L581" s="51"/>
      <c r="M581" s="12"/>
      <c r="N581" s="2"/>
      <c r="O581" s="2"/>
      <c r="P581" s="2"/>
      <c r="Q581" s="2"/>
    </row>
    <row r="582" thickTop="1">
      <c r="A582" s="9"/>
      <c r="B582" s="41">
        <v>105</v>
      </c>
      <c r="C582" s="42" t="s">
        <v>559</v>
      </c>
      <c r="D582" s="42" t="s">
        <v>3</v>
      </c>
      <c r="E582" s="42" t="s">
        <v>560</v>
      </c>
      <c r="F582" s="42" t="s">
        <v>3</v>
      </c>
      <c r="G582" s="43" t="s">
        <v>160</v>
      </c>
      <c r="H582" s="54">
        <v>57</v>
      </c>
      <c r="I582" s="55">
        <f>ROUND(0,2)</f>
        <v>0</v>
      </c>
      <c r="J582" s="56">
        <f>ROUND(I582*H582,2)</f>
        <v>0</v>
      </c>
      <c r="K582" s="57">
        <v>0.20999999999999999</v>
      </c>
      <c r="L582" s="58">
        <f>IF(ISNUMBER(K582),ROUND(J582*(K582+1),2),0)</f>
        <v>0</v>
      </c>
      <c r="M582" s="12"/>
      <c r="N582" s="2"/>
      <c r="O582" s="2"/>
      <c r="P582" s="2"/>
      <c r="Q582" s="33">
        <f>IF(ISNUMBER(K582),IF(H582&gt;0,IF(I582&gt;0,J582,0),0),0)</f>
        <v>0</v>
      </c>
      <c r="R582" s="27">
        <f>IF(ISNUMBER(K582)=FALSE,J582,0)</f>
        <v>0</v>
      </c>
    </row>
    <row r="583">
      <c r="A583" s="9"/>
      <c r="B583" s="48" t="s">
        <v>47</v>
      </c>
      <c r="C583" s="1"/>
      <c r="D583" s="1"/>
      <c r="E583" s="49" t="s">
        <v>3</v>
      </c>
      <c r="F583" s="1"/>
      <c r="G583" s="1"/>
      <c r="H583" s="40"/>
      <c r="I583" s="1"/>
      <c r="J583" s="40"/>
      <c r="K583" s="1"/>
      <c r="L583" s="1"/>
      <c r="M583" s="12"/>
      <c r="N583" s="2"/>
      <c r="O583" s="2"/>
      <c r="P583" s="2"/>
      <c r="Q583" s="2"/>
    </row>
    <row r="584">
      <c r="A584" s="9"/>
      <c r="B584" s="48" t="s">
        <v>49</v>
      </c>
      <c r="C584" s="1"/>
      <c r="D584" s="1"/>
      <c r="E584" s="49" t="s">
        <v>561</v>
      </c>
      <c r="F584" s="1"/>
      <c r="G584" s="1"/>
      <c r="H584" s="40"/>
      <c r="I584" s="1"/>
      <c r="J584" s="40"/>
      <c r="K584" s="1"/>
      <c r="L584" s="1"/>
      <c r="M584" s="12"/>
      <c r="N584" s="2"/>
      <c r="O584" s="2"/>
      <c r="P584" s="2"/>
      <c r="Q584" s="2"/>
    </row>
    <row r="585">
      <c r="A585" s="9"/>
      <c r="B585" s="48" t="s">
        <v>50</v>
      </c>
      <c r="C585" s="1"/>
      <c r="D585" s="1"/>
      <c r="E585" s="49" t="s">
        <v>562</v>
      </c>
      <c r="F585" s="1"/>
      <c r="G585" s="1"/>
      <c r="H585" s="40"/>
      <c r="I585" s="1"/>
      <c r="J585" s="40"/>
      <c r="K585" s="1"/>
      <c r="L585" s="1"/>
      <c r="M585" s="12"/>
      <c r="N585" s="2"/>
      <c r="O585" s="2"/>
      <c r="P585" s="2"/>
      <c r="Q585" s="2"/>
    </row>
    <row r="586" thickBot="1">
      <c r="A586" s="9"/>
      <c r="B586" s="50" t="s">
        <v>52</v>
      </c>
      <c r="C586" s="51"/>
      <c r="D586" s="51"/>
      <c r="E586" s="52" t="s">
        <v>53</v>
      </c>
      <c r="F586" s="51"/>
      <c r="G586" s="51"/>
      <c r="H586" s="53"/>
      <c r="I586" s="51"/>
      <c r="J586" s="53"/>
      <c r="K586" s="51"/>
      <c r="L586" s="51"/>
      <c r="M586" s="12"/>
      <c r="N586" s="2"/>
      <c r="O586" s="2"/>
      <c r="P586" s="2"/>
      <c r="Q586" s="2"/>
    </row>
    <row r="587" thickTop="1">
      <c r="A587" s="9"/>
      <c r="B587" s="41">
        <v>106</v>
      </c>
      <c r="C587" s="42" t="s">
        <v>563</v>
      </c>
      <c r="D587" s="42" t="s">
        <v>3</v>
      </c>
      <c r="E587" s="42" t="s">
        <v>564</v>
      </c>
      <c r="F587" s="42" t="s">
        <v>3</v>
      </c>
      <c r="G587" s="43" t="s">
        <v>160</v>
      </c>
      <c r="H587" s="54">
        <v>7.8499999999999996</v>
      </c>
      <c r="I587" s="55">
        <f>ROUND(0,2)</f>
        <v>0</v>
      </c>
      <c r="J587" s="56">
        <f>ROUND(I587*H587,2)</f>
        <v>0</v>
      </c>
      <c r="K587" s="57">
        <v>0.20999999999999999</v>
      </c>
      <c r="L587" s="58">
        <f>IF(ISNUMBER(K587),ROUND(J587*(K587+1),2),0)</f>
        <v>0</v>
      </c>
      <c r="M587" s="12"/>
      <c r="N587" s="2"/>
      <c r="O587" s="2"/>
      <c r="P587" s="2"/>
      <c r="Q587" s="33">
        <f>IF(ISNUMBER(K587),IF(H587&gt;0,IF(I587&gt;0,J587,0),0),0)</f>
        <v>0</v>
      </c>
      <c r="R587" s="27">
        <f>IF(ISNUMBER(K587)=FALSE,J587,0)</f>
        <v>0</v>
      </c>
    </row>
    <row r="588">
      <c r="A588" s="9"/>
      <c r="B588" s="48" t="s">
        <v>47</v>
      </c>
      <c r="C588" s="1"/>
      <c r="D588" s="1"/>
      <c r="E588" s="49" t="s">
        <v>3</v>
      </c>
      <c r="F588" s="1"/>
      <c r="G588" s="1"/>
      <c r="H588" s="40"/>
      <c r="I588" s="1"/>
      <c r="J588" s="40"/>
      <c r="K588" s="1"/>
      <c r="L588" s="1"/>
      <c r="M588" s="12"/>
      <c r="N588" s="2"/>
      <c r="O588" s="2"/>
      <c r="P588" s="2"/>
      <c r="Q588" s="2"/>
    </row>
    <row r="589">
      <c r="A589" s="9"/>
      <c r="B589" s="48" t="s">
        <v>49</v>
      </c>
      <c r="C589" s="1"/>
      <c r="D589" s="1"/>
      <c r="E589" s="49" t="s">
        <v>565</v>
      </c>
      <c r="F589" s="1"/>
      <c r="G589" s="1"/>
      <c r="H589" s="40"/>
      <c r="I589" s="1"/>
      <c r="J589" s="40"/>
      <c r="K589" s="1"/>
      <c r="L589" s="1"/>
      <c r="M589" s="12"/>
      <c r="N589" s="2"/>
      <c r="O589" s="2"/>
      <c r="P589" s="2"/>
      <c r="Q589" s="2"/>
    </row>
    <row r="590">
      <c r="A590" s="9"/>
      <c r="B590" s="48" t="s">
        <v>50</v>
      </c>
      <c r="C590" s="1"/>
      <c r="D590" s="1"/>
      <c r="E590" s="49" t="s">
        <v>566</v>
      </c>
      <c r="F590" s="1"/>
      <c r="G590" s="1"/>
      <c r="H590" s="40"/>
      <c r="I590" s="1"/>
      <c r="J590" s="40"/>
      <c r="K590" s="1"/>
      <c r="L590" s="1"/>
      <c r="M590" s="12"/>
      <c r="N590" s="2"/>
      <c r="O590" s="2"/>
      <c r="P590" s="2"/>
      <c r="Q590" s="2"/>
    </row>
    <row r="591" thickBot="1">
      <c r="A591" s="9"/>
      <c r="B591" s="50" t="s">
        <v>52</v>
      </c>
      <c r="C591" s="51"/>
      <c r="D591" s="51"/>
      <c r="E591" s="52" t="s">
        <v>53</v>
      </c>
      <c r="F591" s="51"/>
      <c r="G591" s="51"/>
      <c r="H591" s="53"/>
      <c r="I591" s="51"/>
      <c r="J591" s="53"/>
      <c r="K591" s="51"/>
      <c r="L591" s="51"/>
      <c r="M591" s="12"/>
      <c r="N591" s="2"/>
      <c r="O591" s="2"/>
      <c r="P591" s="2"/>
      <c r="Q591" s="2"/>
    </row>
    <row r="592" thickTop="1">
      <c r="A592" s="9"/>
      <c r="B592" s="41">
        <v>107</v>
      </c>
      <c r="C592" s="42" t="s">
        <v>567</v>
      </c>
      <c r="D592" s="42" t="s">
        <v>3</v>
      </c>
      <c r="E592" s="42" t="s">
        <v>568</v>
      </c>
      <c r="F592" s="42" t="s">
        <v>3</v>
      </c>
      <c r="G592" s="43" t="s">
        <v>160</v>
      </c>
      <c r="H592" s="54">
        <v>7.8499999999999996</v>
      </c>
      <c r="I592" s="55">
        <f>ROUND(0,2)</f>
        <v>0</v>
      </c>
      <c r="J592" s="56">
        <f>ROUND(I592*H592,2)</f>
        <v>0</v>
      </c>
      <c r="K592" s="57">
        <v>0.20999999999999999</v>
      </c>
      <c r="L592" s="58">
        <f>IF(ISNUMBER(K592),ROUND(J592*(K592+1),2),0)</f>
        <v>0</v>
      </c>
      <c r="M592" s="12"/>
      <c r="N592" s="2"/>
      <c r="O592" s="2"/>
      <c r="P592" s="2"/>
      <c r="Q592" s="33">
        <f>IF(ISNUMBER(K592),IF(H592&gt;0,IF(I592&gt;0,J592,0),0),0)</f>
        <v>0</v>
      </c>
      <c r="R592" s="27">
        <f>IF(ISNUMBER(K592)=FALSE,J592,0)</f>
        <v>0</v>
      </c>
    </row>
    <row r="593">
      <c r="A593" s="9"/>
      <c r="B593" s="48" t="s">
        <v>47</v>
      </c>
      <c r="C593" s="1"/>
      <c r="D593" s="1"/>
      <c r="E593" s="49" t="s">
        <v>569</v>
      </c>
      <c r="F593" s="1"/>
      <c r="G593" s="1"/>
      <c r="H593" s="40"/>
      <c r="I593" s="1"/>
      <c r="J593" s="40"/>
      <c r="K593" s="1"/>
      <c r="L593" s="1"/>
      <c r="M593" s="12"/>
      <c r="N593" s="2"/>
      <c r="O593" s="2"/>
      <c r="P593" s="2"/>
      <c r="Q593" s="2"/>
    </row>
    <row r="594">
      <c r="A594" s="9"/>
      <c r="B594" s="48" t="s">
        <v>49</v>
      </c>
      <c r="C594" s="1"/>
      <c r="D594" s="1"/>
      <c r="E594" s="49" t="s">
        <v>570</v>
      </c>
      <c r="F594" s="1"/>
      <c r="G594" s="1"/>
      <c r="H594" s="40"/>
      <c r="I594" s="1"/>
      <c r="J594" s="40"/>
      <c r="K594" s="1"/>
      <c r="L594" s="1"/>
      <c r="M594" s="12"/>
      <c r="N594" s="2"/>
      <c r="O594" s="2"/>
      <c r="P594" s="2"/>
      <c r="Q594" s="2"/>
    </row>
    <row r="595">
      <c r="A595" s="9"/>
      <c r="B595" s="48" t="s">
        <v>50</v>
      </c>
      <c r="C595" s="1"/>
      <c r="D595" s="1"/>
      <c r="E595" s="49" t="s">
        <v>566</v>
      </c>
      <c r="F595" s="1"/>
      <c r="G595" s="1"/>
      <c r="H595" s="40"/>
      <c r="I595" s="1"/>
      <c r="J595" s="40"/>
      <c r="K595" s="1"/>
      <c r="L595" s="1"/>
      <c r="M595" s="12"/>
      <c r="N595" s="2"/>
      <c r="O595" s="2"/>
      <c r="P595" s="2"/>
      <c r="Q595" s="2"/>
    </row>
    <row r="596" thickBot="1">
      <c r="A596" s="9"/>
      <c r="B596" s="50" t="s">
        <v>52</v>
      </c>
      <c r="C596" s="51"/>
      <c r="D596" s="51"/>
      <c r="E596" s="52" t="s">
        <v>53</v>
      </c>
      <c r="F596" s="51"/>
      <c r="G596" s="51"/>
      <c r="H596" s="53"/>
      <c r="I596" s="51"/>
      <c r="J596" s="53"/>
      <c r="K596" s="51"/>
      <c r="L596" s="51"/>
      <c r="M596" s="12"/>
      <c r="N596" s="2"/>
      <c r="O596" s="2"/>
      <c r="P596" s="2"/>
      <c r="Q596" s="2"/>
    </row>
    <row r="597" thickTop="1">
      <c r="A597" s="9"/>
      <c r="B597" s="41">
        <v>108</v>
      </c>
      <c r="C597" s="42" t="s">
        <v>571</v>
      </c>
      <c r="D597" s="42" t="s">
        <v>3</v>
      </c>
      <c r="E597" s="42" t="s">
        <v>572</v>
      </c>
      <c r="F597" s="42" t="s">
        <v>3</v>
      </c>
      <c r="G597" s="43" t="s">
        <v>134</v>
      </c>
      <c r="H597" s="54">
        <v>8</v>
      </c>
      <c r="I597" s="55">
        <f>ROUND(0,2)</f>
        <v>0</v>
      </c>
      <c r="J597" s="56">
        <f>ROUND(I597*H597,2)</f>
        <v>0</v>
      </c>
      <c r="K597" s="57">
        <v>0.20999999999999999</v>
      </c>
      <c r="L597" s="58">
        <f>IF(ISNUMBER(K597),ROUND(J597*(K597+1),2),0)</f>
        <v>0</v>
      </c>
      <c r="M597" s="12"/>
      <c r="N597" s="2"/>
      <c r="O597" s="2"/>
      <c r="P597" s="2"/>
      <c r="Q597" s="33">
        <f>IF(ISNUMBER(K597),IF(H597&gt;0,IF(I597&gt;0,J597,0),0),0)</f>
        <v>0</v>
      </c>
      <c r="R597" s="27">
        <f>IF(ISNUMBER(K597)=FALSE,J597,0)</f>
        <v>0</v>
      </c>
    </row>
    <row r="598">
      <c r="A598" s="9"/>
      <c r="B598" s="48" t="s">
        <v>47</v>
      </c>
      <c r="C598" s="1"/>
      <c r="D598" s="1"/>
      <c r="E598" s="49" t="s">
        <v>573</v>
      </c>
      <c r="F598" s="1"/>
      <c r="G598" s="1"/>
      <c r="H598" s="40"/>
      <c r="I598" s="1"/>
      <c r="J598" s="40"/>
      <c r="K598" s="1"/>
      <c r="L598" s="1"/>
      <c r="M598" s="12"/>
      <c r="N598" s="2"/>
      <c r="O598" s="2"/>
      <c r="P598" s="2"/>
      <c r="Q598" s="2"/>
    </row>
    <row r="599">
      <c r="A599" s="9"/>
      <c r="B599" s="48" t="s">
        <v>49</v>
      </c>
      <c r="C599" s="1"/>
      <c r="D599" s="1"/>
      <c r="E599" s="49" t="s">
        <v>574</v>
      </c>
      <c r="F599" s="1"/>
      <c r="G599" s="1"/>
      <c r="H599" s="40"/>
      <c r="I599" s="1"/>
      <c r="J599" s="40"/>
      <c r="K599" s="1"/>
      <c r="L599" s="1"/>
      <c r="M599" s="12"/>
      <c r="N599" s="2"/>
      <c r="O599" s="2"/>
      <c r="P599" s="2"/>
      <c r="Q599" s="2"/>
    </row>
    <row r="600">
      <c r="A600" s="9"/>
      <c r="B600" s="48" t="s">
        <v>50</v>
      </c>
      <c r="C600" s="1"/>
      <c r="D600" s="1"/>
      <c r="E600" s="49" t="s">
        <v>575</v>
      </c>
      <c r="F600" s="1"/>
      <c r="G600" s="1"/>
      <c r="H600" s="40"/>
      <c r="I600" s="1"/>
      <c r="J600" s="40"/>
      <c r="K600" s="1"/>
      <c r="L600" s="1"/>
      <c r="M600" s="12"/>
      <c r="N600" s="2"/>
      <c r="O600" s="2"/>
      <c r="P600" s="2"/>
      <c r="Q600" s="2"/>
    </row>
    <row r="601" thickBot="1">
      <c r="A601" s="9"/>
      <c r="B601" s="50" t="s">
        <v>52</v>
      </c>
      <c r="C601" s="51"/>
      <c r="D601" s="51"/>
      <c r="E601" s="52" t="s">
        <v>53</v>
      </c>
      <c r="F601" s="51"/>
      <c r="G601" s="51"/>
      <c r="H601" s="53"/>
      <c r="I601" s="51"/>
      <c r="J601" s="53"/>
      <c r="K601" s="51"/>
      <c r="L601" s="51"/>
      <c r="M601" s="12"/>
      <c r="N601" s="2"/>
      <c r="O601" s="2"/>
      <c r="P601" s="2"/>
      <c r="Q601" s="2"/>
    </row>
    <row r="602" thickTop="1">
      <c r="A602" s="9"/>
      <c r="B602" s="41">
        <v>109</v>
      </c>
      <c r="C602" s="42" t="s">
        <v>576</v>
      </c>
      <c r="D602" s="42" t="s">
        <v>3</v>
      </c>
      <c r="E602" s="42" t="s">
        <v>577</v>
      </c>
      <c r="F602" s="42" t="s">
        <v>3</v>
      </c>
      <c r="G602" s="43" t="s">
        <v>294</v>
      </c>
      <c r="H602" s="54">
        <v>59.673999999999999</v>
      </c>
      <c r="I602" s="55">
        <f>ROUND(0,2)</f>
        <v>0</v>
      </c>
      <c r="J602" s="56">
        <f>ROUND(I602*H602,2)</f>
        <v>0</v>
      </c>
      <c r="K602" s="57">
        <v>0.20999999999999999</v>
      </c>
      <c r="L602" s="58">
        <f>IF(ISNUMBER(K602),ROUND(J602*(K602+1),2),0)</f>
        <v>0</v>
      </c>
      <c r="M602" s="12"/>
      <c r="N602" s="2"/>
      <c r="O602" s="2"/>
      <c r="P602" s="2"/>
      <c r="Q602" s="33">
        <f>IF(ISNUMBER(K602),IF(H602&gt;0,IF(I602&gt;0,J602,0),0),0)</f>
        <v>0</v>
      </c>
      <c r="R602" s="27">
        <f>IF(ISNUMBER(K602)=FALSE,J602,0)</f>
        <v>0</v>
      </c>
    </row>
    <row r="603">
      <c r="A603" s="9"/>
      <c r="B603" s="48" t="s">
        <v>47</v>
      </c>
      <c r="C603" s="1"/>
      <c r="D603" s="1"/>
      <c r="E603" s="49" t="s">
        <v>3</v>
      </c>
      <c r="F603" s="1"/>
      <c r="G603" s="1"/>
      <c r="H603" s="40"/>
      <c r="I603" s="1"/>
      <c r="J603" s="40"/>
      <c r="K603" s="1"/>
      <c r="L603" s="1"/>
      <c r="M603" s="12"/>
      <c r="N603" s="2"/>
      <c r="O603" s="2"/>
      <c r="P603" s="2"/>
      <c r="Q603" s="2"/>
    </row>
    <row r="604">
      <c r="A604" s="9"/>
      <c r="B604" s="48" t="s">
        <v>49</v>
      </c>
      <c r="C604" s="1"/>
      <c r="D604" s="1"/>
      <c r="E604" s="49" t="s">
        <v>578</v>
      </c>
      <c r="F604" s="1"/>
      <c r="G604" s="1"/>
      <c r="H604" s="40"/>
      <c r="I604" s="1"/>
      <c r="J604" s="40"/>
      <c r="K604" s="1"/>
      <c r="L604" s="1"/>
      <c r="M604" s="12"/>
      <c r="N604" s="2"/>
      <c r="O604" s="2"/>
      <c r="P604" s="2"/>
      <c r="Q604" s="2"/>
    </row>
    <row r="605">
      <c r="A605" s="9"/>
      <c r="B605" s="48" t="s">
        <v>50</v>
      </c>
      <c r="C605" s="1"/>
      <c r="D605" s="1"/>
      <c r="E605" s="49" t="s">
        <v>579</v>
      </c>
      <c r="F605" s="1"/>
      <c r="G605" s="1"/>
      <c r="H605" s="40"/>
      <c r="I605" s="1"/>
      <c r="J605" s="40"/>
      <c r="K605" s="1"/>
      <c r="L605" s="1"/>
      <c r="M605" s="12"/>
      <c r="N605" s="2"/>
      <c r="O605" s="2"/>
      <c r="P605" s="2"/>
      <c r="Q605" s="2"/>
    </row>
    <row r="606" thickBot="1">
      <c r="A606" s="9"/>
      <c r="B606" s="50" t="s">
        <v>52</v>
      </c>
      <c r="C606" s="51"/>
      <c r="D606" s="51"/>
      <c r="E606" s="52" t="s">
        <v>53</v>
      </c>
      <c r="F606" s="51"/>
      <c r="G606" s="51"/>
      <c r="H606" s="53"/>
      <c r="I606" s="51"/>
      <c r="J606" s="53"/>
      <c r="K606" s="51"/>
      <c r="L606" s="51"/>
      <c r="M606" s="12"/>
      <c r="N606" s="2"/>
      <c r="O606" s="2"/>
      <c r="P606" s="2"/>
      <c r="Q606" s="2"/>
    </row>
    <row r="607" thickTop="1">
      <c r="A607" s="9"/>
      <c r="B607" s="41">
        <v>110</v>
      </c>
      <c r="C607" s="42" t="s">
        <v>580</v>
      </c>
      <c r="D607" s="42" t="s">
        <v>3</v>
      </c>
      <c r="E607" s="42" t="s">
        <v>581</v>
      </c>
      <c r="F607" s="42" t="s">
        <v>3</v>
      </c>
      <c r="G607" s="43" t="s">
        <v>79</v>
      </c>
      <c r="H607" s="54">
        <v>2</v>
      </c>
      <c r="I607" s="55">
        <f>ROUND(0,2)</f>
        <v>0</v>
      </c>
      <c r="J607" s="56">
        <f>ROUND(I607*H607,2)</f>
        <v>0</v>
      </c>
      <c r="K607" s="57">
        <v>0.20999999999999999</v>
      </c>
      <c r="L607" s="58">
        <f>IF(ISNUMBER(K607),ROUND(J607*(K607+1),2),0)</f>
        <v>0</v>
      </c>
      <c r="M607" s="12"/>
      <c r="N607" s="2"/>
      <c r="O607" s="2"/>
      <c r="P607" s="2"/>
      <c r="Q607" s="33">
        <f>IF(ISNUMBER(K607),IF(H607&gt;0,IF(I607&gt;0,J607,0),0),0)</f>
        <v>0</v>
      </c>
      <c r="R607" s="27">
        <f>IF(ISNUMBER(K607)=FALSE,J607,0)</f>
        <v>0</v>
      </c>
    </row>
    <row r="608">
      <c r="A608" s="9"/>
      <c r="B608" s="48" t="s">
        <v>47</v>
      </c>
      <c r="C608" s="1"/>
      <c r="D608" s="1"/>
      <c r="E608" s="49" t="s">
        <v>582</v>
      </c>
      <c r="F608" s="1"/>
      <c r="G608" s="1"/>
      <c r="H608" s="40"/>
      <c r="I608" s="1"/>
      <c r="J608" s="40"/>
      <c r="K608" s="1"/>
      <c r="L608" s="1"/>
      <c r="M608" s="12"/>
      <c r="N608" s="2"/>
      <c r="O608" s="2"/>
      <c r="P608" s="2"/>
      <c r="Q608" s="2"/>
    </row>
    <row r="609">
      <c r="A609" s="9"/>
      <c r="B609" s="48" t="s">
        <v>49</v>
      </c>
      <c r="C609" s="1"/>
      <c r="D609" s="1"/>
      <c r="E609" s="49" t="s">
        <v>537</v>
      </c>
      <c r="F609" s="1"/>
      <c r="G609" s="1"/>
      <c r="H609" s="40"/>
      <c r="I609" s="1"/>
      <c r="J609" s="40"/>
      <c r="K609" s="1"/>
      <c r="L609" s="1"/>
      <c r="M609" s="12"/>
      <c r="N609" s="2"/>
      <c r="O609" s="2"/>
      <c r="P609" s="2"/>
      <c r="Q609" s="2"/>
    </row>
    <row r="610">
      <c r="A610" s="9"/>
      <c r="B610" s="48" t="s">
        <v>50</v>
      </c>
      <c r="C610" s="1"/>
      <c r="D610" s="1"/>
      <c r="E610" s="49" t="s">
        <v>583</v>
      </c>
      <c r="F610" s="1"/>
      <c r="G610" s="1"/>
      <c r="H610" s="40"/>
      <c r="I610" s="1"/>
      <c r="J610" s="40"/>
      <c r="K610" s="1"/>
      <c r="L610" s="1"/>
      <c r="M610" s="12"/>
      <c r="N610" s="2"/>
      <c r="O610" s="2"/>
      <c r="P610" s="2"/>
      <c r="Q610" s="2"/>
    </row>
    <row r="611" thickBot="1">
      <c r="A611" s="9"/>
      <c r="B611" s="50" t="s">
        <v>52</v>
      </c>
      <c r="C611" s="51"/>
      <c r="D611" s="51"/>
      <c r="E611" s="52" t="s">
        <v>53</v>
      </c>
      <c r="F611" s="51"/>
      <c r="G611" s="51"/>
      <c r="H611" s="53"/>
      <c r="I611" s="51"/>
      <c r="J611" s="53"/>
      <c r="K611" s="51"/>
      <c r="L611" s="51"/>
      <c r="M611" s="12"/>
      <c r="N611" s="2"/>
      <c r="O611" s="2"/>
      <c r="P611" s="2"/>
      <c r="Q611" s="2"/>
    </row>
    <row r="612" thickTop="1">
      <c r="A612" s="9"/>
      <c r="B612" s="41">
        <v>111</v>
      </c>
      <c r="C612" s="42" t="s">
        <v>584</v>
      </c>
      <c r="D612" s="42" t="s">
        <v>3</v>
      </c>
      <c r="E612" s="42" t="s">
        <v>585</v>
      </c>
      <c r="F612" s="42" t="s">
        <v>3</v>
      </c>
      <c r="G612" s="43" t="s">
        <v>79</v>
      </c>
      <c r="H612" s="54">
        <v>8</v>
      </c>
      <c r="I612" s="55">
        <f>ROUND(0,2)</f>
        <v>0</v>
      </c>
      <c r="J612" s="56">
        <f>ROUND(I612*H612,2)</f>
        <v>0</v>
      </c>
      <c r="K612" s="57">
        <v>0.20999999999999999</v>
      </c>
      <c r="L612" s="58">
        <f>IF(ISNUMBER(K612),ROUND(J612*(K612+1),2),0)</f>
        <v>0</v>
      </c>
      <c r="M612" s="12"/>
      <c r="N612" s="2"/>
      <c r="O612" s="2"/>
      <c r="P612" s="2"/>
      <c r="Q612" s="33">
        <f>IF(ISNUMBER(K612),IF(H612&gt;0,IF(I612&gt;0,J612,0),0),0)</f>
        <v>0</v>
      </c>
      <c r="R612" s="27">
        <f>IF(ISNUMBER(K612)=FALSE,J612,0)</f>
        <v>0</v>
      </c>
    </row>
    <row r="613">
      <c r="A613" s="9"/>
      <c r="B613" s="48" t="s">
        <v>47</v>
      </c>
      <c r="C613" s="1"/>
      <c r="D613" s="1"/>
      <c r="E613" s="49" t="s">
        <v>586</v>
      </c>
      <c r="F613" s="1"/>
      <c r="G613" s="1"/>
      <c r="H613" s="40"/>
      <c r="I613" s="1"/>
      <c r="J613" s="40"/>
      <c r="K613" s="1"/>
      <c r="L613" s="1"/>
      <c r="M613" s="12"/>
      <c r="N613" s="2"/>
      <c r="O613" s="2"/>
      <c r="P613" s="2"/>
      <c r="Q613" s="2"/>
    </row>
    <row r="614">
      <c r="A614" s="9"/>
      <c r="B614" s="48" t="s">
        <v>49</v>
      </c>
      <c r="C614" s="1"/>
      <c r="D614" s="1"/>
      <c r="E614" s="49" t="s">
        <v>587</v>
      </c>
      <c r="F614" s="1"/>
      <c r="G614" s="1"/>
      <c r="H614" s="40"/>
      <c r="I614" s="1"/>
      <c r="J614" s="40"/>
      <c r="K614" s="1"/>
      <c r="L614" s="1"/>
      <c r="M614" s="12"/>
      <c r="N614" s="2"/>
      <c r="O614" s="2"/>
      <c r="P614" s="2"/>
      <c r="Q614" s="2"/>
    </row>
    <row r="615">
      <c r="A615" s="9"/>
      <c r="B615" s="48" t="s">
        <v>50</v>
      </c>
      <c r="C615" s="1"/>
      <c r="D615" s="1"/>
      <c r="E615" s="49" t="s">
        <v>588</v>
      </c>
      <c r="F615" s="1"/>
      <c r="G615" s="1"/>
      <c r="H615" s="40"/>
      <c r="I615" s="1"/>
      <c r="J615" s="40"/>
      <c r="K615" s="1"/>
      <c r="L615" s="1"/>
      <c r="M615" s="12"/>
      <c r="N615" s="2"/>
      <c r="O615" s="2"/>
      <c r="P615" s="2"/>
      <c r="Q615" s="2"/>
    </row>
    <row r="616" thickBot="1">
      <c r="A616" s="9"/>
      <c r="B616" s="50" t="s">
        <v>52</v>
      </c>
      <c r="C616" s="51"/>
      <c r="D616" s="51"/>
      <c r="E616" s="52" t="s">
        <v>53</v>
      </c>
      <c r="F616" s="51"/>
      <c r="G616" s="51"/>
      <c r="H616" s="53"/>
      <c r="I616" s="51"/>
      <c r="J616" s="53"/>
      <c r="K616" s="51"/>
      <c r="L616" s="51"/>
      <c r="M616" s="12"/>
      <c r="N616" s="2"/>
      <c r="O616" s="2"/>
      <c r="P616" s="2"/>
      <c r="Q616" s="2"/>
    </row>
    <row r="617" thickTop="1">
      <c r="A617" s="9"/>
      <c r="B617" s="41">
        <v>112</v>
      </c>
      <c r="C617" s="42" t="s">
        <v>589</v>
      </c>
      <c r="D617" s="42" t="s">
        <v>3</v>
      </c>
      <c r="E617" s="42" t="s">
        <v>590</v>
      </c>
      <c r="F617" s="42" t="s">
        <v>3</v>
      </c>
      <c r="G617" s="43" t="s">
        <v>134</v>
      </c>
      <c r="H617" s="54">
        <v>81.980000000000004</v>
      </c>
      <c r="I617" s="55">
        <f>ROUND(0,2)</f>
        <v>0</v>
      </c>
      <c r="J617" s="56">
        <f>ROUND(I617*H617,2)</f>
        <v>0</v>
      </c>
      <c r="K617" s="57">
        <v>0.20999999999999999</v>
      </c>
      <c r="L617" s="58">
        <f>IF(ISNUMBER(K617),ROUND(J617*(K617+1),2),0)</f>
        <v>0</v>
      </c>
      <c r="M617" s="12"/>
      <c r="N617" s="2"/>
      <c r="O617" s="2"/>
      <c r="P617" s="2"/>
      <c r="Q617" s="33">
        <f>IF(ISNUMBER(K617),IF(H617&gt;0,IF(I617&gt;0,J617,0),0),0)</f>
        <v>0</v>
      </c>
      <c r="R617" s="27">
        <f>IF(ISNUMBER(K617)=FALSE,J617,0)</f>
        <v>0</v>
      </c>
    </row>
    <row r="618">
      <c r="A618" s="9"/>
      <c r="B618" s="48" t="s">
        <v>47</v>
      </c>
      <c r="C618" s="1"/>
      <c r="D618" s="1"/>
      <c r="E618" s="49" t="s">
        <v>591</v>
      </c>
      <c r="F618" s="1"/>
      <c r="G618" s="1"/>
      <c r="H618" s="40"/>
      <c r="I618" s="1"/>
      <c r="J618" s="40"/>
      <c r="K618" s="1"/>
      <c r="L618" s="1"/>
      <c r="M618" s="12"/>
      <c r="N618" s="2"/>
      <c r="O618" s="2"/>
      <c r="P618" s="2"/>
      <c r="Q618" s="2"/>
    </row>
    <row r="619">
      <c r="A619" s="9"/>
      <c r="B619" s="48" t="s">
        <v>49</v>
      </c>
      <c r="C619" s="1"/>
      <c r="D619" s="1"/>
      <c r="E619" s="49" t="s">
        <v>422</v>
      </c>
      <c r="F619" s="1"/>
      <c r="G619" s="1"/>
      <c r="H619" s="40"/>
      <c r="I619" s="1"/>
      <c r="J619" s="40"/>
      <c r="K619" s="1"/>
      <c r="L619" s="1"/>
      <c r="M619" s="12"/>
      <c r="N619" s="2"/>
      <c r="O619" s="2"/>
      <c r="P619" s="2"/>
      <c r="Q619" s="2"/>
    </row>
    <row r="620">
      <c r="A620" s="9"/>
      <c r="B620" s="48" t="s">
        <v>50</v>
      </c>
      <c r="C620" s="1"/>
      <c r="D620" s="1"/>
      <c r="E620" s="49" t="s">
        <v>592</v>
      </c>
      <c r="F620" s="1"/>
      <c r="G620" s="1"/>
      <c r="H620" s="40"/>
      <c r="I620" s="1"/>
      <c r="J620" s="40"/>
      <c r="K620" s="1"/>
      <c r="L620" s="1"/>
      <c r="M620" s="12"/>
      <c r="N620" s="2"/>
      <c r="O620" s="2"/>
      <c r="P620" s="2"/>
      <c r="Q620" s="2"/>
    </row>
    <row r="621" thickBot="1">
      <c r="A621" s="9"/>
      <c r="B621" s="50" t="s">
        <v>52</v>
      </c>
      <c r="C621" s="51"/>
      <c r="D621" s="51"/>
      <c r="E621" s="52" t="s">
        <v>53</v>
      </c>
      <c r="F621" s="51"/>
      <c r="G621" s="51"/>
      <c r="H621" s="53"/>
      <c r="I621" s="51"/>
      <c r="J621" s="53"/>
      <c r="K621" s="51"/>
      <c r="L621" s="51"/>
      <c r="M621" s="12"/>
      <c r="N621" s="2"/>
      <c r="O621" s="2"/>
      <c r="P621" s="2"/>
      <c r="Q621" s="2"/>
    </row>
    <row r="622" thickTop="1">
      <c r="A622" s="9"/>
      <c r="B622" s="41">
        <v>113</v>
      </c>
      <c r="C622" s="42" t="s">
        <v>593</v>
      </c>
      <c r="D622" s="42" t="s">
        <v>3</v>
      </c>
      <c r="E622" s="42" t="s">
        <v>594</v>
      </c>
      <c r="F622" s="42" t="s">
        <v>3</v>
      </c>
      <c r="G622" s="43" t="s">
        <v>145</v>
      </c>
      <c r="H622" s="54">
        <v>1.5</v>
      </c>
      <c r="I622" s="55">
        <f>ROUND(0,2)</f>
        <v>0</v>
      </c>
      <c r="J622" s="56">
        <f>ROUND(I622*H622,2)</f>
        <v>0</v>
      </c>
      <c r="K622" s="57">
        <v>0.20999999999999999</v>
      </c>
      <c r="L622" s="58">
        <f>IF(ISNUMBER(K622),ROUND(J622*(K622+1),2),0)</f>
        <v>0</v>
      </c>
      <c r="M622" s="12"/>
      <c r="N622" s="2"/>
      <c r="O622" s="2"/>
      <c r="P622" s="2"/>
      <c r="Q622" s="33">
        <f>IF(ISNUMBER(K622),IF(H622&gt;0,IF(I622&gt;0,J622,0),0),0)</f>
        <v>0</v>
      </c>
      <c r="R622" s="27">
        <f>IF(ISNUMBER(K622)=FALSE,J622,0)</f>
        <v>0</v>
      </c>
    </row>
    <row r="623">
      <c r="A623" s="9"/>
      <c r="B623" s="48" t="s">
        <v>47</v>
      </c>
      <c r="C623" s="1"/>
      <c r="D623" s="1"/>
      <c r="E623" s="49" t="s">
        <v>595</v>
      </c>
      <c r="F623" s="1"/>
      <c r="G623" s="1"/>
      <c r="H623" s="40"/>
      <c r="I623" s="1"/>
      <c r="J623" s="40"/>
      <c r="K623" s="1"/>
      <c r="L623" s="1"/>
      <c r="M623" s="12"/>
      <c r="N623" s="2"/>
      <c r="O623" s="2"/>
      <c r="P623" s="2"/>
      <c r="Q623" s="2"/>
    </row>
    <row r="624">
      <c r="A624" s="9"/>
      <c r="B624" s="48" t="s">
        <v>49</v>
      </c>
      <c r="C624" s="1"/>
      <c r="D624" s="1"/>
      <c r="E624" s="49" t="s">
        <v>596</v>
      </c>
      <c r="F624" s="1"/>
      <c r="G624" s="1"/>
      <c r="H624" s="40"/>
      <c r="I624" s="1"/>
      <c r="J624" s="40"/>
      <c r="K624" s="1"/>
      <c r="L624" s="1"/>
      <c r="M624" s="12"/>
      <c r="N624" s="2"/>
      <c r="O624" s="2"/>
      <c r="P624" s="2"/>
      <c r="Q624" s="2"/>
    </row>
    <row r="625">
      <c r="A625" s="9"/>
      <c r="B625" s="48" t="s">
        <v>50</v>
      </c>
      <c r="C625" s="1"/>
      <c r="D625" s="1"/>
      <c r="E625" s="49" t="s">
        <v>597</v>
      </c>
      <c r="F625" s="1"/>
      <c r="G625" s="1"/>
      <c r="H625" s="40"/>
      <c r="I625" s="1"/>
      <c r="J625" s="40"/>
      <c r="K625" s="1"/>
      <c r="L625" s="1"/>
      <c r="M625" s="12"/>
      <c r="N625" s="2"/>
      <c r="O625" s="2"/>
      <c r="P625" s="2"/>
      <c r="Q625" s="2"/>
    </row>
    <row r="626" thickBot="1">
      <c r="A626" s="9"/>
      <c r="B626" s="50" t="s">
        <v>52</v>
      </c>
      <c r="C626" s="51"/>
      <c r="D626" s="51"/>
      <c r="E626" s="52" t="s">
        <v>53</v>
      </c>
      <c r="F626" s="51"/>
      <c r="G626" s="51"/>
      <c r="H626" s="53"/>
      <c r="I626" s="51"/>
      <c r="J626" s="53"/>
      <c r="K626" s="51"/>
      <c r="L626" s="51"/>
      <c r="M626" s="12"/>
      <c r="N626" s="2"/>
      <c r="O626" s="2"/>
      <c r="P626" s="2"/>
      <c r="Q626" s="2"/>
    </row>
    <row r="627" thickTop="1">
      <c r="A627" s="9"/>
      <c r="B627" s="41">
        <v>114</v>
      </c>
      <c r="C627" s="42" t="s">
        <v>598</v>
      </c>
      <c r="D627" s="42" t="s">
        <v>3</v>
      </c>
      <c r="E627" s="42" t="s">
        <v>599</v>
      </c>
      <c r="F627" s="42" t="s">
        <v>3</v>
      </c>
      <c r="G627" s="43" t="s">
        <v>145</v>
      </c>
      <c r="H627" s="54">
        <v>64.469999999999999</v>
      </c>
      <c r="I627" s="55">
        <f>ROUND(0,2)</f>
        <v>0</v>
      </c>
      <c r="J627" s="56">
        <f>ROUND(I627*H627,2)</f>
        <v>0</v>
      </c>
      <c r="K627" s="57">
        <v>0.20999999999999999</v>
      </c>
      <c r="L627" s="58">
        <f>IF(ISNUMBER(K627),ROUND(J627*(K627+1),2),0)</f>
        <v>0</v>
      </c>
      <c r="M627" s="12"/>
      <c r="N627" s="2"/>
      <c r="O627" s="2"/>
      <c r="P627" s="2"/>
      <c r="Q627" s="33">
        <f>IF(ISNUMBER(K627),IF(H627&gt;0,IF(I627&gt;0,J627,0),0),0)</f>
        <v>0</v>
      </c>
      <c r="R627" s="27">
        <f>IF(ISNUMBER(K627)=FALSE,J627,0)</f>
        <v>0</v>
      </c>
    </row>
    <row r="628">
      <c r="A628" s="9"/>
      <c r="B628" s="48" t="s">
        <v>47</v>
      </c>
      <c r="C628" s="1"/>
      <c r="D628" s="1"/>
      <c r="E628" s="49" t="s">
        <v>600</v>
      </c>
      <c r="F628" s="1"/>
      <c r="G628" s="1"/>
      <c r="H628" s="40"/>
      <c r="I628" s="1"/>
      <c r="J628" s="40"/>
      <c r="K628" s="1"/>
      <c r="L628" s="1"/>
      <c r="M628" s="12"/>
      <c r="N628" s="2"/>
      <c r="O628" s="2"/>
      <c r="P628" s="2"/>
      <c r="Q628" s="2"/>
    </row>
    <row r="629">
      <c r="A629" s="9"/>
      <c r="B629" s="48" t="s">
        <v>49</v>
      </c>
      <c r="C629" s="1"/>
      <c r="D629" s="1"/>
      <c r="E629" s="49" t="s">
        <v>601</v>
      </c>
      <c r="F629" s="1"/>
      <c r="G629" s="1"/>
      <c r="H629" s="40"/>
      <c r="I629" s="1"/>
      <c r="J629" s="40"/>
      <c r="K629" s="1"/>
      <c r="L629" s="1"/>
      <c r="M629" s="12"/>
      <c r="N629" s="2"/>
      <c r="O629" s="2"/>
      <c r="P629" s="2"/>
      <c r="Q629" s="2"/>
    </row>
    <row r="630">
      <c r="A630" s="9"/>
      <c r="B630" s="48" t="s">
        <v>50</v>
      </c>
      <c r="C630" s="1"/>
      <c r="D630" s="1"/>
      <c r="E630" s="49" t="s">
        <v>597</v>
      </c>
      <c r="F630" s="1"/>
      <c r="G630" s="1"/>
      <c r="H630" s="40"/>
      <c r="I630" s="1"/>
      <c r="J630" s="40"/>
      <c r="K630" s="1"/>
      <c r="L630" s="1"/>
      <c r="M630" s="12"/>
      <c r="N630" s="2"/>
      <c r="O630" s="2"/>
      <c r="P630" s="2"/>
      <c r="Q630" s="2"/>
    </row>
    <row r="631" thickBot="1">
      <c r="A631" s="9"/>
      <c r="B631" s="50" t="s">
        <v>52</v>
      </c>
      <c r="C631" s="51"/>
      <c r="D631" s="51"/>
      <c r="E631" s="52" t="s">
        <v>53</v>
      </c>
      <c r="F631" s="51"/>
      <c r="G631" s="51"/>
      <c r="H631" s="53"/>
      <c r="I631" s="51"/>
      <c r="J631" s="53"/>
      <c r="K631" s="51"/>
      <c r="L631" s="51"/>
      <c r="M631" s="12"/>
      <c r="N631" s="2"/>
      <c r="O631" s="2"/>
      <c r="P631" s="2"/>
      <c r="Q631" s="2"/>
    </row>
    <row r="632" thickTop="1">
      <c r="A632" s="9"/>
      <c r="B632" s="41">
        <v>115</v>
      </c>
      <c r="C632" s="42" t="s">
        <v>602</v>
      </c>
      <c r="D632" s="42" t="s">
        <v>3</v>
      </c>
      <c r="E632" s="42" t="s">
        <v>603</v>
      </c>
      <c r="F632" s="42" t="s">
        <v>3</v>
      </c>
      <c r="G632" s="43" t="s">
        <v>105</v>
      </c>
      <c r="H632" s="54">
        <v>17.300000000000001</v>
      </c>
      <c r="I632" s="55">
        <f>ROUND(0,2)</f>
        <v>0</v>
      </c>
      <c r="J632" s="56">
        <f>ROUND(I632*H632,2)</f>
        <v>0</v>
      </c>
      <c r="K632" s="57">
        <v>0.20999999999999999</v>
      </c>
      <c r="L632" s="58">
        <f>IF(ISNUMBER(K632),ROUND(J632*(K632+1),2),0)</f>
        <v>0</v>
      </c>
      <c r="M632" s="12"/>
      <c r="N632" s="2"/>
      <c r="O632" s="2"/>
      <c r="P632" s="2"/>
      <c r="Q632" s="33">
        <f>IF(ISNUMBER(K632),IF(H632&gt;0,IF(I632&gt;0,J632,0),0),0)</f>
        <v>0</v>
      </c>
      <c r="R632" s="27">
        <f>IF(ISNUMBER(K632)=FALSE,J632,0)</f>
        <v>0</v>
      </c>
    </row>
    <row r="633">
      <c r="A633" s="9"/>
      <c r="B633" s="48" t="s">
        <v>47</v>
      </c>
      <c r="C633" s="1"/>
      <c r="D633" s="1"/>
      <c r="E633" s="49" t="s">
        <v>604</v>
      </c>
      <c r="F633" s="1"/>
      <c r="G633" s="1"/>
      <c r="H633" s="40"/>
      <c r="I633" s="1"/>
      <c r="J633" s="40"/>
      <c r="K633" s="1"/>
      <c r="L633" s="1"/>
      <c r="M633" s="12"/>
      <c r="N633" s="2"/>
      <c r="O633" s="2"/>
      <c r="P633" s="2"/>
      <c r="Q633" s="2"/>
    </row>
    <row r="634">
      <c r="A634" s="9"/>
      <c r="B634" s="48" t="s">
        <v>49</v>
      </c>
      <c r="C634" s="1"/>
      <c r="D634" s="1"/>
      <c r="E634" s="49" t="s">
        <v>605</v>
      </c>
      <c r="F634" s="1"/>
      <c r="G634" s="1"/>
      <c r="H634" s="40"/>
      <c r="I634" s="1"/>
      <c r="J634" s="40"/>
      <c r="K634" s="1"/>
      <c r="L634" s="1"/>
      <c r="M634" s="12"/>
      <c r="N634" s="2"/>
      <c r="O634" s="2"/>
      <c r="P634" s="2"/>
      <c r="Q634" s="2"/>
    </row>
    <row r="635">
      <c r="A635" s="9"/>
      <c r="B635" s="48" t="s">
        <v>50</v>
      </c>
      <c r="C635" s="1"/>
      <c r="D635" s="1"/>
      <c r="E635" s="49" t="s">
        <v>606</v>
      </c>
      <c r="F635" s="1"/>
      <c r="G635" s="1"/>
      <c r="H635" s="40"/>
      <c r="I635" s="1"/>
      <c r="J635" s="40"/>
      <c r="K635" s="1"/>
      <c r="L635" s="1"/>
      <c r="M635" s="12"/>
      <c r="N635" s="2"/>
      <c r="O635" s="2"/>
      <c r="P635" s="2"/>
      <c r="Q635" s="2"/>
    </row>
    <row r="636" thickBot="1">
      <c r="A636" s="9"/>
      <c r="B636" s="50" t="s">
        <v>52</v>
      </c>
      <c r="C636" s="51"/>
      <c r="D636" s="51"/>
      <c r="E636" s="52" t="s">
        <v>53</v>
      </c>
      <c r="F636" s="51"/>
      <c r="G636" s="51"/>
      <c r="H636" s="53"/>
      <c r="I636" s="51"/>
      <c r="J636" s="53"/>
      <c r="K636" s="51"/>
      <c r="L636" s="51"/>
      <c r="M636" s="12"/>
      <c r="N636" s="2"/>
      <c r="O636" s="2"/>
      <c r="P636" s="2"/>
      <c r="Q636" s="2"/>
    </row>
    <row r="637" thickTop="1">
      <c r="A637" s="9"/>
      <c r="B637" s="41">
        <v>116</v>
      </c>
      <c r="C637" s="42" t="s">
        <v>607</v>
      </c>
      <c r="D637" s="42" t="s">
        <v>3</v>
      </c>
      <c r="E637" s="42" t="s">
        <v>608</v>
      </c>
      <c r="F637" s="42" t="s">
        <v>3</v>
      </c>
      <c r="G637" s="43" t="s">
        <v>145</v>
      </c>
      <c r="H637" s="54">
        <v>60.075000000000003</v>
      </c>
      <c r="I637" s="55">
        <f>ROUND(0,2)</f>
        <v>0</v>
      </c>
      <c r="J637" s="56">
        <f>ROUND(I637*H637,2)</f>
        <v>0</v>
      </c>
      <c r="K637" s="57">
        <v>0.20999999999999999</v>
      </c>
      <c r="L637" s="58">
        <f>IF(ISNUMBER(K637),ROUND(J637*(K637+1),2),0)</f>
        <v>0</v>
      </c>
      <c r="M637" s="12"/>
      <c r="N637" s="2"/>
      <c r="O637" s="2"/>
      <c r="P637" s="2"/>
      <c r="Q637" s="33">
        <f>IF(ISNUMBER(K637),IF(H637&gt;0,IF(I637&gt;0,J637,0),0),0)</f>
        <v>0</v>
      </c>
      <c r="R637" s="27">
        <f>IF(ISNUMBER(K637)=FALSE,J637,0)</f>
        <v>0</v>
      </c>
    </row>
    <row r="638">
      <c r="A638" s="9"/>
      <c r="B638" s="48" t="s">
        <v>47</v>
      </c>
      <c r="C638" s="1"/>
      <c r="D638" s="1"/>
      <c r="E638" s="49" t="s">
        <v>595</v>
      </c>
      <c r="F638" s="1"/>
      <c r="G638" s="1"/>
      <c r="H638" s="40"/>
      <c r="I638" s="1"/>
      <c r="J638" s="40"/>
      <c r="K638" s="1"/>
      <c r="L638" s="1"/>
      <c r="M638" s="12"/>
      <c r="N638" s="2"/>
      <c r="O638" s="2"/>
      <c r="P638" s="2"/>
      <c r="Q638" s="2"/>
    </row>
    <row r="639">
      <c r="A639" s="9"/>
      <c r="B639" s="48" t="s">
        <v>49</v>
      </c>
      <c r="C639" s="1"/>
      <c r="D639" s="1"/>
      <c r="E639" s="49" t="s">
        <v>609</v>
      </c>
      <c r="F639" s="1"/>
      <c r="G639" s="1"/>
      <c r="H639" s="40"/>
      <c r="I639" s="1"/>
      <c r="J639" s="40"/>
      <c r="K639" s="1"/>
      <c r="L639" s="1"/>
      <c r="M639" s="12"/>
      <c r="N639" s="2"/>
      <c r="O639" s="2"/>
      <c r="P639" s="2"/>
      <c r="Q639" s="2"/>
    </row>
    <row r="640">
      <c r="A640" s="9"/>
      <c r="B640" s="48" t="s">
        <v>50</v>
      </c>
      <c r="C640" s="1"/>
      <c r="D640" s="1"/>
      <c r="E640" s="49" t="s">
        <v>610</v>
      </c>
      <c r="F640" s="1"/>
      <c r="G640" s="1"/>
      <c r="H640" s="40"/>
      <c r="I640" s="1"/>
      <c r="J640" s="40"/>
      <c r="K640" s="1"/>
      <c r="L640" s="1"/>
      <c r="M640" s="12"/>
      <c r="N640" s="2"/>
      <c r="O640" s="2"/>
      <c r="P640" s="2"/>
      <c r="Q640" s="2"/>
    </row>
    <row r="641" thickBot="1">
      <c r="A641" s="9"/>
      <c r="B641" s="50" t="s">
        <v>52</v>
      </c>
      <c r="C641" s="51"/>
      <c r="D641" s="51"/>
      <c r="E641" s="52" t="s">
        <v>53</v>
      </c>
      <c r="F641" s="51"/>
      <c r="G641" s="51"/>
      <c r="H641" s="53"/>
      <c r="I641" s="51"/>
      <c r="J641" s="53"/>
      <c r="K641" s="51"/>
      <c r="L641" s="51"/>
      <c r="M641" s="12"/>
      <c r="N641" s="2"/>
      <c r="O641" s="2"/>
      <c r="P641" s="2"/>
      <c r="Q641" s="2"/>
    </row>
    <row r="642" thickTop="1">
      <c r="A642" s="9"/>
      <c r="B642" s="41">
        <v>117</v>
      </c>
      <c r="C642" s="42" t="s">
        <v>611</v>
      </c>
      <c r="D642" s="42" t="s">
        <v>3</v>
      </c>
      <c r="E642" s="42" t="s">
        <v>612</v>
      </c>
      <c r="F642" s="42" t="s">
        <v>3</v>
      </c>
      <c r="G642" s="43" t="s">
        <v>134</v>
      </c>
      <c r="H642" s="54">
        <v>117</v>
      </c>
      <c r="I642" s="55">
        <f>ROUND(0,2)</f>
        <v>0</v>
      </c>
      <c r="J642" s="56">
        <f>ROUND(I642*H642,2)</f>
        <v>0</v>
      </c>
      <c r="K642" s="57">
        <v>0.20999999999999999</v>
      </c>
      <c r="L642" s="58">
        <f>IF(ISNUMBER(K642),ROUND(J642*(K642+1),2),0)</f>
        <v>0</v>
      </c>
      <c r="M642" s="12"/>
      <c r="N642" s="2"/>
      <c r="O642" s="2"/>
      <c r="P642" s="2"/>
      <c r="Q642" s="33">
        <f>IF(ISNUMBER(K642),IF(H642&gt;0,IF(I642&gt;0,J642,0),0),0)</f>
        <v>0</v>
      </c>
      <c r="R642" s="27">
        <f>IF(ISNUMBER(K642)=FALSE,J642,0)</f>
        <v>0</v>
      </c>
    </row>
    <row r="643">
      <c r="A643" s="9"/>
      <c r="B643" s="48" t="s">
        <v>47</v>
      </c>
      <c r="C643" s="1"/>
      <c r="D643" s="1"/>
      <c r="E643" s="49" t="s">
        <v>613</v>
      </c>
      <c r="F643" s="1"/>
      <c r="G643" s="1"/>
      <c r="H643" s="40"/>
      <c r="I643" s="1"/>
      <c r="J643" s="40"/>
      <c r="K643" s="1"/>
      <c r="L643" s="1"/>
      <c r="M643" s="12"/>
      <c r="N643" s="2"/>
      <c r="O643" s="2"/>
      <c r="P643" s="2"/>
      <c r="Q643" s="2"/>
    </row>
    <row r="644">
      <c r="A644" s="9"/>
      <c r="B644" s="48" t="s">
        <v>49</v>
      </c>
      <c r="C644" s="1"/>
      <c r="D644" s="1"/>
      <c r="E644" s="49" t="s">
        <v>614</v>
      </c>
      <c r="F644" s="1"/>
      <c r="G644" s="1"/>
      <c r="H644" s="40"/>
      <c r="I644" s="1"/>
      <c r="J644" s="40"/>
      <c r="K644" s="1"/>
      <c r="L644" s="1"/>
      <c r="M644" s="12"/>
      <c r="N644" s="2"/>
      <c r="O644" s="2"/>
      <c r="P644" s="2"/>
      <c r="Q644" s="2"/>
    </row>
    <row r="645">
      <c r="A645" s="9"/>
      <c r="B645" s="48" t="s">
        <v>50</v>
      </c>
      <c r="C645" s="1"/>
      <c r="D645" s="1"/>
      <c r="E645" s="49" t="s">
        <v>615</v>
      </c>
      <c r="F645" s="1"/>
      <c r="G645" s="1"/>
      <c r="H645" s="40"/>
      <c r="I645" s="1"/>
      <c r="J645" s="40"/>
      <c r="K645" s="1"/>
      <c r="L645" s="1"/>
      <c r="M645" s="12"/>
      <c r="N645" s="2"/>
      <c r="O645" s="2"/>
      <c r="P645" s="2"/>
      <c r="Q645" s="2"/>
    </row>
    <row r="646" thickBot="1">
      <c r="A646" s="9"/>
      <c r="B646" s="50" t="s">
        <v>52</v>
      </c>
      <c r="C646" s="51"/>
      <c r="D646" s="51"/>
      <c r="E646" s="52" t="s">
        <v>53</v>
      </c>
      <c r="F646" s="51"/>
      <c r="G646" s="51"/>
      <c r="H646" s="53"/>
      <c r="I646" s="51"/>
      <c r="J646" s="53"/>
      <c r="K646" s="51"/>
      <c r="L646" s="51"/>
      <c r="M646" s="12"/>
      <c r="N646" s="2"/>
      <c r="O646" s="2"/>
      <c r="P646" s="2"/>
      <c r="Q646" s="2"/>
    </row>
    <row r="647" thickTop="1" thickBot="1" ht="25" customHeight="1">
      <c r="A647" s="9"/>
      <c r="B647" s="1"/>
      <c r="C647" s="59">
        <v>9</v>
      </c>
      <c r="D647" s="1"/>
      <c r="E647" s="59" t="s">
        <v>101</v>
      </c>
      <c r="F647" s="1"/>
      <c r="G647" s="60" t="s">
        <v>82</v>
      </c>
      <c r="H647" s="61">
        <f>J502+J507+J512+J517+J522+J527+J532+J537+J542+J547+J552+J557+J562+J567+J572+J577+J582+J587+J592+J597+J602+J607+J612+J617+J622+J627+J632+J637+J642</f>
        <v>0</v>
      </c>
      <c r="I647" s="60" t="s">
        <v>83</v>
      </c>
      <c r="J647" s="62">
        <f>(L647-H647)</f>
        <v>0</v>
      </c>
      <c r="K647" s="60" t="s">
        <v>84</v>
      </c>
      <c r="L647" s="63">
        <f>L502+L507+L512+L517+L522+L527+L532+L537+L542+L547+L552+L557+L562+L567+L572+L577+L582+L587+L592+L597+L602+L607+L612+L617+L622+L627+L632+L637+L642</f>
        <v>0</v>
      </c>
      <c r="M647" s="12"/>
      <c r="N647" s="2"/>
      <c r="O647" s="2"/>
      <c r="P647" s="2"/>
      <c r="Q647" s="33">
        <f>0+Q502+Q507+Q512+Q517+Q522+Q527+Q532+Q537+Q542+Q547+Q552+Q557+Q562+Q567+Q572+Q577+Q582+Q587+Q592+Q597+Q602+Q607+Q612+Q617+Q622+Q627+Q632+Q637+Q642</f>
        <v>0</v>
      </c>
      <c r="R647" s="27">
        <f>0+R502+R507+R512+R517+R522+R527+R532+R537+R542+R547+R552+R557+R562+R567+R572+R577+R582+R587+R592+R597+R602+R607+R612+R617+R622+R627+R632+R637+R642</f>
        <v>0</v>
      </c>
      <c r="S647" s="64">
        <f>Q647*(1+J647)+R647</f>
        <v>0</v>
      </c>
    </row>
    <row r="648" thickTop="1" thickBot="1" ht="25" customHeight="1">
      <c r="A648" s="9"/>
      <c r="B648" s="65"/>
      <c r="C648" s="65"/>
      <c r="D648" s="65"/>
      <c r="E648" s="65"/>
      <c r="F648" s="65"/>
      <c r="G648" s="66" t="s">
        <v>85</v>
      </c>
      <c r="H648" s="67">
        <f>J502+J507+J512+J517+J522+J527+J532+J537+J542+J547+J552+J557+J562+J567+J572+J577+J582+J587+J592+J597+J602+J607+J612+J617+J622+J627+J632+J637+J642</f>
        <v>0</v>
      </c>
      <c r="I648" s="66" t="s">
        <v>86</v>
      </c>
      <c r="J648" s="68">
        <f>0+J647</f>
        <v>0</v>
      </c>
      <c r="K648" s="66" t="s">
        <v>87</v>
      </c>
      <c r="L648" s="69">
        <f>L502+L507+L512+L517+L522+L527+L532+L537+L542+L547+L552+L557+L562+L567+L572+L577+L582+L587+L592+L597+L602+L607+L612+L617+L622+L627+L632+L637+L642</f>
        <v>0</v>
      </c>
      <c r="M648" s="12"/>
      <c r="N648" s="2"/>
      <c r="O648" s="2"/>
      <c r="P648" s="2"/>
      <c r="Q648" s="2"/>
    </row>
    <row r="649">
      <c r="A649" s="13"/>
      <c r="B649" s="4"/>
      <c r="C649" s="4"/>
      <c r="D649" s="4"/>
      <c r="E649" s="4"/>
      <c r="F649" s="4"/>
      <c r="G649" s="4"/>
      <c r="H649" s="70"/>
      <c r="I649" s="4"/>
      <c r="J649" s="70"/>
      <c r="K649" s="4"/>
      <c r="L649" s="4"/>
      <c r="M649" s="14"/>
      <c r="N649" s="2"/>
      <c r="O649" s="2"/>
      <c r="P649" s="2"/>
      <c r="Q649" s="2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2"/>
      <c r="O650" s="2"/>
      <c r="P650" s="2"/>
      <c r="Q650" s="2"/>
    </row>
  </sheetData>
  <mergeCells count="50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1:C32"/>
    <mergeCell ref="B34:L34"/>
    <mergeCell ref="B36:D36"/>
    <mergeCell ref="B37:D37"/>
    <mergeCell ref="B38:D38"/>
    <mergeCell ref="B39:D39"/>
    <mergeCell ref="B41:D41"/>
    <mergeCell ref="B42:D42"/>
    <mergeCell ref="B43:D43"/>
    <mergeCell ref="B44:D44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77:L77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70:D270"/>
    <mergeCell ref="B271:D271"/>
    <mergeCell ref="B272:D272"/>
    <mergeCell ref="B273:D273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323:D323"/>
    <mergeCell ref="B324:D324"/>
    <mergeCell ref="B325:D325"/>
    <mergeCell ref="B326:D326"/>
    <mergeCell ref="B328:D328"/>
    <mergeCell ref="B329:D329"/>
    <mergeCell ref="B330:D330"/>
    <mergeCell ref="B331:D331"/>
    <mergeCell ref="B333:D333"/>
    <mergeCell ref="B334:D334"/>
    <mergeCell ref="B335:D335"/>
    <mergeCell ref="B336:D336"/>
    <mergeCell ref="B338:D338"/>
    <mergeCell ref="B339:D339"/>
    <mergeCell ref="B340:D340"/>
    <mergeCell ref="B341:D341"/>
    <mergeCell ref="B343:D343"/>
    <mergeCell ref="B344:D344"/>
    <mergeCell ref="B345:D345"/>
    <mergeCell ref="B346:D346"/>
    <mergeCell ref="B376:D376"/>
    <mergeCell ref="B377:D377"/>
    <mergeCell ref="B378:D378"/>
    <mergeCell ref="B379:D379"/>
    <mergeCell ref="B381:D381"/>
    <mergeCell ref="B382:D382"/>
    <mergeCell ref="B383:D383"/>
    <mergeCell ref="B384:D384"/>
    <mergeCell ref="B386:D386"/>
    <mergeCell ref="B387:D387"/>
    <mergeCell ref="B388:D388"/>
    <mergeCell ref="B389:D389"/>
    <mergeCell ref="B391:D391"/>
    <mergeCell ref="B392:D392"/>
    <mergeCell ref="B393:D393"/>
    <mergeCell ref="B394:D394"/>
    <mergeCell ref="B396:D396"/>
    <mergeCell ref="B397:D397"/>
    <mergeCell ref="B398:D398"/>
    <mergeCell ref="B399:D399"/>
    <mergeCell ref="B401:D401"/>
    <mergeCell ref="B402:D402"/>
    <mergeCell ref="B403:D403"/>
    <mergeCell ref="B404:D404"/>
    <mergeCell ref="B406:D406"/>
    <mergeCell ref="B407:D407"/>
    <mergeCell ref="B408:D408"/>
    <mergeCell ref="B409:D409"/>
    <mergeCell ref="B470:D470"/>
    <mergeCell ref="B471:D471"/>
    <mergeCell ref="B472:D472"/>
    <mergeCell ref="B473:D473"/>
    <mergeCell ref="B475:D475"/>
    <mergeCell ref="B476:D476"/>
    <mergeCell ref="B477:D477"/>
    <mergeCell ref="B478:D478"/>
    <mergeCell ref="B480:D480"/>
    <mergeCell ref="B481:D481"/>
    <mergeCell ref="B482:D482"/>
    <mergeCell ref="B483:D483"/>
    <mergeCell ref="B485:D485"/>
    <mergeCell ref="B486:D486"/>
    <mergeCell ref="B487:D487"/>
    <mergeCell ref="B488:D488"/>
    <mergeCell ref="B490:D490"/>
    <mergeCell ref="B491:D491"/>
    <mergeCell ref="B492:D492"/>
    <mergeCell ref="B493:D493"/>
    <mergeCell ref="B495:D495"/>
    <mergeCell ref="B496:D496"/>
    <mergeCell ref="B497:D497"/>
    <mergeCell ref="B498:D498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180:L180"/>
    <mergeCell ref="B528:D528"/>
    <mergeCell ref="B529:D529"/>
    <mergeCell ref="B530:D530"/>
    <mergeCell ref="B531:D531"/>
    <mergeCell ref="B533:D533"/>
    <mergeCell ref="B534:D534"/>
    <mergeCell ref="B535:D535"/>
    <mergeCell ref="B536:D536"/>
    <mergeCell ref="B538:D538"/>
    <mergeCell ref="B539:D539"/>
    <mergeCell ref="B540:D540"/>
    <mergeCell ref="B541:D541"/>
    <mergeCell ref="B543:D543"/>
    <mergeCell ref="B544:D544"/>
    <mergeCell ref="B545:D545"/>
    <mergeCell ref="B546:D546"/>
    <mergeCell ref="B548:D548"/>
    <mergeCell ref="B549:D549"/>
    <mergeCell ref="B550:D550"/>
    <mergeCell ref="B551:D551"/>
    <mergeCell ref="B553:D553"/>
    <mergeCell ref="B554:D554"/>
    <mergeCell ref="B555:D555"/>
    <mergeCell ref="B556:D556"/>
    <mergeCell ref="B558:D558"/>
    <mergeCell ref="B559:D559"/>
    <mergeCell ref="B560:D560"/>
    <mergeCell ref="B561:D561"/>
    <mergeCell ref="B563:D563"/>
    <mergeCell ref="B564:D564"/>
    <mergeCell ref="B565:D565"/>
    <mergeCell ref="B566:D566"/>
    <mergeCell ref="B568:D568"/>
    <mergeCell ref="B569:D569"/>
    <mergeCell ref="B570:D570"/>
    <mergeCell ref="B571:D571"/>
    <mergeCell ref="B573:D573"/>
    <mergeCell ref="B574:D574"/>
    <mergeCell ref="B575:D575"/>
    <mergeCell ref="B576:D576"/>
    <mergeCell ref="B578:D578"/>
    <mergeCell ref="B579:D579"/>
    <mergeCell ref="B580:D580"/>
    <mergeCell ref="B581:D581"/>
    <mergeCell ref="B583:D583"/>
    <mergeCell ref="B584:D584"/>
    <mergeCell ref="B585:D585"/>
    <mergeCell ref="B586:D586"/>
    <mergeCell ref="B588:D588"/>
    <mergeCell ref="B589:D589"/>
    <mergeCell ref="B590:D590"/>
    <mergeCell ref="B591:D591"/>
    <mergeCell ref="B593:D593"/>
    <mergeCell ref="B594:D594"/>
    <mergeCell ref="B595:D595"/>
    <mergeCell ref="B596:D596"/>
    <mergeCell ref="B598:D598"/>
    <mergeCell ref="B599:D599"/>
    <mergeCell ref="B600:D600"/>
    <mergeCell ref="B601:D601"/>
    <mergeCell ref="B603:D603"/>
    <mergeCell ref="B604:D604"/>
    <mergeCell ref="B605:D605"/>
    <mergeCell ref="B606:D606"/>
    <mergeCell ref="B608:D608"/>
    <mergeCell ref="B609:D609"/>
    <mergeCell ref="B610:D610"/>
    <mergeCell ref="B611:D611"/>
    <mergeCell ref="B613:D613"/>
    <mergeCell ref="B614:D614"/>
    <mergeCell ref="B615:D615"/>
    <mergeCell ref="B616:D616"/>
    <mergeCell ref="B618:D618"/>
    <mergeCell ref="B619:D619"/>
    <mergeCell ref="B620:D620"/>
    <mergeCell ref="B621:D621"/>
    <mergeCell ref="B623:D623"/>
    <mergeCell ref="B624:D624"/>
    <mergeCell ref="B625:D625"/>
    <mergeCell ref="B626:D626"/>
    <mergeCell ref="B628:D628"/>
    <mergeCell ref="B629:D629"/>
    <mergeCell ref="B630:D630"/>
    <mergeCell ref="B631:D631"/>
    <mergeCell ref="B633:D633"/>
    <mergeCell ref="B634:D634"/>
    <mergeCell ref="B635:D635"/>
    <mergeCell ref="B636:D636"/>
    <mergeCell ref="B638:D638"/>
    <mergeCell ref="B639:D639"/>
    <mergeCell ref="B640:D640"/>
    <mergeCell ref="B641:D641"/>
    <mergeCell ref="B643:D643"/>
    <mergeCell ref="B644:D644"/>
    <mergeCell ref="B645:D645"/>
    <mergeCell ref="B646:D646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268:L268"/>
    <mergeCell ref="B295:D295"/>
    <mergeCell ref="B296:D296"/>
    <mergeCell ref="B297:D297"/>
    <mergeCell ref="B298:D298"/>
    <mergeCell ref="B300:D300"/>
    <mergeCell ref="B301:D301"/>
    <mergeCell ref="B302:D302"/>
    <mergeCell ref="B303:D303"/>
    <mergeCell ref="B305:D305"/>
    <mergeCell ref="B306:D306"/>
    <mergeCell ref="B307:D307"/>
    <mergeCell ref="B308:D308"/>
    <mergeCell ref="B313:D313"/>
    <mergeCell ref="B314:D314"/>
    <mergeCell ref="B315:D315"/>
    <mergeCell ref="B316:D316"/>
    <mergeCell ref="B318:D318"/>
    <mergeCell ref="B319:D319"/>
    <mergeCell ref="B320:D320"/>
    <mergeCell ref="B321:D321"/>
    <mergeCell ref="B311:L311"/>
    <mergeCell ref="B348:D348"/>
    <mergeCell ref="B349:D349"/>
    <mergeCell ref="B350:D350"/>
    <mergeCell ref="B351:D351"/>
    <mergeCell ref="B353:D353"/>
    <mergeCell ref="B354:D354"/>
    <mergeCell ref="B355:D355"/>
    <mergeCell ref="B356:D356"/>
    <mergeCell ref="B358:D358"/>
    <mergeCell ref="B359:D359"/>
    <mergeCell ref="B360:D360"/>
    <mergeCell ref="B361:D361"/>
    <mergeCell ref="B366:D366"/>
    <mergeCell ref="B367:D367"/>
    <mergeCell ref="B368:D368"/>
    <mergeCell ref="B369:D369"/>
    <mergeCell ref="B371:D371"/>
    <mergeCell ref="B372:D372"/>
    <mergeCell ref="B373:D373"/>
    <mergeCell ref="B374:D374"/>
    <mergeCell ref="B364:L364"/>
    <mergeCell ref="B411:D411"/>
    <mergeCell ref="B412:D412"/>
    <mergeCell ref="B413:D413"/>
    <mergeCell ref="B414:D414"/>
    <mergeCell ref="B417:L417"/>
    <mergeCell ref="B419:D419"/>
    <mergeCell ref="B420:D420"/>
    <mergeCell ref="B421:D421"/>
    <mergeCell ref="B422:D422"/>
    <mergeCell ref="B424:D424"/>
    <mergeCell ref="B425:D425"/>
    <mergeCell ref="B426:D426"/>
    <mergeCell ref="B427:D427"/>
    <mergeCell ref="B430:L430"/>
    <mergeCell ref="B432:D432"/>
    <mergeCell ref="B433:D433"/>
    <mergeCell ref="B434:D434"/>
    <mergeCell ref="B435:D435"/>
    <mergeCell ref="B437:D437"/>
    <mergeCell ref="B438:D438"/>
    <mergeCell ref="B439:D439"/>
    <mergeCell ref="B440:D440"/>
    <mergeCell ref="B442:D442"/>
    <mergeCell ref="B443:D443"/>
    <mergeCell ref="B444:D444"/>
    <mergeCell ref="B445:D445"/>
    <mergeCell ref="B447:D447"/>
    <mergeCell ref="B448:D448"/>
    <mergeCell ref="B449:D449"/>
    <mergeCell ref="B450:D450"/>
    <mergeCell ref="B452:D452"/>
    <mergeCell ref="B453:D453"/>
    <mergeCell ref="B454:D454"/>
    <mergeCell ref="B455:D455"/>
    <mergeCell ref="B458:L458"/>
    <mergeCell ref="B460:D460"/>
    <mergeCell ref="B461:D461"/>
    <mergeCell ref="B462:D462"/>
    <mergeCell ref="B463:D463"/>
    <mergeCell ref="B465:D465"/>
    <mergeCell ref="B466:D466"/>
    <mergeCell ref="B467:D467"/>
    <mergeCell ref="B468:D468"/>
    <mergeCell ref="B503:D503"/>
    <mergeCell ref="B504:D504"/>
    <mergeCell ref="B505:D505"/>
    <mergeCell ref="B506:D506"/>
    <mergeCell ref="B508:D508"/>
    <mergeCell ref="B509:D509"/>
    <mergeCell ref="B510:D510"/>
    <mergeCell ref="B511:D511"/>
    <mergeCell ref="B513:D513"/>
    <mergeCell ref="B514:D514"/>
    <mergeCell ref="B515:D515"/>
    <mergeCell ref="B516:D516"/>
    <mergeCell ref="B518:D518"/>
    <mergeCell ref="B519:D519"/>
    <mergeCell ref="B520:D520"/>
    <mergeCell ref="B521:D521"/>
    <mergeCell ref="B523:D523"/>
    <mergeCell ref="B524:D524"/>
    <mergeCell ref="B525:D525"/>
    <mergeCell ref="B526:D526"/>
    <mergeCell ref="B501:L501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H57+H105+H113+H121+H129+H142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616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L57+L105+L113+L121+L129+L142</f>
        <v>0</v>
      </c>
      <c r="K11" s="1"/>
      <c r="L11" s="1"/>
      <c r="M11" s="12"/>
      <c r="N11" s="2"/>
      <c r="O11" s="2"/>
      <c r="P11" s="2"/>
      <c r="Q11" s="33">
        <f>IF(SUM(K20:K25)&gt;0,ROUND(SUM(S20:S25)/SUM(K20:K25)-1,8),0)</f>
        <v>0</v>
      </c>
      <c r="R11" s="27">
        <f>AVERAGE(J56,J104,J112,J120,J128,J141)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H57</f>
        <v>0</v>
      </c>
      <c r="L20" s="38">
        <f>L57</f>
        <v>0</v>
      </c>
      <c r="M20" s="12"/>
      <c r="N20" s="2"/>
      <c r="O20" s="2"/>
      <c r="P20" s="2"/>
      <c r="Q20" s="2"/>
      <c r="S20" s="27">
        <f>S56</f>
        <v>0</v>
      </c>
    </row>
    <row r="21">
      <c r="A21" s="9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H105</f>
        <v>0</v>
      </c>
      <c r="L21" s="38">
        <f>L105</f>
        <v>0</v>
      </c>
      <c r="M21" s="12"/>
      <c r="N21" s="2"/>
      <c r="O21" s="2"/>
      <c r="P21" s="2"/>
      <c r="Q21" s="2"/>
      <c r="S21" s="27">
        <f>S104</f>
        <v>0</v>
      </c>
    </row>
    <row r="22">
      <c r="A22" s="9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H113</f>
        <v>0</v>
      </c>
      <c r="L22" s="38">
        <f>L113</f>
        <v>0</v>
      </c>
      <c r="M22" s="12"/>
      <c r="N22" s="2"/>
      <c r="O22" s="2"/>
      <c r="P22" s="2"/>
      <c r="Q22" s="2"/>
      <c r="S22" s="27">
        <f>S112</f>
        <v>0</v>
      </c>
    </row>
    <row r="23">
      <c r="A23" s="9"/>
      <c r="B23" s="36">
        <v>4</v>
      </c>
      <c r="C23" s="1"/>
      <c r="D23" s="1"/>
      <c r="E23" s="37" t="s">
        <v>96</v>
      </c>
      <c r="F23" s="1"/>
      <c r="G23" s="1"/>
      <c r="H23" s="1"/>
      <c r="I23" s="1"/>
      <c r="J23" s="1"/>
      <c r="K23" s="38">
        <f>H121</f>
        <v>0</v>
      </c>
      <c r="L23" s="38">
        <f>L121</f>
        <v>0</v>
      </c>
      <c r="M23" s="12"/>
      <c r="N23" s="2"/>
      <c r="O23" s="2"/>
      <c r="P23" s="2"/>
      <c r="Q23" s="2"/>
      <c r="S23" s="27">
        <f>S120</f>
        <v>0</v>
      </c>
    </row>
    <row r="24">
      <c r="A24" s="9"/>
      <c r="B24" s="36">
        <v>5</v>
      </c>
      <c r="C24" s="1"/>
      <c r="D24" s="1"/>
      <c r="E24" s="37" t="s">
        <v>97</v>
      </c>
      <c r="F24" s="1"/>
      <c r="G24" s="1"/>
      <c r="H24" s="1"/>
      <c r="I24" s="1"/>
      <c r="J24" s="1"/>
      <c r="K24" s="38">
        <f>H129</f>
        <v>0</v>
      </c>
      <c r="L24" s="38">
        <f>L129</f>
        <v>0</v>
      </c>
      <c r="M24" s="12"/>
      <c r="N24" s="2"/>
      <c r="O24" s="2"/>
      <c r="P24" s="2"/>
      <c r="Q24" s="2"/>
      <c r="S24" s="27">
        <f>S128</f>
        <v>0</v>
      </c>
    </row>
    <row r="25">
      <c r="A25" s="9"/>
      <c r="B25" s="36">
        <v>9</v>
      </c>
      <c r="C25" s="1"/>
      <c r="D25" s="1"/>
      <c r="E25" s="37" t="s">
        <v>101</v>
      </c>
      <c r="F25" s="1"/>
      <c r="G25" s="1"/>
      <c r="H25" s="1"/>
      <c r="I25" s="1"/>
      <c r="J25" s="1"/>
      <c r="K25" s="38">
        <f>H142</f>
        <v>0</v>
      </c>
      <c r="L25" s="38">
        <f>L142</f>
        <v>0</v>
      </c>
      <c r="M25" s="71"/>
      <c r="N25" s="2"/>
      <c r="O25" s="2"/>
      <c r="P25" s="2"/>
      <c r="Q25" s="2"/>
      <c r="S25" s="27">
        <f>S141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2"/>
      <c r="N26" s="2"/>
      <c r="O26" s="2"/>
      <c r="P26" s="2"/>
      <c r="Q26" s="2"/>
    </row>
    <row r="27" ht="14" customHeight="1">
      <c r="A27" s="4"/>
      <c r="B27" s="28" t="s">
        <v>35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3"/>
      <c r="N28" s="2"/>
      <c r="O28" s="2"/>
      <c r="P28" s="2"/>
      <c r="Q28" s="2"/>
    </row>
    <row r="29" ht="18" customHeight="1">
      <c r="A29" s="9"/>
      <c r="B29" s="34" t="s">
        <v>36</v>
      </c>
      <c r="C29" s="34" t="s">
        <v>32</v>
      </c>
      <c r="D29" s="34" t="s">
        <v>37</v>
      </c>
      <c r="E29" s="34" t="s">
        <v>33</v>
      </c>
      <c r="F29" s="34" t="s">
        <v>38</v>
      </c>
      <c r="G29" s="35" t="s">
        <v>39</v>
      </c>
      <c r="H29" s="22" t="s">
        <v>40</v>
      </c>
      <c r="I29" s="22" t="s">
        <v>41</v>
      </c>
      <c r="J29" s="22" t="s">
        <v>16</v>
      </c>
      <c r="K29" s="35" t="s">
        <v>42</v>
      </c>
      <c r="L29" s="22" t="s">
        <v>17</v>
      </c>
      <c r="M29" s="71"/>
      <c r="N29" s="2"/>
      <c r="O29" s="2"/>
      <c r="P29" s="2"/>
      <c r="Q29" s="2"/>
    </row>
    <row r="30" ht="40" customHeight="1">
      <c r="A30" s="9"/>
      <c r="B30" s="39" t="s">
        <v>43</v>
      </c>
      <c r="C30" s="1"/>
      <c r="D30" s="1"/>
      <c r="E30" s="1"/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1">
        <v>1</v>
      </c>
      <c r="C31" s="42" t="s">
        <v>617</v>
      </c>
      <c r="D31" s="42" t="s">
        <v>3</v>
      </c>
      <c r="E31" s="42" t="s">
        <v>618</v>
      </c>
      <c r="F31" s="42" t="s">
        <v>3</v>
      </c>
      <c r="G31" s="43" t="s">
        <v>134</v>
      </c>
      <c r="H31" s="44">
        <v>138.78</v>
      </c>
      <c r="I31" s="25">
        <f>ROUND(0,2)</f>
        <v>0</v>
      </c>
      <c r="J31" s="45">
        <f>ROUND(I31*H31,2)</f>
        <v>0</v>
      </c>
      <c r="K31" s="46">
        <v>0.20999999999999999</v>
      </c>
      <c r="L31" s="47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47</v>
      </c>
      <c r="C32" s="1"/>
      <c r="D32" s="1"/>
      <c r="E32" s="49" t="s">
        <v>619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49</v>
      </c>
      <c r="C33" s="1"/>
      <c r="D33" s="1"/>
      <c r="E33" s="49" t="s">
        <v>620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50</v>
      </c>
      <c r="C34" s="1"/>
      <c r="D34" s="1"/>
      <c r="E34" s="49" t="s">
        <v>51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52</v>
      </c>
      <c r="C35" s="51"/>
      <c r="D35" s="51"/>
      <c r="E35" s="52" t="s">
        <v>53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2</v>
      </c>
      <c r="C36" s="42" t="s">
        <v>621</v>
      </c>
      <c r="D36" s="42" t="s">
        <v>3</v>
      </c>
      <c r="E36" s="42" t="s">
        <v>622</v>
      </c>
      <c r="F36" s="42" t="s">
        <v>3</v>
      </c>
      <c r="G36" s="43" t="s">
        <v>623</v>
      </c>
      <c r="H36" s="54">
        <v>6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47</v>
      </c>
      <c r="C37" s="1"/>
      <c r="D37" s="1"/>
      <c r="E37" s="49" t="s">
        <v>624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49</v>
      </c>
      <c r="C38" s="1"/>
      <c r="D38" s="1"/>
      <c r="E38" s="49" t="s">
        <v>625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50</v>
      </c>
      <c r="C39" s="1"/>
      <c r="D39" s="1"/>
      <c r="E39" s="49" t="s">
        <v>51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52</v>
      </c>
      <c r="C40" s="51"/>
      <c r="D40" s="51"/>
      <c r="E40" s="52" t="s">
        <v>53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3</v>
      </c>
      <c r="C41" s="42" t="s">
        <v>626</v>
      </c>
      <c r="D41" s="42" t="s">
        <v>3</v>
      </c>
      <c r="E41" s="42" t="s">
        <v>627</v>
      </c>
      <c r="F41" s="42" t="s">
        <v>3</v>
      </c>
      <c r="G41" s="43" t="s">
        <v>134</v>
      </c>
      <c r="H41" s="54">
        <v>138.78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47</v>
      </c>
      <c r="C42" s="1"/>
      <c r="D42" s="1"/>
      <c r="E42" s="49" t="s">
        <v>3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49</v>
      </c>
      <c r="C43" s="1"/>
      <c r="D43" s="1"/>
      <c r="E43" s="49" t="s">
        <v>620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50</v>
      </c>
      <c r="C44" s="1"/>
      <c r="D44" s="1"/>
      <c r="E44" s="49" t="s">
        <v>51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52</v>
      </c>
      <c r="C45" s="51"/>
      <c r="D45" s="51"/>
      <c r="E45" s="52" t="s">
        <v>53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4</v>
      </c>
      <c r="C46" s="42" t="s">
        <v>628</v>
      </c>
      <c r="D46" s="42" t="s">
        <v>3</v>
      </c>
      <c r="E46" s="42" t="s">
        <v>629</v>
      </c>
      <c r="F46" s="42" t="s">
        <v>3</v>
      </c>
      <c r="G46" s="43" t="s">
        <v>46</v>
      </c>
      <c r="H46" s="54">
        <v>2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47</v>
      </c>
      <c r="C47" s="1"/>
      <c r="D47" s="1"/>
      <c r="E47" s="49" t="s">
        <v>630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49</v>
      </c>
      <c r="C48" s="1"/>
      <c r="D48" s="1"/>
      <c r="E48" s="49" t="s">
        <v>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50</v>
      </c>
      <c r="C49" s="1"/>
      <c r="D49" s="1"/>
      <c r="E49" s="49" t="s">
        <v>62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52</v>
      </c>
      <c r="C50" s="51"/>
      <c r="D50" s="51"/>
      <c r="E50" s="52" t="s">
        <v>53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5</v>
      </c>
      <c r="C51" s="42" t="s">
        <v>127</v>
      </c>
      <c r="D51" s="42" t="s">
        <v>3</v>
      </c>
      <c r="E51" s="42" t="s">
        <v>128</v>
      </c>
      <c r="F51" s="42" t="s">
        <v>3</v>
      </c>
      <c r="G51" s="43" t="s">
        <v>79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47</v>
      </c>
      <c r="C52" s="1"/>
      <c r="D52" s="1"/>
      <c r="E52" s="49" t="s">
        <v>129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49</v>
      </c>
      <c r="C53" s="1"/>
      <c r="D53" s="1"/>
      <c r="E53" s="49" t="s">
        <v>3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50</v>
      </c>
      <c r="C54" s="1"/>
      <c r="D54" s="1"/>
      <c r="E54" s="49" t="s">
        <v>130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52</v>
      </c>
      <c r="C55" s="51"/>
      <c r="D55" s="51"/>
      <c r="E55" s="52" t="s">
        <v>53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 thickBot="1" ht="25" customHeight="1">
      <c r="A56" s="9"/>
      <c r="B56" s="1"/>
      <c r="C56" s="59">
        <v>0</v>
      </c>
      <c r="D56" s="1"/>
      <c r="E56" s="59" t="s">
        <v>34</v>
      </c>
      <c r="F56" s="1"/>
      <c r="G56" s="60" t="s">
        <v>82</v>
      </c>
      <c r="H56" s="61">
        <f>J31+J36+J41+J46+J51</f>
        <v>0</v>
      </c>
      <c r="I56" s="60" t="s">
        <v>83</v>
      </c>
      <c r="J56" s="62">
        <f>(L56-H56)</f>
        <v>0</v>
      </c>
      <c r="K56" s="60" t="s">
        <v>84</v>
      </c>
      <c r="L56" s="63">
        <f>L31+L36+L41+L46+L51</f>
        <v>0</v>
      </c>
      <c r="M56" s="12"/>
      <c r="N56" s="2"/>
      <c r="O56" s="2"/>
      <c r="P56" s="2"/>
      <c r="Q56" s="33">
        <f>0+Q31+Q36+Q41+Q46+Q51</f>
        <v>0</v>
      </c>
      <c r="R56" s="27">
        <f>0+R31+R36+R41+R46+R51</f>
        <v>0</v>
      </c>
      <c r="S56" s="64">
        <f>Q56*(1+J56)+R56</f>
        <v>0</v>
      </c>
    </row>
    <row r="57" thickTop="1" thickBot="1" ht="25" customHeight="1">
      <c r="A57" s="9"/>
      <c r="B57" s="65"/>
      <c r="C57" s="65"/>
      <c r="D57" s="65"/>
      <c r="E57" s="65"/>
      <c r="F57" s="65"/>
      <c r="G57" s="66" t="s">
        <v>85</v>
      </c>
      <c r="H57" s="67">
        <f>J31+J36+J41+J46+J51</f>
        <v>0</v>
      </c>
      <c r="I57" s="66" t="s">
        <v>86</v>
      </c>
      <c r="J57" s="68">
        <f>0+J56</f>
        <v>0</v>
      </c>
      <c r="K57" s="66" t="s">
        <v>87</v>
      </c>
      <c r="L57" s="69">
        <f>L31+L36+L41+L46+L51</f>
        <v>0</v>
      </c>
      <c r="M57" s="12"/>
      <c r="N57" s="2"/>
      <c r="O57" s="2"/>
      <c r="P57" s="2"/>
      <c r="Q57" s="2"/>
    </row>
    <row r="58" ht="40" customHeight="1">
      <c r="A58" s="9"/>
      <c r="B58" s="74" t="s">
        <v>131</v>
      </c>
      <c r="C58" s="1"/>
      <c r="D58" s="1"/>
      <c r="E58" s="1"/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1">
        <v>6</v>
      </c>
      <c r="C59" s="42" t="s">
        <v>172</v>
      </c>
      <c r="D59" s="42" t="s">
        <v>3</v>
      </c>
      <c r="E59" s="42" t="s">
        <v>173</v>
      </c>
      <c r="F59" s="42" t="s">
        <v>3</v>
      </c>
      <c r="G59" s="43" t="s">
        <v>145</v>
      </c>
      <c r="H59" s="44">
        <v>61.5</v>
      </c>
      <c r="I59" s="25">
        <f>ROUND(0,2)</f>
        <v>0</v>
      </c>
      <c r="J59" s="45">
        <f>ROUND(I59*H59,2)</f>
        <v>0</v>
      </c>
      <c r="K59" s="46">
        <v>0.20999999999999999</v>
      </c>
      <c r="L59" s="47">
        <f>IF(ISNUMBER(K59),ROUND(J59*(K59+1),2),0)</f>
        <v>0</v>
      </c>
      <c r="M59" s="12"/>
      <c r="N59" s="2"/>
      <c r="O59" s="2"/>
      <c r="P59" s="2"/>
      <c r="Q59" s="33">
        <f>IF(ISNUMBER(K59),IF(H59&gt;0,IF(I59&gt;0,J59,0),0),0)</f>
        <v>0</v>
      </c>
      <c r="R59" s="27">
        <f>IF(ISNUMBER(K59)=FALSE,J59,0)</f>
        <v>0</v>
      </c>
    </row>
    <row r="60">
      <c r="A60" s="9"/>
      <c r="B60" s="48" t="s">
        <v>47</v>
      </c>
      <c r="C60" s="1"/>
      <c r="D60" s="1"/>
      <c r="E60" s="49" t="s">
        <v>174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49</v>
      </c>
      <c r="C61" s="1"/>
      <c r="D61" s="1"/>
      <c r="E61" s="49" t="s">
        <v>631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50</v>
      </c>
      <c r="C62" s="1"/>
      <c r="D62" s="1"/>
      <c r="E62" s="49" t="s">
        <v>176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thickBot="1">
      <c r="A63" s="9"/>
      <c r="B63" s="50" t="s">
        <v>52</v>
      </c>
      <c r="C63" s="51"/>
      <c r="D63" s="51"/>
      <c r="E63" s="52" t="s">
        <v>53</v>
      </c>
      <c r="F63" s="51"/>
      <c r="G63" s="51"/>
      <c r="H63" s="53"/>
      <c r="I63" s="51"/>
      <c r="J63" s="53"/>
      <c r="K63" s="51"/>
      <c r="L63" s="51"/>
      <c r="M63" s="12"/>
      <c r="N63" s="2"/>
      <c r="O63" s="2"/>
      <c r="P63" s="2"/>
      <c r="Q63" s="2"/>
    </row>
    <row r="64" thickTop="1">
      <c r="A64" s="9"/>
      <c r="B64" s="41">
        <v>7</v>
      </c>
      <c r="C64" s="42" t="s">
        <v>632</v>
      </c>
      <c r="D64" s="42" t="s">
        <v>3</v>
      </c>
      <c r="E64" s="42" t="s">
        <v>633</v>
      </c>
      <c r="F64" s="42" t="s">
        <v>3</v>
      </c>
      <c r="G64" s="43" t="s">
        <v>145</v>
      </c>
      <c r="H64" s="54">
        <v>180</v>
      </c>
      <c r="I64" s="55">
        <f>ROUND(0,2)</f>
        <v>0</v>
      </c>
      <c r="J64" s="56">
        <f>ROUND(I64*H64,2)</f>
        <v>0</v>
      </c>
      <c r="K64" s="57">
        <v>0.20999999999999999</v>
      </c>
      <c r="L64" s="58">
        <f>IF(ISNUMBER(K64),ROUND(J64*(K64+1),2),0)</f>
        <v>0</v>
      </c>
      <c r="M64" s="12"/>
      <c r="N64" s="2"/>
      <c r="O64" s="2"/>
      <c r="P64" s="2"/>
      <c r="Q64" s="33">
        <f>IF(ISNUMBER(K64),IF(H64&gt;0,IF(I64&gt;0,J64,0),0),0)</f>
        <v>0</v>
      </c>
      <c r="R64" s="27">
        <f>IF(ISNUMBER(K64)=FALSE,J64,0)</f>
        <v>0</v>
      </c>
    </row>
    <row r="65">
      <c r="A65" s="9"/>
      <c r="B65" s="48" t="s">
        <v>47</v>
      </c>
      <c r="C65" s="1"/>
      <c r="D65" s="1"/>
      <c r="E65" s="49" t="s">
        <v>3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49</v>
      </c>
      <c r="C66" s="1"/>
      <c r="D66" s="1"/>
      <c r="E66" s="49" t="s">
        <v>634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50</v>
      </c>
      <c r="C67" s="1"/>
      <c r="D67" s="1"/>
      <c r="E67" s="49" t="s">
        <v>635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 thickBot="1">
      <c r="A68" s="9"/>
      <c r="B68" s="50" t="s">
        <v>52</v>
      </c>
      <c r="C68" s="51"/>
      <c r="D68" s="51"/>
      <c r="E68" s="52" t="s">
        <v>53</v>
      </c>
      <c r="F68" s="51"/>
      <c r="G68" s="51"/>
      <c r="H68" s="53"/>
      <c r="I68" s="51"/>
      <c r="J68" s="53"/>
      <c r="K68" s="51"/>
      <c r="L68" s="51"/>
      <c r="M68" s="12"/>
      <c r="N68" s="2"/>
      <c r="O68" s="2"/>
      <c r="P68" s="2"/>
      <c r="Q68" s="2"/>
    </row>
    <row r="69" thickTop="1">
      <c r="A69" s="9"/>
      <c r="B69" s="41">
        <v>8</v>
      </c>
      <c r="C69" s="42" t="s">
        <v>177</v>
      </c>
      <c r="D69" s="42" t="s">
        <v>3</v>
      </c>
      <c r="E69" s="42" t="s">
        <v>178</v>
      </c>
      <c r="F69" s="42" t="s">
        <v>3</v>
      </c>
      <c r="G69" s="43" t="s">
        <v>145</v>
      </c>
      <c r="H69" s="54">
        <v>180</v>
      </c>
      <c r="I69" s="55">
        <f>ROUND(0,2)</f>
        <v>0</v>
      </c>
      <c r="J69" s="56">
        <f>ROUND(I69*H69,2)</f>
        <v>0</v>
      </c>
      <c r="K69" s="57">
        <v>0.20999999999999999</v>
      </c>
      <c r="L69" s="58">
        <f>IF(ISNUMBER(K69),ROUND(J69*(K69+1),2),0)</f>
        <v>0</v>
      </c>
      <c r="M69" s="12"/>
      <c r="N69" s="2"/>
      <c r="O69" s="2"/>
      <c r="P69" s="2"/>
      <c r="Q69" s="33">
        <f>IF(ISNUMBER(K69),IF(H69&gt;0,IF(I69&gt;0,J69,0),0),0)</f>
        <v>0</v>
      </c>
      <c r="R69" s="27">
        <f>IF(ISNUMBER(K69)=FALSE,J69,0)</f>
        <v>0</v>
      </c>
    </row>
    <row r="70">
      <c r="A70" s="9"/>
      <c r="B70" s="48" t="s">
        <v>47</v>
      </c>
      <c r="C70" s="1"/>
      <c r="D70" s="1"/>
      <c r="E70" s="49" t="s">
        <v>636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49</v>
      </c>
      <c r="C71" s="1"/>
      <c r="D71" s="1"/>
      <c r="E71" s="49" t="s">
        <v>637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50</v>
      </c>
      <c r="C72" s="1"/>
      <c r="D72" s="1"/>
      <c r="E72" s="49" t="s">
        <v>638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thickBot="1">
      <c r="A73" s="9"/>
      <c r="B73" s="50" t="s">
        <v>52</v>
      </c>
      <c r="C73" s="51"/>
      <c r="D73" s="51"/>
      <c r="E73" s="52" t="s">
        <v>53</v>
      </c>
      <c r="F73" s="51"/>
      <c r="G73" s="51"/>
      <c r="H73" s="53"/>
      <c r="I73" s="51"/>
      <c r="J73" s="53"/>
      <c r="K73" s="51"/>
      <c r="L73" s="51"/>
      <c r="M73" s="12"/>
      <c r="N73" s="2"/>
      <c r="O73" s="2"/>
      <c r="P73" s="2"/>
      <c r="Q73" s="2"/>
    </row>
    <row r="74" thickTop="1">
      <c r="A74" s="9"/>
      <c r="B74" s="41">
        <v>9</v>
      </c>
      <c r="C74" s="42" t="s">
        <v>639</v>
      </c>
      <c r="D74" s="42" t="s">
        <v>3</v>
      </c>
      <c r="E74" s="42" t="s">
        <v>640</v>
      </c>
      <c r="F74" s="42" t="s">
        <v>3</v>
      </c>
      <c r="G74" s="43" t="s">
        <v>145</v>
      </c>
      <c r="H74" s="54">
        <v>180</v>
      </c>
      <c r="I74" s="55">
        <f>ROUND(0,2)</f>
        <v>0</v>
      </c>
      <c r="J74" s="56">
        <f>ROUND(I74*H74,2)</f>
        <v>0</v>
      </c>
      <c r="K74" s="57">
        <v>0.20999999999999999</v>
      </c>
      <c r="L74" s="58">
        <f>IF(ISNUMBER(K74),ROUND(J74*(K74+1),2),0)</f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>
      <c r="A75" s="9"/>
      <c r="B75" s="48" t="s">
        <v>47</v>
      </c>
      <c r="C75" s="1"/>
      <c r="D75" s="1"/>
      <c r="E75" s="49" t="s">
        <v>641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49</v>
      </c>
      <c r="C76" s="1"/>
      <c r="D76" s="1"/>
      <c r="E76" s="49" t="s">
        <v>642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50</v>
      </c>
      <c r="C77" s="1"/>
      <c r="D77" s="1"/>
      <c r="E77" s="49" t="s">
        <v>643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thickBot="1">
      <c r="A78" s="9"/>
      <c r="B78" s="50" t="s">
        <v>52</v>
      </c>
      <c r="C78" s="51"/>
      <c r="D78" s="51"/>
      <c r="E78" s="52" t="s">
        <v>53</v>
      </c>
      <c r="F78" s="51"/>
      <c r="G78" s="51"/>
      <c r="H78" s="53"/>
      <c r="I78" s="51"/>
      <c r="J78" s="53"/>
      <c r="K78" s="51"/>
      <c r="L78" s="51"/>
      <c r="M78" s="12"/>
      <c r="N78" s="2"/>
      <c r="O78" s="2"/>
      <c r="P78" s="2"/>
      <c r="Q78" s="2"/>
    </row>
    <row r="79" thickTop="1">
      <c r="A79" s="9"/>
      <c r="B79" s="41">
        <v>10</v>
      </c>
      <c r="C79" s="42" t="s">
        <v>182</v>
      </c>
      <c r="D79" s="42" t="s">
        <v>3</v>
      </c>
      <c r="E79" s="42" t="s">
        <v>183</v>
      </c>
      <c r="F79" s="42" t="s">
        <v>3</v>
      </c>
      <c r="G79" s="43" t="s">
        <v>145</v>
      </c>
      <c r="H79" s="54">
        <v>180</v>
      </c>
      <c r="I79" s="55">
        <f>ROUND(0,2)</f>
        <v>0</v>
      </c>
      <c r="J79" s="56">
        <f>ROUND(I79*H79,2)</f>
        <v>0</v>
      </c>
      <c r="K79" s="57">
        <v>0.20999999999999999</v>
      </c>
      <c r="L79" s="58">
        <f>IF(ISNUMBER(K79),ROUND(J79*(K79+1),2),0)</f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47</v>
      </c>
      <c r="C80" s="1"/>
      <c r="D80" s="1"/>
      <c r="E80" s="49" t="s">
        <v>644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49</v>
      </c>
      <c r="C81" s="1"/>
      <c r="D81" s="1"/>
      <c r="E81" s="49" t="s">
        <v>645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50</v>
      </c>
      <c r="C82" s="1"/>
      <c r="D82" s="1"/>
      <c r="E82" s="49" t="s">
        <v>646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52</v>
      </c>
      <c r="C83" s="51"/>
      <c r="D83" s="51"/>
      <c r="E83" s="52" t="s">
        <v>53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>
      <c r="A84" s="9"/>
      <c r="B84" s="41">
        <v>11</v>
      </c>
      <c r="C84" s="42" t="s">
        <v>187</v>
      </c>
      <c r="D84" s="42" t="s">
        <v>3</v>
      </c>
      <c r="E84" s="42" t="s">
        <v>188</v>
      </c>
      <c r="F84" s="42" t="s">
        <v>3</v>
      </c>
      <c r="G84" s="43" t="s">
        <v>145</v>
      </c>
      <c r="H84" s="54">
        <v>60</v>
      </c>
      <c r="I84" s="55">
        <f>ROUND(0,2)</f>
        <v>0</v>
      </c>
      <c r="J84" s="56">
        <f>ROUND(I84*H84,2)</f>
        <v>0</v>
      </c>
      <c r="K84" s="57">
        <v>0.20999999999999999</v>
      </c>
      <c r="L84" s="58">
        <f>IF(ISNUMBER(K84),ROUND(J84*(K84+1),2),0)</f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48" t="s">
        <v>47</v>
      </c>
      <c r="C85" s="1"/>
      <c r="D85" s="1"/>
      <c r="E85" s="49" t="s">
        <v>647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49</v>
      </c>
      <c r="C86" s="1"/>
      <c r="D86" s="1"/>
      <c r="E86" s="49" t="s">
        <v>648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50</v>
      </c>
      <c r="C87" s="1"/>
      <c r="D87" s="1"/>
      <c r="E87" s="49" t="s">
        <v>191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thickBot="1">
      <c r="A88" s="9"/>
      <c r="B88" s="50" t="s">
        <v>52</v>
      </c>
      <c r="C88" s="51"/>
      <c r="D88" s="51"/>
      <c r="E88" s="52" t="s">
        <v>53</v>
      </c>
      <c r="F88" s="51"/>
      <c r="G88" s="51"/>
      <c r="H88" s="53"/>
      <c r="I88" s="51"/>
      <c r="J88" s="53"/>
      <c r="K88" s="51"/>
      <c r="L88" s="51"/>
      <c r="M88" s="12"/>
      <c r="N88" s="2"/>
      <c r="O88" s="2"/>
      <c r="P88" s="2"/>
      <c r="Q88" s="2"/>
    </row>
    <row r="89" thickTop="1">
      <c r="A89" s="9"/>
      <c r="B89" s="41">
        <v>12</v>
      </c>
      <c r="C89" s="42" t="s">
        <v>649</v>
      </c>
      <c r="D89" s="42" t="s">
        <v>3</v>
      </c>
      <c r="E89" s="42" t="s">
        <v>650</v>
      </c>
      <c r="F89" s="42" t="s">
        <v>3</v>
      </c>
      <c r="G89" s="43" t="s">
        <v>134</v>
      </c>
      <c r="H89" s="54">
        <v>90</v>
      </c>
      <c r="I89" s="55">
        <f>ROUND(0,2)</f>
        <v>0</v>
      </c>
      <c r="J89" s="56">
        <f>ROUND(I89*H89,2)</f>
        <v>0</v>
      </c>
      <c r="K89" s="57">
        <v>0.20999999999999999</v>
      </c>
      <c r="L89" s="58">
        <f>IF(ISNUMBER(K89),ROUND(J89*(K89+1),2),0)</f>
        <v>0</v>
      </c>
      <c r="M89" s="12"/>
      <c r="N89" s="2"/>
      <c r="O89" s="2"/>
      <c r="P89" s="2"/>
      <c r="Q89" s="33">
        <f>IF(ISNUMBER(K89),IF(H89&gt;0,IF(I89&gt;0,J89,0),0),0)</f>
        <v>0</v>
      </c>
      <c r="R89" s="27">
        <f>IF(ISNUMBER(K89)=FALSE,J89,0)</f>
        <v>0</v>
      </c>
    </row>
    <row r="90">
      <c r="A90" s="9"/>
      <c r="B90" s="48" t="s">
        <v>47</v>
      </c>
      <c r="C90" s="1"/>
      <c r="D90" s="1"/>
      <c r="E90" s="49" t="s">
        <v>3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49</v>
      </c>
      <c r="C91" s="1"/>
      <c r="D91" s="1"/>
      <c r="E91" s="49" t="s">
        <v>651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50</v>
      </c>
      <c r="C92" s="1"/>
      <c r="D92" s="1"/>
      <c r="E92" s="49" t="s">
        <v>652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 thickBot="1">
      <c r="A93" s="9"/>
      <c r="B93" s="50" t="s">
        <v>52</v>
      </c>
      <c r="C93" s="51"/>
      <c r="D93" s="51"/>
      <c r="E93" s="52" t="s">
        <v>53</v>
      </c>
      <c r="F93" s="51"/>
      <c r="G93" s="51"/>
      <c r="H93" s="53"/>
      <c r="I93" s="51"/>
      <c r="J93" s="53"/>
      <c r="K93" s="51"/>
      <c r="L93" s="51"/>
      <c r="M93" s="12"/>
      <c r="N93" s="2"/>
      <c r="O93" s="2"/>
      <c r="P93" s="2"/>
      <c r="Q93" s="2"/>
    </row>
    <row r="94" thickTop="1">
      <c r="A94" s="9"/>
      <c r="B94" s="41">
        <v>13</v>
      </c>
      <c r="C94" s="42" t="s">
        <v>209</v>
      </c>
      <c r="D94" s="42" t="s">
        <v>3</v>
      </c>
      <c r="E94" s="42" t="s">
        <v>210</v>
      </c>
      <c r="F94" s="42" t="s">
        <v>3</v>
      </c>
      <c r="G94" s="43" t="s">
        <v>145</v>
      </c>
      <c r="H94" s="54">
        <v>57</v>
      </c>
      <c r="I94" s="55">
        <f>ROUND(0,2)</f>
        <v>0</v>
      </c>
      <c r="J94" s="56">
        <f>ROUND(I94*H94,2)</f>
        <v>0</v>
      </c>
      <c r="K94" s="57">
        <v>0.20999999999999999</v>
      </c>
      <c r="L94" s="58">
        <f>IF(ISNUMBER(K94),ROUND(J94*(K94+1),2),0)</f>
        <v>0</v>
      </c>
      <c r="M94" s="12"/>
      <c r="N94" s="2"/>
      <c r="O94" s="2"/>
      <c r="P94" s="2"/>
      <c r="Q94" s="33">
        <f>IF(ISNUMBER(K94),IF(H94&gt;0,IF(I94&gt;0,J94,0),0),0)</f>
        <v>0</v>
      </c>
      <c r="R94" s="27">
        <f>IF(ISNUMBER(K94)=FALSE,J94,0)</f>
        <v>0</v>
      </c>
    </row>
    <row r="95">
      <c r="A95" s="9"/>
      <c r="B95" s="48" t="s">
        <v>47</v>
      </c>
      <c r="C95" s="1"/>
      <c r="D95" s="1"/>
      <c r="E95" s="49" t="s">
        <v>211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49</v>
      </c>
      <c r="C96" s="1"/>
      <c r="D96" s="1"/>
      <c r="E96" s="49" t="s">
        <v>653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8" t="s">
        <v>50</v>
      </c>
      <c r="C97" s="1"/>
      <c r="D97" s="1"/>
      <c r="E97" s="49" t="s">
        <v>213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 thickBot="1">
      <c r="A98" s="9"/>
      <c r="B98" s="50" t="s">
        <v>52</v>
      </c>
      <c r="C98" s="51"/>
      <c r="D98" s="51"/>
      <c r="E98" s="52" t="s">
        <v>53</v>
      </c>
      <c r="F98" s="51"/>
      <c r="G98" s="51"/>
      <c r="H98" s="53"/>
      <c r="I98" s="51"/>
      <c r="J98" s="53"/>
      <c r="K98" s="51"/>
      <c r="L98" s="51"/>
      <c r="M98" s="12"/>
      <c r="N98" s="2"/>
      <c r="O98" s="2"/>
      <c r="P98" s="2"/>
      <c r="Q98" s="2"/>
    </row>
    <row r="99" thickTop="1">
      <c r="A99" s="9"/>
      <c r="B99" s="41">
        <v>14</v>
      </c>
      <c r="C99" s="42" t="s">
        <v>214</v>
      </c>
      <c r="D99" s="42" t="s">
        <v>3</v>
      </c>
      <c r="E99" s="42" t="s">
        <v>215</v>
      </c>
      <c r="F99" s="42" t="s">
        <v>3</v>
      </c>
      <c r="G99" s="43" t="s">
        <v>134</v>
      </c>
      <c r="H99" s="54">
        <v>380</v>
      </c>
      <c r="I99" s="55">
        <f>ROUND(0,2)</f>
        <v>0</v>
      </c>
      <c r="J99" s="56">
        <f>ROUND(I99*H99,2)</f>
        <v>0</v>
      </c>
      <c r="K99" s="57">
        <v>0.20999999999999999</v>
      </c>
      <c r="L99" s="58">
        <f>IF(ISNUMBER(K99),ROUND(J99*(K99+1),2),0)</f>
        <v>0</v>
      </c>
      <c r="M99" s="12"/>
      <c r="N99" s="2"/>
      <c r="O99" s="2"/>
      <c r="P99" s="2"/>
      <c r="Q99" s="33">
        <f>IF(ISNUMBER(K99),IF(H99&gt;0,IF(I99&gt;0,J99,0),0),0)</f>
        <v>0</v>
      </c>
      <c r="R99" s="27">
        <f>IF(ISNUMBER(K99)=FALSE,J99,0)</f>
        <v>0</v>
      </c>
    </row>
    <row r="100">
      <c r="A100" s="9"/>
      <c r="B100" s="48" t="s">
        <v>47</v>
      </c>
      <c r="C100" s="1"/>
      <c r="D100" s="1"/>
      <c r="E100" s="49" t="s">
        <v>654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49</v>
      </c>
      <c r="C101" s="1"/>
      <c r="D101" s="1"/>
      <c r="E101" s="49" t="s">
        <v>655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8" t="s">
        <v>50</v>
      </c>
      <c r="C102" s="1"/>
      <c r="D102" s="1"/>
      <c r="E102" s="49" t="s">
        <v>218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 thickBot="1">
      <c r="A103" s="9"/>
      <c r="B103" s="50" t="s">
        <v>52</v>
      </c>
      <c r="C103" s="51"/>
      <c r="D103" s="51"/>
      <c r="E103" s="52" t="s">
        <v>53</v>
      </c>
      <c r="F103" s="51"/>
      <c r="G103" s="51"/>
      <c r="H103" s="53"/>
      <c r="I103" s="51"/>
      <c r="J103" s="53"/>
      <c r="K103" s="51"/>
      <c r="L103" s="51"/>
      <c r="M103" s="12"/>
      <c r="N103" s="2"/>
      <c r="O103" s="2"/>
      <c r="P103" s="2"/>
      <c r="Q103" s="2"/>
    </row>
    <row r="104" thickTop="1" thickBot="1" ht="25" customHeight="1">
      <c r="A104" s="9"/>
      <c r="B104" s="1"/>
      <c r="C104" s="59">
        <v>1</v>
      </c>
      <c r="D104" s="1"/>
      <c r="E104" s="59" t="s">
        <v>93</v>
      </c>
      <c r="F104" s="1"/>
      <c r="G104" s="60" t="s">
        <v>82</v>
      </c>
      <c r="H104" s="61">
        <f>J59+J64+J69+J74+J79+J84+J89+J94+J99</f>
        <v>0</v>
      </c>
      <c r="I104" s="60" t="s">
        <v>83</v>
      </c>
      <c r="J104" s="62">
        <f>(L104-H104)</f>
        <v>0</v>
      </c>
      <c r="K104" s="60" t="s">
        <v>84</v>
      </c>
      <c r="L104" s="63">
        <f>L59+L64+L69+L74+L79+L84+L89+L94+L99</f>
        <v>0</v>
      </c>
      <c r="M104" s="12"/>
      <c r="N104" s="2"/>
      <c r="O104" s="2"/>
      <c r="P104" s="2"/>
      <c r="Q104" s="33">
        <f>0+Q59+Q64+Q69+Q74+Q79+Q84+Q89+Q94+Q99</f>
        <v>0</v>
      </c>
      <c r="R104" s="27">
        <f>0+R59+R64+R69+R74+R79+R84+R89+R94+R99</f>
        <v>0</v>
      </c>
      <c r="S104" s="64">
        <f>Q104*(1+J104)+R104</f>
        <v>0</v>
      </c>
    </row>
    <row r="105" thickTop="1" thickBot="1" ht="25" customHeight="1">
      <c r="A105" s="9"/>
      <c r="B105" s="65"/>
      <c r="C105" s="65"/>
      <c r="D105" s="65"/>
      <c r="E105" s="65"/>
      <c r="F105" s="65"/>
      <c r="G105" s="66" t="s">
        <v>85</v>
      </c>
      <c r="H105" s="67">
        <f>J59+J64+J69+J74+J79+J84+J89+J94+J99</f>
        <v>0</v>
      </c>
      <c r="I105" s="66" t="s">
        <v>86</v>
      </c>
      <c r="J105" s="68">
        <f>0+J104</f>
        <v>0</v>
      </c>
      <c r="K105" s="66" t="s">
        <v>87</v>
      </c>
      <c r="L105" s="69">
        <f>L59+L64+L69+L74+L79+L84+L89+L94+L99</f>
        <v>0</v>
      </c>
      <c r="M105" s="12"/>
      <c r="N105" s="2"/>
      <c r="O105" s="2"/>
      <c r="P105" s="2"/>
      <c r="Q105" s="2"/>
    </row>
    <row r="106" ht="40" customHeight="1">
      <c r="A106" s="9"/>
      <c r="B106" s="74" t="s">
        <v>224</v>
      </c>
      <c r="C106" s="1"/>
      <c r="D106" s="1"/>
      <c r="E106" s="1"/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1">
        <v>15</v>
      </c>
      <c r="C107" s="42" t="s">
        <v>656</v>
      </c>
      <c r="D107" s="42" t="s">
        <v>3</v>
      </c>
      <c r="E107" s="42" t="s">
        <v>657</v>
      </c>
      <c r="F107" s="42" t="s">
        <v>3</v>
      </c>
      <c r="G107" s="43" t="s">
        <v>134</v>
      </c>
      <c r="H107" s="44">
        <v>140</v>
      </c>
      <c r="I107" s="25">
        <f>ROUND(0,2)</f>
        <v>0</v>
      </c>
      <c r="J107" s="45">
        <f>ROUND(I107*H107,2)</f>
        <v>0</v>
      </c>
      <c r="K107" s="46">
        <v>0.20999999999999999</v>
      </c>
      <c r="L107" s="47">
        <f>IF(ISNUMBER(K107),ROUND(J107*(K107+1),2),0)</f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48" t="s">
        <v>47</v>
      </c>
      <c r="C108" s="1"/>
      <c r="D108" s="1"/>
      <c r="E108" s="49" t="s">
        <v>658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49</v>
      </c>
      <c r="C109" s="1"/>
      <c r="D109" s="1"/>
      <c r="E109" s="49" t="s">
        <v>659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50</v>
      </c>
      <c r="C110" s="1"/>
      <c r="D110" s="1"/>
      <c r="E110" s="49" t="s">
        <v>276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 thickBot="1">
      <c r="A111" s="9"/>
      <c r="B111" s="50" t="s">
        <v>52</v>
      </c>
      <c r="C111" s="51"/>
      <c r="D111" s="51"/>
      <c r="E111" s="52" t="s">
        <v>53</v>
      </c>
      <c r="F111" s="51"/>
      <c r="G111" s="51"/>
      <c r="H111" s="53"/>
      <c r="I111" s="51"/>
      <c r="J111" s="53"/>
      <c r="K111" s="51"/>
      <c r="L111" s="51"/>
      <c r="M111" s="12"/>
      <c r="N111" s="2"/>
      <c r="O111" s="2"/>
      <c r="P111" s="2"/>
      <c r="Q111" s="2"/>
    </row>
    <row r="112" thickTop="1" thickBot="1" ht="25" customHeight="1">
      <c r="A112" s="9"/>
      <c r="B112" s="1"/>
      <c r="C112" s="59">
        <v>2</v>
      </c>
      <c r="D112" s="1"/>
      <c r="E112" s="59" t="s">
        <v>94</v>
      </c>
      <c r="F112" s="1"/>
      <c r="G112" s="60" t="s">
        <v>82</v>
      </c>
      <c r="H112" s="61">
        <f>0+J107</f>
        <v>0</v>
      </c>
      <c r="I112" s="60" t="s">
        <v>83</v>
      </c>
      <c r="J112" s="62">
        <f>(L112-H112)</f>
        <v>0</v>
      </c>
      <c r="K112" s="60" t="s">
        <v>84</v>
      </c>
      <c r="L112" s="63">
        <f>0+L107</f>
        <v>0</v>
      </c>
      <c r="M112" s="12"/>
      <c r="N112" s="2"/>
      <c r="O112" s="2"/>
      <c r="P112" s="2"/>
      <c r="Q112" s="33">
        <f>0+Q107</f>
        <v>0</v>
      </c>
      <c r="R112" s="27">
        <f>0+R107</f>
        <v>0</v>
      </c>
      <c r="S112" s="64">
        <f>Q112*(1+J112)+R112</f>
        <v>0</v>
      </c>
    </row>
    <row r="113" thickTop="1" thickBot="1" ht="25" customHeight="1">
      <c r="A113" s="9"/>
      <c r="B113" s="65"/>
      <c r="C113" s="65"/>
      <c r="D113" s="65"/>
      <c r="E113" s="65"/>
      <c r="F113" s="65"/>
      <c r="G113" s="66" t="s">
        <v>85</v>
      </c>
      <c r="H113" s="67">
        <f>0+J107</f>
        <v>0</v>
      </c>
      <c r="I113" s="66" t="s">
        <v>86</v>
      </c>
      <c r="J113" s="68">
        <f>0+J112</f>
        <v>0</v>
      </c>
      <c r="K113" s="66" t="s">
        <v>87</v>
      </c>
      <c r="L113" s="69">
        <f>0+L107</f>
        <v>0</v>
      </c>
      <c r="M113" s="12"/>
      <c r="N113" s="2"/>
      <c r="O113" s="2"/>
      <c r="P113" s="2"/>
      <c r="Q113" s="2"/>
    </row>
    <row r="114" ht="40" customHeight="1">
      <c r="A114" s="9"/>
      <c r="B114" s="74" t="s">
        <v>329</v>
      </c>
      <c r="C114" s="1"/>
      <c r="D114" s="1"/>
      <c r="E114" s="1"/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1">
        <v>16</v>
      </c>
      <c r="C115" s="42" t="s">
        <v>660</v>
      </c>
      <c r="D115" s="42" t="s">
        <v>3</v>
      </c>
      <c r="E115" s="42" t="s">
        <v>661</v>
      </c>
      <c r="F115" s="42" t="s">
        <v>3</v>
      </c>
      <c r="G115" s="43" t="s">
        <v>145</v>
      </c>
      <c r="H115" s="44">
        <v>329.39999999999998</v>
      </c>
      <c r="I115" s="25">
        <f>ROUND(0,2)</f>
        <v>0</v>
      </c>
      <c r="J115" s="45">
        <f>ROUND(I115*H115,2)</f>
        <v>0</v>
      </c>
      <c r="K115" s="46">
        <v>0.20999999999999999</v>
      </c>
      <c r="L115" s="47">
        <f>IF(ISNUMBER(K115),ROUND(J115*(K115+1),2),0)</f>
        <v>0</v>
      </c>
      <c r="M115" s="12"/>
      <c r="N115" s="2"/>
      <c r="O115" s="2"/>
      <c r="P115" s="2"/>
      <c r="Q115" s="33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48" t="s">
        <v>47</v>
      </c>
      <c r="C116" s="1"/>
      <c r="D116" s="1"/>
      <c r="E116" s="49" t="s">
        <v>662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>
      <c r="A117" s="9"/>
      <c r="B117" s="48" t="s">
        <v>49</v>
      </c>
      <c r="C117" s="1"/>
      <c r="D117" s="1"/>
      <c r="E117" s="49" t="s">
        <v>663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50</v>
      </c>
      <c r="C118" s="1"/>
      <c r="D118" s="1"/>
      <c r="E118" s="49" t="s">
        <v>664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 thickBot="1">
      <c r="A119" s="9"/>
      <c r="B119" s="50" t="s">
        <v>52</v>
      </c>
      <c r="C119" s="51"/>
      <c r="D119" s="51"/>
      <c r="E119" s="52" t="s">
        <v>53</v>
      </c>
      <c r="F119" s="51"/>
      <c r="G119" s="51"/>
      <c r="H119" s="53"/>
      <c r="I119" s="51"/>
      <c r="J119" s="53"/>
      <c r="K119" s="51"/>
      <c r="L119" s="51"/>
      <c r="M119" s="12"/>
      <c r="N119" s="2"/>
      <c r="O119" s="2"/>
      <c r="P119" s="2"/>
      <c r="Q119" s="2"/>
    </row>
    <row r="120" thickTop="1" thickBot="1" ht="25" customHeight="1">
      <c r="A120" s="9"/>
      <c r="B120" s="1"/>
      <c r="C120" s="59">
        <v>4</v>
      </c>
      <c r="D120" s="1"/>
      <c r="E120" s="59" t="s">
        <v>96</v>
      </c>
      <c r="F120" s="1"/>
      <c r="G120" s="60" t="s">
        <v>82</v>
      </c>
      <c r="H120" s="61">
        <f>0+J115</f>
        <v>0</v>
      </c>
      <c r="I120" s="60" t="s">
        <v>83</v>
      </c>
      <c r="J120" s="62">
        <f>(L120-H120)</f>
        <v>0</v>
      </c>
      <c r="K120" s="60" t="s">
        <v>84</v>
      </c>
      <c r="L120" s="63">
        <f>0+L115</f>
        <v>0</v>
      </c>
      <c r="M120" s="12"/>
      <c r="N120" s="2"/>
      <c r="O120" s="2"/>
      <c r="P120" s="2"/>
      <c r="Q120" s="33">
        <f>0+Q115</f>
        <v>0</v>
      </c>
      <c r="R120" s="27">
        <f>0+R115</f>
        <v>0</v>
      </c>
      <c r="S120" s="64">
        <f>Q120*(1+J120)+R120</f>
        <v>0</v>
      </c>
    </row>
    <row r="121" thickTop="1" thickBot="1" ht="25" customHeight="1">
      <c r="A121" s="9"/>
      <c r="B121" s="65"/>
      <c r="C121" s="65"/>
      <c r="D121" s="65"/>
      <c r="E121" s="65"/>
      <c r="F121" s="65"/>
      <c r="G121" s="66" t="s">
        <v>85</v>
      </c>
      <c r="H121" s="67">
        <f>0+J115</f>
        <v>0</v>
      </c>
      <c r="I121" s="66" t="s">
        <v>86</v>
      </c>
      <c r="J121" s="68">
        <f>0+J120</f>
        <v>0</v>
      </c>
      <c r="K121" s="66" t="s">
        <v>87</v>
      </c>
      <c r="L121" s="69">
        <f>0+L115</f>
        <v>0</v>
      </c>
      <c r="M121" s="12"/>
      <c r="N121" s="2"/>
      <c r="O121" s="2"/>
      <c r="P121" s="2"/>
      <c r="Q121" s="2"/>
    </row>
    <row r="122" ht="40" customHeight="1">
      <c r="A122" s="9"/>
      <c r="B122" s="74" t="s">
        <v>375</v>
      </c>
      <c r="C122" s="1"/>
      <c r="D122" s="1"/>
      <c r="E122" s="1"/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1">
        <v>17</v>
      </c>
      <c r="C123" s="42" t="s">
        <v>665</v>
      </c>
      <c r="D123" s="42" t="s">
        <v>3</v>
      </c>
      <c r="E123" s="42" t="s">
        <v>666</v>
      </c>
      <c r="F123" s="42" t="s">
        <v>3</v>
      </c>
      <c r="G123" s="43" t="s">
        <v>145</v>
      </c>
      <c r="H123" s="44">
        <v>70</v>
      </c>
      <c r="I123" s="25">
        <f>ROUND(0,2)</f>
        <v>0</v>
      </c>
      <c r="J123" s="45">
        <f>ROUND(I123*H123,2)</f>
        <v>0</v>
      </c>
      <c r="K123" s="46">
        <v>0.20999999999999999</v>
      </c>
      <c r="L123" s="47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47</v>
      </c>
      <c r="C124" s="1"/>
      <c r="D124" s="1"/>
      <c r="E124" s="49" t="s">
        <v>667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49</v>
      </c>
      <c r="C125" s="1"/>
      <c r="D125" s="1"/>
      <c r="E125" s="49" t="s">
        <v>668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50</v>
      </c>
      <c r="C126" s="1"/>
      <c r="D126" s="1"/>
      <c r="E126" s="49" t="s">
        <v>669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52</v>
      </c>
      <c r="C127" s="51"/>
      <c r="D127" s="51"/>
      <c r="E127" s="52" t="s">
        <v>53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 thickBot="1" ht="25" customHeight="1">
      <c r="A128" s="9"/>
      <c r="B128" s="1"/>
      <c r="C128" s="59">
        <v>5</v>
      </c>
      <c r="D128" s="1"/>
      <c r="E128" s="59" t="s">
        <v>97</v>
      </c>
      <c r="F128" s="1"/>
      <c r="G128" s="60" t="s">
        <v>82</v>
      </c>
      <c r="H128" s="61">
        <f>0+J123</f>
        <v>0</v>
      </c>
      <c r="I128" s="60" t="s">
        <v>83</v>
      </c>
      <c r="J128" s="62">
        <f>(L128-H128)</f>
        <v>0</v>
      </c>
      <c r="K128" s="60" t="s">
        <v>84</v>
      </c>
      <c r="L128" s="63">
        <f>0+L123</f>
        <v>0</v>
      </c>
      <c r="M128" s="12"/>
      <c r="N128" s="2"/>
      <c r="O128" s="2"/>
      <c r="P128" s="2"/>
      <c r="Q128" s="33">
        <f>0+Q123</f>
        <v>0</v>
      </c>
      <c r="R128" s="27">
        <f>0+R123</f>
        <v>0</v>
      </c>
      <c r="S128" s="64">
        <f>Q128*(1+J128)+R128</f>
        <v>0</v>
      </c>
    </row>
    <row r="129" thickTop="1" thickBot="1" ht="25" customHeight="1">
      <c r="A129" s="9"/>
      <c r="B129" s="65"/>
      <c r="C129" s="65"/>
      <c r="D129" s="65"/>
      <c r="E129" s="65"/>
      <c r="F129" s="65"/>
      <c r="G129" s="66" t="s">
        <v>85</v>
      </c>
      <c r="H129" s="67">
        <f>0+J123</f>
        <v>0</v>
      </c>
      <c r="I129" s="66" t="s">
        <v>86</v>
      </c>
      <c r="J129" s="68">
        <f>0+J128</f>
        <v>0</v>
      </c>
      <c r="K129" s="66" t="s">
        <v>87</v>
      </c>
      <c r="L129" s="69">
        <f>0+L123</f>
        <v>0</v>
      </c>
      <c r="M129" s="12"/>
      <c r="N129" s="2"/>
      <c r="O129" s="2"/>
      <c r="P129" s="2"/>
      <c r="Q129" s="2"/>
    </row>
    <row r="130" ht="40" customHeight="1">
      <c r="A130" s="9"/>
      <c r="B130" s="74" t="s">
        <v>484</v>
      </c>
      <c r="C130" s="1"/>
      <c r="D130" s="1"/>
      <c r="E130" s="1"/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1">
        <v>18</v>
      </c>
      <c r="C131" s="42" t="s">
        <v>670</v>
      </c>
      <c r="D131" s="42" t="s">
        <v>3</v>
      </c>
      <c r="E131" s="42" t="s">
        <v>671</v>
      </c>
      <c r="F131" s="42" t="s">
        <v>3</v>
      </c>
      <c r="G131" s="43" t="s">
        <v>160</v>
      </c>
      <c r="H131" s="44">
        <v>52</v>
      </c>
      <c r="I131" s="25">
        <f>ROUND(0,2)</f>
        <v>0</v>
      </c>
      <c r="J131" s="45">
        <f>ROUND(I131*H131,2)</f>
        <v>0</v>
      </c>
      <c r="K131" s="46">
        <v>0.20999999999999999</v>
      </c>
      <c r="L131" s="47">
        <f>IF(ISNUMBER(K131),ROUND(J131*(K131+1),2),0)</f>
        <v>0</v>
      </c>
      <c r="M131" s="12"/>
      <c r="N131" s="2"/>
      <c r="O131" s="2"/>
      <c r="P131" s="2"/>
      <c r="Q131" s="33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48" t="s">
        <v>47</v>
      </c>
      <c r="C132" s="1"/>
      <c r="D132" s="1"/>
      <c r="E132" s="49" t="s">
        <v>3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49</v>
      </c>
      <c r="C133" s="1"/>
      <c r="D133" s="1"/>
      <c r="E133" s="49" t="s">
        <v>672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50</v>
      </c>
      <c r="C134" s="1"/>
      <c r="D134" s="1"/>
      <c r="E134" s="49" t="s">
        <v>673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 thickBot="1">
      <c r="A135" s="9"/>
      <c r="B135" s="50" t="s">
        <v>52</v>
      </c>
      <c r="C135" s="51"/>
      <c r="D135" s="51"/>
      <c r="E135" s="52" t="s">
        <v>53</v>
      </c>
      <c r="F135" s="51"/>
      <c r="G135" s="51"/>
      <c r="H135" s="53"/>
      <c r="I135" s="51"/>
      <c r="J135" s="53"/>
      <c r="K135" s="51"/>
      <c r="L135" s="51"/>
      <c r="M135" s="12"/>
      <c r="N135" s="2"/>
      <c r="O135" s="2"/>
      <c r="P135" s="2"/>
      <c r="Q135" s="2"/>
    </row>
    <row r="136" thickTop="1">
      <c r="A136" s="9"/>
      <c r="B136" s="41">
        <v>19</v>
      </c>
      <c r="C136" s="42" t="s">
        <v>674</v>
      </c>
      <c r="D136" s="42" t="s">
        <v>3</v>
      </c>
      <c r="E136" s="42" t="s">
        <v>675</v>
      </c>
      <c r="F136" s="42" t="s">
        <v>3</v>
      </c>
      <c r="G136" s="43" t="s">
        <v>160</v>
      </c>
      <c r="H136" s="54">
        <v>52</v>
      </c>
      <c r="I136" s="55">
        <f>ROUND(0,2)</f>
        <v>0</v>
      </c>
      <c r="J136" s="56">
        <f>ROUND(I136*H136,2)</f>
        <v>0</v>
      </c>
      <c r="K136" s="57">
        <v>0.20999999999999999</v>
      </c>
      <c r="L136" s="58">
        <f>IF(ISNUMBER(K136),ROUND(J136*(K136+1),2),0)</f>
        <v>0</v>
      </c>
      <c r="M136" s="12"/>
      <c r="N136" s="2"/>
      <c r="O136" s="2"/>
      <c r="P136" s="2"/>
      <c r="Q136" s="33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48" t="s">
        <v>47</v>
      </c>
      <c r="C137" s="1"/>
      <c r="D137" s="1"/>
      <c r="E137" s="49" t="s">
        <v>676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>
      <c r="A138" s="9"/>
      <c r="B138" s="48" t="s">
        <v>49</v>
      </c>
      <c r="C138" s="1"/>
      <c r="D138" s="1"/>
      <c r="E138" s="49" t="s">
        <v>672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>
      <c r="A139" s="9"/>
      <c r="B139" s="48" t="s">
        <v>50</v>
      </c>
      <c r="C139" s="1"/>
      <c r="D139" s="1"/>
      <c r="E139" s="49" t="s">
        <v>499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 thickBot="1">
      <c r="A140" s="9"/>
      <c r="B140" s="50" t="s">
        <v>52</v>
      </c>
      <c r="C140" s="51"/>
      <c r="D140" s="51"/>
      <c r="E140" s="52" t="s">
        <v>53</v>
      </c>
      <c r="F140" s="51"/>
      <c r="G140" s="51"/>
      <c r="H140" s="53"/>
      <c r="I140" s="51"/>
      <c r="J140" s="53"/>
      <c r="K140" s="51"/>
      <c r="L140" s="51"/>
      <c r="M140" s="12"/>
      <c r="N140" s="2"/>
      <c r="O140" s="2"/>
      <c r="P140" s="2"/>
      <c r="Q140" s="2"/>
    </row>
    <row r="141" thickTop="1" thickBot="1" ht="25" customHeight="1">
      <c r="A141" s="9"/>
      <c r="B141" s="1"/>
      <c r="C141" s="59">
        <v>9</v>
      </c>
      <c r="D141" s="1"/>
      <c r="E141" s="59" t="s">
        <v>101</v>
      </c>
      <c r="F141" s="1"/>
      <c r="G141" s="60" t="s">
        <v>82</v>
      </c>
      <c r="H141" s="61">
        <f>J131+J136</f>
        <v>0</v>
      </c>
      <c r="I141" s="60" t="s">
        <v>83</v>
      </c>
      <c r="J141" s="62">
        <f>(L141-H141)</f>
        <v>0</v>
      </c>
      <c r="K141" s="60" t="s">
        <v>84</v>
      </c>
      <c r="L141" s="63">
        <f>L131+L136</f>
        <v>0</v>
      </c>
      <c r="M141" s="12"/>
      <c r="N141" s="2"/>
      <c r="O141" s="2"/>
      <c r="P141" s="2"/>
      <c r="Q141" s="33">
        <f>0+Q131+Q136</f>
        <v>0</v>
      </c>
      <c r="R141" s="27">
        <f>0+R131+R136</f>
        <v>0</v>
      </c>
      <c r="S141" s="64">
        <f>Q141*(1+J141)+R141</f>
        <v>0</v>
      </c>
    </row>
    <row r="142" thickTop="1" thickBot="1" ht="25" customHeight="1">
      <c r="A142" s="9"/>
      <c r="B142" s="65"/>
      <c r="C142" s="65"/>
      <c r="D142" s="65"/>
      <c r="E142" s="65"/>
      <c r="F142" s="65"/>
      <c r="G142" s="66" t="s">
        <v>85</v>
      </c>
      <c r="H142" s="67">
        <f>J131+J136</f>
        <v>0</v>
      </c>
      <c r="I142" s="66" t="s">
        <v>86</v>
      </c>
      <c r="J142" s="68">
        <f>0+J141</f>
        <v>0</v>
      </c>
      <c r="K142" s="66" t="s">
        <v>87</v>
      </c>
      <c r="L142" s="69">
        <f>L131+L136</f>
        <v>0</v>
      </c>
      <c r="M142" s="12"/>
      <c r="N142" s="2"/>
      <c r="O142" s="2"/>
      <c r="P142" s="2"/>
      <c r="Q142" s="2"/>
    </row>
    <row r="143">
      <c r="A143" s="13"/>
      <c r="B143" s="4"/>
      <c r="C143" s="4"/>
      <c r="D143" s="4"/>
      <c r="E143" s="4"/>
      <c r="F143" s="4"/>
      <c r="G143" s="4"/>
      <c r="H143" s="70"/>
      <c r="I143" s="4"/>
      <c r="J143" s="70"/>
      <c r="K143" s="4"/>
      <c r="L143" s="4"/>
      <c r="M143" s="14"/>
      <c r="N143" s="2"/>
      <c r="O143" s="2"/>
      <c r="P143" s="2"/>
      <c r="Q143" s="2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2"/>
      <c r="O144" s="2"/>
      <c r="P144" s="2"/>
      <c r="Q144" s="2"/>
    </row>
  </sheetData>
  <mergeCells count="101"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8:L58"/>
    <mergeCell ref="B60:D60"/>
    <mergeCell ref="B61:D61"/>
    <mergeCell ref="B62:D62"/>
    <mergeCell ref="B63:D63"/>
    <mergeCell ref="B65:D65"/>
    <mergeCell ref="B66:D66"/>
    <mergeCell ref="B67:D67"/>
    <mergeCell ref="B68:D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6:L106"/>
    <mergeCell ref="B108:D108"/>
    <mergeCell ref="B109:D109"/>
    <mergeCell ref="B110:D110"/>
    <mergeCell ref="B111:D111"/>
    <mergeCell ref="B114:L114"/>
    <mergeCell ref="B116:D116"/>
    <mergeCell ref="B117:D117"/>
    <mergeCell ref="B118:D118"/>
    <mergeCell ref="B119:D119"/>
    <mergeCell ref="B122:L122"/>
    <mergeCell ref="B124:D124"/>
    <mergeCell ref="B125:D125"/>
    <mergeCell ref="B126:D126"/>
    <mergeCell ref="B127:D127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30:L13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2023-10-30T13:15:25Z</dcterms:modified>
</cp:coreProperties>
</file>