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tavební_práce\KK\Odbor vnitřních záležitostí\2023_Oprava krytu asfaltových komunikací v areálu Krajského úřadu Karlovarského kraje - část A a část B\"/>
    </mc:Choice>
  </mc:AlternateContent>
  <xr:revisionPtr revIDLastSave="0" documentId="13_ncr:1_{7AE5D71C-CC79-4B8B-919B-3AF7653E6EA4}" xr6:coauthVersionLast="36" xr6:coauthVersionMax="36" xr10:uidLastSave="{00000000-0000-0000-0000-000000000000}"/>
  <bookViews>
    <workbookView xWindow="0" yWindow="0" windowWidth="28800" windowHeight="11625" xr2:uid="{0D440A64-3909-480D-81C4-AA5442BFC4B6}"/>
  </bookViews>
  <sheets>
    <sheet name="Realizace" sheetId="2" r:id="rId1"/>
    <sheet name="Odkup" sheetId="3" r:id="rId2"/>
    <sheet name="CELKOVÁ CENA" sheetId="4" r:id="rId3"/>
  </sheets>
  <definedNames>
    <definedName name="_xlnm.Print_Area" localSheetId="0">Realizace!$A$1:$I$87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2" l="1"/>
  <c r="C5" i="3" l="1"/>
  <c r="C5" i="4" s="1"/>
  <c r="G48" i="2" l="1"/>
  <c r="G49" i="2"/>
  <c r="G50" i="2"/>
  <c r="G51" i="2"/>
  <c r="G52" i="2"/>
  <c r="G53" i="2"/>
  <c r="G54" i="2"/>
  <c r="G55" i="2"/>
  <c r="G56" i="2"/>
  <c r="G57" i="2"/>
  <c r="G58" i="2"/>
  <c r="G65" i="2"/>
  <c r="G66" i="2"/>
  <c r="G67" i="2"/>
  <c r="G68" i="2"/>
  <c r="G69" i="2"/>
  <c r="G71" i="2"/>
  <c r="G72" i="2"/>
  <c r="G73" i="2"/>
  <c r="G74" i="2"/>
  <c r="G75" i="2"/>
  <c r="G76" i="2"/>
  <c r="G78" i="2"/>
  <c r="G79" i="2"/>
  <c r="G81" i="2"/>
  <c r="G82" i="2"/>
  <c r="G47" i="2"/>
  <c r="I58" i="2"/>
  <c r="E62" i="2" s="1"/>
  <c r="G62" i="2" s="1"/>
  <c r="I55" i="2"/>
  <c r="E63" i="2" s="1"/>
  <c r="G63" i="2" s="1"/>
  <c r="I54" i="2"/>
  <c r="I53" i="2"/>
  <c r="I50" i="2"/>
  <c r="I49" i="2"/>
  <c r="I48" i="2"/>
  <c r="G8" i="2"/>
  <c r="G9" i="2"/>
  <c r="G10" i="2"/>
  <c r="G11" i="2"/>
  <c r="G12" i="2"/>
  <c r="G13" i="2"/>
  <c r="G14" i="2"/>
  <c r="G15" i="2"/>
  <c r="G16" i="2"/>
  <c r="G17" i="2"/>
  <c r="G18" i="2"/>
  <c r="G23" i="2"/>
  <c r="G25" i="2"/>
  <c r="G26" i="2"/>
  <c r="G27" i="2"/>
  <c r="G28" i="2"/>
  <c r="G29" i="2"/>
  <c r="G31" i="2"/>
  <c r="G32" i="2"/>
  <c r="G33" i="2"/>
  <c r="G34" i="2"/>
  <c r="G35" i="2"/>
  <c r="G36" i="2"/>
  <c r="G37" i="2"/>
  <c r="G38" i="2"/>
  <c r="G40" i="2"/>
  <c r="G41" i="2"/>
  <c r="G7" i="2"/>
  <c r="I15" i="2"/>
  <c r="E22" i="2" s="1"/>
  <c r="G22" i="2" s="1"/>
  <c r="I14" i="2"/>
  <c r="I13" i="2"/>
  <c r="I10" i="2"/>
  <c r="I9" i="2"/>
  <c r="I8" i="2"/>
  <c r="E60" i="2" l="1"/>
  <c r="G60" i="2" s="1"/>
  <c r="E61" i="2"/>
  <c r="G61" i="2" s="1"/>
  <c r="E21" i="2"/>
  <c r="G21" i="2" s="1"/>
  <c r="E20" i="2"/>
  <c r="G20" i="2" s="1"/>
  <c r="E59" i="2"/>
  <c r="G59" i="2" s="1"/>
  <c r="E19" i="2"/>
  <c r="G19" i="2" s="1"/>
  <c r="G43" i="2" l="1"/>
  <c r="G84" i="2"/>
  <c r="G86" i="2" l="1"/>
  <c r="C4" i="4" s="1"/>
  <c r="C6" i="4" s="1"/>
</calcChain>
</file>

<file path=xl/sharedStrings.xml><?xml version="1.0" encoding="utf-8"?>
<sst xmlns="http://schemas.openxmlformats.org/spreadsheetml/2006/main" count="180" uniqueCount="76">
  <si>
    <t>OPRAVA KRYTU ASFALTOVÝCH KOMUNIKACÍ v areálu Krajského úřadu - VÝKAZ VÝMĚR</t>
  </si>
  <si>
    <t>část "A"</t>
  </si>
  <si>
    <t>část "B"</t>
  </si>
  <si>
    <t>D.I.O. - návrh, vyřízení, osazení provizor. D.Z., údržba a následná likvidace</t>
  </si>
  <si>
    <t>kpl</t>
  </si>
  <si>
    <t>dobourání kolem obrub, poklopů, mříží, po vyfrézování</t>
  </si>
  <si>
    <t>zametení po odfrézování, samosběrem</t>
  </si>
  <si>
    <t>uložení s poplatkem - asfaltové kry</t>
  </si>
  <si>
    <t>řezání kryt asfaltový do hl.50mm</t>
  </si>
  <si>
    <t>m2</t>
  </si>
  <si>
    <t>frézování krytu asfaltového tl.80mm lokálně  - sanace ložné asf.vrstvy</t>
  </si>
  <si>
    <t>osazení krajníku do lože z betonu se zapřením  (u A podél silniční obruby, linie podélná mezi uličními vpusti + okolo mříží UV)</t>
  </si>
  <si>
    <t>ložná asf.vrstva z ACP 16 tl.80mm - finišerem + ručně</t>
  </si>
  <si>
    <t>vybourání obrubníku tl.150mm ve vjezdu u LaFresca</t>
  </si>
  <si>
    <t>řezání kryt asfaltový do hl.80mm</t>
  </si>
  <si>
    <t>osazení obrubníku betového silniční přejezdového do lože z betonu se zapřením</t>
  </si>
  <si>
    <t>obrubník 1000/150/150 přejezdový - betonový</t>
  </si>
  <si>
    <t>m</t>
  </si>
  <si>
    <t>ks</t>
  </si>
  <si>
    <t>zametení povrchu znovu před pokládkou krytu asfaltového</t>
  </si>
  <si>
    <t>postřik spojovací 0,4kg/m2</t>
  </si>
  <si>
    <t>t</t>
  </si>
  <si>
    <t>asfaltový kryt z ACO 11 tl.50mm - finišerem</t>
  </si>
  <si>
    <t>komůrková zálivka v napojení, vč.mrazových trhlin</t>
  </si>
  <si>
    <t>lokální výměna obrubníku degradovaného vč.úpravy asfaltu do komunikace a rozdláždění a zadláždění dotčené dlažby do chodníku</t>
  </si>
  <si>
    <t>I.K.</t>
  </si>
  <si>
    <t>SPC</t>
  </si>
  <si>
    <t>přesun hmot - kryt živičný</t>
  </si>
  <si>
    <t>přesun hmot - kryt dlážděný</t>
  </si>
  <si>
    <t>frézování krytu asfaltového tl.50mm plošně (186,5*7,1+71,0*6,0)</t>
  </si>
  <si>
    <t>zarovnání styčné plochy (vybourání ze zářezu), asfaltová suť</t>
  </si>
  <si>
    <t>uložení bez poplatku - frézovaná asfaltová drť, jen úprava deponie nakupením</t>
  </si>
  <si>
    <t>výšková úprava šachtového poklopu zvednutím</t>
  </si>
  <si>
    <t>výšková úprava mříže uliční vpusti zvednutím</t>
  </si>
  <si>
    <t>od tenis.kurtů u budovy "A" ke křižovatce směr ÚZZS</t>
  </si>
  <si>
    <t>délka úseku: 267,00m</t>
  </si>
  <si>
    <t>od  budovy "A" ke křižovatce se Závodní ul.</t>
  </si>
  <si>
    <t>délka úseku: 232,00m</t>
  </si>
  <si>
    <t>bourání:</t>
  </si>
  <si>
    <t>zpětné zadláždění vybourané dlažby ve vjezdu mezi novou obrubou a původní plochou, vč.doplnění podkladní vrstvy, kladecího lože</t>
  </si>
  <si>
    <t>úprava, prohloubení rýhy pod nově osazovaný obrubník</t>
  </si>
  <si>
    <t>komunikace pozemní:</t>
  </si>
  <si>
    <t>ostatní konstrukce a práce:</t>
  </si>
  <si>
    <t>přesun hmot:</t>
  </si>
  <si>
    <t>odstranění ložné asf.vrstvy tl.80mm - prostor pod krajníky (257,0*0,25)</t>
  </si>
  <si>
    <t>uložení s poplatkem - zemina a kamení</t>
  </si>
  <si>
    <r>
      <t>rozebrání dlažby betonové tl.80mm v pruhu prům.š.</t>
    </r>
    <r>
      <rPr>
        <sz val="11"/>
        <rFont val="Calibri"/>
        <family val="2"/>
        <charset val="238"/>
        <scheme val="minor"/>
      </rPr>
      <t>350mm</t>
    </r>
    <r>
      <rPr>
        <sz val="11"/>
        <color theme="1"/>
        <rFont val="Calibri"/>
        <family val="2"/>
        <charset val="238"/>
        <scheme val="minor"/>
      </rPr>
      <t xml:space="preserve"> s očištěním a naložením na palety</t>
    </r>
  </si>
  <si>
    <r>
      <t>vodorovný přesun suti a vybouraných hmot na deponii do</t>
    </r>
    <r>
      <rPr>
        <sz val="11"/>
        <rFont val="Calibri"/>
        <family val="2"/>
        <charset val="238"/>
        <scheme val="minor"/>
      </rPr>
      <t xml:space="preserve"> 20km</t>
    </r>
  </si>
  <si>
    <r>
      <t>nákup a dodání krajníku betonového BaBC 250/125/100- 4ks /1m</t>
    </r>
    <r>
      <rPr>
        <sz val="11"/>
        <rFont val="Calibri"/>
        <family val="2"/>
        <charset val="238"/>
        <scheme val="minor"/>
      </rPr>
      <t xml:space="preserve"> (2% ztratné)</t>
    </r>
  </si>
  <si>
    <t>odstranění štěrkodrti hl.100mm ručně, vč.patky betonové pod obrubou  - prostor pod krajníky</t>
  </si>
  <si>
    <t>odstranění štěrkodrti hl.100mm ručně, prostor pod krajníky</t>
  </si>
  <si>
    <t xml:space="preserve">odstranění ložné asf.vrstvy tl.80mm - prostor pod krajníky </t>
  </si>
  <si>
    <t>vybourání degradovaného obrubníku tl.80mm (2*210,0m)</t>
  </si>
  <si>
    <t>uložení s poplatkem - betonová suť</t>
  </si>
  <si>
    <t>komůrková zálivka v napojení</t>
  </si>
  <si>
    <t>zpětné zadláždění vybourané dlažby vč.doplnění kladecího lože z MC tl.80mm</t>
  </si>
  <si>
    <t>dobourání kolem obrub, poklopů, mříží, po vyfrézování, vč.rozšíření proužku dlažby š=1,0m ke vpustím</t>
  </si>
  <si>
    <t>dláždění nové rozšířené dlažby vč.kladecího lože z MC tl.80mm</t>
  </si>
  <si>
    <t>dlažba Liapor Promenáda 200/100/80 okrová  - nákup</t>
  </si>
  <si>
    <t>sanace podloží pod ložným asfaltem, odkopávka, odvoz, likvidace, pláň, tkaná GTX vč.dodání, štěrkodrť tl.250mm se zhutněním</t>
  </si>
  <si>
    <t>Krajský úřad Karlovarského kraje, Závodní 53/88 KARLOVY VARY</t>
  </si>
  <si>
    <t>Předpokládané množství vyfrézované živičné směsi dle výzvy pro zadání veřejné zakázky činí:</t>
  </si>
  <si>
    <t>Množství (t) = Frézovaná plocha (m2) x Tloušťka frézované vrstvy (m)  x  2,5 (t/m3).</t>
  </si>
  <si>
    <t>Nabídková cena za odkup odfrézované živičné směsi</t>
  </si>
  <si>
    <t>Oprava krytu asfaltových komunikací v areálu Krajského úřadu Karlovarského kraje – část A a část B</t>
  </si>
  <si>
    <t>Celková cena za realizaci a odkup</t>
  </si>
  <si>
    <t>Realizace</t>
  </si>
  <si>
    <t>Odkup</t>
  </si>
  <si>
    <r>
      <t xml:space="preserve">((1751+1948) x  0,05)  x  2,5  = </t>
    </r>
    <r>
      <rPr>
        <b/>
        <sz val="11"/>
        <color theme="1"/>
        <rFont val="Calibri"/>
        <family val="2"/>
        <charset val="238"/>
        <scheme val="minor"/>
      </rPr>
      <t>462,375 t</t>
    </r>
  </si>
  <si>
    <t>* tato nabídková cena bude dodavatelem doplněna do Návrhu smlouvy o dílo (příloha č. 3 výzvy)</t>
  </si>
  <si>
    <t>* tato celková cena slouží pouze pro účely hodnocení zadavatele a nikam se nevyplňuje</t>
  </si>
  <si>
    <t>celkem bez daně*:</t>
  </si>
  <si>
    <t>* tato nabídková cena (tedy pouze cena za 1 t) bude dodavatelem doplněna do Návrhu kupní smlouvy (příloha č. 4 výzvy)</t>
  </si>
  <si>
    <t>Cena za 1 t*</t>
  </si>
  <si>
    <t>CELKOVÁ CENA*</t>
  </si>
  <si>
    <t>Cena předpokládaného množství odfrézované směsi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</si>
</sst>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5" xfId="0" applyBorder="1"/>
    <xf numFmtId="0" fontId="0" fillId="0" borderId="17" xfId="0" applyBorder="1"/>
    <xf numFmtId="0" fontId="0" fillId="0" borderId="16" xfId="0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/>
    <xf numFmtId="0" fontId="0" fillId="0" borderId="0" xfId="0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0" fillId="0" borderId="26" xfId="0" applyBorder="1"/>
    <xf numFmtId="0" fontId="0" fillId="0" borderId="23" xfId="0" applyBorder="1"/>
    <xf numFmtId="44" fontId="0" fillId="0" borderId="0" xfId="1" applyFont="1" applyBorder="1"/>
    <xf numFmtId="44" fontId="0" fillId="0" borderId="26" xfId="1" applyFont="1" applyBorder="1"/>
    <xf numFmtId="0" fontId="0" fillId="0" borderId="11" xfId="0" applyBorder="1" applyAlignment="1">
      <alignment horizontal="center"/>
    </xf>
    <xf numFmtId="2" fontId="0" fillId="0" borderId="11" xfId="0" applyNumberFormat="1" applyBorder="1"/>
    <xf numFmtId="0" fontId="0" fillId="0" borderId="28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wrapText="1"/>
    </xf>
    <xf numFmtId="44" fontId="4" fillId="4" borderId="14" xfId="0" applyNumberFormat="1" applyFont="1" applyFill="1" applyBorder="1"/>
    <xf numFmtId="0" fontId="6" fillId="5" borderId="0" xfId="0" applyFont="1" applyFill="1"/>
    <xf numFmtId="2" fontId="6" fillId="5" borderId="16" xfId="0" applyNumberFormat="1" applyFont="1" applyFill="1" applyBorder="1"/>
    <xf numFmtId="164" fontId="0" fillId="6" borderId="0" xfId="0" applyNumberFormat="1" applyFill="1"/>
    <xf numFmtId="0" fontId="0" fillId="6" borderId="0" xfId="0" applyFill="1"/>
    <xf numFmtId="0" fontId="0" fillId="0" borderId="17" xfId="0" applyFont="1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27" xfId="0" applyNumberFormat="1" applyBorder="1" applyAlignment="1">
      <alignment horizontal="right" vertical="center"/>
    </xf>
    <xf numFmtId="0" fontId="2" fillId="8" borderId="12" xfId="0" applyFont="1" applyFill="1" applyBorder="1" applyAlignment="1">
      <alignment vertical="center"/>
    </xf>
    <xf numFmtId="4" fontId="2" fillId="8" borderId="14" xfId="0" applyNumberFormat="1" applyFont="1" applyFill="1" applyBorder="1" applyAlignment="1">
      <alignment vertical="center"/>
    </xf>
    <xf numFmtId="44" fontId="0" fillId="0" borderId="1" xfId="1" applyFont="1" applyBorder="1" applyProtection="1">
      <protection locked="0"/>
    </xf>
    <xf numFmtId="44" fontId="0" fillId="0" borderId="9" xfId="1" applyFont="1" applyBorder="1" applyProtection="1">
      <protection locked="0"/>
    </xf>
    <xf numFmtId="44" fontId="6" fillId="0" borderId="1" xfId="1" applyFont="1" applyBorder="1" applyProtection="1">
      <protection locked="0"/>
    </xf>
    <xf numFmtId="44" fontId="0" fillId="0" borderId="11" xfId="1" applyFont="1" applyBorder="1" applyProtection="1">
      <protection locked="0"/>
    </xf>
    <xf numFmtId="44" fontId="0" fillId="0" borderId="21" xfId="1" applyFont="1" applyBorder="1" applyProtection="1">
      <protection locked="0"/>
    </xf>
    <xf numFmtId="44" fontId="0" fillId="0" borderId="0" xfId="1" applyFont="1" applyBorder="1" applyProtection="1">
      <protection locked="0"/>
    </xf>
    <xf numFmtId="44" fontId="0" fillId="0" borderId="27" xfId="1" applyFont="1" applyBorder="1" applyProtection="1">
      <protection locked="0"/>
    </xf>
    <xf numFmtId="44" fontId="2" fillId="3" borderId="22" xfId="1" applyFont="1" applyFill="1" applyBorder="1" applyProtection="1"/>
    <xf numFmtId="44" fontId="2" fillId="2" borderId="24" xfId="1" applyFont="1" applyFill="1" applyBorder="1" applyProtection="1"/>
    <xf numFmtId="4" fontId="0" fillId="7" borderId="34" xfId="0" applyNumberFormat="1" applyFill="1" applyBorder="1" applyAlignment="1" applyProtection="1">
      <alignment horizontal="right" vertical="center"/>
      <protection locked="0"/>
    </xf>
    <xf numFmtId="0" fontId="2" fillId="7" borderId="0" xfId="0" applyFont="1" applyFill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66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B92D-D941-4510-AB27-A533D46602A5}">
  <dimension ref="A1:O91"/>
  <sheetViews>
    <sheetView tabSelected="1" topLeftCell="A40" zoomScale="85" zoomScaleNormal="85" workbookViewId="0">
      <selection activeCell="F57" sqref="F57"/>
    </sheetView>
  </sheetViews>
  <sheetFormatPr defaultRowHeight="15" x14ac:dyDescent="0.25"/>
  <cols>
    <col min="1" max="1" width="5.85546875" customWidth="1"/>
    <col min="2" max="2" width="18.140625" customWidth="1"/>
    <col min="3" max="3" width="63.28515625" customWidth="1"/>
    <col min="4" max="4" width="7" customWidth="1"/>
    <col min="5" max="5" width="10.7109375" customWidth="1"/>
    <col min="6" max="6" width="16.28515625" customWidth="1"/>
    <col min="7" max="7" width="20" customWidth="1"/>
    <col min="8" max="8" width="7.42578125" hidden="1" customWidth="1"/>
    <col min="9" max="9" width="8" hidden="1" customWidth="1"/>
  </cols>
  <sheetData>
    <row r="1" spans="1:9" ht="15.75" thickBot="1" x14ac:dyDescent="0.3"/>
    <row r="2" spans="1:9" x14ac:dyDescent="0.25">
      <c r="A2" s="51" t="s">
        <v>60</v>
      </c>
      <c r="B2" s="52"/>
      <c r="C2" s="52"/>
      <c r="D2" s="52"/>
      <c r="E2" s="52"/>
      <c r="F2" s="52"/>
      <c r="G2" s="53"/>
    </row>
    <row r="3" spans="1:9" ht="15.75" thickBot="1" x14ac:dyDescent="0.3">
      <c r="A3" s="54" t="s">
        <v>0</v>
      </c>
      <c r="B3" s="55"/>
      <c r="C3" s="55"/>
      <c r="D3" s="55"/>
      <c r="E3" s="55"/>
      <c r="F3" s="55"/>
      <c r="G3" s="56"/>
    </row>
    <row r="4" spans="1:9" ht="15.75" thickBot="1" x14ac:dyDescent="0.3"/>
    <row r="5" spans="1:9" ht="15.6" customHeight="1" thickBot="1" x14ac:dyDescent="0.3">
      <c r="A5" s="57" t="s">
        <v>1</v>
      </c>
      <c r="B5" s="58"/>
      <c r="C5" s="59" t="s">
        <v>34</v>
      </c>
      <c r="D5" s="60"/>
      <c r="E5" s="60"/>
      <c r="F5" s="61"/>
      <c r="G5" s="15" t="s">
        <v>35</v>
      </c>
    </row>
    <row r="6" spans="1:9" ht="15.75" thickBot="1" x14ac:dyDescent="0.3">
      <c r="A6" s="64" t="s">
        <v>38</v>
      </c>
      <c r="B6" s="65"/>
      <c r="G6" s="16"/>
    </row>
    <row r="7" spans="1:9" ht="30" x14ac:dyDescent="0.25">
      <c r="A7" s="9">
        <v>1</v>
      </c>
      <c r="B7" s="11" t="s">
        <v>25</v>
      </c>
      <c r="C7" s="3" t="s">
        <v>3</v>
      </c>
      <c r="D7" s="3" t="s">
        <v>4</v>
      </c>
      <c r="E7" s="4">
        <v>1</v>
      </c>
      <c r="F7" s="40">
        <v>0</v>
      </c>
      <c r="G7" s="41">
        <f>SUM(E7*F7)</f>
        <v>0</v>
      </c>
    </row>
    <row r="8" spans="1:9" x14ac:dyDescent="0.25">
      <c r="A8" s="5">
        <v>2</v>
      </c>
      <c r="B8" s="12">
        <v>113154233</v>
      </c>
      <c r="C8" s="3" t="s">
        <v>29</v>
      </c>
      <c r="D8" s="3" t="s">
        <v>9</v>
      </c>
      <c r="E8" s="4">
        <v>1751</v>
      </c>
      <c r="F8" s="40">
        <v>0</v>
      </c>
      <c r="G8" s="41">
        <f t="shared" ref="G8:G41" si="0">SUM(E8*F8)</f>
        <v>0</v>
      </c>
      <c r="H8" s="30">
        <v>0.13</v>
      </c>
      <c r="I8" s="31">
        <f>SUM(E8*H8)</f>
        <v>227.63</v>
      </c>
    </row>
    <row r="9" spans="1:9" ht="30" x14ac:dyDescent="0.25">
      <c r="A9" s="5">
        <v>3</v>
      </c>
      <c r="B9" s="12">
        <v>113154124</v>
      </c>
      <c r="C9" s="3" t="s">
        <v>10</v>
      </c>
      <c r="D9" s="3" t="s">
        <v>9</v>
      </c>
      <c r="E9" s="4">
        <v>45</v>
      </c>
      <c r="F9" s="40">
        <v>0</v>
      </c>
      <c r="G9" s="41">
        <f t="shared" si="0"/>
        <v>0</v>
      </c>
      <c r="H9" s="31">
        <v>0.20799999999999999</v>
      </c>
      <c r="I9" s="31">
        <f t="shared" ref="I9:I15" si="1">SUM(E9*H9)</f>
        <v>9.36</v>
      </c>
    </row>
    <row r="10" spans="1:9" x14ac:dyDescent="0.25">
      <c r="A10" s="5">
        <v>4</v>
      </c>
      <c r="B10" s="12">
        <v>113107041</v>
      </c>
      <c r="C10" s="3" t="s">
        <v>5</v>
      </c>
      <c r="D10" s="3" t="s">
        <v>9</v>
      </c>
      <c r="E10" s="4">
        <v>15</v>
      </c>
      <c r="F10" s="40">
        <v>0</v>
      </c>
      <c r="G10" s="41">
        <f t="shared" si="0"/>
        <v>0</v>
      </c>
      <c r="H10" s="31">
        <v>0.20799999999999999</v>
      </c>
      <c r="I10" s="31">
        <f t="shared" si="1"/>
        <v>3.1199999999999997</v>
      </c>
    </row>
    <row r="11" spans="1:9" x14ac:dyDescent="0.25">
      <c r="A11" s="5">
        <v>5</v>
      </c>
      <c r="B11" s="12">
        <v>919735111</v>
      </c>
      <c r="C11" s="3" t="s">
        <v>8</v>
      </c>
      <c r="D11" s="3" t="s">
        <v>17</v>
      </c>
      <c r="E11" s="4">
        <v>13.5</v>
      </c>
      <c r="F11" s="40">
        <v>0</v>
      </c>
      <c r="G11" s="41">
        <f t="shared" si="0"/>
        <v>0</v>
      </c>
      <c r="H11" s="31"/>
      <c r="I11" s="31"/>
    </row>
    <row r="12" spans="1:9" x14ac:dyDescent="0.25">
      <c r="A12" s="5">
        <v>6</v>
      </c>
      <c r="B12" s="12">
        <v>919735112</v>
      </c>
      <c r="C12" s="3" t="s">
        <v>14</v>
      </c>
      <c r="D12" s="3" t="s">
        <v>17</v>
      </c>
      <c r="E12" s="4">
        <v>270</v>
      </c>
      <c r="F12" s="40">
        <v>0</v>
      </c>
      <c r="G12" s="41">
        <f t="shared" si="0"/>
        <v>0</v>
      </c>
      <c r="H12" s="31"/>
      <c r="I12" s="31"/>
    </row>
    <row r="13" spans="1:9" x14ac:dyDescent="0.25">
      <c r="A13" s="5">
        <v>7</v>
      </c>
      <c r="B13" s="12">
        <v>919731121</v>
      </c>
      <c r="C13" s="3" t="s">
        <v>30</v>
      </c>
      <c r="D13" s="3" t="s">
        <v>9</v>
      </c>
      <c r="E13" s="4">
        <v>13.5</v>
      </c>
      <c r="F13" s="40">
        <v>0</v>
      </c>
      <c r="G13" s="41">
        <f t="shared" si="0"/>
        <v>0</v>
      </c>
      <c r="H13" s="30">
        <v>0.13</v>
      </c>
      <c r="I13" s="31">
        <f t="shared" si="1"/>
        <v>1.7550000000000001</v>
      </c>
    </row>
    <row r="14" spans="1:9" ht="30" x14ac:dyDescent="0.25">
      <c r="A14" s="5">
        <v>8</v>
      </c>
      <c r="B14" s="12">
        <v>113107142</v>
      </c>
      <c r="C14" s="3" t="s">
        <v>44</v>
      </c>
      <c r="D14" s="3" t="s">
        <v>9</v>
      </c>
      <c r="E14" s="4">
        <v>64.25</v>
      </c>
      <c r="F14" s="40">
        <v>0</v>
      </c>
      <c r="G14" s="41">
        <f t="shared" si="0"/>
        <v>0</v>
      </c>
      <c r="H14" s="30">
        <v>0.219</v>
      </c>
      <c r="I14" s="31">
        <f t="shared" si="1"/>
        <v>14.07075</v>
      </c>
    </row>
    <row r="15" spans="1:9" ht="30" x14ac:dyDescent="0.25">
      <c r="A15" s="5">
        <v>9</v>
      </c>
      <c r="B15" s="12">
        <v>113107122</v>
      </c>
      <c r="C15" s="3" t="s">
        <v>49</v>
      </c>
      <c r="D15" s="3" t="s">
        <v>9</v>
      </c>
      <c r="E15" s="4">
        <v>64.25</v>
      </c>
      <c r="F15" s="40">
        <v>0</v>
      </c>
      <c r="G15" s="41">
        <f t="shared" si="0"/>
        <v>0</v>
      </c>
      <c r="H15" s="30">
        <v>0.21</v>
      </c>
      <c r="I15" s="31">
        <f t="shared" si="1"/>
        <v>13.4925</v>
      </c>
    </row>
    <row r="16" spans="1:9" x14ac:dyDescent="0.25">
      <c r="A16" s="5">
        <v>10</v>
      </c>
      <c r="B16" s="12">
        <v>938909311</v>
      </c>
      <c r="C16" s="3" t="s">
        <v>6</v>
      </c>
      <c r="D16" s="3" t="s">
        <v>9</v>
      </c>
      <c r="E16" s="4">
        <v>1751</v>
      </c>
      <c r="F16" s="40">
        <v>0</v>
      </c>
      <c r="G16" s="41">
        <f t="shared" si="0"/>
        <v>0</v>
      </c>
    </row>
    <row r="17" spans="1:7" ht="30" x14ac:dyDescent="0.25">
      <c r="A17" s="5">
        <v>11</v>
      </c>
      <c r="B17" s="12">
        <v>113106271</v>
      </c>
      <c r="C17" s="3" t="s">
        <v>46</v>
      </c>
      <c r="D17" s="3" t="s">
        <v>9</v>
      </c>
      <c r="E17" s="25">
        <v>4.2</v>
      </c>
      <c r="F17" s="40">
        <v>0</v>
      </c>
      <c r="G17" s="41">
        <f t="shared" si="0"/>
        <v>0</v>
      </c>
    </row>
    <row r="18" spans="1:7" x14ac:dyDescent="0.25">
      <c r="A18" s="5">
        <v>12</v>
      </c>
      <c r="B18" s="12">
        <v>113201112</v>
      </c>
      <c r="C18" s="3" t="s">
        <v>13</v>
      </c>
      <c r="D18" s="3" t="s">
        <v>17</v>
      </c>
      <c r="E18" s="4">
        <v>12</v>
      </c>
      <c r="F18" s="40">
        <v>0</v>
      </c>
      <c r="G18" s="41">
        <f t="shared" si="0"/>
        <v>0</v>
      </c>
    </row>
    <row r="19" spans="1:7" x14ac:dyDescent="0.25">
      <c r="A19" s="5">
        <v>13</v>
      </c>
      <c r="B19" s="12" t="s">
        <v>25</v>
      </c>
      <c r="C19" s="3" t="s">
        <v>47</v>
      </c>
      <c r="D19" s="3" t="s">
        <v>21</v>
      </c>
      <c r="E19" s="4">
        <f>SUM(I8:I15)</f>
        <v>269.42824999999999</v>
      </c>
      <c r="F19" s="40">
        <v>0</v>
      </c>
      <c r="G19" s="41">
        <f t="shared" si="0"/>
        <v>0</v>
      </c>
    </row>
    <row r="20" spans="1:7" ht="30" x14ac:dyDescent="0.25">
      <c r="A20" s="5">
        <v>14</v>
      </c>
      <c r="B20" s="12" t="s">
        <v>25</v>
      </c>
      <c r="C20" s="3" t="s">
        <v>31</v>
      </c>
      <c r="D20" s="3" t="s">
        <v>21</v>
      </c>
      <c r="E20" s="4">
        <f>SUM(I8:I9)</f>
        <v>236.99</v>
      </c>
      <c r="F20" s="42">
        <v>0</v>
      </c>
      <c r="G20" s="41">
        <f t="shared" si="0"/>
        <v>0</v>
      </c>
    </row>
    <row r="21" spans="1:7" x14ac:dyDescent="0.25">
      <c r="A21" s="5">
        <v>15</v>
      </c>
      <c r="B21" s="12">
        <v>469973117</v>
      </c>
      <c r="C21" s="3" t="s">
        <v>7</v>
      </c>
      <c r="D21" s="3" t="s">
        <v>21</v>
      </c>
      <c r="E21" s="4">
        <f>SUM(I10:I14)</f>
        <v>18.94575</v>
      </c>
      <c r="F21" s="40">
        <v>0</v>
      </c>
      <c r="G21" s="41">
        <f t="shared" si="0"/>
        <v>0</v>
      </c>
    </row>
    <row r="22" spans="1:7" x14ac:dyDescent="0.25">
      <c r="A22" s="9">
        <v>16</v>
      </c>
      <c r="B22" s="11">
        <v>171201221</v>
      </c>
      <c r="C22" s="3" t="s">
        <v>45</v>
      </c>
      <c r="D22" s="3" t="s">
        <v>21</v>
      </c>
      <c r="E22" s="4">
        <f>SUM(I15)</f>
        <v>13.4925</v>
      </c>
      <c r="F22" s="40">
        <v>0</v>
      </c>
      <c r="G22" s="41">
        <f t="shared" si="0"/>
        <v>0</v>
      </c>
    </row>
    <row r="23" spans="1:7" ht="15.75" thickBot="1" x14ac:dyDescent="0.3">
      <c r="A23" s="9">
        <v>17</v>
      </c>
      <c r="B23" s="11" t="s">
        <v>25</v>
      </c>
      <c r="C23" s="3" t="s">
        <v>40</v>
      </c>
      <c r="D23" s="3" t="s">
        <v>17</v>
      </c>
      <c r="E23" s="4">
        <v>12</v>
      </c>
      <c r="F23" s="40">
        <v>0</v>
      </c>
      <c r="G23" s="41">
        <f t="shared" si="0"/>
        <v>0</v>
      </c>
    </row>
    <row r="24" spans="1:7" ht="15.75" thickBot="1" x14ac:dyDescent="0.3">
      <c r="A24" s="64" t="s">
        <v>42</v>
      </c>
      <c r="B24" s="65"/>
      <c r="C24" s="22"/>
      <c r="D24" s="3"/>
      <c r="E24" s="4"/>
      <c r="F24" s="40"/>
      <c r="G24" s="41"/>
    </row>
    <row r="25" spans="1:7" ht="30" x14ac:dyDescent="0.25">
      <c r="A25" s="5">
        <v>18</v>
      </c>
      <c r="B25" s="12">
        <v>915491211</v>
      </c>
      <c r="C25" s="3" t="s">
        <v>11</v>
      </c>
      <c r="D25" s="3" t="s">
        <v>17</v>
      </c>
      <c r="E25" s="4">
        <v>257</v>
      </c>
      <c r="F25" s="40">
        <v>0</v>
      </c>
      <c r="G25" s="41">
        <f t="shared" si="0"/>
        <v>0</v>
      </c>
    </row>
    <row r="26" spans="1:7" ht="30" x14ac:dyDescent="0.25">
      <c r="A26" s="5">
        <v>19</v>
      </c>
      <c r="B26" s="12" t="s">
        <v>26</v>
      </c>
      <c r="C26" s="3" t="s">
        <v>48</v>
      </c>
      <c r="D26" s="3" t="s">
        <v>18</v>
      </c>
      <c r="E26" s="25">
        <v>1049</v>
      </c>
      <c r="F26" s="40">
        <v>0</v>
      </c>
      <c r="G26" s="41">
        <f t="shared" si="0"/>
        <v>0</v>
      </c>
    </row>
    <row r="27" spans="1:7" ht="30" x14ac:dyDescent="0.25">
      <c r="A27" s="5">
        <v>20</v>
      </c>
      <c r="B27" s="12">
        <v>916131112</v>
      </c>
      <c r="C27" s="3" t="s">
        <v>15</v>
      </c>
      <c r="D27" s="3" t="s">
        <v>17</v>
      </c>
      <c r="E27" s="4">
        <v>12</v>
      </c>
      <c r="F27" s="40">
        <v>0</v>
      </c>
      <c r="G27" s="41">
        <f t="shared" si="0"/>
        <v>0</v>
      </c>
    </row>
    <row r="28" spans="1:7" x14ac:dyDescent="0.25">
      <c r="A28" s="5">
        <v>21</v>
      </c>
      <c r="B28" s="12" t="s">
        <v>26</v>
      </c>
      <c r="C28" s="3" t="s">
        <v>16</v>
      </c>
      <c r="D28" s="3" t="s">
        <v>18</v>
      </c>
      <c r="E28" s="4">
        <v>12.2</v>
      </c>
      <c r="F28" s="40">
        <v>0</v>
      </c>
      <c r="G28" s="41">
        <f t="shared" si="0"/>
        <v>0</v>
      </c>
    </row>
    <row r="29" spans="1:7" ht="30.75" thickBot="1" x14ac:dyDescent="0.3">
      <c r="A29" s="8">
        <v>22</v>
      </c>
      <c r="B29" s="23" t="s">
        <v>25</v>
      </c>
      <c r="C29" s="3" t="s">
        <v>39</v>
      </c>
      <c r="D29" s="3" t="s">
        <v>9</v>
      </c>
      <c r="E29" s="25">
        <v>4.2</v>
      </c>
      <c r="F29" s="40">
        <v>0</v>
      </c>
      <c r="G29" s="41">
        <f t="shared" si="0"/>
        <v>0</v>
      </c>
    </row>
    <row r="30" spans="1:7" ht="15.75" thickBot="1" x14ac:dyDescent="0.3">
      <c r="A30" s="64" t="s">
        <v>41</v>
      </c>
      <c r="B30" s="65"/>
      <c r="C30" s="22"/>
      <c r="D30" s="3"/>
      <c r="E30" s="13"/>
      <c r="F30" s="40"/>
      <c r="G30" s="41"/>
    </row>
    <row r="31" spans="1:7" x14ac:dyDescent="0.25">
      <c r="A31" s="9">
        <v>23</v>
      </c>
      <c r="B31" s="11">
        <v>938909311</v>
      </c>
      <c r="C31" s="3" t="s">
        <v>19</v>
      </c>
      <c r="D31" s="3" t="s">
        <v>9</v>
      </c>
      <c r="E31" s="4">
        <v>1719</v>
      </c>
      <c r="F31" s="40">
        <v>0</v>
      </c>
      <c r="G31" s="41">
        <f t="shared" si="0"/>
        <v>0</v>
      </c>
    </row>
    <row r="32" spans="1:7" x14ac:dyDescent="0.25">
      <c r="A32" s="9">
        <v>24</v>
      </c>
      <c r="B32" s="12">
        <v>565165111</v>
      </c>
      <c r="C32" s="3" t="s">
        <v>12</v>
      </c>
      <c r="D32" s="3" t="s">
        <v>9</v>
      </c>
      <c r="E32" s="4">
        <v>45</v>
      </c>
      <c r="F32" s="40">
        <v>0</v>
      </c>
      <c r="G32" s="41">
        <f t="shared" si="0"/>
        <v>0</v>
      </c>
    </row>
    <row r="33" spans="1:9" x14ac:dyDescent="0.25">
      <c r="A33" s="5">
        <v>25</v>
      </c>
      <c r="B33" s="12">
        <v>573231107</v>
      </c>
      <c r="C33" s="3" t="s">
        <v>20</v>
      </c>
      <c r="D33" s="3" t="s">
        <v>9</v>
      </c>
      <c r="E33" s="4">
        <v>1764</v>
      </c>
      <c r="F33" s="40">
        <v>0</v>
      </c>
      <c r="G33" s="41">
        <f t="shared" si="0"/>
        <v>0</v>
      </c>
    </row>
    <row r="34" spans="1:9" x14ac:dyDescent="0.25">
      <c r="A34" s="5">
        <v>26</v>
      </c>
      <c r="B34" s="12">
        <v>577144211</v>
      </c>
      <c r="C34" s="3" t="s">
        <v>22</v>
      </c>
      <c r="D34" s="3" t="s">
        <v>9</v>
      </c>
      <c r="E34" s="4">
        <v>1719</v>
      </c>
      <c r="F34" s="40">
        <v>0</v>
      </c>
      <c r="G34" s="41">
        <f t="shared" si="0"/>
        <v>0</v>
      </c>
    </row>
    <row r="35" spans="1:9" x14ac:dyDescent="0.25">
      <c r="A35" s="8">
        <v>27</v>
      </c>
      <c r="B35" s="24" t="s">
        <v>25</v>
      </c>
      <c r="C35" s="3" t="s">
        <v>54</v>
      </c>
      <c r="D35" s="3" t="s">
        <v>17</v>
      </c>
      <c r="E35" s="4">
        <v>14</v>
      </c>
      <c r="F35" s="40">
        <v>0</v>
      </c>
      <c r="G35" s="41">
        <f t="shared" si="0"/>
        <v>0</v>
      </c>
    </row>
    <row r="36" spans="1:9" ht="30" x14ac:dyDescent="0.25">
      <c r="A36" s="5">
        <v>28</v>
      </c>
      <c r="B36" s="12" t="s">
        <v>25</v>
      </c>
      <c r="C36" s="3" t="s">
        <v>24</v>
      </c>
      <c r="D36" s="3" t="s">
        <v>17</v>
      </c>
      <c r="E36" s="4">
        <v>22</v>
      </c>
      <c r="F36" s="40">
        <v>0</v>
      </c>
      <c r="G36" s="41">
        <f t="shared" si="0"/>
        <v>0</v>
      </c>
    </row>
    <row r="37" spans="1:9" x14ac:dyDescent="0.25">
      <c r="A37" s="5">
        <v>29</v>
      </c>
      <c r="B37" s="12">
        <v>899331111</v>
      </c>
      <c r="C37" s="3" t="s">
        <v>32</v>
      </c>
      <c r="D37" s="3" t="s">
        <v>18</v>
      </c>
      <c r="E37" s="25">
        <v>0</v>
      </c>
      <c r="F37" s="40">
        <v>0</v>
      </c>
      <c r="G37" s="41">
        <f t="shared" si="0"/>
        <v>0</v>
      </c>
    </row>
    <row r="38" spans="1:9" ht="15.75" thickBot="1" x14ac:dyDescent="0.3">
      <c r="A38" s="5">
        <v>30</v>
      </c>
      <c r="B38" s="12">
        <v>899231111</v>
      </c>
      <c r="C38" s="3" t="s">
        <v>33</v>
      </c>
      <c r="D38" s="3" t="s">
        <v>18</v>
      </c>
      <c r="E38" s="4">
        <v>4</v>
      </c>
      <c r="F38" s="40">
        <v>0</v>
      </c>
      <c r="G38" s="41">
        <f t="shared" si="0"/>
        <v>0</v>
      </c>
    </row>
    <row r="39" spans="1:9" ht="15.75" thickBot="1" x14ac:dyDescent="0.3">
      <c r="A39" s="64" t="s">
        <v>43</v>
      </c>
      <c r="B39" s="65"/>
      <c r="C39" s="22"/>
      <c r="D39" s="3"/>
      <c r="E39" s="4"/>
      <c r="F39" s="40"/>
      <c r="G39" s="41"/>
    </row>
    <row r="40" spans="1:9" x14ac:dyDescent="0.25">
      <c r="A40" s="9">
        <v>31</v>
      </c>
      <c r="B40" s="11">
        <v>998225111</v>
      </c>
      <c r="C40" s="3" t="s">
        <v>27</v>
      </c>
      <c r="D40" s="26" t="s">
        <v>4</v>
      </c>
      <c r="E40" s="4">
        <v>1</v>
      </c>
      <c r="F40" s="40">
        <v>0</v>
      </c>
      <c r="G40" s="41">
        <f t="shared" si="0"/>
        <v>0</v>
      </c>
    </row>
    <row r="41" spans="1:9" x14ac:dyDescent="0.25">
      <c r="A41" s="5">
        <v>32</v>
      </c>
      <c r="B41" s="12">
        <v>998223011</v>
      </c>
      <c r="C41" s="3" t="s">
        <v>28</v>
      </c>
      <c r="D41" s="26" t="s">
        <v>4</v>
      </c>
      <c r="E41" s="4">
        <v>1</v>
      </c>
      <c r="F41" s="40">
        <v>0</v>
      </c>
      <c r="G41" s="41">
        <f t="shared" si="0"/>
        <v>0</v>
      </c>
    </row>
    <row r="42" spans="1:9" ht="15.75" thickBot="1" x14ac:dyDescent="0.3">
      <c r="A42" s="6"/>
      <c r="B42" s="20"/>
      <c r="C42" s="7"/>
      <c r="D42" s="7"/>
      <c r="E42" s="21"/>
      <c r="F42" s="43"/>
      <c r="G42" s="44"/>
    </row>
    <row r="43" spans="1:9" ht="15.75" thickBot="1" x14ac:dyDescent="0.3">
      <c r="A43" s="17"/>
      <c r="B43" s="14"/>
      <c r="C43" s="1"/>
      <c r="D43" s="1"/>
      <c r="E43" s="2"/>
      <c r="F43" s="45"/>
      <c r="G43" s="48">
        <f>SUM(G7:G42)</f>
        <v>0</v>
      </c>
    </row>
    <row r="44" spans="1:9" ht="15.75" thickBot="1" x14ac:dyDescent="0.3">
      <c r="A44" s="17"/>
      <c r="B44" s="14"/>
      <c r="C44" s="1"/>
      <c r="D44" s="1"/>
      <c r="E44" s="2"/>
      <c r="F44" s="18"/>
      <c r="G44" s="19"/>
    </row>
    <row r="45" spans="1:9" ht="16.899999999999999" customHeight="1" thickBot="1" x14ac:dyDescent="0.3">
      <c r="A45" s="62" t="s">
        <v>2</v>
      </c>
      <c r="B45" s="63"/>
      <c r="C45" s="59" t="s">
        <v>36</v>
      </c>
      <c r="D45" s="60"/>
      <c r="E45" s="60"/>
      <c r="F45" s="61"/>
      <c r="G45" s="15" t="s">
        <v>37</v>
      </c>
    </row>
    <row r="46" spans="1:9" ht="15.75" thickBot="1" x14ac:dyDescent="0.3">
      <c r="A46" s="64" t="s">
        <v>38</v>
      </c>
      <c r="B46" s="65"/>
      <c r="G46" s="16"/>
    </row>
    <row r="47" spans="1:9" ht="30" x14ac:dyDescent="0.25">
      <c r="A47" s="9">
        <v>1</v>
      </c>
      <c r="B47" s="11" t="s">
        <v>25</v>
      </c>
      <c r="C47" s="3" t="s">
        <v>3</v>
      </c>
      <c r="D47" s="3" t="s">
        <v>4</v>
      </c>
      <c r="E47" s="4">
        <v>1</v>
      </c>
      <c r="F47" s="40">
        <v>0</v>
      </c>
      <c r="G47" s="41">
        <f>SUM(E47*F47)</f>
        <v>0</v>
      </c>
    </row>
    <row r="48" spans="1:9" x14ac:dyDescent="0.25">
      <c r="A48" s="5">
        <v>2</v>
      </c>
      <c r="B48" s="12">
        <v>113154233</v>
      </c>
      <c r="C48" s="3" t="s">
        <v>29</v>
      </c>
      <c r="D48" s="3" t="s">
        <v>9</v>
      </c>
      <c r="E48" s="4">
        <v>1948</v>
      </c>
      <c r="F48" s="40">
        <v>0</v>
      </c>
      <c r="G48" s="41">
        <f t="shared" ref="G48:G82" si="2">SUM(E48*F48)</f>
        <v>0</v>
      </c>
      <c r="H48" s="30">
        <v>0.13</v>
      </c>
      <c r="I48" s="31">
        <f>SUM(E48*H48)</f>
        <v>253.24</v>
      </c>
    </row>
    <row r="49" spans="1:9" ht="30" x14ac:dyDescent="0.25">
      <c r="A49" s="5">
        <v>3</v>
      </c>
      <c r="B49" s="12">
        <v>113154124</v>
      </c>
      <c r="C49" s="3" t="s">
        <v>10</v>
      </c>
      <c r="D49" s="3" t="s">
        <v>9</v>
      </c>
      <c r="E49" s="4">
        <v>65</v>
      </c>
      <c r="F49" s="40">
        <v>0</v>
      </c>
      <c r="G49" s="41">
        <f t="shared" si="2"/>
        <v>0</v>
      </c>
      <c r="H49" s="31">
        <v>0.20799999999999999</v>
      </c>
      <c r="I49" s="31">
        <f t="shared" ref="I49:I50" si="3">SUM(E49*H49)</f>
        <v>13.52</v>
      </c>
    </row>
    <row r="50" spans="1:9" ht="30" x14ac:dyDescent="0.25">
      <c r="A50" s="5">
        <v>4</v>
      </c>
      <c r="B50" s="12">
        <v>113107041</v>
      </c>
      <c r="C50" s="3" t="s">
        <v>56</v>
      </c>
      <c r="D50" s="3" t="s">
        <v>9</v>
      </c>
      <c r="E50" s="4">
        <v>49</v>
      </c>
      <c r="F50" s="40">
        <v>0</v>
      </c>
      <c r="G50" s="41">
        <f t="shared" si="2"/>
        <v>0</v>
      </c>
      <c r="H50" s="31">
        <v>0.20799999999999999</v>
      </c>
      <c r="I50" s="31">
        <f t="shared" si="3"/>
        <v>10.192</v>
      </c>
    </row>
    <row r="51" spans="1:9" x14ac:dyDescent="0.25">
      <c r="A51" s="5">
        <v>5</v>
      </c>
      <c r="B51" s="12">
        <v>919735111</v>
      </c>
      <c r="C51" s="3" t="s">
        <v>8</v>
      </c>
      <c r="D51" s="3" t="s">
        <v>17</v>
      </c>
      <c r="E51" s="4">
        <v>60</v>
      </c>
      <c r="F51" s="40">
        <v>0</v>
      </c>
      <c r="G51" s="41">
        <f t="shared" si="2"/>
        <v>0</v>
      </c>
      <c r="H51" s="31"/>
      <c r="I51" s="31"/>
    </row>
    <row r="52" spans="1:9" x14ac:dyDescent="0.25">
      <c r="A52" s="5">
        <v>6</v>
      </c>
      <c r="B52" s="12">
        <v>919735112</v>
      </c>
      <c r="C52" s="3" t="s">
        <v>14</v>
      </c>
      <c r="D52" s="3" t="s">
        <v>17</v>
      </c>
      <c r="E52" s="4">
        <v>432</v>
      </c>
      <c r="F52" s="40">
        <v>0</v>
      </c>
      <c r="G52" s="41">
        <f t="shared" si="2"/>
        <v>0</v>
      </c>
      <c r="H52" s="31"/>
      <c r="I52" s="31"/>
    </row>
    <row r="53" spans="1:9" x14ac:dyDescent="0.25">
      <c r="A53" s="5">
        <v>7</v>
      </c>
      <c r="B53" s="12">
        <v>919731121</v>
      </c>
      <c r="C53" s="3" t="s">
        <v>30</v>
      </c>
      <c r="D53" s="3" t="s">
        <v>9</v>
      </c>
      <c r="E53" s="4">
        <v>15</v>
      </c>
      <c r="F53" s="40">
        <v>0</v>
      </c>
      <c r="G53" s="41">
        <f t="shared" si="2"/>
        <v>0</v>
      </c>
      <c r="H53" s="30">
        <v>0.13</v>
      </c>
      <c r="I53" s="31">
        <f t="shared" ref="I53:I55" si="4">SUM(E53*H53)</f>
        <v>1.9500000000000002</v>
      </c>
    </row>
    <row r="54" spans="1:9" x14ac:dyDescent="0.25">
      <c r="A54" s="5">
        <v>8</v>
      </c>
      <c r="B54" s="12">
        <v>113107142</v>
      </c>
      <c r="C54" s="3" t="s">
        <v>51</v>
      </c>
      <c r="D54" s="3" t="s">
        <v>9</v>
      </c>
      <c r="E54" s="4">
        <v>93</v>
      </c>
      <c r="F54" s="40">
        <v>0</v>
      </c>
      <c r="G54" s="41">
        <f t="shared" si="2"/>
        <v>0</v>
      </c>
      <c r="H54" s="30">
        <v>0.219</v>
      </c>
      <c r="I54" s="31">
        <f t="shared" si="4"/>
        <v>20.367000000000001</v>
      </c>
    </row>
    <row r="55" spans="1:9" x14ac:dyDescent="0.25">
      <c r="A55" s="5">
        <v>9</v>
      </c>
      <c r="B55" s="12">
        <v>113107122</v>
      </c>
      <c r="C55" s="3" t="s">
        <v>50</v>
      </c>
      <c r="D55" s="3" t="s">
        <v>9</v>
      </c>
      <c r="E55" s="4">
        <v>93</v>
      </c>
      <c r="F55" s="40">
        <v>0</v>
      </c>
      <c r="G55" s="41">
        <f t="shared" si="2"/>
        <v>0</v>
      </c>
      <c r="H55" s="30">
        <v>0.21</v>
      </c>
      <c r="I55" s="31">
        <f t="shared" si="4"/>
        <v>19.529999999999998</v>
      </c>
    </row>
    <row r="56" spans="1:9" x14ac:dyDescent="0.25">
      <c r="A56" s="5">
        <v>10</v>
      </c>
      <c r="B56" s="12">
        <v>938909311</v>
      </c>
      <c r="C56" s="3" t="s">
        <v>6</v>
      </c>
      <c r="D56" s="3" t="s">
        <v>9</v>
      </c>
      <c r="E56" s="4">
        <v>1948</v>
      </c>
      <c r="F56" s="40">
        <v>0</v>
      </c>
      <c r="G56" s="41">
        <f t="shared" si="2"/>
        <v>0</v>
      </c>
      <c r="H56" s="31"/>
      <c r="I56" s="31"/>
    </row>
    <row r="57" spans="1:9" ht="30" x14ac:dyDescent="0.25">
      <c r="A57" s="5">
        <v>11</v>
      </c>
      <c r="B57" s="12">
        <v>113106271</v>
      </c>
      <c r="C57" s="3" t="s">
        <v>46</v>
      </c>
      <c r="D57" s="3" t="s">
        <v>9</v>
      </c>
      <c r="E57" s="25">
        <v>147</v>
      </c>
      <c r="F57" s="40">
        <v>0</v>
      </c>
      <c r="G57" s="41">
        <f t="shared" si="2"/>
        <v>0</v>
      </c>
      <c r="H57" s="31"/>
      <c r="I57" s="31"/>
    </row>
    <row r="58" spans="1:9" x14ac:dyDescent="0.25">
      <c r="A58" s="5">
        <v>12</v>
      </c>
      <c r="B58" s="12">
        <v>113202111</v>
      </c>
      <c r="C58" s="3" t="s">
        <v>52</v>
      </c>
      <c r="D58" s="3" t="s">
        <v>17</v>
      </c>
      <c r="E58" s="4">
        <v>420</v>
      </c>
      <c r="F58" s="40">
        <v>0</v>
      </c>
      <c r="G58" s="41">
        <f t="shared" si="2"/>
        <v>0</v>
      </c>
      <c r="H58" s="30">
        <v>0.16800000000000001</v>
      </c>
      <c r="I58" s="31">
        <f>SUM(E58*H58)</f>
        <v>70.56</v>
      </c>
    </row>
    <row r="59" spans="1:9" x14ac:dyDescent="0.25">
      <c r="A59" s="5">
        <v>13</v>
      </c>
      <c r="B59" s="12" t="s">
        <v>25</v>
      </c>
      <c r="C59" s="3" t="s">
        <v>47</v>
      </c>
      <c r="D59" s="3" t="s">
        <v>21</v>
      </c>
      <c r="E59" s="4">
        <f>SUM(I48:I58)</f>
        <v>389.35899999999998</v>
      </c>
      <c r="F59" s="40">
        <v>0</v>
      </c>
      <c r="G59" s="41">
        <f t="shared" si="2"/>
        <v>0</v>
      </c>
    </row>
    <row r="60" spans="1:9" ht="30" x14ac:dyDescent="0.25">
      <c r="A60" s="5">
        <v>14</v>
      </c>
      <c r="B60" s="12" t="s">
        <v>25</v>
      </c>
      <c r="C60" s="3" t="s">
        <v>31</v>
      </c>
      <c r="D60" s="3" t="s">
        <v>21</v>
      </c>
      <c r="E60" s="4">
        <f>SUM(I48:I49)</f>
        <v>266.76</v>
      </c>
      <c r="F60" s="42">
        <v>0</v>
      </c>
      <c r="G60" s="41">
        <f t="shared" si="2"/>
        <v>0</v>
      </c>
    </row>
    <row r="61" spans="1:9" x14ac:dyDescent="0.25">
      <c r="A61" s="5">
        <v>15</v>
      </c>
      <c r="B61" s="12">
        <v>469973117</v>
      </c>
      <c r="C61" s="3" t="s">
        <v>7</v>
      </c>
      <c r="D61" s="3" t="s">
        <v>21</v>
      </c>
      <c r="E61" s="4">
        <f>SUM(I50:I54)</f>
        <v>32.509</v>
      </c>
      <c r="F61" s="40">
        <v>0</v>
      </c>
      <c r="G61" s="41">
        <f t="shared" si="2"/>
        <v>0</v>
      </c>
    </row>
    <row r="62" spans="1:9" x14ac:dyDescent="0.25">
      <c r="A62" s="9">
        <v>16</v>
      </c>
      <c r="B62" s="11">
        <v>469973114</v>
      </c>
      <c r="C62" s="3" t="s">
        <v>53</v>
      </c>
      <c r="D62" s="3" t="s">
        <v>21</v>
      </c>
      <c r="E62" s="4">
        <f>SUM(I58)</f>
        <v>70.56</v>
      </c>
      <c r="F62" s="40">
        <v>0</v>
      </c>
      <c r="G62" s="41">
        <f t="shared" si="2"/>
        <v>0</v>
      </c>
      <c r="I62" s="2"/>
    </row>
    <row r="63" spans="1:9" ht="15.75" thickBot="1" x14ac:dyDescent="0.3">
      <c r="A63" s="9">
        <v>17</v>
      </c>
      <c r="B63" s="11">
        <v>171201221</v>
      </c>
      <c r="C63" s="3" t="s">
        <v>45</v>
      </c>
      <c r="D63" s="3" t="s">
        <v>21</v>
      </c>
      <c r="E63" s="4">
        <f>SUM(I55)</f>
        <v>19.529999999999998</v>
      </c>
      <c r="F63" s="40">
        <v>0</v>
      </c>
      <c r="G63" s="41">
        <f t="shared" si="2"/>
        <v>0</v>
      </c>
    </row>
    <row r="64" spans="1:9" ht="15.75" thickBot="1" x14ac:dyDescent="0.3">
      <c r="A64" s="64" t="s">
        <v>42</v>
      </c>
      <c r="B64" s="65"/>
      <c r="C64" s="22"/>
      <c r="D64" s="3"/>
      <c r="E64" s="4"/>
      <c r="F64" s="40"/>
      <c r="G64" s="41"/>
    </row>
    <row r="65" spans="1:15" ht="30" x14ac:dyDescent="0.25">
      <c r="A65" s="5">
        <v>18</v>
      </c>
      <c r="B65" s="12">
        <v>915491211</v>
      </c>
      <c r="C65" s="3" t="s">
        <v>11</v>
      </c>
      <c r="D65" s="3" t="s">
        <v>17</v>
      </c>
      <c r="E65" s="4">
        <v>459</v>
      </c>
      <c r="F65" s="40">
        <v>0</v>
      </c>
      <c r="G65" s="41">
        <f t="shared" si="2"/>
        <v>0</v>
      </c>
    </row>
    <row r="66" spans="1:15" ht="30" x14ac:dyDescent="0.25">
      <c r="A66" s="5">
        <v>19</v>
      </c>
      <c r="B66" s="12" t="s">
        <v>26</v>
      </c>
      <c r="C66" s="3" t="s">
        <v>48</v>
      </c>
      <c r="D66" s="3" t="s">
        <v>18</v>
      </c>
      <c r="E66" s="25">
        <v>1871</v>
      </c>
      <c r="F66" s="40">
        <v>0</v>
      </c>
      <c r="G66" s="41">
        <f t="shared" si="2"/>
        <v>0</v>
      </c>
    </row>
    <row r="67" spans="1:15" ht="27.75" customHeight="1" x14ac:dyDescent="0.25">
      <c r="A67" s="8">
        <v>20</v>
      </c>
      <c r="B67" s="23" t="s">
        <v>25</v>
      </c>
      <c r="C67" s="3" t="s">
        <v>55</v>
      </c>
      <c r="D67" s="3" t="s">
        <v>9</v>
      </c>
      <c r="E67" s="25">
        <v>84</v>
      </c>
      <c r="F67" s="40">
        <v>0</v>
      </c>
      <c r="G67" s="41">
        <f t="shared" si="2"/>
        <v>0</v>
      </c>
    </row>
    <row r="68" spans="1:15" ht="16.149999999999999" customHeight="1" x14ac:dyDescent="0.25">
      <c r="A68" s="5">
        <v>21</v>
      </c>
      <c r="B68" s="12">
        <v>596212211</v>
      </c>
      <c r="C68" s="3" t="s">
        <v>57</v>
      </c>
      <c r="D68" s="3" t="s">
        <v>9</v>
      </c>
      <c r="E68" s="25">
        <v>34</v>
      </c>
      <c r="F68" s="40">
        <v>0</v>
      </c>
      <c r="G68" s="41">
        <f t="shared" si="2"/>
        <v>0</v>
      </c>
    </row>
    <row r="69" spans="1:15" ht="16.149999999999999" customHeight="1" x14ac:dyDescent="0.25">
      <c r="A69" s="5">
        <v>22</v>
      </c>
      <c r="B69" s="12" t="s">
        <v>26</v>
      </c>
      <c r="C69" s="22" t="s">
        <v>58</v>
      </c>
      <c r="D69" s="3" t="s">
        <v>9</v>
      </c>
      <c r="E69" s="25">
        <v>34.700000000000003</v>
      </c>
      <c r="F69" s="40">
        <v>0</v>
      </c>
      <c r="G69" s="41">
        <f t="shared" si="2"/>
        <v>0</v>
      </c>
    </row>
    <row r="70" spans="1:15" ht="15.75" thickBot="1" x14ac:dyDescent="0.3">
      <c r="A70" s="54" t="s">
        <v>41</v>
      </c>
      <c r="B70" s="56"/>
      <c r="C70" s="22"/>
      <c r="D70" s="3"/>
      <c r="E70" s="13"/>
      <c r="F70" s="40"/>
      <c r="G70" s="41"/>
    </row>
    <row r="71" spans="1:15" x14ac:dyDescent="0.25">
      <c r="A71" s="9">
        <v>23</v>
      </c>
      <c r="B71" s="11">
        <v>938909311</v>
      </c>
      <c r="C71" s="3" t="s">
        <v>19</v>
      </c>
      <c r="D71" s="3" t="s">
        <v>9</v>
      </c>
      <c r="E71" s="4">
        <v>1948</v>
      </c>
      <c r="F71" s="40">
        <v>0</v>
      </c>
      <c r="G71" s="41">
        <f t="shared" si="2"/>
        <v>0</v>
      </c>
    </row>
    <row r="72" spans="1:15" x14ac:dyDescent="0.25">
      <c r="A72" s="9">
        <v>24</v>
      </c>
      <c r="B72" s="12">
        <v>565165111</v>
      </c>
      <c r="C72" s="3" t="s">
        <v>12</v>
      </c>
      <c r="D72" s="3" t="s">
        <v>9</v>
      </c>
      <c r="E72" s="4">
        <v>65</v>
      </c>
      <c r="F72" s="40">
        <v>0</v>
      </c>
      <c r="G72" s="41">
        <f t="shared" si="2"/>
        <v>0</v>
      </c>
    </row>
    <row r="73" spans="1:15" x14ac:dyDescent="0.25">
      <c r="A73" s="5">
        <v>25</v>
      </c>
      <c r="B73" s="12">
        <v>573231107</v>
      </c>
      <c r="C73" s="3" t="s">
        <v>20</v>
      </c>
      <c r="D73" s="3" t="s">
        <v>9</v>
      </c>
      <c r="E73" s="4">
        <v>2013</v>
      </c>
      <c r="F73" s="40">
        <v>0</v>
      </c>
      <c r="G73" s="41">
        <f t="shared" si="2"/>
        <v>0</v>
      </c>
    </row>
    <row r="74" spans="1:15" x14ac:dyDescent="0.25">
      <c r="A74" s="5">
        <v>26</v>
      </c>
      <c r="B74" s="12">
        <v>577144211</v>
      </c>
      <c r="C74" s="3" t="s">
        <v>22</v>
      </c>
      <c r="D74" s="3" t="s">
        <v>9</v>
      </c>
      <c r="E74" s="4">
        <v>1948</v>
      </c>
      <c r="F74" s="40">
        <v>0</v>
      </c>
      <c r="G74" s="41">
        <f t="shared" si="2"/>
        <v>0</v>
      </c>
    </row>
    <row r="75" spans="1:15" x14ac:dyDescent="0.25">
      <c r="A75" s="8">
        <v>27</v>
      </c>
      <c r="B75" s="24" t="s">
        <v>25</v>
      </c>
      <c r="C75" s="3" t="s">
        <v>23</v>
      </c>
      <c r="D75" s="3" t="s">
        <v>17</v>
      </c>
      <c r="E75" s="4">
        <v>60</v>
      </c>
      <c r="F75" s="40">
        <v>0</v>
      </c>
      <c r="G75" s="41">
        <f t="shared" si="2"/>
        <v>0</v>
      </c>
    </row>
    <row r="76" spans="1:15" ht="30" x14ac:dyDescent="0.25">
      <c r="A76" s="5">
        <v>28</v>
      </c>
      <c r="B76" s="12" t="s">
        <v>25</v>
      </c>
      <c r="C76" s="3" t="s">
        <v>24</v>
      </c>
      <c r="D76" s="3" t="s">
        <v>17</v>
      </c>
      <c r="E76" s="4">
        <v>10</v>
      </c>
      <c r="F76" s="40">
        <v>0</v>
      </c>
      <c r="G76" s="41">
        <f t="shared" si="2"/>
        <v>0</v>
      </c>
    </row>
    <row r="77" spans="1:15" ht="30" x14ac:dyDescent="0.25">
      <c r="A77" s="5">
        <v>29</v>
      </c>
      <c r="B77" s="12" t="s">
        <v>25</v>
      </c>
      <c r="C77" s="10" t="s">
        <v>59</v>
      </c>
      <c r="D77" s="10" t="s">
        <v>9</v>
      </c>
      <c r="E77" s="29">
        <v>30</v>
      </c>
      <c r="F77" s="40">
        <v>0</v>
      </c>
      <c r="G77" s="41">
        <f t="shared" si="2"/>
        <v>0</v>
      </c>
    </row>
    <row r="78" spans="1:15" x14ac:dyDescent="0.25">
      <c r="A78" s="5">
        <v>30</v>
      </c>
      <c r="B78" s="12">
        <v>899331111</v>
      </c>
      <c r="C78" s="3" t="s">
        <v>32</v>
      </c>
      <c r="D78" s="3" t="s">
        <v>18</v>
      </c>
      <c r="E78" s="25">
        <v>4</v>
      </c>
      <c r="F78" s="40">
        <v>0</v>
      </c>
      <c r="G78" s="41">
        <f t="shared" si="2"/>
        <v>0</v>
      </c>
    </row>
    <row r="79" spans="1:15" ht="15.75" thickBot="1" x14ac:dyDescent="0.3">
      <c r="A79" s="5">
        <v>31</v>
      </c>
      <c r="B79" s="12">
        <v>899231111</v>
      </c>
      <c r="C79" s="3" t="s">
        <v>33</v>
      </c>
      <c r="D79" s="3" t="s">
        <v>18</v>
      </c>
      <c r="E79" s="4">
        <v>14</v>
      </c>
      <c r="F79" s="40">
        <v>0</v>
      </c>
      <c r="G79" s="41">
        <f t="shared" si="2"/>
        <v>0</v>
      </c>
    </row>
    <row r="80" spans="1:15" ht="15.75" thickBot="1" x14ac:dyDescent="0.3">
      <c r="A80" s="64" t="s">
        <v>43</v>
      </c>
      <c r="B80" s="65"/>
      <c r="C80" s="22"/>
      <c r="D80" s="3"/>
      <c r="E80" s="4"/>
      <c r="F80" s="40"/>
      <c r="G80" s="41"/>
      <c r="O80" s="28"/>
    </row>
    <row r="81" spans="1:7" x14ac:dyDescent="0.25">
      <c r="A81" s="9">
        <v>32</v>
      </c>
      <c r="B81" s="11">
        <v>998225111</v>
      </c>
      <c r="C81" s="3" t="s">
        <v>27</v>
      </c>
      <c r="D81" s="26" t="s">
        <v>4</v>
      </c>
      <c r="E81" s="4">
        <v>1</v>
      </c>
      <c r="F81" s="40">
        <v>0</v>
      </c>
      <c r="G81" s="41">
        <f t="shared" si="2"/>
        <v>0</v>
      </c>
    </row>
    <row r="82" spans="1:7" x14ac:dyDescent="0.25">
      <c r="A82" s="5">
        <v>33</v>
      </c>
      <c r="B82" s="12">
        <v>998223011</v>
      </c>
      <c r="C82" s="3" t="s">
        <v>28</v>
      </c>
      <c r="D82" s="26" t="s">
        <v>4</v>
      </c>
      <c r="E82" s="4">
        <v>1</v>
      </c>
      <c r="F82" s="40">
        <v>0</v>
      </c>
      <c r="G82" s="41">
        <f t="shared" si="2"/>
        <v>0</v>
      </c>
    </row>
    <row r="83" spans="1:7" ht="15.75" thickBot="1" x14ac:dyDescent="0.3">
      <c r="A83" s="6"/>
      <c r="B83" s="20"/>
      <c r="C83" s="7"/>
      <c r="D83" s="7"/>
      <c r="E83" s="21"/>
      <c r="F83" s="43"/>
      <c r="G83" s="46"/>
    </row>
    <row r="84" spans="1:7" ht="15.75" thickBot="1" x14ac:dyDescent="0.3">
      <c r="B84" s="14"/>
      <c r="C84" s="1"/>
      <c r="D84" s="1"/>
      <c r="E84" s="2"/>
      <c r="F84" s="45"/>
      <c r="G84" s="47">
        <f>SUM(G47:G83)</f>
        <v>0</v>
      </c>
    </row>
    <row r="85" spans="1:7" ht="15.75" thickBot="1" x14ac:dyDescent="0.3"/>
    <row r="86" spans="1:7" ht="15.75" thickBot="1" x14ac:dyDescent="0.3">
      <c r="E86" s="66" t="s">
        <v>71</v>
      </c>
      <c r="F86" s="67"/>
      <c r="G86" s="27">
        <f>SUM(G43+G84)</f>
        <v>0</v>
      </c>
    </row>
    <row r="91" spans="1:7" x14ac:dyDescent="0.25">
      <c r="A91" s="50" t="s">
        <v>69</v>
      </c>
      <c r="B91" s="50"/>
      <c r="C91" s="50"/>
      <c r="D91" s="50"/>
      <c r="E91" s="50"/>
    </row>
  </sheetData>
  <sheetProtection algorithmName="SHA-512" hashValue="nTw8qyrcez3+WXOtFYzjl/JvZMFyo9cgS4ixg3lpX4vLTq3PPXmmhzfBlx7+RBr+Qpy0u3Gy57Hzd+vxSKEdTQ==" saltValue="h1qAJUNgvkIsr6kWvv/37Q==" spinCount="100000" sheet="1" objects="1" scenarios="1" selectLockedCells="1"/>
  <mergeCells count="16">
    <mergeCell ref="A91:E91"/>
    <mergeCell ref="A2:G2"/>
    <mergeCell ref="A3:G3"/>
    <mergeCell ref="A5:B5"/>
    <mergeCell ref="C5:F5"/>
    <mergeCell ref="A45:B45"/>
    <mergeCell ref="C45:F45"/>
    <mergeCell ref="A24:B24"/>
    <mergeCell ref="A6:B6"/>
    <mergeCell ref="A30:B30"/>
    <mergeCell ref="A39:B39"/>
    <mergeCell ref="A46:B46"/>
    <mergeCell ref="A64:B64"/>
    <mergeCell ref="A70:B70"/>
    <mergeCell ref="A80:B80"/>
    <mergeCell ref="E86:F86"/>
  </mergeCells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EC4C-C0C0-4282-A2E1-172958B114E0}">
  <dimension ref="B1:H13"/>
  <sheetViews>
    <sheetView workbookViewId="0">
      <selection activeCell="B10" sqref="B10"/>
    </sheetView>
  </sheetViews>
  <sheetFormatPr defaultRowHeight="15" x14ac:dyDescent="0.25"/>
  <cols>
    <col min="1" max="1" width="3" customWidth="1"/>
    <col min="2" max="2" width="30.85546875" customWidth="1"/>
    <col min="3" max="3" width="28.28515625" customWidth="1"/>
    <col min="4" max="4" width="9.140625" customWidth="1"/>
    <col min="8" max="8" width="11.140625" customWidth="1"/>
  </cols>
  <sheetData>
    <row r="1" spans="2:8" ht="15.75" thickBot="1" x14ac:dyDescent="0.3"/>
    <row r="2" spans="2:8" ht="31.5" customHeight="1" thickBot="1" x14ac:dyDescent="0.3">
      <c r="B2" s="70" t="s">
        <v>64</v>
      </c>
      <c r="C2" s="71"/>
    </row>
    <row r="3" spans="2:8" ht="15.75" thickBot="1" x14ac:dyDescent="0.3">
      <c r="B3" s="68" t="s">
        <v>63</v>
      </c>
      <c r="C3" s="69"/>
    </row>
    <row r="4" spans="2:8" ht="21.75" customHeight="1" thickTop="1" x14ac:dyDescent="0.25">
      <c r="B4" s="32" t="s">
        <v>73</v>
      </c>
      <c r="C4" s="49">
        <v>0</v>
      </c>
    </row>
    <row r="5" spans="2:8" ht="32.25" customHeight="1" thickBot="1" x14ac:dyDescent="0.3">
      <c r="B5" s="33" t="s">
        <v>75</v>
      </c>
      <c r="C5" s="37">
        <f>C4*462.375</f>
        <v>0</v>
      </c>
    </row>
    <row r="7" spans="2:8" x14ac:dyDescent="0.25">
      <c r="B7" t="s">
        <v>62</v>
      </c>
    </row>
    <row r="9" spans="2:8" x14ac:dyDescent="0.25">
      <c r="B9" t="s">
        <v>61</v>
      </c>
    </row>
    <row r="10" spans="2:8" x14ac:dyDescent="0.25">
      <c r="B10" t="s">
        <v>68</v>
      </c>
    </row>
    <row r="13" spans="2:8" x14ac:dyDescent="0.25">
      <c r="B13" s="50" t="s">
        <v>72</v>
      </c>
      <c r="C13" s="50"/>
      <c r="D13" s="50"/>
      <c r="E13" s="50"/>
      <c r="F13" s="50"/>
      <c r="G13" s="50"/>
      <c r="H13" s="50"/>
    </row>
  </sheetData>
  <sheetProtection algorithmName="SHA-512" hashValue="RtVKVs/Kdj8nj580LV1inFKEQHEFu+q6KYRsC2YBUw8SSO55pVrk3DfNV80Wia4/Er3utF33ZbanQxruzcOPCA==" saltValue="RZPlVdb7xYss5TVEHr9wEQ==" spinCount="100000" sheet="1" objects="1" scenarios="1"/>
  <mergeCells count="3">
    <mergeCell ref="B3:C3"/>
    <mergeCell ref="B2:C2"/>
    <mergeCell ref="B13:H1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500BB-179D-48FA-B09C-1724A8DDFFAE}">
  <dimension ref="B1:E10"/>
  <sheetViews>
    <sheetView workbookViewId="0">
      <selection activeCell="C6" sqref="C6"/>
    </sheetView>
  </sheetViews>
  <sheetFormatPr defaultRowHeight="15" x14ac:dyDescent="0.25"/>
  <cols>
    <col min="1" max="1" width="3.28515625" customWidth="1"/>
    <col min="2" max="2" width="25.140625" customWidth="1"/>
    <col min="3" max="3" width="36.5703125" customWidth="1"/>
  </cols>
  <sheetData>
    <row r="1" spans="2:5" ht="15.75" thickBot="1" x14ac:dyDescent="0.3"/>
    <row r="2" spans="2:5" ht="30.75" customHeight="1" thickBot="1" x14ac:dyDescent="0.3">
      <c r="B2" s="70" t="s">
        <v>64</v>
      </c>
      <c r="C2" s="71"/>
    </row>
    <row r="3" spans="2:5" ht="15.75" thickBot="1" x14ac:dyDescent="0.3">
      <c r="B3" s="72" t="s">
        <v>65</v>
      </c>
      <c r="C3" s="73"/>
    </row>
    <row r="4" spans="2:5" ht="21.75" customHeight="1" thickTop="1" x14ac:dyDescent="0.25">
      <c r="B4" s="34" t="s">
        <v>66</v>
      </c>
      <c r="C4" s="36">
        <f>Realizace!G86</f>
        <v>0</v>
      </c>
    </row>
    <row r="5" spans="2:5" ht="19.5" customHeight="1" thickBot="1" x14ac:dyDescent="0.3">
      <c r="B5" s="35" t="s">
        <v>67</v>
      </c>
      <c r="C5" s="36">
        <f>Odkup!C5</f>
        <v>0</v>
      </c>
    </row>
    <row r="6" spans="2:5" ht="19.5" customHeight="1" thickBot="1" x14ac:dyDescent="0.3">
      <c r="B6" s="38" t="s">
        <v>74</v>
      </c>
      <c r="C6" s="39">
        <f>C4-C5</f>
        <v>0</v>
      </c>
    </row>
    <row r="10" spans="2:5" x14ac:dyDescent="0.25">
      <c r="B10" s="50" t="s">
        <v>70</v>
      </c>
      <c r="C10" s="50"/>
      <c r="D10" s="50"/>
      <c r="E10" s="50"/>
    </row>
  </sheetData>
  <sheetProtection algorithmName="SHA-512" hashValue="5FvIZqJZZ4sX4tD9OZHYVmgKRj4ldDW3WYAUOG3zC2XAuSFgH1Q0RqCNO9Tq0KbWPU9YHrny9s2N7+wszzMV3g==" saltValue="rt2jdYcf0+kNnihprEEarQ==" spinCount="100000" sheet="1" objects="1" scenarios="1"/>
  <mergeCells count="3">
    <mergeCell ref="B2:C2"/>
    <mergeCell ref="B3:C3"/>
    <mergeCell ref="B10:E10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Realizace</vt:lpstr>
      <vt:lpstr>Odkup</vt:lpstr>
      <vt:lpstr>CELKOVÁ CENA</vt:lpstr>
      <vt:lpstr>Realizace!Oblast_tisku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Kesl</dc:creator>
  <cp:lastModifiedBy>Myšková Petra</cp:lastModifiedBy>
  <cp:lastPrinted>2023-06-01T11:33:32Z</cp:lastPrinted>
  <dcterms:created xsi:type="dcterms:W3CDTF">2023-05-29T05:42:17Z</dcterms:created>
  <dcterms:modified xsi:type="dcterms:W3CDTF">2023-11-08T14:01:10Z</dcterms:modified>
</cp:coreProperties>
</file>