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itmap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alivoda\Documents\Instalace bezpečnostních prvků zámek EZS - 2.etapa 2023\"/>
    </mc:Choice>
  </mc:AlternateContent>
  <xr:revisionPtr revIDLastSave="0" documentId="8_{113B9092-44D3-419D-B330-EE90CC788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etapa - PZTS - 2 etapa" sheetId="2" r:id="rId2"/>
    <sheet name="CCTV - CCTV kamerový systém" sheetId="3" r:id="rId3"/>
    <sheet name="Pokyny pro vyplnění" sheetId="4" r:id="rId4"/>
  </sheets>
  <definedNames>
    <definedName name="_xlnm._FilterDatabase" localSheetId="1" hidden="1">'2etapa - PZTS - 2 etapa'!$C$84:$K$129</definedName>
    <definedName name="_xlnm._FilterDatabase" localSheetId="2" hidden="1">'CCTV - CCTV kamerový systém'!$C$84:$K$143</definedName>
    <definedName name="_xlnm.Print_Titles" localSheetId="1">'2etapa - PZTS - 2 etapa'!$84:$84</definedName>
    <definedName name="_xlnm.Print_Titles" localSheetId="2">'CCTV - CCTV kamerový systém'!$84:$84</definedName>
    <definedName name="_xlnm.Print_Titles" localSheetId="0">'Rekapitulace stavby'!$52:$52</definedName>
    <definedName name="_xlnm.Print_Area" localSheetId="1">'2etapa - PZTS - 2 etapa'!$C$4:$J$39,'2etapa - PZTS - 2 etapa'!$C$45:$J$66,'2etapa - PZTS - 2 etapa'!$C$72:$K$129</definedName>
    <definedName name="_xlnm.Print_Area" localSheetId="2">'CCTV - CCTV kamerový systém'!$C$4:$J$39,'CCTV - CCTV kamerový systém'!$C$45:$J$66,'CCTV - CCTV kamerový systém'!$C$72:$K$143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T105" i="3"/>
  <c r="R106" i="3"/>
  <c r="R105" i="3" s="1"/>
  <c r="P106" i="3"/>
  <c r="P105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2" i="3"/>
  <c r="BH92" i="3"/>
  <c r="BG92" i="3"/>
  <c r="BF92" i="3"/>
  <c r="T92" i="3"/>
  <c r="T91" i="3" s="1"/>
  <c r="R92" i="3"/>
  <c r="R91" i="3"/>
  <c r="P92" i="3"/>
  <c r="P91" i="3"/>
  <c r="BI88" i="3"/>
  <c r="BH88" i="3"/>
  <c r="BG88" i="3"/>
  <c r="BF88" i="3"/>
  <c r="T88" i="3"/>
  <c r="T87" i="3"/>
  <c r="R88" i="3"/>
  <c r="R87" i="3" s="1"/>
  <c r="P88" i="3"/>
  <c r="P87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/>
  <c r="J17" i="3"/>
  <c r="J12" i="3"/>
  <c r="J52" i="3" s="1"/>
  <c r="E7" i="3"/>
  <c r="E75" i="3" s="1"/>
  <c r="J37" i="2"/>
  <c r="J36" i="2"/>
  <c r="AY55" i="1" s="1"/>
  <c r="J35" i="2"/>
  <c r="AX55" i="1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T105" i="2" s="1"/>
  <c r="R106" i="2"/>
  <c r="R105" i="2"/>
  <c r="P106" i="2"/>
  <c r="P105" i="2" s="1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2" i="2"/>
  <c r="BH92" i="2"/>
  <c r="BG92" i="2"/>
  <c r="BF92" i="2"/>
  <c r="T92" i="2"/>
  <c r="T91" i="2"/>
  <c r="R92" i="2"/>
  <c r="R91" i="2" s="1"/>
  <c r="P92" i="2"/>
  <c r="P91" i="2" s="1"/>
  <c r="BI88" i="2"/>
  <c r="BH88" i="2"/>
  <c r="BG88" i="2"/>
  <c r="BF88" i="2"/>
  <c r="T88" i="2"/>
  <c r="T87" i="2" s="1"/>
  <c r="R88" i="2"/>
  <c r="R87" i="2"/>
  <c r="P88" i="2"/>
  <c r="P87" i="2" s="1"/>
  <c r="J82" i="2"/>
  <c r="J81" i="2"/>
  <c r="F81" i="2"/>
  <c r="F79" i="2"/>
  <c r="E77" i="2"/>
  <c r="J55" i="2"/>
  <c r="J54" i="2"/>
  <c r="F54" i="2"/>
  <c r="F52" i="2"/>
  <c r="E50" i="2"/>
  <c r="J18" i="2"/>
  <c r="E18" i="2"/>
  <c r="F82" i="2" s="1"/>
  <c r="J17" i="2"/>
  <c r="J12" i="2"/>
  <c r="J79" i="2"/>
  <c r="E7" i="2"/>
  <c r="E75" i="2" s="1"/>
  <c r="L50" i="1"/>
  <c r="AM50" i="1"/>
  <c r="AM49" i="1"/>
  <c r="L49" i="1"/>
  <c r="AM47" i="1"/>
  <c r="L47" i="1"/>
  <c r="L45" i="1"/>
  <c r="L44" i="1"/>
  <c r="BK121" i="2"/>
  <c r="AS54" i="1"/>
  <c r="J129" i="3"/>
  <c r="J141" i="3"/>
  <c r="J133" i="3"/>
  <c r="BK133" i="3"/>
  <c r="BK129" i="2"/>
  <c r="BK118" i="2"/>
  <c r="J129" i="2"/>
  <c r="J109" i="2"/>
  <c r="BK132" i="3"/>
  <c r="BK92" i="3"/>
  <c r="BK129" i="3"/>
  <c r="BK113" i="3"/>
  <c r="BK100" i="2"/>
  <c r="BK113" i="2"/>
  <c r="J127" i="2"/>
  <c r="BK141" i="3"/>
  <c r="BK109" i="3"/>
  <c r="BK121" i="3"/>
  <c r="BK128" i="3"/>
  <c r="J123" i="3"/>
  <c r="BK115" i="2"/>
  <c r="J123" i="2"/>
  <c r="J128" i="2"/>
  <c r="J98" i="2"/>
  <c r="BK135" i="3"/>
  <c r="J100" i="3"/>
  <c r="J112" i="3"/>
  <c r="J131" i="3"/>
  <c r="BK126" i="3"/>
  <c r="BK126" i="2"/>
  <c r="J100" i="2"/>
  <c r="J96" i="2"/>
  <c r="BK134" i="3"/>
  <c r="BK96" i="3"/>
  <c r="J96" i="3"/>
  <c r="BK139" i="3"/>
  <c r="J114" i="2"/>
  <c r="J124" i="2"/>
  <c r="J92" i="2"/>
  <c r="BK120" i="2"/>
  <c r="BK142" i="3"/>
  <c r="J114" i="3"/>
  <c r="BK127" i="3"/>
  <c r="BK88" i="3"/>
  <c r="J98" i="3"/>
  <c r="BK125" i="2"/>
  <c r="J88" i="2"/>
  <c r="J106" i="2"/>
  <c r="J128" i="3"/>
  <c r="J140" i="3"/>
  <c r="BK98" i="3"/>
  <c r="J103" i="3"/>
  <c r="BK110" i="3"/>
  <c r="BK92" i="2"/>
  <c r="BK98" i="2"/>
  <c r="BK111" i="2"/>
  <c r="BK131" i="3"/>
  <c r="BK143" i="3"/>
  <c r="BK100" i="3"/>
  <c r="J126" i="3"/>
  <c r="J111" i="3"/>
  <c r="J113" i="2"/>
  <c r="BK110" i="2"/>
  <c r="J110" i="2"/>
  <c r="BK96" i="2"/>
  <c r="BK111" i="3"/>
  <c r="J113" i="3"/>
  <c r="J127" i="3"/>
  <c r="J121" i="2"/>
  <c r="BK112" i="2"/>
  <c r="J126" i="2"/>
  <c r="BK103" i="2"/>
  <c r="BK124" i="3"/>
  <c r="J142" i="3"/>
  <c r="BK106" i="3"/>
  <c r="J136" i="3"/>
  <c r="BK124" i="2"/>
  <c r="J120" i="2"/>
  <c r="J116" i="2"/>
  <c r="BK136" i="3"/>
  <c r="J88" i="3"/>
  <c r="J109" i="3"/>
  <c r="J132" i="3"/>
  <c r="J138" i="3"/>
  <c r="BK128" i="2"/>
  <c r="BK114" i="2"/>
  <c r="J118" i="2"/>
  <c r="BK137" i="3"/>
  <c r="BK112" i="3"/>
  <c r="BK138" i="3"/>
  <c r="J106" i="3"/>
  <c r="J92" i="3"/>
  <c r="BK127" i="2"/>
  <c r="BK116" i="2"/>
  <c r="BK117" i="2"/>
  <c r="J139" i="3"/>
  <c r="J119" i="3"/>
  <c r="BK123" i="3"/>
  <c r="J110" i="3"/>
  <c r="BK116" i="3"/>
  <c r="J111" i="2"/>
  <c r="J103" i="2"/>
  <c r="J115" i="2"/>
  <c r="J137" i="3"/>
  <c r="BK103" i="3"/>
  <c r="J116" i="3"/>
  <c r="BK119" i="3"/>
  <c r="J125" i="3"/>
  <c r="J117" i="2"/>
  <c r="BK106" i="2"/>
  <c r="BK123" i="2"/>
  <c r="BK88" i="2"/>
  <c r="BK115" i="3"/>
  <c r="BK125" i="3"/>
  <c r="J135" i="3"/>
  <c r="J115" i="3"/>
  <c r="BK114" i="3"/>
  <c r="J112" i="2"/>
  <c r="BK109" i="2"/>
  <c r="J125" i="2"/>
  <c r="J143" i="3"/>
  <c r="J121" i="3"/>
  <c r="J124" i="3"/>
  <c r="J134" i="3"/>
  <c r="BK140" i="3"/>
  <c r="BK95" i="2" l="1"/>
  <c r="J95" i="2"/>
  <c r="J63" i="2" s="1"/>
  <c r="BK108" i="2"/>
  <c r="J108" i="2"/>
  <c r="J65" i="2" s="1"/>
  <c r="T95" i="2"/>
  <c r="T86" i="2"/>
  <c r="R108" i="2"/>
  <c r="BK95" i="3"/>
  <c r="J95" i="3"/>
  <c r="J63" i="3" s="1"/>
  <c r="R95" i="3"/>
  <c r="R86" i="3"/>
  <c r="P108" i="3"/>
  <c r="R95" i="2"/>
  <c r="R86" i="2"/>
  <c r="R85" i="2" s="1"/>
  <c r="P108" i="2"/>
  <c r="T95" i="3"/>
  <c r="T86" i="3" s="1"/>
  <c r="R108" i="3"/>
  <c r="P95" i="2"/>
  <c r="P86" i="2" s="1"/>
  <c r="P85" i="2" s="1"/>
  <c r="AU55" i="1" s="1"/>
  <c r="T108" i="2"/>
  <c r="P95" i="3"/>
  <c r="P86" i="3"/>
  <c r="P85" i="3" s="1"/>
  <c r="AU56" i="1" s="1"/>
  <c r="BK108" i="3"/>
  <c r="J108" i="3" s="1"/>
  <c r="J65" i="3" s="1"/>
  <c r="T108" i="3"/>
  <c r="BK87" i="2"/>
  <c r="J87" i="2" s="1"/>
  <c r="J61" i="2" s="1"/>
  <c r="BK91" i="2"/>
  <c r="J91" i="2"/>
  <c r="J62" i="2"/>
  <c r="BK105" i="3"/>
  <c r="J105" i="3" s="1"/>
  <c r="J64" i="3" s="1"/>
  <c r="BK91" i="3"/>
  <c r="J91" i="3"/>
  <c r="J62" i="3"/>
  <c r="BK105" i="2"/>
  <c r="J105" i="2" s="1"/>
  <c r="J64" i="2" s="1"/>
  <c r="BK87" i="3"/>
  <c r="J87" i="3"/>
  <c r="J61" i="3"/>
  <c r="E48" i="3"/>
  <c r="F55" i="3"/>
  <c r="J79" i="3"/>
  <c r="BE96" i="3"/>
  <c r="BE98" i="3"/>
  <c r="BE100" i="3"/>
  <c r="BE103" i="3"/>
  <c r="BE106" i="3"/>
  <c r="BE119" i="3"/>
  <c r="BE123" i="3"/>
  <c r="BE127" i="3"/>
  <c r="BE132" i="3"/>
  <c r="BE134" i="3"/>
  <c r="BE138" i="3"/>
  <c r="BE141" i="3"/>
  <c r="BE92" i="3"/>
  <c r="BE109" i="3"/>
  <c r="BE112" i="3"/>
  <c r="BE113" i="3"/>
  <c r="BE115" i="3"/>
  <c r="BE121" i="3"/>
  <c r="BE124" i="3"/>
  <c r="BE88" i="3"/>
  <c r="BE110" i="3"/>
  <c r="BE111" i="3"/>
  <c r="BE114" i="3"/>
  <c r="BE116" i="3"/>
  <c r="BE128" i="3"/>
  <c r="BE129" i="3"/>
  <c r="BE131" i="3"/>
  <c r="BE139" i="3"/>
  <c r="BE143" i="3"/>
  <c r="BE125" i="3"/>
  <c r="BE126" i="3"/>
  <c r="BE133" i="3"/>
  <c r="BE135" i="3"/>
  <c r="BE136" i="3"/>
  <c r="BE137" i="3"/>
  <c r="BE140" i="3"/>
  <c r="BE142" i="3"/>
  <c r="J52" i="2"/>
  <c r="F55" i="2"/>
  <c r="BE98" i="2"/>
  <c r="BE100" i="2"/>
  <c r="BE88" i="2"/>
  <c r="BE106" i="2"/>
  <c r="BE110" i="2"/>
  <c r="BE116" i="2"/>
  <c r="BE121" i="2"/>
  <c r="BE92" i="2"/>
  <c r="BE103" i="2"/>
  <c r="BE109" i="2"/>
  <c r="BE111" i="2"/>
  <c r="BE113" i="2"/>
  <c r="BE115" i="2"/>
  <c r="BE117" i="2"/>
  <c r="BE118" i="2"/>
  <c r="BE124" i="2"/>
  <c r="BE125" i="2"/>
  <c r="BE129" i="2"/>
  <c r="E48" i="2"/>
  <c r="BE96" i="2"/>
  <c r="BE112" i="2"/>
  <c r="BE114" i="2"/>
  <c r="BE120" i="2"/>
  <c r="BE123" i="2"/>
  <c r="BE126" i="2"/>
  <c r="BE127" i="2"/>
  <c r="BE128" i="2"/>
  <c r="F36" i="2"/>
  <c r="BC55" i="1"/>
  <c r="F35" i="3"/>
  <c r="BB56" i="1" s="1"/>
  <c r="J34" i="2"/>
  <c r="AW55" i="1"/>
  <c r="F35" i="2"/>
  <c r="BB55" i="1"/>
  <c r="F34" i="3"/>
  <c r="BA56" i="1" s="1"/>
  <c r="F34" i="2"/>
  <c r="BA55" i="1"/>
  <c r="F37" i="3"/>
  <c r="BD56" i="1"/>
  <c r="F36" i="3"/>
  <c r="BC56" i="1" s="1"/>
  <c r="F37" i="2"/>
  <c r="BD55" i="1"/>
  <c r="J34" i="3"/>
  <c r="AW56" i="1"/>
  <c r="T85" i="3" l="1"/>
  <c r="R85" i="3"/>
  <c r="T85" i="2"/>
  <c r="BK86" i="2"/>
  <c r="J86" i="2"/>
  <c r="J60" i="2" s="1"/>
  <c r="BK86" i="3"/>
  <c r="J86" i="3" s="1"/>
  <c r="J60" i="3" s="1"/>
  <c r="BB54" i="1"/>
  <c r="W31" i="1"/>
  <c r="AU54" i="1"/>
  <c r="F33" i="2"/>
  <c r="AZ55" i="1" s="1"/>
  <c r="BA54" i="1"/>
  <c r="W30" i="1"/>
  <c r="J33" i="2"/>
  <c r="AV55" i="1" s="1"/>
  <c r="AT55" i="1" s="1"/>
  <c r="BD54" i="1"/>
  <c r="W33" i="1" s="1"/>
  <c r="F33" i="3"/>
  <c r="AZ56" i="1"/>
  <c r="J33" i="3"/>
  <c r="AV56" i="1"/>
  <c r="AT56" i="1"/>
  <c r="BC54" i="1"/>
  <c r="W32" i="1"/>
  <c r="BK85" i="2" l="1"/>
  <c r="J85" i="2" s="1"/>
  <c r="J30" i="2" s="1"/>
  <c r="AG55" i="1" s="1"/>
  <c r="BK85" i="3"/>
  <c r="J85" i="3"/>
  <c r="J30" i="3" s="1"/>
  <c r="AG56" i="1" s="1"/>
  <c r="AX54" i="1"/>
  <c r="AW54" i="1"/>
  <c r="AK30" i="1" s="1"/>
  <c r="AY54" i="1"/>
  <c r="AZ54" i="1"/>
  <c r="AV54" i="1" s="1"/>
  <c r="AK29" i="1" s="1"/>
  <c r="J39" i="2" l="1"/>
  <c r="J39" i="3"/>
  <c r="J59" i="2"/>
  <c r="J59" i="3"/>
  <c r="AN55" i="1"/>
  <c r="AN56" i="1"/>
  <c r="AG54" i="1"/>
  <c r="AK26" i="1" s="1"/>
  <c r="AK35" i="1" s="1"/>
  <c r="W29" i="1"/>
  <c r="AT54" i="1"/>
  <c r="AN54" i="1" l="1"/>
</calcChain>
</file>

<file path=xl/sharedStrings.xml><?xml version="1.0" encoding="utf-8"?>
<sst xmlns="http://schemas.openxmlformats.org/spreadsheetml/2006/main" count="2003" uniqueCount="489">
  <si>
    <t>Export Komplet</t>
  </si>
  <si>
    <t>VZ</t>
  </si>
  <si>
    <t>2.0</t>
  </si>
  <si>
    <t>ZAMOK</t>
  </si>
  <si>
    <t>False</t>
  </si>
  <si>
    <t>{1cde4f78-1bd1-4815-8f0a-f5bbbe704570}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</si>
  <si>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</si>
  <si>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</si>
  <si>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</si>
  <si>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</si>
  <si>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</si>
  <si>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</si>
  <si>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</si>
  <si>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</si>
  <si>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1021/2/2-PZTS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</si>
  <si>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</si>
  <si>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</si>
  <si>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Instalace bezpečnostních prvků v objektu muzea v Sokolově, Zámecká č.p. 2, Sokolov</t>
  </si>
  <si>
    <t>KSO:</t>
  </si>
  <si>
    <t/>
  </si>
  <si>
    <t>CC-CZ:</t>
  </si>
  <si>
    <t>Místo:</t>
  </si>
  <si>
    <t>Sokolov</t>
  </si>
  <si>
    <t>Datum:</t>
  </si>
  <si>
    <t>8. 8. 2023</t>
  </si>
  <si>
    <t>Zadavatel:</t>
  </si>
  <si>
    <t>IČ:</t>
  </si>
  <si>
    <t>Muzeum Sokolov p.o. Karlovarského kraje</t>
  </si>
  <si>
    <t>DIČ:</t>
  </si>
  <si>
    <t>Uchazeč:</t>
  </si>
  <si>
    <t>Vyplň údaj</t>
  </si>
  <si>
    <t>Projektant:</t>
  </si>
  <si>
    <t>Jaroslav Schovánek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</si>
  <si>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</si>
  <si>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</si>
  <si>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</si>
  <si>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</si>
  <si>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</si>
  <si>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</si>
  <si>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</si>
  <si>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</si>
  <si>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</si>
  <si>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</si>
  <si>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</si>
  <si>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</si>
  <si>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</si>
  <si>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</si>
  <si>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</si>
  <si>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</si>
  <si>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</si>
  <si>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</si>
  <si>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</si>
  <si>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</si>
  <si>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</si>
  <si>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</si>
  <si>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</si>
  <si>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</si>
  <si>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</si>
  <si>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</si>
  <si>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</si>
  <si>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</si>
  <si>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</si>
  <si>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</si>
  <si>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</si>
  <si>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</si>
  <si>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</si>
  <si>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</si>
  <si>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</si>
  <si>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</si>
  <si>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</si>
  <si>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</si>
  <si>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</si>
  <si>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</si>
  <si>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</si>
  <si>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</si>
  <si>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</si>
  <si>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2etapa</t>
  </si>
  <si>
    <t>PZTS - 2 etapa</t>
  </si>
  <si>
    <t>STA</t>
  </si>
  <si>
    <t>1</t>
  </si>
  <si>
    <t>{6820fc42-ac56-400b-a309-e8adc1d4148a}</t>
  </si>
  <si>
    <t>2</t>
  </si>
  <si>
    <t>CCTV</t>
  </si>
  <si>
    <t>CCTV kamerový systém</t>
  </si>
  <si>
    <t>{5a55ec3b-8e94-4440-8934-4a1e25a72168}</t>
  </si>
  <si>
    <t>KRYCÍ LIST SOUPISU PRACÍ</t>
  </si>
  <si>
    <t>Objekt:</t>
  </si>
  <si>
    <t>2etapa - PZTS - 2 etapa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</si>
  <si>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</si>
  <si>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</si>
  <si>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</si>
  <si>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</si>
  <si>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</si>
  <si>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</si>
  <si>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</si>
  <si>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</si>
  <si>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</si>
  <si>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</si>
  <si>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742 - Elektroinstalace - slaboproud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</si>
  <si>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</si>
  <si>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</si>
  <si>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</si>
  <si>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</si>
  <si>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</si>
  <si>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</si>
  <si>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</si>
  <si>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</si>
  <si>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</si>
  <si>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</si>
  <si>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</si>
  <si>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</si>
  <si>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</si>
  <si>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</si>
  <si>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</si>
  <si>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</si>
  <si>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</si>
  <si>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</si>
  <si>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</si>
  <si>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612315121</t>
  </si>
  <si>
    <t>Vápenná omítka rýh štuková ve stěnách, šířky rýhy do 150 mm</t>
  </si>
  <si>
    <t>m2</t>
  </si>
  <si>
    <t>CS ÚRS 2022 02</t>
  </si>
  <si>
    <t>4</t>
  </si>
  <si>
    <t>-669965187</t>
  </si>
  <si>
    <t>Online PSC</t>
  </si>
  <si>
    <t>https://podminky.urs.cz/item/CS_URS_2022_02/612315121</t>
  </si>
  <si>
    <t>VV</t>
  </si>
  <si>
    <t>300*0,05</t>
  </si>
  <si>
    <t>9</t>
  </si>
  <si>
    <t>Ostatní konstrukce a práce, bourání</t>
  </si>
  <si>
    <t>977332111</t>
  </si>
  <si>
    <t>Frézování drážek pro vodiče ve stěnách z cihel, rozměru do 30x30 mm</t>
  </si>
  <si>
    <t>m</t>
  </si>
  <si>
    <t>545270745</t>
  </si>
  <si>
    <t>https://podminky.urs.cz/item/CS_URS_2022_02/977332111</t>
  </si>
  <si>
    <t>300</t>
  </si>
  <si>
    <t>997</t>
  </si>
  <si>
    <t>Přesun sutě</t>
  </si>
  <si>
    <t>3</t>
  </si>
  <si>
    <t>997013212</t>
  </si>
  <si>
    <t>Vnitrostaveništní doprava suti a vybouraných hmot vodorovně do 50 m svisle ručně pro budovy a haly výšky přes 6 do 9 m</t>
  </si>
  <si>
    <t>t</t>
  </si>
  <si>
    <t>1043807766</t>
  </si>
  <si>
    <t>https://podminky.urs.cz/item/CS_URS_2022_02/997013212</t>
  </si>
  <si>
    <t>997013501</t>
  </si>
  <si>
    <t>Odvoz suti a vybouraných hmot na skládku nebo meziskládku se složením, na vzdálenost do 1 km</t>
  </si>
  <si>
    <t>-661263548</t>
  </si>
  <si>
    <t>https://podminky.urs.cz/item/CS_URS_2022_02/997013501</t>
  </si>
  <si>
    <t>5</t>
  </si>
  <si>
    <t>997013509</t>
  </si>
  <si>
    <t>Odvoz suti a vybouraných hmot na skládku nebo meziskládku se složením, na vzdálenost Příplatek k ceně za každý další i započatý 1 km přes 1 km</t>
  </si>
  <si>
    <t>-959044602</t>
  </si>
  <si>
    <t>https://podminky.urs.cz/item/CS_URS_2022_02/997013509</t>
  </si>
  <si>
    <t>0,6*14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</si>
  <si>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</si>
  <si>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</si>
  <si>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307608837</t>
  </si>
  <si>
    <t>https://podminky.urs.cz/item/CS_URS_2022_02/997013871</t>
  </si>
  <si>
    <t>998</t>
  </si>
  <si>
    <t>Přesun hmot</t>
  </si>
  <si>
    <t>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</si>
  <si>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</si>
  <si>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</si>
  <si>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779494055</t>
  </si>
  <si>
    <t>https://podminky.urs.cz/item/CS_URS_2022_02/998011002</t>
  </si>
  <si>
    <t>742</t>
  </si>
  <si>
    <t>Elektroinstalace - slaboproud</t>
  </si>
  <si>
    <t>Zakreslení čidel SensorEd pro Latis</t>
  </si>
  <si>
    <t>kpl</t>
  </si>
  <si>
    <t>R-položka</t>
  </si>
  <si>
    <t>896729946</t>
  </si>
  <si>
    <t>Technická studie a tabulka událostí</t>
  </si>
  <si>
    <t>1078564203</t>
  </si>
  <si>
    <t>Tvorba karty objektu do SQL pultu</t>
  </si>
  <si>
    <t>1620160925</t>
  </si>
  <si>
    <t>Magnetický kontakt zapuštěný (v případě výroby dveří a oken nutná spolupráce s výrobcem aby do svých výrobků dodali magnetické kontakty)</t>
  </si>
  <si>
    <t>kus</t>
  </si>
  <si>
    <t>-294616492</t>
  </si>
  <si>
    <t>Detektor duální IR/MW OPTEX CDX-DAM-X5</t>
  </si>
  <si>
    <t>-206696776</t>
  </si>
  <si>
    <t>Nástěnný držák pohybových detektorů OPTEX CID FA-1W</t>
  </si>
  <si>
    <t>-1153206486</t>
  </si>
  <si>
    <t>Paradox Paradoor 460 záclona instalace nad oknem a nad dveřmi</t>
  </si>
  <si>
    <t>1832330002</t>
  </si>
  <si>
    <t>8</t>
  </si>
  <si>
    <t>MP4-AW LCD klávesnice</t>
  </si>
  <si>
    <t>425219796</t>
  </si>
  <si>
    <t>Krabice KU68 hluboká přístrojová pro smyčku linky klávesnic 140 vysoko</t>
  </si>
  <si>
    <t>-156774690</t>
  </si>
  <si>
    <t>10</t>
  </si>
  <si>
    <t>742110002</t>
  </si>
  <si>
    <t>Montáž trubek elektroinstalačních plastových ohebných uložených pod omítku</t>
  </si>
  <si>
    <t>16</t>
  </si>
  <si>
    <t>1088242003</t>
  </si>
  <si>
    <t>https://podminky.urs.cz/item/CS_URS_2022_02/742110002</t>
  </si>
  <si>
    <t>11</t>
  </si>
  <si>
    <t>M</t>
  </si>
  <si>
    <t>34571094</t>
  </si>
  <si>
    <t>trubka elektroinstalační tuhá z PVC D 28,6/32 mm, délka 3m</t>
  </si>
  <si>
    <t>-1388540503</t>
  </si>
  <si>
    <t>12</t>
  </si>
  <si>
    <t>742121001</t>
  </si>
  <si>
    <t>Montáž kabelů sdělovacích pro vnitřní rozvody počtu žil do 15</t>
  </si>
  <si>
    <t>639546217</t>
  </si>
  <si>
    <t>https://podminky.urs.cz/item/CS_URS_2022_02/742121001</t>
  </si>
  <si>
    <t>13</t>
  </si>
  <si>
    <t>Kabel napájení snímačů J-Y (st)-Y Lg 2x2x0,8</t>
  </si>
  <si>
    <t>-1198455645</t>
  </si>
  <si>
    <t>14</t>
  </si>
  <si>
    <t>Kabel napájení klávesnic J-Y (st)-Y Lg 2x2x0,8</t>
  </si>
  <si>
    <t>1514011236</t>
  </si>
  <si>
    <t>Pomocný materiál, šroubky, hmoždinky, sádra</t>
  </si>
  <si>
    <t>1496653742</t>
  </si>
  <si>
    <t>18</t>
  </si>
  <si>
    <t>Nákup zboží zavezení na sklad, navezení na stavbu, kontrolní dny</t>
  </si>
  <si>
    <t>-1328891557</t>
  </si>
  <si>
    <t>19</t>
  </si>
  <si>
    <t>17</t>
  </si>
  <si>
    <t>Naprogramování nastavení ústředny, přístupových kódů, výstupů, nastavení protokolů na pco</t>
  </si>
  <si>
    <t>-390333464</t>
  </si>
  <si>
    <t>20</t>
  </si>
  <si>
    <t>Výchozí revize a funkční zkoušky, protokoly</t>
  </si>
  <si>
    <t>959497258</t>
  </si>
  <si>
    <t>Projekt skutečného provedení</t>
  </si>
  <si>
    <t>439928386</t>
  </si>
  <si>
    <t>CCTV - CCTV kamerový systém</t>
  </si>
  <si>
    <t>D2 - CCTV</t>
  </si>
  <si>
    <t>-1647459254</t>
  </si>
  <si>
    <t>400*0,05</t>
  </si>
  <si>
    <t>977332121</t>
  </si>
  <si>
    <t>Frézování drážek pro vodiče ve stěnách z cihel včetně omítky, rozměru do 30x30 mm</t>
  </si>
  <si>
    <t>-2040052405</t>
  </si>
  <si>
    <t>https://podminky.urs.cz/item/CS_URS_2022_02/977332121</t>
  </si>
  <si>
    <t>400</t>
  </si>
  <si>
    <t>1912400306</t>
  </si>
  <si>
    <t>1809270914</t>
  </si>
  <si>
    <t>118476137</t>
  </si>
  <si>
    <t>0,8*14 'Přepočtené koeficientem množství</t>
  </si>
  <si>
    <t>310488909</t>
  </si>
  <si>
    <t>1835144461</t>
  </si>
  <si>
    <t>D2</t>
  </si>
  <si>
    <t>Stojanový rozvaděč rozebraný 32U-19-800x1525x800, prosklenné dveře (do prostoru se instalije po částech)</t>
  </si>
  <si>
    <t>8xCU zásuvka 230V napojená z UPS do zásuvkového panelu pro switche</t>
  </si>
  <si>
    <t>Ventilační jednotka 4 ventilátory vnitřní ke stropu uvnitř rozvaděče</t>
  </si>
  <si>
    <t>Patch panel CAT6 24 portů</t>
  </si>
  <si>
    <t>Vyvazovací panely,držáky vedení, záslepky</t>
  </si>
  <si>
    <t>Panel pro dvojzásuvky</t>
  </si>
  <si>
    <t>Dvojzásuvka ABB Clasic s přepěťovou ochranou na povrch (v rozvaděči RACK na zadním panelu 2 dvojzásuvka ze které je připojeno ventilátorové pole a UPS)</t>
  </si>
  <si>
    <t>-838801829</t>
  </si>
  <si>
    <t>85*2</t>
  </si>
  <si>
    <t>34111036</t>
  </si>
  <si>
    <t>kabel instalační jádro Cu plné izolace PVC plášť PVC 450/750V (CYKY) 3x2,5mm2</t>
  </si>
  <si>
    <t>32</t>
  </si>
  <si>
    <t>-1959407928</t>
  </si>
  <si>
    <t>85*1,15 'Přepočtené koeficientem množství</t>
  </si>
  <si>
    <t>34141040</t>
  </si>
  <si>
    <t>vodič propojovací jádro Cu plné izolace PVC 450/750V (H07V-U) 1x10mm2</t>
  </si>
  <si>
    <t>-213963359</t>
  </si>
  <si>
    <t>Jistič 16A včetně upravení rozvaděče (osadit v R NN)</t>
  </si>
  <si>
    <t>převodník TP-LINK MC210cS Gigabit</t>
  </si>
  <si>
    <t>22</t>
  </si>
  <si>
    <t>optický patch kabel cord, SCupc/SCupc, Duplex, Singlemode 9/125, 1m</t>
  </si>
  <si>
    <t>24</t>
  </si>
  <si>
    <t>UPS - záložní zdroj APC Smart-UPS X 2200VA Rack/Tower LCD pro switche</t>
  </si>
  <si>
    <t>838373499</t>
  </si>
  <si>
    <t>23</t>
  </si>
  <si>
    <t>Kabel optický (8 vláken) KELine 8/125um SM mezi novým datovým rozvaděčem a stávajícím datovým rozvaděčem (server muzea)</t>
  </si>
  <si>
    <t>28</t>
  </si>
  <si>
    <t>Kabel UTP-KELine CAT6 LSOH (ke kameře)</t>
  </si>
  <si>
    <t>30</t>
  </si>
  <si>
    <t>25</t>
  </si>
  <si>
    <t>-578558557</t>
  </si>
  <si>
    <t>26</t>
  </si>
  <si>
    <t>-1895681268</t>
  </si>
  <si>
    <t>27</t>
  </si>
  <si>
    <t>Koncovka RJ45 CAT 6 (CCTV)</t>
  </si>
  <si>
    <t>34</t>
  </si>
  <si>
    <t>Zakončení video CAT6</t>
  </si>
  <si>
    <t>36</t>
  </si>
  <si>
    <t>29</t>
  </si>
  <si>
    <t>Patch Cord propojky CAT6, 1m</t>
  </si>
  <si>
    <t>38</t>
  </si>
  <si>
    <t>Trubka dvouplášťová DN40 pro stoupací vedení trasa 1x20m</t>
  </si>
  <si>
    <t>40</t>
  </si>
  <si>
    <t>31</t>
  </si>
  <si>
    <t>Trubka pevná šedá 32 včetně držáků trubek, spojek, kolen a ohebné trubky 32 vedení na půdě k novému rozvaděči RACK a stávajícímu rozvaděči RACK (server muzea)</t>
  </si>
  <si>
    <t>42</t>
  </si>
  <si>
    <t>DS-1280ZJ-DM18 zadní kryt pro skrytou montáž kabelů bude ve zdi zapuštěný (skrytý)</t>
  </si>
  <si>
    <t>44</t>
  </si>
  <si>
    <t>33</t>
  </si>
  <si>
    <t>Barevná IP kamera, mini dome kryt kamery, (napájení UTP kabel CAT6 LSOH) DS-2CD2146G2-I, 2,8mm, 4.0 Mp, EXIR 30m, 1/3", CMOS, H.265+, IP67, AcuSense 2G - klasifikace objektů, micro SDXC, WDR 1/2.7" progressive scan CMOS sensor, venkovní antivandal ultracitlivá dome Den/Noc kamera s IR přísvitem, max. rozlišení 4Mpx/20fps, citlivost 0.003 Lux @(F1.4, AGC ZAP), komprese H.265+/ H.265/ H.264+/ H.264/ MJPEG, ICR, 3D DNR, 120dB WDR, BLC, HLC, AGC, ONVIF, Hik-connect, slot na micro SDXC kartu (až 256GB), NAS, ANR, detekce pohybu, detekce zakrytí, změna scény, překročení čáry, narušení zóny, vstup do oblasti, výstup z oblasti, IP67, IK10, dosah IR 30m, napájení Poe Switch 6.5W</t>
  </si>
  <si>
    <t>46</t>
  </si>
  <si>
    <t>Nastavení kamer, naprogramování</t>
  </si>
  <si>
    <t>-1528721071</t>
  </si>
  <si>
    <t>35</t>
  </si>
  <si>
    <t>Šroubky, hmoždinky, sádra (soubor)</t>
  </si>
  <si>
    <t>48</t>
  </si>
  <si>
    <t>Doprava materiálu</t>
  </si>
  <si>
    <t>52</t>
  </si>
  <si>
    <t>37</t>
  </si>
  <si>
    <t>54</t>
  </si>
  <si>
    <t>Výchozí revize, náhledy kamer - snímky, předávací protokol</t>
  </si>
  <si>
    <t>1104141381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</si>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</sst>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b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302260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847090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847090</xdr:colOff>
      <xdr:row>44</xdr:row>
      <xdr:rowOff>0</xdr:rowOff>
    </xdr:from>
    <xdr:to>
      <xdr:col>9</xdr:col>
      <xdr:colOff>1216660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847090</xdr:colOff>
      <xdr:row>71</xdr:row>
      <xdr:rowOff>0</xdr:rowOff>
    </xdr:from>
    <xdr:to>
      <xdr:col>9</xdr:col>
      <xdr:colOff>1216660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847090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847090</xdr:colOff>
      <xdr:row>44</xdr:row>
      <xdr:rowOff>0</xdr:rowOff>
    </xdr:from>
    <xdr:to>
      <xdr:col>9</xdr:col>
      <xdr:colOff>1216660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847090</xdr:colOff>
      <xdr:row>71</xdr:row>
      <xdr:rowOff>0</xdr:rowOff>
    </xdr:from>
    <xdr:to>
      <xdr:col>9</xdr:col>
      <xdr:colOff>1216660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2110002" TargetMode="External"/><Relationship Id="rId3" Type="http://schemas.openxmlformats.org/officeDocument/2006/relationships/hyperlink" Target="https://podminky.urs.cz/item/CS_URS_2022_02/997013212" TargetMode="External"/><Relationship Id="rId7" Type="http://schemas.openxmlformats.org/officeDocument/2006/relationships/hyperlink" Target="https://podminky.urs.cz/item/CS_URS_2022_02/998011002" TargetMode="External"/><Relationship Id="rId2" Type="http://schemas.openxmlformats.org/officeDocument/2006/relationships/hyperlink" Target="https://podminky.urs.cz/item/CS_URS_2022_02/977332111" TargetMode="External"/><Relationship Id="rId1" Type="http://schemas.openxmlformats.org/officeDocument/2006/relationships/hyperlink" Target="https://podminky.urs.cz/item/CS_URS_2022_02/612315121" TargetMode="External"/><Relationship Id="rId6" Type="http://schemas.openxmlformats.org/officeDocument/2006/relationships/hyperlink" Target="https://podminky.urs.cz/item/CS_URS_2022_02/997013871" TargetMode="External"/><Relationship Id="rId5" Type="http://schemas.openxmlformats.org/officeDocument/2006/relationships/hyperlink" Target="https://podminky.urs.cz/item/CS_URS_2022_02/997013509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997013501" TargetMode="External"/><Relationship Id="rId9" Type="http://schemas.openxmlformats.org/officeDocument/2006/relationships/hyperlink" Target="https://podminky.urs.cz/item/CS_URS_2022_02/7421210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2121001" TargetMode="External"/><Relationship Id="rId3" Type="http://schemas.openxmlformats.org/officeDocument/2006/relationships/hyperlink" Target="https://podminky.urs.cz/item/CS_URS_2022_02/997013212" TargetMode="External"/><Relationship Id="rId7" Type="http://schemas.openxmlformats.org/officeDocument/2006/relationships/hyperlink" Target="https://podminky.urs.cz/item/CS_URS_2022_02/998011002" TargetMode="External"/><Relationship Id="rId2" Type="http://schemas.openxmlformats.org/officeDocument/2006/relationships/hyperlink" Target="https://podminky.urs.cz/item/CS_URS_2022_02/977332121" TargetMode="External"/><Relationship Id="rId1" Type="http://schemas.openxmlformats.org/officeDocument/2006/relationships/hyperlink" Target="https://podminky.urs.cz/item/CS_URS_2022_02/612315121" TargetMode="External"/><Relationship Id="rId6" Type="http://schemas.openxmlformats.org/officeDocument/2006/relationships/hyperlink" Target="https://podminky.urs.cz/item/CS_URS_2022_02/997013871" TargetMode="External"/><Relationship Id="rId5" Type="http://schemas.openxmlformats.org/officeDocument/2006/relationships/hyperlink" Target="https://podminky.urs.cz/item/CS_URS_2022_02/997013509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997013501" TargetMode="External"/><Relationship Id="rId9" Type="http://schemas.openxmlformats.org/officeDocument/2006/relationships/hyperlink" Target="https://podminky.urs.cz/item/CS_URS_2022_02/74211000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R5" s="18"/>
      <c r="BE5" s="244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R6" s="18"/>
      <c r="BE6" s="245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45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45"/>
      <c r="BS8" s="15" t="s">
        <v>6</v>
      </c>
    </row>
    <row r="9" spans="1:74" ht="14.45" customHeight="1">
      <c r="B9" s="18"/>
      <c r="AR9" s="18"/>
      <c r="BE9" s="245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19</v>
      </c>
      <c r="AR10" s="18"/>
      <c r="BE10" s="245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19</v>
      </c>
      <c r="AR11" s="18"/>
      <c r="BE11" s="245"/>
      <c r="BS11" s="15" t="s">
        <v>6</v>
      </c>
    </row>
    <row r="12" spans="1:74" ht="6.95" customHeight="1">
      <c r="B12" s="18"/>
      <c r="AR12" s="18"/>
      <c r="BE12" s="245"/>
      <c r="BS12" s="15" t="s">
        <v>6</v>
      </c>
    </row>
    <row r="13" spans="1:74" ht="12" customHeight="1">
      <c r="B13" s="18"/>
      <c r="D13" s="25" t="s">
        <v>29</v>
      </c>
      <c r="AK13" s="25" t="s">
        <v>26</v>
      </c>
      <c r="AN13" s="27" t="s">
        <v>30</v>
      </c>
      <c r="AR13" s="18"/>
      <c r="BE13" s="245"/>
      <c r="BS13" s="15" t="s">
        <v>6</v>
      </c>
    </row>
    <row r="14" spans="1:74" ht="12.75">
      <c r="B14" s="18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" t="s">
        <v>28</v>
      </c>
      <c r="AN14" s="27" t="s">
        <v>30</v>
      </c>
      <c r="AR14" s="18"/>
      <c r="BE14" s="245"/>
      <c r="BS14" s="15" t="s">
        <v>6</v>
      </c>
    </row>
    <row r="15" spans="1:74" ht="6.95" customHeight="1">
      <c r="B15" s="18"/>
      <c r="AR15" s="18"/>
      <c r="BE15" s="245"/>
      <c r="BS15" s="15" t="s">
        <v>4</v>
      </c>
    </row>
    <row r="16" spans="1:74" ht="12" customHeight="1">
      <c r="B16" s="18"/>
      <c r="D16" s="25" t="s">
        <v>31</v>
      </c>
      <c r="AK16" s="25" t="s">
        <v>26</v>
      </c>
      <c r="AN16" s="23" t="s">
        <v>19</v>
      </c>
      <c r="AR16" s="18"/>
      <c r="BE16" s="245"/>
      <c r="BS16" s="15" t="s">
        <v>4</v>
      </c>
    </row>
    <row r="17" spans="2:71" ht="18.399999999999999" customHeight="1">
      <c r="B17" s="18"/>
      <c r="E17" s="23" t="s">
        <v>32</v>
      </c>
      <c r="AK17" s="25" t="s">
        <v>28</v>
      </c>
      <c r="AN17" s="23" t="s">
        <v>19</v>
      </c>
      <c r="AR17" s="18"/>
      <c r="BE17" s="245"/>
      <c r="BS17" s="15" t="s">
        <v>33</v>
      </c>
    </row>
    <row r="18" spans="2:71" ht="6.95" customHeight="1">
      <c r="B18" s="18"/>
      <c r="AR18" s="18"/>
      <c r="BE18" s="245"/>
      <c r="BS18" s="15" t="s">
        <v>6</v>
      </c>
    </row>
    <row r="19" spans="2:71" ht="12" customHeight="1">
      <c r="B19" s="18"/>
      <c r="D19" s="25" t="s">
        <v>34</v>
      </c>
      <c r="AK19" s="25" t="s">
        <v>26</v>
      </c>
      <c r="AN19" s="23" t="s">
        <v>19</v>
      </c>
      <c r="AR19" s="18"/>
      <c r="BE19" s="245"/>
      <c r="BS19" s="15" t="s">
        <v>6</v>
      </c>
    </row>
    <row r="20" spans="2:71" ht="18.399999999999999" customHeight="1">
      <c r="B20" s="18"/>
      <c r="E20" s="23" t="s">
        <v>32</v>
      </c>
      <c r="AK20" s="25" t="s">
        <v>28</v>
      </c>
      <c r="AN20" s="23" t="s">
        <v>19</v>
      </c>
      <c r="AR20" s="18"/>
      <c r="BE20" s="245"/>
      <c r="BS20" s="15" t="s">
        <v>4</v>
      </c>
    </row>
    <row r="21" spans="2:71" ht="6.95" customHeight="1">
      <c r="B21" s="18"/>
      <c r="AR21" s="18"/>
      <c r="BE21" s="245"/>
    </row>
    <row r="22" spans="2:71" ht="12" customHeight="1">
      <c r="B22" s="18"/>
      <c r="D22" s="25" t="s">
        <v>35</v>
      </c>
      <c r="AR22" s="18"/>
      <c r="BE22" s="245"/>
    </row>
    <row r="23" spans="2:71" ht="47.25" customHeight="1">
      <c r="B23" s="18"/>
      <c r="E23" s="252" t="s">
        <v>36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18"/>
      <c r="BE23" s="245"/>
    </row>
    <row r="24" spans="2:71" ht="6.95" customHeight="1">
      <c r="B24" s="18"/>
      <c r="AR24" s="18"/>
      <c r="BE24" s="245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45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3">
        <f>ROUND(AG54,2)</f>
        <v>0</v>
      </c>
      <c r="AL26" s="254"/>
      <c r="AM26" s="254"/>
      <c r="AN26" s="254"/>
      <c r="AO26" s="254"/>
      <c r="AR26" s="30"/>
      <c r="BE26" s="245"/>
    </row>
    <row r="27" spans="2:71" s="1" customFormat="1" ht="6.95" customHeight="1">
      <c r="B27" s="30"/>
      <c r="AR27" s="30"/>
      <c r="BE27" s="245"/>
    </row>
    <row r="28" spans="2:71" s="1" customFormat="1" ht="12.75">
      <c r="B28" s="30"/>
      <c r="L28" s="255" t="s">
        <v>38</v>
      </c>
      <c r="M28" s="255"/>
      <c r="N28" s="255"/>
      <c r="O28" s="255"/>
      <c r="P28" s="255"/>
      <c r="W28" s="255" t="s">
        <v>39</v>
      </c>
      <c r="X28" s="255"/>
      <c r="Y28" s="255"/>
      <c r="Z28" s="255"/>
      <c r="AA28" s="255"/>
      <c r="AB28" s="255"/>
      <c r="AC28" s="255"/>
      <c r="AD28" s="255"/>
      <c r="AE28" s="255"/>
      <c r="AK28" s="255" t="s">
        <v>40</v>
      </c>
      <c r="AL28" s="255"/>
      <c r="AM28" s="255"/>
      <c r="AN28" s="255"/>
      <c r="AO28" s="255"/>
      <c r="AR28" s="30"/>
      <c r="BE28" s="245"/>
    </row>
    <row r="29" spans="2:71" s="2" customFormat="1" ht="14.45" customHeight="1">
      <c r="B29" s="34"/>
      <c r="D29" s="25" t="s">
        <v>41</v>
      </c>
      <c r="F29" s="25" t="s">
        <v>42</v>
      </c>
      <c r="L29" s="258">
        <v>0.21</v>
      </c>
      <c r="M29" s="257"/>
      <c r="N29" s="257"/>
      <c r="O29" s="257"/>
      <c r="P29" s="257"/>
      <c r="W29" s="25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ROUND(AV54, 2)</f>
        <v>0</v>
      </c>
      <c r="AL29" s="257"/>
      <c r="AM29" s="257"/>
      <c r="AN29" s="257"/>
      <c r="AO29" s="257"/>
      <c r="AR29" s="34"/>
      <c r="BE29" s="246"/>
    </row>
    <row r="30" spans="2:71" s="2" customFormat="1" ht="14.45" customHeight="1">
      <c r="B30" s="34"/>
      <c r="F30" s="25" t="s">
        <v>43</v>
      </c>
      <c r="L30" s="258">
        <v>0.15</v>
      </c>
      <c r="M30" s="257"/>
      <c r="N30" s="257"/>
      <c r="O30" s="257"/>
      <c r="P30" s="257"/>
      <c r="W30" s="25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ROUND(AW54, 2)</f>
        <v>0</v>
      </c>
      <c r="AL30" s="257"/>
      <c r="AM30" s="257"/>
      <c r="AN30" s="257"/>
      <c r="AO30" s="257"/>
      <c r="AR30" s="34"/>
      <c r="BE30" s="246"/>
    </row>
    <row r="31" spans="2:71" s="2" customFormat="1" ht="14.45" hidden="1" customHeight="1">
      <c r="B31" s="34"/>
      <c r="F31" s="25" t="s">
        <v>44</v>
      </c>
      <c r="L31" s="258">
        <v>0.21</v>
      </c>
      <c r="M31" s="257"/>
      <c r="N31" s="257"/>
      <c r="O31" s="257"/>
      <c r="P31" s="257"/>
      <c r="W31" s="25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4"/>
      <c r="BE31" s="246"/>
    </row>
    <row r="32" spans="2:71" s="2" customFormat="1" ht="14.45" hidden="1" customHeight="1">
      <c r="B32" s="34"/>
      <c r="F32" s="25" t="s">
        <v>45</v>
      </c>
      <c r="L32" s="258">
        <v>0.15</v>
      </c>
      <c r="M32" s="257"/>
      <c r="N32" s="257"/>
      <c r="O32" s="257"/>
      <c r="P32" s="257"/>
      <c r="W32" s="25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4"/>
      <c r="BE32" s="246"/>
    </row>
    <row r="33" spans="2:44" s="2" customFormat="1" ht="14.45" hidden="1" customHeight="1">
      <c r="B33" s="34"/>
      <c r="F33" s="25" t="s">
        <v>46</v>
      </c>
      <c r="L33" s="258">
        <v>0</v>
      </c>
      <c r="M33" s="257"/>
      <c r="N33" s="257"/>
      <c r="O33" s="257"/>
      <c r="P33" s="257"/>
      <c r="W33" s="25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59" t="s">
        <v>49</v>
      </c>
      <c r="Y35" s="260"/>
      <c r="Z35" s="260"/>
      <c r="AA35" s="260"/>
      <c r="AB35" s="260"/>
      <c r="AC35" s="37"/>
      <c r="AD35" s="37"/>
      <c r="AE35" s="37"/>
      <c r="AF35" s="37"/>
      <c r="AG35" s="37"/>
      <c r="AH35" s="37"/>
      <c r="AI35" s="37"/>
      <c r="AJ35" s="37"/>
      <c r="AK35" s="261">
        <f>SUM(AK26:AK33)</f>
        <v>0</v>
      </c>
      <c r="AL35" s="260"/>
      <c r="AM35" s="260"/>
      <c r="AN35" s="260"/>
      <c r="AO35" s="262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50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1021/2/2-PZTS</v>
      </c>
      <c r="AR44" s="43"/>
    </row>
    <row r="45" spans="2:44" s="4" customFormat="1" ht="36.950000000000003" customHeight="1">
      <c r="B45" s="44"/>
      <c r="C45" s="45" t="s">
        <v>16</v>
      </c>
      <c r="L45" s="263" t="str">
        <f>K6</f>
        <v>Instalace bezpečnostních prvků v objektu muzea v Sokolově, Zámecká č.p. 2, Sokolov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>Sokolov</v>
      </c>
      <c r="AI47" s="25" t="s">
        <v>23</v>
      </c>
      <c r="AM47" s="265" t="str">
        <f>IF(AN8= "","",AN8)</f>
        <v>8. 8. 2023</v>
      </c>
      <c r="AN47" s="265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5" t="s">
        <v>25</v>
      </c>
      <c r="L49" s="3" t="str">
        <f>IF(E11= "","",E11)</f>
        <v>Muzeum Sokolov p.o. Karlovarského kraje</v>
      </c>
      <c r="AI49" s="25" t="s">
        <v>31</v>
      </c>
      <c r="AM49" s="266" t="str">
        <f>IF(E17="","",E17)</f>
        <v>Jaroslav Schovánek</v>
      </c>
      <c r="AN49" s="267"/>
      <c r="AO49" s="267"/>
      <c r="AP49" s="267"/>
      <c r="AR49" s="30"/>
      <c r="AS49" s="268" t="s">
        <v>51</v>
      </c>
      <c r="AT49" s="269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5" t="s">
        <v>29</v>
      </c>
      <c r="L50" s="3" t="str">
        <f>IF(E14= "Vyplň údaj","",E14)</f>
        <v/>
      </c>
      <c r="AI50" s="25" t="s">
        <v>34</v>
      </c>
      <c r="AM50" s="266" t="str">
        <f>IF(E20="","",E20)</f>
        <v>Jaroslav Schovánek</v>
      </c>
      <c r="AN50" s="267"/>
      <c r="AO50" s="267"/>
      <c r="AP50" s="267"/>
      <c r="AR50" s="30"/>
      <c r="AS50" s="270"/>
      <c r="AT50" s="271"/>
      <c r="BD50" s="51"/>
    </row>
    <row r="51" spans="1:91" s="1" customFormat="1" ht="10.9" customHeight="1">
      <c r="B51" s="30"/>
      <c r="AR51" s="30"/>
      <c r="AS51" s="270"/>
      <c r="AT51" s="271"/>
      <c r="BD51" s="51"/>
    </row>
    <row r="52" spans="1:91" s="1" customFormat="1" ht="29.25" customHeight="1">
      <c r="B52" s="30"/>
      <c r="C52" s="272" t="s">
        <v>52</v>
      </c>
      <c r="D52" s="273"/>
      <c r="E52" s="273"/>
      <c r="F52" s="273"/>
      <c r="G52" s="273"/>
      <c r="H52" s="52"/>
      <c r="I52" s="274" t="s">
        <v>53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54</v>
      </c>
      <c r="AH52" s="273"/>
      <c r="AI52" s="273"/>
      <c r="AJ52" s="273"/>
      <c r="AK52" s="273"/>
      <c r="AL52" s="273"/>
      <c r="AM52" s="273"/>
      <c r="AN52" s="274" t="s">
        <v>55</v>
      </c>
      <c r="AO52" s="273"/>
      <c r="AP52" s="273"/>
      <c r="AQ52" s="53" t="s">
        <v>56</v>
      </c>
      <c r="AR52" s="30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79">
        <f>ROUND(SUM(AG55:AG56),2)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62" t="s">
        <v>19</v>
      </c>
      <c r="AR54" s="58"/>
      <c r="AS54" s="63">
        <f>ROUND(SUM(AS55:AS56),2)</f>
        <v>0</v>
      </c>
      <c r="AT54" s="64">
        <f>ROUND(SUM(AV54:AW54),2)</f>
        <v>0</v>
      </c>
      <c r="AU54" s="65">
        <f>ROUND(SUM(AU55:AU56),5)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ROUND(SUM(AZ55:AZ56),2)</f>
        <v>0</v>
      </c>
      <c r="BA54" s="64">
        <f>ROUND(SUM(BA55:BA56),2)</f>
        <v>0</v>
      </c>
      <c r="BB54" s="64">
        <f>ROUND(SUM(BB55:BB56),2)</f>
        <v>0</v>
      </c>
      <c r="BC54" s="64">
        <f>ROUND(SUM(BC55:BC56),2)</f>
        <v>0</v>
      </c>
      <c r="BD54" s="66">
        <f>ROUND(SUM(BD55:BD56),2)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16.5" customHeight="1">
      <c r="A55" s="69" t="s">
        <v>75</v>
      </c>
      <c r="B55" s="70"/>
      <c r="C55" s="71"/>
      <c r="D55" s="278" t="s">
        <v>76</v>
      </c>
      <c r="E55" s="278"/>
      <c r="F55" s="278"/>
      <c r="G55" s="278"/>
      <c r="H55" s="278"/>
      <c r="I55" s="72"/>
      <c r="J55" s="278" t="s">
        <v>77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'2etapa - PZTS - 2 etapa'!J30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73" t="s">
        <v>78</v>
      </c>
      <c r="AR55" s="70"/>
      <c r="AS55" s="74">
        <v>0</v>
      </c>
      <c r="AT55" s="75">
        <f>ROUND(SUM(AV55:AW55),2)</f>
        <v>0</v>
      </c>
      <c r="AU55" s="76">
        <f>'2etapa - PZTS - 2 etapa'!P85</f>
        <v>0</v>
      </c>
      <c r="AV55" s="75">
        <f>'2etapa - PZTS - 2 etapa'!J33</f>
        <v>0</v>
      </c>
      <c r="AW55" s="75">
        <f>'2etapa - PZTS - 2 etapa'!J34</f>
        <v>0</v>
      </c>
      <c r="AX55" s="75">
        <f>'2etapa - PZTS - 2 etapa'!J35</f>
        <v>0</v>
      </c>
      <c r="AY55" s="75">
        <f>'2etapa - PZTS - 2 etapa'!J36</f>
        <v>0</v>
      </c>
      <c r="AZ55" s="75">
        <f>'2etapa - PZTS - 2 etapa'!F33</f>
        <v>0</v>
      </c>
      <c r="BA55" s="75">
        <f>'2etapa - PZTS - 2 etapa'!F34</f>
        <v>0</v>
      </c>
      <c r="BB55" s="75">
        <f>'2etapa - PZTS - 2 etapa'!F35</f>
        <v>0</v>
      </c>
      <c r="BC55" s="75">
        <f>'2etapa - PZTS - 2 etapa'!F36</f>
        <v>0</v>
      </c>
      <c r="BD55" s="77">
        <f>'2etapa - PZTS - 2 etapa'!F37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6" customFormat="1" ht="16.5" customHeight="1">
      <c r="A56" s="69" t="s">
        <v>75</v>
      </c>
      <c r="B56" s="70"/>
      <c r="C56" s="71"/>
      <c r="D56" s="278" t="s">
        <v>82</v>
      </c>
      <c r="E56" s="278"/>
      <c r="F56" s="278"/>
      <c r="G56" s="278"/>
      <c r="H56" s="278"/>
      <c r="I56" s="72"/>
      <c r="J56" s="278" t="s">
        <v>83</v>
      </c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6">
        <f>'CCTV - CCTV kamerový systém'!J30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73" t="s">
        <v>78</v>
      </c>
      <c r="AR56" s="70"/>
      <c r="AS56" s="79">
        <v>0</v>
      </c>
      <c r="AT56" s="80">
        <f>ROUND(SUM(AV56:AW56),2)</f>
        <v>0</v>
      </c>
      <c r="AU56" s="81">
        <f>'CCTV - CCTV kamerový systém'!P85</f>
        <v>0</v>
      </c>
      <c r="AV56" s="80">
        <f>'CCTV - CCTV kamerový systém'!J33</f>
        <v>0</v>
      </c>
      <c r="AW56" s="80">
        <f>'CCTV - CCTV kamerový systém'!J34</f>
        <v>0</v>
      </c>
      <c r="AX56" s="80">
        <f>'CCTV - CCTV kamerový systém'!J35</f>
        <v>0</v>
      </c>
      <c r="AY56" s="80">
        <f>'CCTV - CCTV kamerový systém'!J36</f>
        <v>0</v>
      </c>
      <c r="AZ56" s="80">
        <f>'CCTV - CCTV kamerový systém'!F33</f>
        <v>0</v>
      </c>
      <c r="BA56" s="80">
        <f>'CCTV - CCTV kamerový systém'!F34</f>
        <v>0</v>
      </c>
      <c r="BB56" s="80">
        <f>'CCTV - CCTV kamerový systém'!F35</f>
        <v>0</v>
      </c>
      <c r="BC56" s="80">
        <f>'CCTV - CCTV kamerový systém'!F36</f>
        <v>0</v>
      </c>
      <c r="BD56" s="82">
        <f>'CCTV - CCTV kamerový systém'!F37</f>
        <v>0</v>
      </c>
      <c r="BT56" s="78" t="s">
        <v>79</v>
      </c>
      <c r="BV56" s="78" t="s">
        <v>73</v>
      </c>
      <c r="BW56" s="78" t="s">
        <v>84</v>
      </c>
      <c r="BX56" s="78" t="s">
        <v>5</v>
      </c>
      <c r="CL56" s="78" t="s">
        <v>19</v>
      </c>
      <c r="CM56" s="78" t="s">
        <v>81</v>
      </c>
    </row>
    <row r="57" spans="1:91" s="1" customFormat="1" ht="30" customHeight="1">
      <c r="B57" s="30"/>
      <c r="AR57" s="30"/>
    </row>
    <row r="58" spans="1:91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0"/>
    </row>
  </sheetData>
  <sheetProtection algorithmName="SHA-512" hashValue="vyfI66FL/MVcvYpjI/x2OAkmSxj6O4LNWc+pMFjdbuoo9C9upuS4hZluwrH4fzPLC1gbUarOzlyc4WfmUH63EQ==" saltValue="ScirdY/4RHRczNnHLVaYM8HjKHlKW55mO97BrVtu60no8dyVNW+AyL5YPhjcNO/E0U05z6BtC1kDJGX7No7Jz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etapa - PZTS - 2 etapa'!C2" display="/" xr:uid="{00000000-0004-0000-0000-000000000000}"/>
    <hyperlink ref="A56" location="'CCTV - CCTV kamerový systém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85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1" t="str">
        <f>'Rekapitulace stavby'!K6</f>
        <v>Instalace bezpečnostních prvků v objektu muzea v Sokolově, Zámecká č.p. 2, Sokolov</v>
      </c>
      <c r="F7" s="282"/>
      <c r="G7" s="282"/>
      <c r="H7" s="282"/>
      <c r="L7" s="18"/>
    </row>
    <row r="8" spans="2:46" s="1" customFormat="1" ht="12" customHeight="1">
      <c r="B8" s="30"/>
      <c r="D8" s="25" t="s">
        <v>86</v>
      </c>
      <c r="L8" s="30"/>
    </row>
    <row r="9" spans="2:46" s="1" customFormat="1" ht="16.5" customHeight="1">
      <c r="B9" s="30"/>
      <c r="E9" s="263" t="s">
        <v>87</v>
      </c>
      <c r="F9" s="283"/>
      <c r="G9" s="283"/>
      <c r="H9" s="28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8. 8. 2023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19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4" t="str">
        <f>'Rekapitulace stavby'!E14</f>
        <v>Vyplň údaj</v>
      </c>
      <c r="F18" s="247"/>
      <c r="G18" s="247"/>
      <c r="H18" s="247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26</v>
      </c>
      <c r="J20" s="23" t="s">
        <v>19</v>
      </c>
      <c r="L20" s="30"/>
    </row>
    <row r="21" spans="2:12" s="1" customFormat="1" ht="18" customHeight="1">
      <c r="B21" s="30"/>
      <c r="E21" s="23" t="s">
        <v>32</v>
      </c>
      <c r="I21" s="25" t="s">
        <v>28</v>
      </c>
      <c r="J21" s="23" t="s">
        <v>19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32</v>
      </c>
      <c r="I24" s="25" t="s">
        <v>28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47.25" customHeight="1">
      <c r="B27" s="84"/>
      <c r="E27" s="252" t="s">
        <v>88</v>
      </c>
      <c r="F27" s="252"/>
      <c r="G27" s="252"/>
      <c r="H27" s="25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37</v>
      </c>
      <c r="J30" s="61">
        <f>ROUND(J85,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0" t="s">
        <v>41</v>
      </c>
      <c r="E33" s="25" t="s">
        <v>42</v>
      </c>
      <c r="F33" s="86">
        <f>ROUND((SUM(BE85:BE129)),  2)</f>
        <v>0</v>
      </c>
      <c r="I33" s="87">
        <v>0.21</v>
      </c>
      <c r="J33" s="86">
        <f>ROUND(((SUM(BE85:BE129))*I33),  2)</f>
        <v>0</v>
      </c>
      <c r="L33" s="30"/>
    </row>
    <row r="34" spans="2:12" s="1" customFormat="1" ht="14.45" customHeight="1">
      <c r="B34" s="30"/>
      <c r="E34" s="25" t="s">
        <v>43</v>
      </c>
      <c r="F34" s="86">
        <f>ROUND((SUM(BF85:BF129)),  2)</f>
        <v>0</v>
      </c>
      <c r="I34" s="87">
        <v>0.15</v>
      </c>
      <c r="J34" s="86">
        <f>ROUND(((SUM(BF85:BF129))*I34),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6">
        <f>ROUND((SUM(BG85:BG129)),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6">
        <f>ROUND((SUM(BH85:BH129)),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6">
        <f>ROUND((SUM(BI85:BI129)),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47</v>
      </c>
      <c r="E39" s="52"/>
      <c r="F39" s="52"/>
      <c r="G39" s="90" t="s">
        <v>48</v>
      </c>
      <c r="H39" s="91" t="s">
        <v>49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89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1" t="str">
        <f>E7</f>
        <v>Instalace bezpečnostních prvků v objektu muzea v Sokolově, Zámecká č.p. 2, Sokolov</v>
      </c>
      <c r="F48" s="282"/>
      <c r="G48" s="282"/>
      <c r="H48" s="282"/>
      <c r="L48" s="30"/>
    </row>
    <row r="49" spans="2:47" s="1" customFormat="1" ht="12" customHeight="1">
      <c r="B49" s="30"/>
      <c r="C49" s="25" t="s">
        <v>86</v>
      </c>
      <c r="L49" s="30"/>
    </row>
    <row r="50" spans="2:47" s="1" customFormat="1" ht="16.5" customHeight="1">
      <c r="B50" s="30"/>
      <c r="E50" s="263" t="str">
        <f>E9</f>
        <v>2etapa - PZTS - 2 etapa</v>
      </c>
      <c r="F50" s="283"/>
      <c r="G50" s="283"/>
      <c r="H50" s="28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Sokolov</v>
      </c>
      <c r="I52" s="25" t="s">
        <v>23</v>
      </c>
      <c r="J52" s="47" t="str">
        <f>IF(J12="","",J12)</f>
        <v>8. 8. 2023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>Muzeum Sokolov p.o. Karlovarského kraje</v>
      </c>
      <c r="I54" s="25" t="s">
        <v>31</v>
      </c>
      <c r="J54" s="28" t="str">
        <f>E21</f>
        <v>Jaroslav Schovánek</v>
      </c>
      <c r="L54" s="30"/>
    </row>
    <row r="55" spans="2:47" s="1" customFormat="1" ht="15.2" customHeight="1">
      <c r="B55" s="30"/>
      <c r="C55" s="25" t="s">
        <v>29</v>
      </c>
      <c r="F55" s="23" t="str">
        <f>IF(E18="","",E18)</f>
        <v>Vyplň údaj</v>
      </c>
      <c r="I55" s="25" t="s">
        <v>34</v>
      </c>
      <c r="J55" s="28" t="str">
        <f>E24</f>
        <v>Jaroslav Schovánek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90</v>
      </c>
      <c r="D57" s="88"/>
      <c r="E57" s="88"/>
      <c r="F57" s="88"/>
      <c r="G57" s="88"/>
      <c r="H57" s="88"/>
      <c r="I57" s="88"/>
      <c r="J57" s="95" t="s">
        <v>91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69</v>
      </c>
      <c r="J59" s="61">
        <f>J85</f>
        <v>0</v>
      </c>
      <c r="L59" s="30"/>
      <c r="AU59" s="15" t="s">
        <v>92</v>
      </c>
    </row>
    <row r="60" spans="2:47" s="8" customFormat="1" ht="24.95" customHeight="1">
      <c r="B60" s="97"/>
      <c r="D60" s="98" t="s">
        <v>93</v>
      </c>
      <c r="E60" s="99"/>
      <c r="F60" s="99"/>
      <c r="G60" s="99"/>
      <c r="H60" s="99"/>
      <c r="I60" s="99"/>
      <c r="J60" s="100">
        <f>J86</f>
        <v>0</v>
      </c>
      <c r="L60" s="97"/>
    </row>
    <row r="61" spans="2:47" s="9" customFormat="1" ht="19.899999999999999" customHeight="1">
      <c r="B61" s="101"/>
      <c r="D61" s="102" t="s">
        <v>94</v>
      </c>
      <c r="E61" s="103"/>
      <c r="F61" s="103"/>
      <c r="G61" s="103"/>
      <c r="H61" s="103"/>
      <c r="I61" s="103"/>
      <c r="J61" s="104">
        <f>J87</f>
        <v>0</v>
      </c>
      <c r="L61" s="101"/>
    </row>
    <row r="62" spans="2:47" s="9" customFormat="1" ht="19.899999999999999" customHeight="1">
      <c r="B62" s="101"/>
      <c r="D62" s="102" t="s">
        <v>95</v>
      </c>
      <c r="E62" s="103"/>
      <c r="F62" s="103"/>
      <c r="G62" s="103"/>
      <c r="H62" s="103"/>
      <c r="I62" s="103"/>
      <c r="J62" s="104">
        <f>J91</f>
        <v>0</v>
      </c>
      <c r="L62" s="101"/>
    </row>
    <row r="63" spans="2:47" s="9" customFormat="1" ht="19.899999999999999" customHeight="1">
      <c r="B63" s="101"/>
      <c r="D63" s="102" t="s">
        <v>96</v>
      </c>
      <c r="E63" s="103"/>
      <c r="F63" s="103"/>
      <c r="G63" s="103"/>
      <c r="H63" s="103"/>
      <c r="I63" s="103"/>
      <c r="J63" s="104">
        <f>J95</f>
        <v>0</v>
      </c>
      <c r="L63" s="101"/>
    </row>
    <row r="64" spans="2:47" s="9" customFormat="1" ht="19.899999999999999" customHeight="1">
      <c r="B64" s="101"/>
      <c r="D64" s="102" t="s">
        <v>97</v>
      </c>
      <c r="E64" s="103"/>
      <c r="F64" s="103"/>
      <c r="G64" s="103"/>
      <c r="H64" s="103"/>
      <c r="I64" s="103"/>
      <c r="J64" s="104">
        <f>J105</f>
        <v>0</v>
      </c>
      <c r="L64" s="101"/>
    </row>
    <row r="65" spans="2:12" s="8" customFormat="1" ht="24.95" customHeight="1">
      <c r="B65" s="97"/>
      <c r="D65" s="98" t="s">
        <v>98</v>
      </c>
      <c r="E65" s="99"/>
      <c r="F65" s="99"/>
      <c r="G65" s="99"/>
      <c r="H65" s="99"/>
      <c r="I65" s="99"/>
      <c r="J65" s="100">
        <f>J108</f>
        <v>0</v>
      </c>
      <c r="L65" s="97"/>
    </row>
    <row r="66" spans="2:12" s="1" customFormat="1" ht="21.75" customHeight="1">
      <c r="B66" s="30"/>
      <c r="L66" s="30"/>
    </row>
    <row r="67" spans="2:12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5" customHeight="1">
      <c r="B72" s="30"/>
      <c r="C72" s="19" t="s">
        <v>99</v>
      </c>
      <c r="L72" s="30"/>
    </row>
    <row r="73" spans="2:12" s="1" customFormat="1" ht="6.95" customHeight="1">
      <c r="B73" s="30"/>
      <c r="L73" s="30"/>
    </row>
    <row r="74" spans="2:12" s="1" customFormat="1" ht="12" customHeight="1">
      <c r="B74" s="30"/>
      <c r="C74" s="25" t="s">
        <v>16</v>
      </c>
      <c r="L74" s="30"/>
    </row>
    <row r="75" spans="2:12" s="1" customFormat="1" ht="16.5" customHeight="1">
      <c r="B75" s="30"/>
      <c r="E75" s="281" t="str">
        <f>E7</f>
        <v>Instalace bezpečnostních prvků v objektu muzea v Sokolově, Zámecká č.p. 2, Sokolov</v>
      </c>
      <c r="F75" s="282"/>
      <c r="G75" s="282"/>
      <c r="H75" s="282"/>
      <c r="L75" s="30"/>
    </row>
    <row r="76" spans="2:12" s="1" customFormat="1" ht="12" customHeight="1">
      <c r="B76" s="30"/>
      <c r="C76" s="25" t="s">
        <v>86</v>
      </c>
      <c r="L76" s="30"/>
    </row>
    <row r="77" spans="2:12" s="1" customFormat="1" ht="16.5" customHeight="1">
      <c r="B77" s="30"/>
      <c r="E77" s="263" t="str">
        <f>E9</f>
        <v>2etapa - PZTS - 2 etapa</v>
      </c>
      <c r="F77" s="283"/>
      <c r="G77" s="283"/>
      <c r="H77" s="283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21</v>
      </c>
      <c r="F79" s="23" t="str">
        <f>F12</f>
        <v>Sokolov</v>
      </c>
      <c r="I79" s="25" t="s">
        <v>23</v>
      </c>
      <c r="J79" s="47" t="str">
        <f>IF(J12="","",J12)</f>
        <v>8. 8. 2023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25</v>
      </c>
      <c r="F81" s="23" t="str">
        <f>E15</f>
        <v>Muzeum Sokolov p.o. Karlovarského kraje</v>
      </c>
      <c r="I81" s="25" t="s">
        <v>31</v>
      </c>
      <c r="J81" s="28" t="str">
        <f>E21</f>
        <v>Jaroslav Schovánek</v>
      </c>
      <c r="L81" s="30"/>
    </row>
    <row r="82" spans="2:65" s="1" customFormat="1" ht="15.2" customHeight="1">
      <c r="B82" s="30"/>
      <c r="C82" s="25" t="s">
        <v>29</v>
      </c>
      <c r="F82" s="23" t="str">
        <f>IF(E18="","",E18)</f>
        <v>Vyplň údaj</v>
      </c>
      <c r="I82" s="25" t="s">
        <v>34</v>
      </c>
      <c r="J82" s="28" t="str">
        <f>E24</f>
        <v>Jaroslav Schovánek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5"/>
      <c r="C84" s="106" t="s">
        <v>100</v>
      </c>
      <c r="D84" s="107" t="s">
        <v>56</v>
      </c>
      <c r="E84" s="107" t="s">
        <v>52</v>
      </c>
      <c r="F84" s="107" t="s">
        <v>53</v>
      </c>
      <c r="G84" s="107" t="s">
        <v>101</v>
      </c>
      <c r="H84" s="107" t="s">
        <v>102</v>
      </c>
      <c r="I84" s="107" t="s">
        <v>103</v>
      </c>
      <c r="J84" s="107" t="s">
        <v>91</v>
      </c>
      <c r="K84" s="108" t="s">
        <v>104</v>
      </c>
      <c r="L84" s="105"/>
      <c r="M84" s="54" t="s">
        <v>19</v>
      </c>
      <c r="N84" s="55" t="s">
        <v>41</v>
      </c>
      <c r="O84" s="55" t="s">
        <v>105</v>
      </c>
      <c r="P84" s="55" t="s">
        <v>106</v>
      </c>
      <c r="Q84" s="55" t="s">
        <v>107</v>
      </c>
      <c r="R84" s="55" t="s">
        <v>108</v>
      </c>
      <c r="S84" s="55" t="s">
        <v>109</v>
      </c>
      <c r="T84" s="56" t="s">
        <v>110</v>
      </c>
    </row>
    <row r="85" spans="2:65" s="1" customFormat="1" ht="22.9" customHeight="1">
      <c r="B85" s="30"/>
      <c r="C85" s="59" t="s">
        <v>111</v>
      </c>
      <c r="J85" s="109">
        <f>BK85</f>
        <v>0</v>
      </c>
      <c r="L85" s="30"/>
      <c r="M85" s="57"/>
      <c r="N85" s="48"/>
      <c r="O85" s="48"/>
      <c r="P85" s="110">
        <f>P86+P108</f>
        <v>0</v>
      </c>
      <c r="Q85" s="48"/>
      <c r="R85" s="110">
        <f>R86+R108</f>
        <v>0.6694500000000001</v>
      </c>
      <c r="S85" s="48"/>
      <c r="T85" s="111">
        <f>T86+T108</f>
        <v>0.6</v>
      </c>
      <c r="AT85" s="15" t="s">
        <v>70</v>
      </c>
      <c r="AU85" s="15" t="s">
        <v>92</v>
      </c>
      <c r="BK85" s="112">
        <f>BK86+BK108</f>
        <v>0</v>
      </c>
    </row>
    <row r="86" spans="2:65" s="11" customFormat="1" ht="25.9" customHeight="1">
      <c r="B86" s="113"/>
      <c r="D86" s="114" t="s">
        <v>70</v>
      </c>
      <c r="E86" s="115" t="s">
        <v>112</v>
      </c>
      <c r="F86" s="115" t="s">
        <v>113</v>
      </c>
      <c r="I86" s="116"/>
      <c r="J86" s="117">
        <f>BK86</f>
        <v>0</v>
      </c>
      <c r="L86" s="113"/>
      <c r="M86" s="118"/>
      <c r="P86" s="119">
        <f>P87+P91+P95+P105</f>
        <v>0</v>
      </c>
      <c r="R86" s="119">
        <f>R87+R91+R95+R105</f>
        <v>0.61545000000000005</v>
      </c>
      <c r="T86" s="120">
        <f>T87+T91+T95+T105</f>
        <v>0.6</v>
      </c>
      <c r="AR86" s="114" t="s">
        <v>79</v>
      </c>
      <c r="AT86" s="121" t="s">
        <v>70</v>
      </c>
      <c r="AU86" s="121" t="s">
        <v>71</v>
      </c>
      <c r="AY86" s="114" t="s">
        <v>114</v>
      </c>
      <c r="BK86" s="122">
        <f>BK87+BK91+BK95+BK105</f>
        <v>0</v>
      </c>
    </row>
    <row r="87" spans="2:65" s="11" customFormat="1" ht="22.9" customHeight="1">
      <c r="B87" s="113"/>
      <c r="D87" s="114" t="s">
        <v>70</v>
      </c>
      <c r="E87" s="123" t="s">
        <v>115</v>
      </c>
      <c r="F87" s="123" t="s">
        <v>116</v>
      </c>
      <c r="I87" s="116"/>
      <c r="J87" s="124">
        <f>BK87</f>
        <v>0</v>
      </c>
      <c r="L87" s="113"/>
      <c r="M87" s="118"/>
      <c r="P87" s="119">
        <f>SUM(P88:P90)</f>
        <v>0</v>
      </c>
      <c r="R87" s="119">
        <f>SUM(R88:R90)</f>
        <v>0.60945000000000005</v>
      </c>
      <c r="T87" s="120">
        <f>SUM(T88:T90)</f>
        <v>0</v>
      </c>
      <c r="AR87" s="114" t="s">
        <v>79</v>
      </c>
      <c r="AT87" s="121" t="s">
        <v>70</v>
      </c>
      <c r="AU87" s="121" t="s">
        <v>79</v>
      </c>
      <c r="AY87" s="114" t="s">
        <v>114</v>
      </c>
      <c r="BK87" s="122">
        <f>SUM(BK88:BK90)</f>
        <v>0</v>
      </c>
    </row>
    <row r="88" spans="2:65" s="1" customFormat="1" ht="16.5" customHeight="1">
      <c r="B88" s="30"/>
      <c r="C88" s="125" t="s">
        <v>79</v>
      </c>
      <c r="D88" s="125" t="s">
        <v>117</v>
      </c>
      <c r="E88" s="126" t="s">
        <v>118</v>
      </c>
      <c r="F88" s="127" t="s">
        <v>119</v>
      </c>
      <c r="G88" s="128" t="s">
        <v>120</v>
      </c>
      <c r="H88" s="129">
        <v>15</v>
      </c>
      <c r="I88" s="130"/>
      <c r="J88" s="131">
        <f>ROUND(I88*H88,2)</f>
        <v>0</v>
      </c>
      <c r="K88" s="127" t="s">
        <v>121</v>
      </c>
      <c r="L88" s="30"/>
      <c r="M88" s="132" t="s">
        <v>19</v>
      </c>
      <c r="N88" s="133" t="s">
        <v>42</v>
      </c>
      <c r="P88" s="134">
        <f>O88*H88</f>
        <v>0</v>
      </c>
      <c r="Q88" s="134">
        <v>4.0629999999999999E-2</v>
      </c>
      <c r="R88" s="134">
        <f>Q88*H88</f>
        <v>0.60945000000000005</v>
      </c>
      <c r="S88" s="134">
        <v>0</v>
      </c>
      <c r="T88" s="135">
        <f>S88*H88</f>
        <v>0</v>
      </c>
      <c r="AR88" s="136" t="s">
        <v>122</v>
      </c>
      <c r="AT88" s="136" t="s">
        <v>117</v>
      </c>
      <c r="AU88" s="136" t="s">
        <v>81</v>
      </c>
      <c r="AY88" s="15" t="s">
        <v>114</v>
      </c>
      <c r="BE88" s="137">
        <f>IF(N88="základní",J88,0)</f>
        <v>0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5" t="s">
        <v>79</v>
      </c>
      <c r="BK88" s="137">
        <f>ROUND(I88*H88,2)</f>
        <v>0</v>
      </c>
      <c r="BL88" s="15" t="s">
        <v>122</v>
      </c>
      <c r="BM88" s="136" t="s">
        <v>123</v>
      </c>
    </row>
    <row r="89" spans="2:65" s="1" customFormat="1" ht="11.25">
      <c r="B89" s="30"/>
      <c r="D89" s="138" t="s">
        <v>124</v>
      </c>
      <c r="F89" s="139" t="s">
        <v>125</v>
      </c>
      <c r="I89" s="140"/>
      <c r="L89" s="30"/>
      <c r="M89" s="141"/>
      <c r="T89" s="51"/>
      <c r="AT89" s="15" t="s">
        <v>124</v>
      </c>
      <c r="AU89" s="15" t="s">
        <v>81</v>
      </c>
    </row>
    <row r="90" spans="2:65" s="12" customFormat="1" ht="11.25">
      <c r="B90" s="142"/>
      <c r="D90" s="143" t="s">
        <v>126</v>
      </c>
      <c r="E90" s="144" t="s">
        <v>19</v>
      </c>
      <c r="F90" s="145" t="s">
        <v>127</v>
      </c>
      <c r="H90" s="146">
        <v>15</v>
      </c>
      <c r="I90" s="147"/>
      <c r="L90" s="142"/>
      <c r="M90" s="148"/>
      <c r="T90" s="149"/>
      <c r="AT90" s="144" t="s">
        <v>126</v>
      </c>
      <c r="AU90" s="144" t="s">
        <v>81</v>
      </c>
      <c r="AV90" s="12" t="s">
        <v>81</v>
      </c>
      <c r="AW90" s="12" t="s">
        <v>33</v>
      </c>
      <c r="AX90" s="12" t="s">
        <v>79</v>
      </c>
      <c r="AY90" s="144" t="s">
        <v>114</v>
      </c>
    </row>
    <row r="91" spans="2:65" s="11" customFormat="1" ht="22.9" customHeight="1">
      <c r="B91" s="113"/>
      <c r="D91" s="114" t="s">
        <v>70</v>
      </c>
      <c r="E91" s="123" t="s">
        <v>128</v>
      </c>
      <c r="F91" s="123" t="s">
        <v>129</v>
      </c>
      <c r="I91" s="116"/>
      <c r="J91" s="124">
        <f>BK91</f>
        <v>0</v>
      </c>
      <c r="L91" s="113"/>
      <c r="M91" s="118"/>
      <c r="P91" s="119">
        <f>SUM(P92:P94)</f>
        <v>0</v>
      </c>
      <c r="R91" s="119">
        <f>SUM(R92:R94)</f>
        <v>6.0000000000000001E-3</v>
      </c>
      <c r="T91" s="120">
        <f>SUM(T92:T94)</f>
        <v>0.6</v>
      </c>
      <c r="AR91" s="114" t="s">
        <v>79</v>
      </c>
      <c r="AT91" s="121" t="s">
        <v>70</v>
      </c>
      <c r="AU91" s="121" t="s">
        <v>79</v>
      </c>
      <c r="AY91" s="114" t="s">
        <v>114</v>
      </c>
      <c r="BK91" s="122">
        <f>SUM(BK92:BK94)</f>
        <v>0</v>
      </c>
    </row>
    <row r="92" spans="2:65" s="1" customFormat="1" ht="16.5" customHeight="1">
      <c r="B92" s="30"/>
      <c r="C92" s="125" t="s">
        <v>81</v>
      </c>
      <c r="D92" s="125" t="s">
        <v>117</v>
      </c>
      <c r="E92" s="126" t="s">
        <v>130</v>
      </c>
      <c r="F92" s="127" t="s">
        <v>131</v>
      </c>
      <c r="G92" s="128" t="s">
        <v>132</v>
      </c>
      <c r="H92" s="129">
        <v>300</v>
      </c>
      <c r="I92" s="130"/>
      <c r="J92" s="131">
        <f>ROUND(I92*H92,2)</f>
        <v>0</v>
      </c>
      <c r="K92" s="127" t="s">
        <v>121</v>
      </c>
      <c r="L92" s="30"/>
      <c r="M92" s="132" t="s">
        <v>19</v>
      </c>
      <c r="N92" s="133" t="s">
        <v>42</v>
      </c>
      <c r="P92" s="134">
        <f>O92*H92</f>
        <v>0</v>
      </c>
      <c r="Q92" s="134">
        <v>2.0000000000000002E-5</v>
      </c>
      <c r="R92" s="134">
        <f>Q92*H92</f>
        <v>6.0000000000000001E-3</v>
      </c>
      <c r="S92" s="134">
        <v>2E-3</v>
      </c>
      <c r="T92" s="135">
        <f>S92*H92</f>
        <v>0.6</v>
      </c>
      <c r="AR92" s="136" t="s">
        <v>122</v>
      </c>
      <c r="AT92" s="136" t="s">
        <v>117</v>
      </c>
      <c r="AU92" s="136" t="s">
        <v>81</v>
      </c>
      <c r="AY92" s="15" t="s">
        <v>114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79</v>
      </c>
      <c r="BK92" s="137">
        <f>ROUND(I92*H92,2)</f>
        <v>0</v>
      </c>
      <c r="BL92" s="15" t="s">
        <v>122</v>
      </c>
      <c r="BM92" s="136" t="s">
        <v>133</v>
      </c>
    </row>
    <row r="93" spans="2:65" s="1" customFormat="1" ht="11.25">
      <c r="B93" s="30"/>
      <c r="D93" s="138" t="s">
        <v>124</v>
      </c>
      <c r="F93" s="139" t="s">
        <v>134</v>
      </c>
      <c r="I93" s="140"/>
      <c r="L93" s="30"/>
      <c r="M93" s="141"/>
      <c r="T93" s="51"/>
      <c r="AT93" s="15" t="s">
        <v>124</v>
      </c>
      <c r="AU93" s="15" t="s">
        <v>81</v>
      </c>
    </row>
    <row r="94" spans="2:65" s="12" customFormat="1" ht="11.25">
      <c r="B94" s="142"/>
      <c r="D94" s="143" t="s">
        <v>126</v>
      </c>
      <c r="E94" s="144" t="s">
        <v>19</v>
      </c>
      <c r="F94" s="145" t="s">
        <v>135</v>
      </c>
      <c r="H94" s="146">
        <v>300</v>
      </c>
      <c r="I94" s="147"/>
      <c r="L94" s="142"/>
      <c r="M94" s="148"/>
      <c r="T94" s="149"/>
      <c r="AT94" s="144" t="s">
        <v>126</v>
      </c>
      <c r="AU94" s="144" t="s">
        <v>81</v>
      </c>
      <c r="AV94" s="12" t="s">
        <v>81</v>
      </c>
      <c r="AW94" s="12" t="s">
        <v>33</v>
      </c>
      <c r="AX94" s="12" t="s">
        <v>79</v>
      </c>
      <c r="AY94" s="144" t="s">
        <v>114</v>
      </c>
    </row>
    <row r="95" spans="2:65" s="11" customFormat="1" ht="22.9" customHeight="1">
      <c r="B95" s="113"/>
      <c r="D95" s="114" t="s">
        <v>70</v>
      </c>
      <c r="E95" s="123" t="s">
        <v>136</v>
      </c>
      <c r="F95" s="123" t="s">
        <v>137</v>
      </c>
      <c r="I95" s="116"/>
      <c r="J95" s="124">
        <f>BK95</f>
        <v>0</v>
      </c>
      <c r="L95" s="113"/>
      <c r="M95" s="118"/>
      <c r="P95" s="119">
        <f>SUM(P96:P104)</f>
        <v>0</v>
      </c>
      <c r="R95" s="119">
        <f>SUM(R96:R104)</f>
        <v>0</v>
      </c>
      <c r="T95" s="120">
        <f>SUM(T96:T104)</f>
        <v>0</v>
      </c>
      <c r="AR95" s="114" t="s">
        <v>79</v>
      </c>
      <c r="AT95" s="121" t="s">
        <v>70</v>
      </c>
      <c r="AU95" s="121" t="s">
        <v>79</v>
      </c>
      <c r="AY95" s="114" t="s">
        <v>114</v>
      </c>
      <c r="BK95" s="122">
        <f>SUM(BK96:BK104)</f>
        <v>0</v>
      </c>
    </row>
    <row r="96" spans="2:65" s="1" customFormat="1" ht="24.2" customHeight="1">
      <c r="B96" s="30"/>
      <c r="C96" s="125" t="s">
        <v>138</v>
      </c>
      <c r="D96" s="125" t="s">
        <v>117</v>
      </c>
      <c r="E96" s="126" t="s">
        <v>139</v>
      </c>
      <c r="F96" s="127" t="s">
        <v>140</v>
      </c>
      <c r="G96" s="128" t="s">
        <v>141</v>
      </c>
      <c r="H96" s="129">
        <v>0.6</v>
      </c>
      <c r="I96" s="130"/>
      <c r="J96" s="131">
        <f>ROUND(I96*H96,2)</f>
        <v>0</v>
      </c>
      <c r="K96" s="127" t="s">
        <v>121</v>
      </c>
      <c r="L96" s="30"/>
      <c r="M96" s="132" t="s">
        <v>19</v>
      </c>
      <c r="N96" s="133" t="s">
        <v>42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122</v>
      </c>
      <c r="AT96" s="136" t="s">
        <v>117</v>
      </c>
      <c r="AU96" s="136" t="s">
        <v>81</v>
      </c>
      <c r="AY96" s="15" t="s">
        <v>114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5" t="s">
        <v>79</v>
      </c>
      <c r="BK96" s="137">
        <f>ROUND(I96*H96,2)</f>
        <v>0</v>
      </c>
      <c r="BL96" s="15" t="s">
        <v>122</v>
      </c>
      <c r="BM96" s="136" t="s">
        <v>142</v>
      </c>
    </row>
    <row r="97" spans="2:65" s="1" customFormat="1" ht="11.25">
      <c r="B97" s="30"/>
      <c r="D97" s="138" t="s">
        <v>124</v>
      </c>
      <c r="F97" s="139" t="s">
        <v>143</v>
      </c>
      <c r="I97" s="140"/>
      <c r="L97" s="30"/>
      <c r="M97" s="141"/>
      <c r="T97" s="51"/>
      <c r="AT97" s="15" t="s">
        <v>124</v>
      </c>
      <c r="AU97" s="15" t="s">
        <v>81</v>
      </c>
    </row>
    <row r="98" spans="2:65" s="1" customFormat="1" ht="21.75" customHeight="1">
      <c r="B98" s="30"/>
      <c r="C98" s="125" t="s">
        <v>122</v>
      </c>
      <c r="D98" s="125" t="s">
        <v>117</v>
      </c>
      <c r="E98" s="126" t="s">
        <v>144</v>
      </c>
      <c r="F98" s="127" t="s">
        <v>145</v>
      </c>
      <c r="G98" s="128" t="s">
        <v>141</v>
      </c>
      <c r="H98" s="129">
        <v>0.6</v>
      </c>
      <c r="I98" s="130"/>
      <c r="J98" s="131">
        <f>ROUND(I98*H98,2)</f>
        <v>0</v>
      </c>
      <c r="K98" s="127" t="s">
        <v>121</v>
      </c>
      <c r="L98" s="30"/>
      <c r="M98" s="132" t="s">
        <v>19</v>
      </c>
      <c r="N98" s="133" t="s">
        <v>42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122</v>
      </c>
      <c r="AT98" s="136" t="s">
        <v>117</v>
      </c>
      <c r="AU98" s="136" t="s">
        <v>81</v>
      </c>
      <c r="AY98" s="15" t="s">
        <v>114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5" t="s">
        <v>79</v>
      </c>
      <c r="BK98" s="137">
        <f>ROUND(I98*H98,2)</f>
        <v>0</v>
      </c>
      <c r="BL98" s="15" t="s">
        <v>122</v>
      </c>
      <c r="BM98" s="136" t="s">
        <v>146</v>
      </c>
    </row>
    <row r="99" spans="2:65" s="1" customFormat="1" ht="11.25">
      <c r="B99" s="30"/>
      <c r="D99" s="138" t="s">
        <v>124</v>
      </c>
      <c r="F99" s="139" t="s">
        <v>147</v>
      </c>
      <c r="I99" s="140"/>
      <c r="L99" s="30"/>
      <c r="M99" s="141"/>
      <c r="T99" s="51"/>
      <c r="AT99" s="15" t="s">
        <v>124</v>
      </c>
      <c r="AU99" s="15" t="s">
        <v>81</v>
      </c>
    </row>
    <row r="100" spans="2:65" s="1" customFormat="1" ht="24.2" customHeight="1">
      <c r="B100" s="30"/>
      <c r="C100" s="125" t="s">
        <v>148</v>
      </c>
      <c r="D100" s="125" t="s">
        <v>117</v>
      </c>
      <c r="E100" s="126" t="s">
        <v>149</v>
      </c>
      <c r="F100" s="127" t="s">
        <v>150</v>
      </c>
      <c r="G100" s="128" t="s">
        <v>141</v>
      </c>
      <c r="H100" s="129">
        <v>8.4</v>
      </c>
      <c r="I100" s="130"/>
      <c r="J100" s="131">
        <f>ROUND(I100*H100,2)</f>
        <v>0</v>
      </c>
      <c r="K100" s="127" t="s">
        <v>121</v>
      </c>
      <c r="L100" s="30"/>
      <c r="M100" s="132" t="s">
        <v>19</v>
      </c>
      <c r="N100" s="133" t="s">
        <v>42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122</v>
      </c>
      <c r="AT100" s="136" t="s">
        <v>117</v>
      </c>
      <c r="AU100" s="136" t="s">
        <v>81</v>
      </c>
      <c r="AY100" s="15" t="s">
        <v>114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5" t="s">
        <v>79</v>
      </c>
      <c r="BK100" s="137">
        <f>ROUND(I100*H100,2)</f>
        <v>0</v>
      </c>
      <c r="BL100" s="15" t="s">
        <v>122</v>
      </c>
      <c r="BM100" s="136" t="s">
        <v>151</v>
      </c>
    </row>
    <row r="101" spans="2:65" s="1" customFormat="1" ht="11.25">
      <c r="B101" s="30"/>
      <c r="D101" s="138" t="s">
        <v>124</v>
      </c>
      <c r="F101" s="139" t="s">
        <v>152</v>
      </c>
      <c r="I101" s="140"/>
      <c r="L101" s="30"/>
      <c r="M101" s="141"/>
      <c r="T101" s="51"/>
      <c r="AT101" s="15" t="s">
        <v>124</v>
      </c>
      <c r="AU101" s="15" t="s">
        <v>81</v>
      </c>
    </row>
    <row r="102" spans="2:65" s="12" customFormat="1" ht="11.25">
      <c r="B102" s="142"/>
      <c r="D102" s="143" t="s">
        <v>126</v>
      </c>
      <c r="F102" s="145" t="s">
        <v>153</v>
      </c>
      <c r="H102" s="146">
        <v>8.4</v>
      </c>
      <c r="I102" s="147"/>
      <c r="L102" s="142"/>
      <c r="M102" s="148"/>
      <c r="T102" s="149"/>
      <c r="AT102" s="144" t="s">
        <v>126</v>
      </c>
      <c r="AU102" s="144" t="s">
        <v>81</v>
      </c>
      <c r="AV102" s="12" t="s">
        <v>81</v>
      </c>
      <c r="AW102" s="12" t="s">
        <v>4</v>
      </c>
      <c r="AX102" s="12" t="s">
        <v>79</v>
      </c>
      <c r="AY102" s="144" t="s">
        <v>114</v>
      </c>
    </row>
    <row r="103" spans="2:65" s="1" customFormat="1" ht="24.2" customHeight="1">
      <c r="B103" s="30"/>
      <c r="C103" s="125" t="s">
        <v>115</v>
      </c>
      <c r="D103" s="125" t="s">
        <v>117</v>
      </c>
      <c r="E103" s="126" t="s">
        <v>154</v>
      </c>
      <c r="F103" s="127" t="s">
        <v>155</v>
      </c>
      <c r="G103" s="128" t="s">
        <v>141</v>
      </c>
      <c r="H103" s="129">
        <v>2.25</v>
      </c>
      <c r="I103" s="130"/>
      <c r="J103" s="131">
        <f>ROUND(I103*H103,2)</f>
        <v>0</v>
      </c>
      <c r="K103" s="127" t="s">
        <v>121</v>
      </c>
      <c r="L103" s="30"/>
      <c r="M103" s="132" t="s">
        <v>19</v>
      </c>
      <c r="N103" s="133" t="s">
        <v>42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122</v>
      </c>
      <c r="AT103" s="136" t="s">
        <v>117</v>
      </c>
      <c r="AU103" s="136" t="s">
        <v>81</v>
      </c>
      <c r="AY103" s="15" t="s">
        <v>114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5" t="s">
        <v>79</v>
      </c>
      <c r="BK103" s="137">
        <f>ROUND(I103*H103,2)</f>
        <v>0</v>
      </c>
      <c r="BL103" s="15" t="s">
        <v>122</v>
      </c>
      <c r="BM103" s="136" t="s">
        <v>156</v>
      </c>
    </row>
    <row r="104" spans="2:65" s="1" customFormat="1" ht="11.25">
      <c r="B104" s="30"/>
      <c r="D104" s="138" t="s">
        <v>124</v>
      </c>
      <c r="F104" s="139" t="s">
        <v>157</v>
      </c>
      <c r="I104" s="140"/>
      <c r="L104" s="30"/>
      <c r="M104" s="141"/>
      <c r="T104" s="51"/>
      <c r="AT104" s="15" t="s">
        <v>124</v>
      </c>
      <c r="AU104" s="15" t="s">
        <v>81</v>
      </c>
    </row>
    <row r="105" spans="2:65" s="11" customFormat="1" ht="22.9" customHeight="1">
      <c r="B105" s="113"/>
      <c r="D105" s="114" t="s">
        <v>70</v>
      </c>
      <c r="E105" s="123" t="s">
        <v>158</v>
      </c>
      <c r="F105" s="123" t="s">
        <v>159</v>
      </c>
      <c r="I105" s="116"/>
      <c r="J105" s="124">
        <f>BK105</f>
        <v>0</v>
      </c>
      <c r="L105" s="113"/>
      <c r="M105" s="118"/>
      <c r="P105" s="119">
        <f>SUM(P106:P107)</f>
        <v>0</v>
      </c>
      <c r="R105" s="119">
        <f>SUM(R106:R107)</f>
        <v>0</v>
      </c>
      <c r="T105" s="120">
        <f>SUM(T106:T107)</f>
        <v>0</v>
      </c>
      <c r="AR105" s="114" t="s">
        <v>79</v>
      </c>
      <c r="AT105" s="121" t="s">
        <v>70</v>
      </c>
      <c r="AU105" s="121" t="s">
        <v>79</v>
      </c>
      <c r="AY105" s="114" t="s">
        <v>114</v>
      </c>
      <c r="BK105" s="122">
        <f>SUM(BK106:BK107)</f>
        <v>0</v>
      </c>
    </row>
    <row r="106" spans="2:65" s="1" customFormat="1" ht="33" customHeight="1">
      <c r="B106" s="30"/>
      <c r="C106" s="125" t="s">
        <v>160</v>
      </c>
      <c r="D106" s="125" t="s">
        <v>117</v>
      </c>
      <c r="E106" s="126" t="s">
        <v>161</v>
      </c>
      <c r="F106" s="127" t="s">
        <v>162</v>
      </c>
      <c r="G106" s="128" t="s">
        <v>141</v>
      </c>
      <c r="H106" s="129">
        <v>0.66900000000000004</v>
      </c>
      <c r="I106" s="130"/>
      <c r="J106" s="131">
        <f>ROUND(I106*H106,2)</f>
        <v>0</v>
      </c>
      <c r="K106" s="127" t="s">
        <v>121</v>
      </c>
      <c r="L106" s="30"/>
      <c r="M106" s="132" t="s">
        <v>19</v>
      </c>
      <c r="N106" s="133" t="s">
        <v>42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122</v>
      </c>
      <c r="AT106" s="136" t="s">
        <v>117</v>
      </c>
      <c r="AU106" s="136" t="s">
        <v>81</v>
      </c>
      <c r="AY106" s="15" t="s">
        <v>114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5" t="s">
        <v>79</v>
      </c>
      <c r="BK106" s="137">
        <f>ROUND(I106*H106,2)</f>
        <v>0</v>
      </c>
      <c r="BL106" s="15" t="s">
        <v>122</v>
      </c>
      <c r="BM106" s="136" t="s">
        <v>163</v>
      </c>
    </row>
    <row r="107" spans="2:65" s="1" customFormat="1" ht="11.25">
      <c r="B107" s="30"/>
      <c r="D107" s="138" t="s">
        <v>124</v>
      </c>
      <c r="F107" s="139" t="s">
        <v>164</v>
      </c>
      <c r="I107" s="140"/>
      <c r="L107" s="30"/>
      <c r="M107" s="141"/>
      <c r="T107" s="51"/>
      <c r="AT107" s="15" t="s">
        <v>124</v>
      </c>
      <c r="AU107" s="15" t="s">
        <v>81</v>
      </c>
    </row>
    <row r="108" spans="2:65" s="11" customFormat="1" ht="25.9" customHeight="1">
      <c r="B108" s="113"/>
      <c r="D108" s="114" t="s">
        <v>70</v>
      </c>
      <c r="E108" s="115" t="s">
        <v>165</v>
      </c>
      <c r="F108" s="115" t="s">
        <v>166</v>
      </c>
      <c r="I108" s="116"/>
      <c r="J108" s="117">
        <f>BK108</f>
        <v>0</v>
      </c>
      <c r="L108" s="113"/>
      <c r="M108" s="118"/>
      <c r="P108" s="119">
        <f>SUM(P109:P129)</f>
        <v>0</v>
      </c>
      <c r="R108" s="119">
        <f>SUM(R109:R129)</f>
        <v>5.4000000000000006E-2</v>
      </c>
      <c r="T108" s="120">
        <f>SUM(T109:T129)</f>
        <v>0</v>
      </c>
      <c r="AR108" s="114" t="s">
        <v>81</v>
      </c>
      <c r="AT108" s="121" t="s">
        <v>70</v>
      </c>
      <c r="AU108" s="121" t="s">
        <v>71</v>
      </c>
      <c r="AY108" s="114" t="s">
        <v>114</v>
      </c>
      <c r="BK108" s="122">
        <f>SUM(BK109:BK129)</f>
        <v>0</v>
      </c>
    </row>
    <row r="109" spans="2:65" s="1" customFormat="1" ht="16.5" customHeight="1">
      <c r="B109" s="30"/>
      <c r="C109" s="125" t="s">
        <v>79</v>
      </c>
      <c r="D109" s="125" t="s">
        <v>117</v>
      </c>
      <c r="E109" s="126" t="s">
        <v>79</v>
      </c>
      <c r="F109" s="127" t="s">
        <v>167</v>
      </c>
      <c r="G109" s="128" t="s">
        <v>168</v>
      </c>
      <c r="H109" s="129">
        <v>1</v>
      </c>
      <c r="I109" s="130"/>
      <c r="J109" s="131">
        <f t="shared" ref="J109:J118" si="0">ROUND(I109*H109,2)</f>
        <v>0</v>
      </c>
      <c r="K109" s="127" t="s">
        <v>169</v>
      </c>
      <c r="L109" s="30"/>
      <c r="M109" s="132" t="s">
        <v>19</v>
      </c>
      <c r="N109" s="133" t="s">
        <v>42</v>
      </c>
      <c r="P109" s="134">
        <f t="shared" ref="P109:P118" si="1">O109*H109</f>
        <v>0</v>
      </c>
      <c r="Q109" s="134">
        <v>0</v>
      </c>
      <c r="R109" s="134">
        <f t="shared" ref="R109:R118" si="2">Q109*H109</f>
        <v>0</v>
      </c>
      <c r="S109" s="134">
        <v>0</v>
      </c>
      <c r="T109" s="135">
        <f t="shared" ref="T109:T118" si="3">S109*H109</f>
        <v>0</v>
      </c>
      <c r="AR109" s="136" t="s">
        <v>122</v>
      </c>
      <c r="AT109" s="136" t="s">
        <v>117</v>
      </c>
      <c r="AU109" s="136" t="s">
        <v>79</v>
      </c>
      <c r="AY109" s="15" t="s">
        <v>114</v>
      </c>
      <c r="BE109" s="137">
        <f t="shared" ref="BE109:BE118" si="4">IF(N109="základní",J109,0)</f>
        <v>0</v>
      </c>
      <c r="BF109" s="137">
        <f t="shared" ref="BF109:BF118" si="5">IF(N109="snížená",J109,0)</f>
        <v>0</v>
      </c>
      <c r="BG109" s="137">
        <f t="shared" ref="BG109:BG118" si="6">IF(N109="zákl. přenesená",J109,0)</f>
        <v>0</v>
      </c>
      <c r="BH109" s="137">
        <f t="shared" ref="BH109:BH118" si="7">IF(N109="sníž. přenesená",J109,0)</f>
        <v>0</v>
      </c>
      <c r="BI109" s="137">
        <f t="shared" ref="BI109:BI118" si="8">IF(N109="nulová",J109,0)</f>
        <v>0</v>
      </c>
      <c r="BJ109" s="15" t="s">
        <v>79</v>
      </c>
      <c r="BK109" s="137">
        <f t="shared" ref="BK109:BK118" si="9">ROUND(I109*H109,2)</f>
        <v>0</v>
      </c>
      <c r="BL109" s="15" t="s">
        <v>122</v>
      </c>
      <c r="BM109" s="136" t="s">
        <v>170</v>
      </c>
    </row>
    <row r="110" spans="2:65" s="1" customFormat="1" ht="16.5" customHeight="1">
      <c r="B110" s="30"/>
      <c r="C110" s="125" t="s">
        <v>81</v>
      </c>
      <c r="D110" s="125" t="s">
        <v>117</v>
      </c>
      <c r="E110" s="126" t="s">
        <v>81</v>
      </c>
      <c r="F110" s="127" t="s">
        <v>171</v>
      </c>
      <c r="G110" s="128" t="s">
        <v>168</v>
      </c>
      <c r="H110" s="129">
        <v>1</v>
      </c>
      <c r="I110" s="130"/>
      <c r="J110" s="131">
        <f t="shared" si="0"/>
        <v>0</v>
      </c>
      <c r="K110" s="127" t="s">
        <v>169</v>
      </c>
      <c r="L110" s="30"/>
      <c r="M110" s="132" t="s">
        <v>19</v>
      </c>
      <c r="N110" s="133" t="s">
        <v>42</v>
      </c>
      <c r="P110" s="134">
        <f t="shared" si="1"/>
        <v>0</v>
      </c>
      <c r="Q110" s="134">
        <v>0</v>
      </c>
      <c r="R110" s="134">
        <f t="shared" si="2"/>
        <v>0</v>
      </c>
      <c r="S110" s="134">
        <v>0</v>
      </c>
      <c r="T110" s="135">
        <f t="shared" si="3"/>
        <v>0</v>
      </c>
      <c r="AR110" s="136" t="s">
        <v>122</v>
      </c>
      <c r="AT110" s="136" t="s">
        <v>117</v>
      </c>
      <c r="AU110" s="136" t="s">
        <v>79</v>
      </c>
      <c r="AY110" s="15" t="s">
        <v>114</v>
      </c>
      <c r="BE110" s="137">
        <f t="shared" si="4"/>
        <v>0</v>
      </c>
      <c r="BF110" s="137">
        <f t="shared" si="5"/>
        <v>0</v>
      </c>
      <c r="BG110" s="137">
        <f t="shared" si="6"/>
        <v>0</v>
      </c>
      <c r="BH110" s="137">
        <f t="shared" si="7"/>
        <v>0</v>
      </c>
      <c r="BI110" s="137">
        <f t="shared" si="8"/>
        <v>0</v>
      </c>
      <c r="BJ110" s="15" t="s">
        <v>79</v>
      </c>
      <c r="BK110" s="137">
        <f t="shared" si="9"/>
        <v>0</v>
      </c>
      <c r="BL110" s="15" t="s">
        <v>122</v>
      </c>
      <c r="BM110" s="136" t="s">
        <v>172</v>
      </c>
    </row>
    <row r="111" spans="2:65" s="1" customFormat="1" ht="16.5" customHeight="1">
      <c r="B111" s="30"/>
      <c r="C111" s="125" t="s">
        <v>138</v>
      </c>
      <c r="D111" s="125" t="s">
        <v>117</v>
      </c>
      <c r="E111" s="126" t="s">
        <v>138</v>
      </c>
      <c r="F111" s="127" t="s">
        <v>173</v>
      </c>
      <c r="G111" s="128" t="s">
        <v>168</v>
      </c>
      <c r="H111" s="129">
        <v>1</v>
      </c>
      <c r="I111" s="130"/>
      <c r="J111" s="131">
        <f t="shared" si="0"/>
        <v>0</v>
      </c>
      <c r="K111" s="127" t="s">
        <v>169</v>
      </c>
      <c r="L111" s="30"/>
      <c r="M111" s="132" t="s">
        <v>19</v>
      </c>
      <c r="N111" s="133" t="s">
        <v>42</v>
      </c>
      <c r="P111" s="134">
        <f t="shared" si="1"/>
        <v>0</v>
      </c>
      <c r="Q111" s="134">
        <v>0</v>
      </c>
      <c r="R111" s="134">
        <f t="shared" si="2"/>
        <v>0</v>
      </c>
      <c r="S111" s="134">
        <v>0</v>
      </c>
      <c r="T111" s="135">
        <f t="shared" si="3"/>
        <v>0</v>
      </c>
      <c r="AR111" s="136" t="s">
        <v>122</v>
      </c>
      <c r="AT111" s="136" t="s">
        <v>117</v>
      </c>
      <c r="AU111" s="136" t="s">
        <v>79</v>
      </c>
      <c r="AY111" s="15" t="s">
        <v>114</v>
      </c>
      <c r="BE111" s="137">
        <f t="shared" si="4"/>
        <v>0</v>
      </c>
      <c r="BF111" s="137">
        <f t="shared" si="5"/>
        <v>0</v>
      </c>
      <c r="BG111" s="137">
        <f t="shared" si="6"/>
        <v>0</v>
      </c>
      <c r="BH111" s="137">
        <f t="shared" si="7"/>
        <v>0</v>
      </c>
      <c r="BI111" s="137">
        <f t="shared" si="8"/>
        <v>0</v>
      </c>
      <c r="BJ111" s="15" t="s">
        <v>79</v>
      </c>
      <c r="BK111" s="137">
        <f t="shared" si="9"/>
        <v>0</v>
      </c>
      <c r="BL111" s="15" t="s">
        <v>122</v>
      </c>
      <c r="BM111" s="136" t="s">
        <v>174</v>
      </c>
    </row>
    <row r="112" spans="2:65" s="1" customFormat="1" ht="24.2" customHeight="1">
      <c r="B112" s="30"/>
      <c r="C112" s="125" t="s">
        <v>122</v>
      </c>
      <c r="D112" s="125" t="s">
        <v>117</v>
      </c>
      <c r="E112" s="126" t="s">
        <v>122</v>
      </c>
      <c r="F112" s="127" t="s">
        <v>175</v>
      </c>
      <c r="G112" s="128" t="s">
        <v>176</v>
      </c>
      <c r="H112" s="129">
        <v>5</v>
      </c>
      <c r="I112" s="130"/>
      <c r="J112" s="131">
        <f t="shared" si="0"/>
        <v>0</v>
      </c>
      <c r="K112" s="127" t="s">
        <v>169</v>
      </c>
      <c r="L112" s="30"/>
      <c r="M112" s="132" t="s">
        <v>19</v>
      </c>
      <c r="N112" s="133" t="s">
        <v>42</v>
      </c>
      <c r="P112" s="134">
        <f t="shared" si="1"/>
        <v>0</v>
      </c>
      <c r="Q112" s="134">
        <v>0</v>
      </c>
      <c r="R112" s="134">
        <f t="shared" si="2"/>
        <v>0</v>
      </c>
      <c r="S112" s="134">
        <v>0</v>
      </c>
      <c r="T112" s="135">
        <f t="shared" si="3"/>
        <v>0</v>
      </c>
      <c r="AR112" s="136" t="s">
        <v>122</v>
      </c>
      <c r="AT112" s="136" t="s">
        <v>117</v>
      </c>
      <c r="AU112" s="136" t="s">
        <v>79</v>
      </c>
      <c r="AY112" s="15" t="s">
        <v>114</v>
      </c>
      <c r="BE112" s="137">
        <f t="shared" si="4"/>
        <v>0</v>
      </c>
      <c r="BF112" s="137">
        <f t="shared" si="5"/>
        <v>0</v>
      </c>
      <c r="BG112" s="137">
        <f t="shared" si="6"/>
        <v>0</v>
      </c>
      <c r="BH112" s="137">
        <f t="shared" si="7"/>
        <v>0</v>
      </c>
      <c r="BI112" s="137">
        <f t="shared" si="8"/>
        <v>0</v>
      </c>
      <c r="BJ112" s="15" t="s">
        <v>79</v>
      </c>
      <c r="BK112" s="137">
        <f t="shared" si="9"/>
        <v>0</v>
      </c>
      <c r="BL112" s="15" t="s">
        <v>122</v>
      </c>
      <c r="BM112" s="136" t="s">
        <v>177</v>
      </c>
    </row>
    <row r="113" spans="2:65" s="1" customFormat="1" ht="16.5" customHeight="1">
      <c r="B113" s="30"/>
      <c r="C113" s="125" t="s">
        <v>148</v>
      </c>
      <c r="D113" s="125" t="s">
        <v>117</v>
      </c>
      <c r="E113" s="126" t="s">
        <v>148</v>
      </c>
      <c r="F113" s="127" t="s">
        <v>178</v>
      </c>
      <c r="G113" s="128" t="s">
        <v>176</v>
      </c>
      <c r="H113" s="129">
        <v>16</v>
      </c>
      <c r="I113" s="130"/>
      <c r="J113" s="131">
        <f t="shared" si="0"/>
        <v>0</v>
      </c>
      <c r="K113" s="127" t="s">
        <v>169</v>
      </c>
      <c r="L113" s="30"/>
      <c r="M113" s="132" t="s">
        <v>19</v>
      </c>
      <c r="N113" s="133" t="s">
        <v>42</v>
      </c>
      <c r="P113" s="134">
        <f t="shared" si="1"/>
        <v>0</v>
      </c>
      <c r="Q113" s="134">
        <v>0</v>
      </c>
      <c r="R113" s="134">
        <f t="shared" si="2"/>
        <v>0</v>
      </c>
      <c r="S113" s="134">
        <v>0</v>
      </c>
      <c r="T113" s="135">
        <f t="shared" si="3"/>
        <v>0</v>
      </c>
      <c r="AR113" s="136" t="s">
        <v>122</v>
      </c>
      <c r="AT113" s="136" t="s">
        <v>117</v>
      </c>
      <c r="AU113" s="136" t="s">
        <v>79</v>
      </c>
      <c r="AY113" s="15" t="s">
        <v>114</v>
      </c>
      <c r="BE113" s="137">
        <f t="shared" si="4"/>
        <v>0</v>
      </c>
      <c r="BF113" s="137">
        <f t="shared" si="5"/>
        <v>0</v>
      </c>
      <c r="BG113" s="137">
        <f t="shared" si="6"/>
        <v>0</v>
      </c>
      <c r="BH113" s="137">
        <f t="shared" si="7"/>
        <v>0</v>
      </c>
      <c r="BI113" s="137">
        <f t="shared" si="8"/>
        <v>0</v>
      </c>
      <c r="BJ113" s="15" t="s">
        <v>79</v>
      </c>
      <c r="BK113" s="137">
        <f t="shared" si="9"/>
        <v>0</v>
      </c>
      <c r="BL113" s="15" t="s">
        <v>122</v>
      </c>
      <c r="BM113" s="136" t="s">
        <v>179</v>
      </c>
    </row>
    <row r="114" spans="2:65" s="1" customFormat="1" ht="16.5" customHeight="1">
      <c r="B114" s="30"/>
      <c r="C114" s="125" t="s">
        <v>115</v>
      </c>
      <c r="D114" s="125" t="s">
        <v>117</v>
      </c>
      <c r="E114" s="126" t="s">
        <v>115</v>
      </c>
      <c r="F114" s="127" t="s">
        <v>180</v>
      </c>
      <c r="G114" s="128" t="s">
        <v>176</v>
      </c>
      <c r="H114" s="129">
        <v>16</v>
      </c>
      <c r="I114" s="130"/>
      <c r="J114" s="131">
        <f t="shared" si="0"/>
        <v>0</v>
      </c>
      <c r="K114" s="127" t="s">
        <v>169</v>
      </c>
      <c r="L114" s="30"/>
      <c r="M114" s="132" t="s">
        <v>19</v>
      </c>
      <c r="N114" s="133" t="s">
        <v>42</v>
      </c>
      <c r="P114" s="134">
        <f t="shared" si="1"/>
        <v>0</v>
      </c>
      <c r="Q114" s="134">
        <v>0</v>
      </c>
      <c r="R114" s="134">
        <f t="shared" si="2"/>
        <v>0</v>
      </c>
      <c r="S114" s="134">
        <v>0</v>
      </c>
      <c r="T114" s="135">
        <f t="shared" si="3"/>
        <v>0</v>
      </c>
      <c r="AR114" s="136" t="s">
        <v>122</v>
      </c>
      <c r="AT114" s="136" t="s">
        <v>117</v>
      </c>
      <c r="AU114" s="136" t="s">
        <v>79</v>
      </c>
      <c r="AY114" s="15" t="s">
        <v>114</v>
      </c>
      <c r="BE114" s="137">
        <f t="shared" si="4"/>
        <v>0</v>
      </c>
      <c r="BF114" s="137">
        <f t="shared" si="5"/>
        <v>0</v>
      </c>
      <c r="BG114" s="137">
        <f t="shared" si="6"/>
        <v>0</v>
      </c>
      <c r="BH114" s="137">
        <f t="shared" si="7"/>
        <v>0</v>
      </c>
      <c r="BI114" s="137">
        <f t="shared" si="8"/>
        <v>0</v>
      </c>
      <c r="BJ114" s="15" t="s">
        <v>79</v>
      </c>
      <c r="BK114" s="137">
        <f t="shared" si="9"/>
        <v>0</v>
      </c>
      <c r="BL114" s="15" t="s">
        <v>122</v>
      </c>
      <c r="BM114" s="136" t="s">
        <v>181</v>
      </c>
    </row>
    <row r="115" spans="2:65" s="1" customFormat="1" ht="16.5" customHeight="1">
      <c r="B115" s="30"/>
      <c r="C115" s="125" t="s">
        <v>160</v>
      </c>
      <c r="D115" s="125" t="s">
        <v>117</v>
      </c>
      <c r="E115" s="126" t="s">
        <v>160</v>
      </c>
      <c r="F115" s="127" t="s">
        <v>182</v>
      </c>
      <c r="G115" s="128" t="s">
        <v>176</v>
      </c>
      <c r="H115" s="129">
        <v>17</v>
      </c>
      <c r="I115" s="130"/>
      <c r="J115" s="131">
        <f t="shared" si="0"/>
        <v>0</v>
      </c>
      <c r="K115" s="127" t="s">
        <v>169</v>
      </c>
      <c r="L115" s="30"/>
      <c r="M115" s="132" t="s">
        <v>19</v>
      </c>
      <c r="N115" s="133" t="s">
        <v>42</v>
      </c>
      <c r="P115" s="134">
        <f t="shared" si="1"/>
        <v>0</v>
      </c>
      <c r="Q115" s="134">
        <v>0</v>
      </c>
      <c r="R115" s="134">
        <f t="shared" si="2"/>
        <v>0</v>
      </c>
      <c r="S115" s="134">
        <v>0</v>
      </c>
      <c r="T115" s="135">
        <f t="shared" si="3"/>
        <v>0</v>
      </c>
      <c r="AR115" s="136" t="s">
        <v>122</v>
      </c>
      <c r="AT115" s="136" t="s">
        <v>117</v>
      </c>
      <c r="AU115" s="136" t="s">
        <v>79</v>
      </c>
      <c r="AY115" s="15" t="s">
        <v>114</v>
      </c>
      <c r="BE115" s="137">
        <f t="shared" si="4"/>
        <v>0</v>
      </c>
      <c r="BF115" s="137">
        <f t="shared" si="5"/>
        <v>0</v>
      </c>
      <c r="BG115" s="137">
        <f t="shared" si="6"/>
        <v>0</v>
      </c>
      <c r="BH115" s="137">
        <f t="shared" si="7"/>
        <v>0</v>
      </c>
      <c r="BI115" s="137">
        <f t="shared" si="8"/>
        <v>0</v>
      </c>
      <c r="BJ115" s="15" t="s">
        <v>79</v>
      </c>
      <c r="BK115" s="137">
        <f t="shared" si="9"/>
        <v>0</v>
      </c>
      <c r="BL115" s="15" t="s">
        <v>122</v>
      </c>
      <c r="BM115" s="136" t="s">
        <v>183</v>
      </c>
    </row>
    <row r="116" spans="2:65" s="1" customFormat="1" ht="16.5" customHeight="1">
      <c r="B116" s="30"/>
      <c r="C116" s="125" t="s">
        <v>184</v>
      </c>
      <c r="D116" s="125" t="s">
        <v>117</v>
      </c>
      <c r="E116" s="126" t="s">
        <v>184</v>
      </c>
      <c r="F116" s="127" t="s">
        <v>185</v>
      </c>
      <c r="G116" s="128" t="s">
        <v>176</v>
      </c>
      <c r="H116" s="129">
        <v>2</v>
      </c>
      <c r="I116" s="130"/>
      <c r="J116" s="131">
        <f t="shared" si="0"/>
        <v>0</v>
      </c>
      <c r="K116" s="127" t="s">
        <v>169</v>
      </c>
      <c r="L116" s="30"/>
      <c r="M116" s="132" t="s">
        <v>19</v>
      </c>
      <c r="N116" s="133" t="s">
        <v>42</v>
      </c>
      <c r="P116" s="134">
        <f t="shared" si="1"/>
        <v>0</v>
      </c>
      <c r="Q116" s="134">
        <v>0</v>
      </c>
      <c r="R116" s="134">
        <f t="shared" si="2"/>
        <v>0</v>
      </c>
      <c r="S116" s="134">
        <v>0</v>
      </c>
      <c r="T116" s="135">
        <f t="shared" si="3"/>
        <v>0</v>
      </c>
      <c r="AR116" s="136" t="s">
        <v>122</v>
      </c>
      <c r="AT116" s="136" t="s">
        <v>117</v>
      </c>
      <c r="AU116" s="136" t="s">
        <v>79</v>
      </c>
      <c r="AY116" s="15" t="s">
        <v>114</v>
      </c>
      <c r="BE116" s="137">
        <f t="shared" si="4"/>
        <v>0</v>
      </c>
      <c r="BF116" s="137">
        <f t="shared" si="5"/>
        <v>0</v>
      </c>
      <c r="BG116" s="137">
        <f t="shared" si="6"/>
        <v>0</v>
      </c>
      <c r="BH116" s="137">
        <f t="shared" si="7"/>
        <v>0</v>
      </c>
      <c r="BI116" s="137">
        <f t="shared" si="8"/>
        <v>0</v>
      </c>
      <c r="BJ116" s="15" t="s">
        <v>79</v>
      </c>
      <c r="BK116" s="137">
        <f t="shared" si="9"/>
        <v>0</v>
      </c>
      <c r="BL116" s="15" t="s">
        <v>122</v>
      </c>
      <c r="BM116" s="136" t="s">
        <v>186</v>
      </c>
    </row>
    <row r="117" spans="2:65" s="1" customFormat="1" ht="16.5" customHeight="1">
      <c r="B117" s="30"/>
      <c r="C117" s="125" t="s">
        <v>128</v>
      </c>
      <c r="D117" s="125" t="s">
        <v>117</v>
      </c>
      <c r="E117" s="126" t="s">
        <v>128</v>
      </c>
      <c r="F117" s="127" t="s">
        <v>187</v>
      </c>
      <c r="G117" s="128" t="s">
        <v>176</v>
      </c>
      <c r="H117" s="129">
        <v>2</v>
      </c>
      <c r="I117" s="130"/>
      <c r="J117" s="131">
        <f t="shared" si="0"/>
        <v>0</v>
      </c>
      <c r="K117" s="127" t="s">
        <v>169</v>
      </c>
      <c r="L117" s="30"/>
      <c r="M117" s="132" t="s">
        <v>19</v>
      </c>
      <c r="N117" s="133" t="s">
        <v>42</v>
      </c>
      <c r="P117" s="134">
        <f t="shared" si="1"/>
        <v>0</v>
      </c>
      <c r="Q117" s="134">
        <v>0</v>
      </c>
      <c r="R117" s="134">
        <f t="shared" si="2"/>
        <v>0</v>
      </c>
      <c r="S117" s="134">
        <v>0</v>
      </c>
      <c r="T117" s="135">
        <f t="shared" si="3"/>
        <v>0</v>
      </c>
      <c r="AR117" s="136" t="s">
        <v>122</v>
      </c>
      <c r="AT117" s="136" t="s">
        <v>117</v>
      </c>
      <c r="AU117" s="136" t="s">
        <v>79</v>
      </c>
      <c r="AY117" s="15" t="s">
        <v>114</v>
      </c>
      <c r="BE117" s="137">
        <f t="shared" si="4"/>
        <v>0</v>
      </c>
      <c r="BF117" s="137">
        <f t="shared" si="5"/>
        <v>0</v>
      </c>
      <c r="BG117" s="137">
        <f t="shared" si="6"/>
        <v>0</v>
      </c>
      <c r="BH117" s="137">
        <f t="shared" si="7"/>
        <v>0</v>
      </c>
      <c r="BI117" s="137">
        <f t="shared" si="8"/>
        <v>0</v>
      </c>
      <c r="BJ117" s="15" t="s">
        <v>79</v>
      </c>
      <c r="BK117" s="137">
        <f t="shared" si="9"/>
        <v>0</v>
      </c>
      <c r="BL117" s="15" t="s">
        <v>122</v>
      </c>
      <c r="BM117" s="136" t="s">
        <v>188</v>
      </c>
    </row>
    <row r="118" spans="2:65" s="1" customFormat="1" ht="16.5" customHeight="1">
      <c r="B118" s="30"/>
      <c r="C118" s="125" t="s">
        <v>189</v>
      </c>
      <c r="D118" s="125" t="s">
        <v>117</v>
      </c>
      <c r="E118" s="126" t="s">
        <v>190</v>
      </c>
      <c r="F118" s="127" t="s">
        <v>191</v>
      </c>
      <c r="G118" s="128" t="s">
        <v>132</v>
      </c>
      <c r="H118" s="129">
        <v>300</v>
      </c>
      <c r="I118" s="130"/>
      <c r="J118" s="131">
        <f t="shared" si="0"/>
        <v>0</v>
      </c>
      <c r="K118" s="127" t="s">
        <v>121</v>
      </c>
      <c r="L118" s="30"/>
      <c r="M118" s="132" t="s">
        <v>19</v>
      </c>
      <c r="N118" s="133" t="s">
        <v>42</v>
      </c>
      <c r="P118" s="134">
        <f t="shared" si="1"/>
        <v>0</v>
      </c>
      <c r="Q118" s="134">
        <v>0</v>
      </c>
      <c r="R118" s="134">
        <f t="shared" si="2"/>
        <v>0</v>
      </c>
      <c r="S118" s="134">
        <v>0</v>
      </c>
      <c r="T118" s="135">
        <f t="shared" si="3"/>
        <v>0</v>
      </c>
      <c r="AR118" s="136" t="s">
        <v>192</v>
      </c>
      <c r="AT118" s="136" t="s">
        <v>117</v>
      </c>
      <c r="AU118" s="136" t="s">
        <v>79</v>
      </c>
      <c r="AY118" s="15" t="s">
        <v>114</v>
      </c>
      <c r="BE118" s="137">
        <f t="shared" si="4"/>
        <v>0</v>
      </c>
      <c r="BF118" s="137">
        <f t="shared" si="5"/>
        <v>0</v>
      </c>
      <c r="BG118" s="137">
        <f t="shared" si="6"/>
        <v>0</v>
      </c>
      <c r="BH118" s="137">
        <f t="shared" si="7"/>
        <v>0</v>
      </c>
      <c r="BI118" s="137">
        <f t="shared" si="8"/>
        <v>0</v>
      </c>
      <c r="BJ118" s="15" t="s">
        <v>79</v>
      </c>
      <c r="BK118" s="137">
        <f t="shared" si="9"/>
        <v>0</v>
      </c>
      <c r="BL118" s="15" t="s">
        <v>192</v>
      </c>
      <c r="BM118" s="136" t="s">
        <v>193</v>
      </c>
    </row>
    <row r="119" spans="2:65" s="1" customFormat="1" ht="11.25">
      <c r="B119" s="30"/>
      <c r="D119" s="138" t="s">
        <v>124</v>
      </c>
      <c r="F119" s="139" t="s">
        <v>194</v>
      </c>
      <c r="I119" s="140"/>
      <c r="L119" s="30"/>
      <c r="M119" s="141"/>
      <c r="T119" s="51"/>
      <c r="AT119" s="15" t="s">
        <v>124</v>
      </c>
      <c r="AU119" s="15" t="s">
        <v>79</v>
      </c>
    </row>
    <row r="120" spans="2:65" s="1" customFormat="1" ht="16.5" customHeight="1">
      <c r="B120" s="30"/>
      <c r="C120" s="150" t="s">
        <v>195</v>
      </c>
      <c r="D120" s="150" t="s">
        <v>196</v>
      </c>
      <c r="E120" s="151" t="s">
        <v>197</v>
      </c>
      <c r="F120" s="152" t="s">
        <v>198</v>
      </c>
      <c r="G120" s="153" t="s">
        <v>132</v>
      </c>
      <c r="H120" s="154">
        <v>300</v>
      </c>
      <c r="I120" s="155"/>
      <c r="J120" s="156">
        <f>ROUND(I120*H120,2)</f>
        <v>0</v>
      </c>
      <c r="K120" s="152" t="s">
        <v>121</v>
      </c>
      <c r="L120" s="157"/>
      <c r="M120" s="158" t="s">
        <v>19</v>
      </c>
      <c r="N120" s="159" t="s">
        <v>42</v>
      </c>
      <c r="P120" s="134">
        <f>O120*H120</f>
        <v>0</v>
      </c>
      <c r="Q120" s="134">
        <v>1.8000000000000001E-4</v>
      </c>
      <c r="R120" s="134">
        <f>Q120*H120</f>
        <v>5.4000000000000006E-2</v>
      </c>
      <c r="S120" s="134">
        <v>0</v>
      </c>
      <c r="T120" s="135">
        <f>S120*H120</f>
        <v>0</v>
      </c>
      <c r="AR120" s="136" t="s">
        <v>184</v>
      </c>
      <c r="AT120" s="136" t="s">
        <v>196</v>
      </c>
      <c r="AU120" s="136" t="s">
        <v>79</v>
      </c>
      <c r="AY120" s="15" t="s">
        <v>114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5" t="s">
        <v>79</v>
      </c>
      <c r="BK120" s="137">
        <f>ROUND(I120*H120,2)</f>
        <v>0</v>
      </c>
      <c r="BL120" s="15" t="s">
        <v>122</v>
      </c>
      <c r="BM120" s="136" t="s">
        <v>199</v>
      </c>
    </row>
    <row r="121" spans="2:65" s="1" customFormat="1" ht="16.5" customHeight="1">
      <c r="B121" s="30"/>
      <c r="C121" s="125" t="s">
        <v>200</v>
      </c>
      <c r="D121" s="125" t="s">
        <v>117</v>
      </c>
      <c r="E121" s="126" t="s">
        <v>201</v>
      </c>
      <c r="F121" s="127" t="s">
        <v>202</v>
      </c>
      <c r="G121" s="128" t="s">
        <v>132</v>
      </c>
      <c r="H121" s="129">
        <v>4200</v>
      </c>
      <c r="I121" s="130"/>
      <c r="J121" s="131">
        <f>ROUND(I121*H121,2)</f>
        <v>0</v>
      </c>
      <c r="K121" s="127" t="s">
        <v>121</v>
      </c>
      <c r="L121" s="30"/>
      <c r="M121" s="132" t="s">
        <v>19</v>
      </c>
      <c r="N121" s="133" t="s">
        <v>42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122</v>
      </c>
      <c r="AT121" s="136" t="s">
        <v>117</v>
      </c>
      <c r="AU121" s="136" t="s">
        <v>79</v>
      </c>
      <c r="AY121" s="15" t="s">
        <v>114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5" t="s">
        <v>79</v>
      </c>
      <c r="BK121" s="137">
        <f>ROUND(I121*H121,2)</f>
        <v>0</v>
      </c>
      <c r="BL121" s="15" t="s">
        <v>122</v>
      </c>
      <c r="BM121" s="136" t="s">
        <v>203</v>
      </c>
    </row>
    <row r="122" spans="2:65" s="1" customFormat="1" ht="11.25">
      <c r="B122" s="30"/>
      <c r="D122" s="138" t="s">
        <v>124</v>
      </c>
      <c r="F122" s="139" t="s">
        <v>204</v>
      </c>
      <c r="I122" s="140"/>
      <c r="L122" s="30"/>
      <c r="M122" s="141"/>
      <c r="T122" s="51"/>
      <c r="AT122" s="15" t="s">
        <v>124</v>
      </c>
      <c r="AU122" s="15" t="s">
        <v>79</v>
      </c>
    </row>
    <row r="123" spans="2:65" s="1" customFormat="1" ht="16.5" customHeight="1">
      <c r="B123" s="30"/>
      <c r="C123" s="150" t="s">
        <v>205</v>
      </c>
      <c r="D123" s="150" t="s">
        <v>196</v>
      </c>
      <c r="E123" s="151" t="s">
        <v>189</v>
      </c>
      <c r="F123" s="152" t="s">
        <v>206</v>
      </c>
      <c r="G123" s="153" t="s">
        <v>132</v>
      </c>
      <c r="H123" s="154">
        <v>4000</v>
      </c>
      <c r="I123" s="155"/>
      <c r="J123" s="156">
        <f t="shared" ref="J123:J129" si="10">ROUND(I123*H123,2)</f>
        <v>0</v>
      </c>
      <c r="K123" s="152" t="s">
        <v>169</v>
      </c>
      <c r="L123" s="157"/>
      <c r="M123" s="158" t="s">
        <v>19</v>
      </c>
      <c r="N123" s="159" t="s">
        <v>42</v>
      </c>
      <c r="P123" s="134">
        <f t="shared" ref="P123:P129" si="11">O123*H123</f>
        <v>0</v>
      </c>
      <c r="Q123" s="134">
        <v>0</v>
      </c>
      <c r="R123" s="134">
        <f t="shared" ref="R123:R129" si="12">Q123*H123</f>
        <v>0</v>
      </c>
      <c r="S123" s="134">
        <v>0</v>
      </c>
      <c r="T123" s="135">
        <f t="shared" ref="T123:T129" si="13">S123*H123</f>
        <v>0</v>
      </c>
      <c r="AR123" s="136" t="s">
        <v>184</v>
      </c>
      <c r="AT123" s="136" t="s">
        <v>196</v>
      </c>
      <c r="AU123" s="136" t="s">
        <v>79</v>
      </c>
      <c r="AY123" s="15" t="s">
        <v>114</v>
      </c>
      <c r="BE123" s="137">
        <f t="shared" ref="BE123:BE129" si="14">IF(N123="základní",J123,0)</f>
        <v>0</v>
      </c>
      <c r="BF123" s="137">
        <f t="shared" ref="BF123:BF129" si="15">IF(N123="snížená",J123,0)</f>
        <v>0</v>
      </c>
      <c r="BG123" s="137">
        <f t="shared" ref="BG123:BG129" si="16">IF(N123="zákl. přenesená",J123,0)</f>
        <v>0</v>
      </c>
      <c r="BH123" s="137">
        <f t="shared" ref="BH123:BH129" si="17">IF(N123="sníž. přenesená",J123,0)</f>
        <v>0</v>
      </c>
      <c r="BI123" s="137">
        <f t="shared" ref="BI123:BI129" si="18">IF(N123="nulová",J123,0)</f>
        <v>0</v>
      </c>
      <c r="BJ123" s="15" t="s">
        <v>79</v>
      </c>
      <c r="BK123" s="137">
        <f t="shared" ref="BK123:BK129" si="19">ROUND(I123*H123,2)</f>
        <v>0</v>
      </c>
      <c r="BL123" s="15" t="s">
        <v>122</v>
      </c>
      <c r="BM123" s="136" t="s">
        <v>207</v>
      </c>
    </row>
    <row r="124" spans="2:65" s="1" customFormat="1" ht="16.5" customHeight="1">
      <c r="B124" s="30"/>
      <c r="C124" s="150" t="s">
        <v>208</v>
      </c>
      <c r="D124" s="150" t="s">
        <v>196</v>
      </c>
      <c r="E124" s="151" t="s">
        <v>195</v>
      </c>
      <c r="F124" s="152" t="s">
        <v>209</v>
      </c>
      <c r="G124" s="153" t="s">
        <v>132</v>
      </c>
      <c r="H124" s="154">
        <v>200</v>
      </c>
      <c r="I124" s="155"/>
      <c r="J124" s="156">
        <f t="shared" si="10"/>
        <v>0</v>
      </c>
      <c r="K124" s="152" t="s">
        <v>169</v>
      </c>
      <c r="L124" s="157"/>
      <c r="M124" s="158" t="s">
        <v>19</v>
      </c>
      <c r="N124" s="159" t="s">
        <v>42</v>
      </c>
      <c r="P124" s="134">
        <f t="shared" si="11"/>
        <v>0</v>
      </c>
      <c r="Q124" s="134">
        <v>0</v>
      </c>
      <c r="R124" s="134">
        <f t="shared" si="12"/>
        <v>0</v>
      </c>
      <c r="S124" s="134">
        <v>0</v>
      </c>
      <c r="T124" s="135">
        <f t="shared" si="13"/>
        <v>0</v>
      </c>
      <c r="AR124" s="136" t="s">
        <v>184</v>
      </c>
      <c r="AT124" s="136" t="s">
        <v>196</v>
      </c>
      <c r="AU124" s="136" t="s">
        <v>79</v>
      </c>
      <c r="AY124" s="15" t="s">
        <v>114</v>
      </c>
      <c r="BE124" s="137">
        <f t="shared" si="14"/>
        <v>0</v>
      </c>
      <c r="BF124" s="137">
        <f t="shared" si="15"/>
        <v>0</v>
      </c>
      <c r="BG124" s="137">
        <f t="shared" si="16"/>
        <v>0</v>
      </c>
      <c r="BH124" s="137">
        <f t="shared" si="17"/>
        <v>0</v>
      </c>
      <c r="BI124" s="137">
        <f t="shared" si="18"/>
        <v>0</v>
      </c>
      <c r="BJ124" s="15" t="s">
        <v>79</v>
      </c>
      <c r="BK124" s="137">
        <f t="shared" si="19"/>
        <v>0</v>
      </c>
      <c r="BL124" s="15" t="s">
        <v>122</v>
      </c>
      <c r="BM124" s="136" t="s">
        <v>210</v>
      </c>
    </row>
    <row r="125" spans="2:65" s="1" customFormat="1" ht="16.5" customHeight="1">
      <c r="B125" s="30"/>
      <c r="C125" s="125" t="s">
        <v>8</v>
      </c>
      <c r="D125" s="125" t="s">
        <v>117</v>
      </c>
      <c r="E125" s="126" t="s">
        <v>205</v>
      </c>
      <c r="F125" s="127" t="s">
        <v>211</v>
      </c>
      <c r="G125" s="128" t="s">
        <v>168</v>
      </c>
      <c r="H125" s="129">
        <v>1</v>
      </c>
      <c r="I125" s="130"/>
      <c r="J125" s="131">
        <f t="shared" si="10"/>
        <v>0</v>
      </c>
      <c r="K125" s="127" t="s">
        <v>169</v>
      </c>
      <c r="L125" s="30"/>
      <c r="M125" s="132" t="s">
        <v>19</v>
      </c>
      <c r="N125" s="133" t="s">
        <v>42</v>
      </c>
      <c r="P125" s="134">
        <f t="shared" si="11"/>
        <v>0</v>
      </c>
      <c r="Q125" s="134">
        <v>0</v>
      </c>
      <c r="R125" s="134">
        <f t="shared" si="12"/>
        <v>0</v>
      </c>
      <c r="S125" s="134">
        <v>0</v>
      </c>
      <c r="T125" s="135">
        <f t="shared" si="13"/>
        <v>0</v>
      </c>
      <c r="AR125" s="136" t="s">
        <v>122</v>
      </c>
      <c r="AT125" s="136" t="s">
        <v>117</v>
      </c>
      <c r="AU125" s="136" t="s">
        <v>79</v>
      </c>
      <c r="AY125" s="15" t="s">
        <v>114</v>
      </c>
      <c r="BE125" s="137">
        <f t="shared" si="14"/>
        <v>0</v>
      </c>
      <c r="BF125" s="137">
        <f t="shared" si="15"/>
        <v>0</v>
      </c>
      <c r="BG125" s="137">
        <f t="shared" si="16"/>
        <v>0</v>
      </c>
      <c r="BH125" s="137">
        <f t="shared" si="17"/>
        <v>0</v>
      </c>
      <c r="BI125" s="137">
        <f t="shared" si="18"/>
        <v>0</v>
      </c>
      <c r="BJ125" s="15" t="s">
        <v>79</v>
      </c>
      <c r="BK125" s="137">
        <f t="shared" si="19"/>
        <v>0</v>
      </c>
      <c r="BL125" s="15" t="s">
        <v>122</v>
      </c>
      <c r="BM125" s="136" t="s">
        <v>212</v>
      </c>
    </row>
    <row r="126" spans="2:65" s="1" customFormat="1" ht="16.5" customHeight="1">
      <c r="B126" s="30"/>
      <c r="C126" s="125" t="s">
        <v>213</v>
      </c>
      <c r="D126" s="125" t="s">
        <v>117</v>
      </c>
      <c r="E126" s="126" t="s">
        <v>192</v>
      </c>
      <c r="F126" s="127" t="s">
        <v>214</v>
      </c>
      <c r="G126" s="128" t="s">
        <v>168</v>
      </c>
      <c r="H126" s="129">
        <v>1</v>
      </c>
      <c r="I126" s="130"/>
      <c r="J126" s="131">
        <f t="shared" si="10"/>
        <v>0</v>
      </c>
      <c r="K126" s="127" t="s">
        <v>169</v>
      </c>
      <c r="L126" s="30"/>
      <c r="M126" s="132" t="s">
        <v>19</v>
      </c>
      <c r="N126" s="133" t="s">
        <v>42</v>
      </c>
      <c r="P126" s="134">
        <f t="shared" si="11"/>
        <v>0</v>
      </c>
      <c r="Q126" s="134">
        <v>0</v>
      </c>
      <c r="R126" s="134">
        <f t="shared" si="12"/>
        <v>0</v>
      </c>
      <c r="S126" s="134">
        <v>0</v>
      </c>
      <c r="T126" s="135">
        <f t="shared" si="13"/>
        <v>0</v>
      </c>
      <c r="AR126" s="136" t="s">
        <v>122</v>
      </c>
      <c r="AT126" s="136" t="s">
        <v>117</v>
      </c>
      <c r="AU126" s="136" t="s">
        <v>79</v>
      </c>
      <c r="AY126" s="15" t="s">
        <v>114</v>
      </c>
      <c r="BE126" s="137">
        <f t="shared" si="14"/>
        <v>0</v>
      </c>
      <c r="BF126" s="137">
        <f t="shared" si="15"/>
        <v>0</v>
      </c>
      <c r="BG126" s="137">
        <f t="shared" si="16"/>
        <v>0</v>
      </c>
      <c r="BH126" s="137">
        <f t="shared" si="17"/>
        <v>0</v>
      </c>
      <c r="BI126" s="137">
        <f t="shared" si="18"/>
        <v>0</v>
      </c>
      <c r="BJ126" s="15" t="s">
        <v>79</v>
      </c>
      <c r="BK126" s="137">
        <f t="shared" si="19"/>
        <v>0</v>
      </c>
      <c r="BL126" s="15" t="s">
        <v>122</v>
      </c>
      <c r="BM126" s="136" t="s">
        <v>215</v>
      </c>
    </row>
    <row r="127" spans="2:65" s="1" customFormat="1" ht="16.5" customHeight="1">
      <c r="B127" s="30"/>
      <c r="C127" s="125" t="s">
        <v>216</v>
      </c>
      <c r="D127" s="125" t="s">
        <v>117</v>
      </c>
      <c r="E127" s="126" t="s">
        <v>217</v>
      </c>
      <c r="F127" s="127" t="s">
        <v>218</v>
      </c>
      <c r="G127" s="128" t="s">
        <v>168</v>
      </c>
      <c r="H127" s="129">
        <v>1</v>
      </c>
      <c r="I127" s="130"/>
      <c r="J127" s="131">
        <f t="shared" si="10"/>
        <v>0</v>
      </c>
      <c r="K127" s="127" t="s">
        <v>169</v>
      </c>
      <c r="L127" s="30"/>
      <c r="M127" s="132" t="s">
        <v>19</v>
      </c>
      <c r="N127" s="133" t="s">
        <v>42</v>
      </c>
      <c r="P127" s="134">
        <f t="shared" si="11"/>
        <v>0</v>
      </c>
      <c r="Q127" s="134">
        <v>0</v>
      </c>
      <c r="R127" s="134">
        <f t="shared" si="12"/>
        <v>0</v>
      </c>
      <c r="S127" s="134">
        <v>0</v>
      </c>
      <c r="T127" s="135">
        <f t="shared" si="13"/>
        <v>0</v>
      </c>
      <c r="AR127" s="136" t="s">
        <v>122</v>
      </c>
      <c r="AT127" s="136" t="s">
        <v>117</v>
      </c>
      <c r="AU127" s="136" t="s">
        <v>79</v>
      </c>
      <c r="AY127" s="15" t="s">
        <v>114</v>
      </c>
      <c r="BE127" s="137">
        <f t="shared" si="14"/>
        <v>0</v>
      </c>
      <c r="BF127" s="137">
        <f t="shared" si="15"/>
        <v>0</v>
      </c>
      <c r="BG127" s="137">
        <f t="shared" si="16"/>
        <v>0</v>
      </c>
      <c r="BH127" s="137">
        <f t="shared" si="17"/>
        <v>0</v>
      </c>
      <c r="BI127" s="137">
        <f t="shared" si="18"/>
        <v>0</v>
      </c>
      <c r="BJ127" s="15" t="s">
        <v>79</v>
      </c>
      <c r="BK127" s="137">
        <f t="shared" si="19"/>
        <v>0</v>
      </c>
      <c r="BL127" s="15" t="s">
        <v>122</v>
      </c>
      <c r="BM127" s="136" t="s">
        <v>219</v>
      </c>
    </row>
    <row r="128" spans="2:65" s="1" customFormat="1" ht="16.5" customHeight="1">
      <c r="B128" s="30"/>
      <c r="C128" s="125" t="s">
        <v>220</v>
      </c>
      <c r="D128" s="125" t="s">
        <v>117</v>
      </c>
      <c r="E128" s="126" t="s">
        <v>213</v>
      </c>
      <c r="F128" s="127" t="s">
        <v>221</v>
      </c>
      <c r="G128" s="128" t="s">
        <v>168</v>
      </c>
      <c r="H128" s="129">
        <v>1</v>
      </c>
      <c r="I128" s="130"/>
      <c r="J128" s="131">
        <f t="shared" si="10"/>
        <v>0</v>
      </c>
      <c r="K128" s="127" t="s">
        <v>169</v>
      </c>
      <c r="L128" s="30"/>
      <c r="M128" s="132" t="s">
        <v>19</v>
      </c>
      <c r="N128" s="133" t="s">
        <v>42</v>
      </c>
      <c r="P128" s="134">
        <f t="shared" si="11"/>
        <v>0</v>
      </c>
      <c r="Q128" s="134">
        <v>0</v>
      </c>
      <c r="R128" s="134">
        <f t="shared" si="12"/>
        <v>0</v>
      </c>
      <c r="S128" s="134">
        <v>0</v>
      </c>
      <c r="T128" s="135">
        <f t="shared" si="13"/>
        <v>0</v>
      </c>
      <c r="AR128" s="136" t="s">
        <v>122</v>
      </c>
      <c r="AT128" s="136" t="s">
        <v>117</v>
      </c>
      <c r="AU128" s="136" t="s">
        <v>79</v>
      </c>
      <c r="AY128" s="15" t="s">
        <v>114</v>
      </c>
      <c r="BE128" s="137">
        <f t="shared" si="14"/>
        <v>0</v>
      </c>
      <c r="BF128" s="137">
        <f t="shared" si="15"/>
        <v>0</v>
      </c>
      <c r="BG128" s="137">
        <f t="shared" si="16"/>
        <v>0</v>
      </c>
      <c r="BH128" s="137">
        <f t="shared" si="17"/>
        <v>0</v>
      </c>
      <c r="BI128" s="137">
        <f t="shared" si="18"/>
        <v>0</v>
      </c>
      <c r="BJ128" s="15" t="s">
        <v>79</v>
      </c>
      <c r="BK128" s="137">
        <f t="shared" si="19"/>
        <v>0</v>
      </c>
      <c r="BL128" s="15" t="s">
        <v>122</v>
      </c>
      <c r="BM128" s="136" t="s">
        <v>222</v>
      </c>
    </row>
    <row r="129" spans="2:65" s="1" customFormat="1" ht="16.5" customHeight="1">
      <c r="B129" s="30"/>
      <c r="C129" s="125" t="s">
        <v>7</v>
      </c>
      <c r="D129" s="125" t="s">
        <v>117</v>
      </c>
      <c r="E129" s="126" t="s">
        <v>216</v>
      </c>
      <c r="F129" s="127" t="s">
        <v>223</v>
      </c>
      <c r="G129" s="128" t="s">
        <v>168</v>
      </c>
      <c r="H129" s="129">
        <v>1</v>
      </c>
      <c r="I129" s="130"/>
      <c r="J129" s="131">
        <f t="shared" si="10"/>
        <v>0</v>
      </c>
      <c r="K129" s="127" t="s">
        <v>169</v>
      </c>
      <c r="L129" s="30"/>
      <c r="M129" s="160" t="s">
        <v>19</v>
      </c>
      <c r="N129" s="161" t="s">
        <v>42</v>
      </c>
      <c r="O129" s="162"/>
      <c r="P129" s="163">
        <f t="shared" si="11"/>
        <v>0</v>
      </c>
      <c r="Q129" s="163">
        <v>0</v>
      </c>
      <c r="R129" s="163">
        <f t="shared" si="12"/>
        <v>0</v>
      </c>
      <c r="S129" s="163">
        <v>0</v>
      </c>
      <c r="T129" s="164">
        <f t="shared" si="13"/>
        <v>0</v>
      </c>
      <c r="AR129" s="136" t="s">
        <v>122</v>
      </c>
      <c r="AT129" s="136" t="s">
        <v>117</v>
      </c>
      <c r="AU129" s="136" t="s">
        <v>79</v>
      </c>
      <c r="AY129" s="15" t="s">
        <v>114</v>
      </c>
      <c r="BE129" s="137">
        <f t="shared" si="14"/>
        <v>0</v>
      </c>
      <c r="BF129" s="137">
        <f t="shared" si="15"/>
        <v>0</v>
      </c>
      <c r="BG129" s="137">
        <f t="shared" si="16"/>
        <v>0</v>
      </c>
      <c r="BH129" s="137">
        <f t="shared" si="17"/>
        <v>0</v>
      </c>
      <c r="BI129" s="137">
        <f t="shared" si="18"/>
        <v>0</v>
      </c>
      <c r="BJ129" s="15" t="s">
        <v>79</v>
      </c>
      <c r="BK129" s="137">
        <f t="shared" si="19"/>
        <v>0</v>
      </c>
      <c r="BL129" s="15" t="s">
        <v>122</v>
      </c>
      <c r="BM129" s="136" t="s">
        <v>224</v>
      </c>
    </row>
    <row r="130" spans="2:65" s="1" customFormat="1" ht="6.95" customHeight="1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30"/>
    </row>
  </sheetData>
  <sheetProtection algorithmName="SHA-512" hashValue="9Ylhke6dkjgOuDGpjfjt5b/7qmGPVUxjU7aXBQY6BBVnIgtFgbw0Hsr1/XD8f17d3OIVEAtL/qgzleSfUZw34A==" saltValue="uYstELDfgFZL5grt0RT8M99IJGLYoz1hTwlIN3hz0+ac4AQIJbjq40u+Ht7WaJBZA+504cCgKiL5SPg/NCtChw==" spinCount="100000" sheet="1" objects="1" scenarios="1" formatColumns="0" formatRows="0" autoFilter="0"/>
  <autoFilter ref="C84:K129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99" r:id="rId4" xr:uid="{00000000-0004-0000-0100-000003000000}"/>
    <hyperlink ref="F101" r:id="rId5" xr:uid="{00000000-0004-0000-0100-000004000000}"/>
    <hyperlink ref="F104" r:id="rId6" xr:uid="{00000000-0004-0000-0100-000005000000}"/>
    <hyperlink ref="F107" r:id="rId7" xr:uid="{00000000-0004-0000-0100-000006000000}"/>
    <hyperlink ref="F119" r:id="rId8" xr:uid="{00000000-0004-0000-0100-000007000000}"/>
    <hyperlink ref="F122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85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1" t="str">
        <f>'Rekapitulace stavby'!K6</f>
        <v>Instalace bezpečnostních prvků v objektu muzea v Sokolově, Zámecká č.p. 2, Sokolov</v>
      </c>
      <c r="F7" s="282"/>
      <c r="G7" s="282"/>
      <c r="H7" s="282"/>
      <c r="L7" s="18"/>
    </row>
    <row r="8" spans="2:46" s="1" customFormat="1" ht="12" customHeight="1">
      <c r="B8" s="30"/>
      <c r="D8" s="25" t="s">
        <v>86</v>
      </c>
      <c r="L8" s="30"/>
    </row>
    <row r="9" spans="2:46" s="1" customFormat="1" ht="16.5" customHeight="1">
      <c r="B9" s="30"/>
      <c r="E9" s="263" t="s">
        <v>225</v>
      </c>
      <c r="F9" s="283"/>
      <c r="G9" s="283"/>
      <c r="H9" s="28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8. 8. 2023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19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4" t="str">
        <f>'Rekapitulace stavby'!E14</f>
        <v>Vyplň údaj</v>
      </c>
      <c r="F18" s="247"/>
      <c r="G18" s="247"/>
      <c r="H18" s="247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26</v>
      </c>
      <c r="J20" s="23" t="s">
        <v>19</v>
      </c>
      <c r="L20" s="30"/>
    </row>
    <row r="21" spans="2:12" s="1" customFormat="1" ht="18" customHeight="1">
      <c r="B21" s="30"/>
      <c r="E21" s="23" t="s">
        <v>32</v>
      </c>
      <c r="I21" s="25" t="s">
        <v>28</v>
      </c>
      <c r="J21" s="23" t="s">
        <v>19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32</v>
      </c>
      <c r="I24" s="25" t="s">
        <v>28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47.25" customHeight="1">
      <c r="B27" s="84"/>
      <c r="E27" s="252" t="s">
        <v>88</v>
      </c>
      <c r="F27" s="252"/>
      <c r="G27" s="252"/>
      <c r="H27" s="25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37</v>
      </c>
      <c r="J30" s="61">
        <f>ROUND(J85,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0" t="s">
        <v>41</v>
      </c>
      <c r="E33" s="25" t="s">
        <v>42</v>
      </c>
      <c r="F33" s="86">
        <f>ROUND((SUM(BE85:BE143)),  2)</f>
        <v>0</v>
      </c>
      <c r="I33" s="87">
        <v>0.21</v>
      </c>
      <c r="J33" s="86">
        <f>ROUND(((SUM(BE85:BE143))*I33),  2)</f>
        <v>0</v>
      </c>
      <c r="L33" s="30"/>
    </row>
    <row r="34" spans="2:12" s="1" customFormat="1" ht="14.45" customHeight="1">
      <c r="B34" s="30"/>
      <c r="E34" s="25" t="s">
        <v>43</v>
      </c>
      <c r="F34" s="86">
        <f>ROUND((SUM(BF85:BF143)),  2)</f>
        <v>0</v>
      </c>
      <c r="I34" s="87">
        <v>0.15</v>
      </c>
      <c r="J34" s="86">
        <f>ROUND(((SUM(BF85:BF143))*I34),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6">
        <f>ROUND((SUM(BG85:BG143)),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6">
        <f>ROUND((SUM(BH85:BH143)),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6">
        <f>ROUND((SUM(BI85:BI143)),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47</v>
      </c>
      <c r="E39" s="52"/>
      <c r="F39" s="52"/>
      <c r="G39" s="90" t="s">
        <v>48</v>
      </c>
      <c r="H39" s="91" t="s">
        <v>49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89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1" t="str">
        <f>E7</f>
        <v>Instalace bezpečnostních prvků v objektu muzea v Sokolově, Zámecká č.p. 2, Sokolov</v>
      </c>
      <c r="F48" s="282"/>
      <c r="G48" s="282"/>
      <c r="H48" s="282"/>
      <c r="L48" s="30"/>
    </row>
    <row r="49" spans="2:47" s="1" customFormat="1" ht="12" customHeight="1">
      <c r="B49" s="30"/>
      <c r="C49" s="25" t="s">
        <v>86</v>
      </c>
      <c r="L49" s="30"/>
    </row>
    <row r="50" spans="2:47" s="1" customFormat="1" ht="16.5" customHeight="1">
      <c r="B50" s="30"/>
      <c r="E50" s="263" t="str">
        <f>E9</f>
        <v>CCTV - CCTV kamerový systém</v>
      </c>
      <c r="F50" s="283"/>
      <c r="G50" s="283"/>
      <c r="H50" s="28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Sokolov</v>
      </c>
      <c r="I52" s="25" t="s">
        <v>23</v>
      </c>
      <c r="J52" s="47" t="str">
        <f>IF(J12="","",J12)</f>
        <v>8. 8. 2023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>Muzeum Sokolov p.o. Karlovarského kraje</v>
      </c>
      <c r="I54" s="25" t="s">
        <v>31</v>
      </c>
      <c r="J54" s="28" t="str">
        <f>E21</f>
        <v>Jaroslav Schovánek</v>
      </c>
      <c r="L54" s="30"/>
    </row>
    <row r="55" spans="2:47" s="1" customFormat="1" ht="15.2" customHeight="1">
      <c r="B55" s="30"/>
      <c r="C55" s="25" t="s">
        <v>29</v>
      </c>
      <c r="F55" s="23" t="str">
        <f>IF(E18="","",E18)</f>
        <v>Vyplň údaj</v>
      </c>
      <c r="I55" s="25" t="s">
        <v>34</v>
      </c>
      <c r="J55" s="28" t="str">
        <f>E24</f>
        <v>Jaroslav Schovánek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90</v>
      </c>
      <c r="D57" s="88"/>
      <c r="E57" s="88"/>
      <c r="F57" s="88"/>
      <c r="G57" s="88"/>
      <c r="H57" s="88"/>
      <c r="I57" s="88"/>
      <c r="J57" s="95" t="s">
        <v>91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69</v>
      </c>
      <c r="J59" s="61">
        <f>J85</f>
        <v>0</v>
      </c>
      <c r="L59" s="30"/>
      <c r="AU59" s="15" t="s">
        <v>92</v>
      </c>
    </row>
    <row r="60" spans="2:47" s="8" customFormat="1" ht="24.95" customHeight="1">
      <c r="B60" s="97"/>
      <c r="D60" s="98" t="s">
        <v>93</v>
      </c>
      <c r="E60" s="99"/>
      <c r="F60" s="99"/>
      <c r="G60" s="99"/>
      <c r="H60" s="99"/>
      <c r="I60" s="99"/>
      <c r="J60" s="100">
        <f>J86</f>
        <v>0</v>
      </c>
      <c r="L60" s="97"/>
    </row>
    <row r="61" spans="2:47" s="9" customFormat="1" ht="19.899999999999999" customHeight="1">
      <c r="B61" s="101"/>
      <c r="D61" s="102" t="s">
        <v>94</v>
      </c>
      <c r="E61" s="103"/>
      <c r="F61" s="103"/>
      <c r="G61" s="103"/>
      <c r="H61" s="103"/>
      <c r="I61" s="103"/>
      <c r="J61" s="104">
        <f>J87</f>
        <v>0</v>
      </c>
      <c r="L61" s="101"/>
    </row>
    <row r="62" spans="2:47" s="9" customFormat="1" ht="19.899999999999999" customHeight="1">
      <c r="B62" s="101"/>
      <c r="D62" s="102" t="s">
        <v>95</v>
      </c>
      <c r="E62" s="103"/>
      <c r="F62" s="103"/>
      <c r="G62" s="103"/>
      <c r="H62" s="103"/>
      <c r="I62" s="103"/>
      <c r="J62" s="104">
        <f>J91</f>
        <v>0</v>
      </c>
      <c r="L62" s="101"/>
    </row>
    <row r="63" spans="2:47" s="9" customFormat="1" ht="19.899999999999999" customHeight="1">
      <c r="B63" s="101"/>
      <c r="D63" s="102" t="s">
        <v>96</v>
      </c>
      <c r="E63" s="103"/>
      <c r="F63" s="103"/>
      <c r="G63" s="103"/>
      <c r="H63" s="103"/>
      <c r="I63" s="103"/>
      <c r="J63" s="104">
        <f>J95</f>
        <v>0</v>
      </c>
      <c r="L63" s="101"/>
    </row>
    <row r="64" spans="2:47" s="9" customFormat="1" ht="19.899999999999999" customHeight="1">
      <c r="B64" s="101"/>
      <c r="D64" s="102" t="s">
        <v>97</v>
      </c>
      <c r="E64" s="103"/>
      <c r="F64" s="103"/>
      <c r="G64" s="103"/>
      <c r="H64" s="103"/>
      <c r="I64" s="103"/>
      <c r="J64" s="104">
        <f>J105</f>
        <v>0</v>
      </c>
      <c r="L64" s="101"/>
    </row>
    <row r="65" spans="2:12" s="8" customFormat="1" ht="24.95" customHeight="1">
      <c r="B65" s="97"/>
      <c r="D65" s="98" t="s">
        <v>226</v>
      </c>
      <c r="E65" s="99"/>
      <c r="F65" s="99"/>
      <c r="G65" s="99"/>
      <c r="H65" s="99"/>
      <c r="I65" s="99"/>
      <c r="J65" s="100">
        <f>J108</f>
        <v>0</v>
      </c>
      <c r="L65" s="97"/>
    </row>
    <row r="66" spans="2:12" s="1" customFormat="1" ht="21.75" customHeight="1">
      <c r="B66" s="30"/>
      <c r="L66" s="30"/>
    </row>
    <row r="67" spans="2:12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5" customHeight="1">
      <c r="B72" s="30"/>
      <c r="C72" s="19" t="s">
        <v>99</v>
      </c>
      <c r="L72" s="30"/>
    </row>
    <row r="73" spans="2:12" s="1" customFormat="1" ht="6.95" customHeight="1">
      <c r="B73" s="30"/>
      <c r="L73" s="30"/>
    </row>
    <row r="74" spans="2:12" s="1" customFormat="1" ht="12" customHeight="1">
      <c r="B74" s="30"/>
      <c r="C74" s="25" t="s">
        <v>16</v>
      </c>
      <c r="L74" s="30"/>
    </row>
    <row r="75" spans="2:12" s="1" customFormat="1" ht="16.5" customHeight="1">
      <c r="B75" s="30"/>
      <c r="E75" s="281" t="str">
        <f>E7</f>
        <v>Instalace bezpečnostních prvků v objektu muzea v Sokolově, Zámecká č.p. 2, Sokolov</v>
      </c>
      <c r="F75" s="282"/>
      <c r="G75" s="282"/>
      <c r="H75" s="282"/>
      <c r="L75" s="30"/>
    </row>
    <row r="76" spans="2:12" s="1" customFormat="1" ht="12" customHeight="1">
      <c r="B76" s="30"/>
      <c r="C76" s="25" t="s">
        <v>86</v>
      </c>
      <c r="L76" s="30"/>
    </row>
    <row r="77" spans="2:12" s="1" customFormat="1" ht="16.5" customHeight="1">
      <c r="B77" s="30"/>
      <c r="E77" s="263" t="str">
        <f>E9</f>
        <v>CCTV - CCTV kamerový systém</v>
      </c>
      <c r="F77" s="283"/>
      <c r="G77" s="283"/>
      <c r="H77" s="283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21</v>
      </c>
      <c r="F79" s="23" t="str">
        <f>F12</f>
        <v>Sokolov</v>
      </c>
      <c r="I79" s="25" t="s">
        <v>23</v>
      </c>
      <c r="J79" s="47" t="str">
        <f>IF(J12="","",J12)</f>
        <v>8. 8. 2023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25</v>
      </c>
      <c r="F81" s="23" t="str">
        <f>E15</f>
        <v>Muzeum Sokolov p.o. Karlovarského kraje</v>
      </c>
      <c r="I81" s="25" t="s">
        <v>31</v>
      </c>
      <c r="J81" s="28" t="str">
        <f>E21</f>
        <v>Jaroslav Schovánek</v>
      </c>
      <c r="L81" s="30"/>
    </row>
    <row r="82" spans="2:65" s="1" customFormat="1" ht="15.2" customHeight="1">
      <c r="B82" s="30"/>
      <c r="C82" s="25" t="s">
        <v>29</v>
      </c>
      <c r="F82" s="23" t="str">
        <f>IF(E18="","",E18)</f>
        <v>Vyplň údaj</v>
      </c>
      <c r="I82" s="25" t="s">
        <v>34</v>
      </c>
      <c r="J82" s="28" t="str">
        <f>E24</f>
        <v>Jaroslav Schovánek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5"/>
      <c r="C84" s="106" t="s">
        <v>100</v>
      </c>
      <c r="D84" s="107" t="s">
        <v>56</v>
      </c>
      <c r="E84" s="107" t="s">
        <v>52</v>
      </c>
      <c r="F84" s="107" t="s">
        <v>53</v>
      </c>
      <c r="G84" s="107" t="s">
        <v>101</v>
      </c>
      <c r="H84" s="107" t="s">
        <v>102</v>
      </c>
      <c r="I84" s="107" t="s">
        <v>103</v>
      </c>
      <c r="J84" s="107" t="s">
        <v>91</v>
      </c>
      <c r="K84" s="108" t="s">
        <v>104</v>
      </c>
      <c r="L84" s="105"/>
      <c r="M84" s="54" t="s">
        <v>19</v>
      </c>
      <c r="N84" s="55" t="s">
        <v>41</v>
      </c>
      <c r="O84" s="55" t="s">
        <v>105</v>
      </c>
      <c r="P84" s="55" t="s">
        <v>106</v>
      </c>
      <c r="Q84" s="55" t="s">
        <v>107</v>
      </c>
      <c r="R84" s="55" t="s">
        <v>108</v>
      </c>
      <c r="S84" s="55" t="s">
        <v>109</v>
      </c>
      <c r="T84" s="56" t="s">
        <v>110</v>
      </c>
    </row>
    <row r="85" spans="2:65" s="1" customFormat="1" ht="22.9" customHeight="1">
      <c r="B85" s="30"/>
      <c r="C85" s="59" t="s">
        <v>111</v>
      </c>
      <c r="J85" s="109">
        <f>BK85</f>
        <v>0</v>
      </c>
      <c r="L85" s="30"/>
      <c r="M85" s="57"/>
      <c r="N85" s="48"/>
      <c r="O85" s="48"/>
      <c r="P85" s="110">
        <f>P86+P108</f>
        <v>0</v>
      </c>
      <c r="Q85" s="48"/>
      <c r="R85" s="110">
        <f>R86+R108</f>
        <v>0.91596999999999995</v>
      </c>
      <c r="S85" s="48"/>
      <c r="T85" s="111">
        <f>T86+T108</f>
        <v>0.8</v>
      </c>
      <c r="AT85" s="15" t="s">
        <v>70</v>
      </c>
      <c r="AU85" s="15" t="s">
        <v>92</v>
      </c>
      <c r="BK85" s="112">
        <f>BK86+BK108</f>
        <v>0</v>
      </c>
    </row>
    <row r="86" spans="2:65" s="11" customFormat="1" ht="25.9" customHeight="1">
      <c r="B86" s="113"/>
      <c r="D86" s="114" t="s">
        <v>70</v>
      </c>
      <c r="E86" s="115" t="s">
        <v>112</v>
      </c>
      <c r="F86" s="115" t="s">
        <v>113</v>
      </c>
      <c r="I86" s="116"/>
      <c r="J86" s="117">
        <f>BK86</f>
        <v>0</v>
      </c>
      <c r="L86" s="113"/>
      <c r="M86" s="118"/>
      <c r="P86" s="119">
        <f>P87+P91+P95+P105</f>
        <v>0</v>
      </c>
      <c r="R86" s="119">
        <f>R87+R91+R95+R105</f>
        <v>0.81659999999999999</v>
      </c>
      <c r="T86" s="120">
        <f>T87+T91+T95+T105</f>
        <v>0.8</v>
      </c>
      <c r="AR86" s="114" t="s">
        <v>79</v>
      </c>
      <c r="AT86" s="121" t="s">
        <v>70</v>
      </c>
      <c r="AU86" s="121" t="s">
        <v>71</v>
      </c>
      <c r="AY86" s="114" t="s">
        <v>114</v>
      </c>
      <c r="BK86" s="122">
        <f>BK87+BK91+BK95+BK105</f>
        <v>0</v>
      </c>
    </row>
    <row r="87" spans="2:65" s="11" customFormat="1" ht="22.9" customHeight="1">
      <c r="B87" s="113"/>
      <c r="D87" s="114" t="s">
        <v>70</v>
      </c>
      <c r="E87" s="123" t="s">
        <v>115</v>
      </c>
      <c r="F87" s="123" t="s">
        <v>116</v>
      </c>
      <c r="I87" s="116"/>
      <c r="J87" s="124">
        <f>BK87</f>
        <v>0</v>
      </c>
      <c r="L87" s="113"/>
      <c r="M87" s="118"/>
      <c r="P87" s="119">
        <f>SUM(P88:P90)</f>
        <v>0</v>
      </c>
      <c r="R87" s="119">
        <f>SUM(R88:R90)</f>
        <v>0.81259999999999999</v>
      </c>
      <c r="T87" s="120">
        <f>SUM(T88:T90)</f>
        <v>0</v>
      </c>
      <c r="AR87" s="114" t="s">
        <v>79</v>
      </c>
      <c r="AT87" s="121" t="s">
        <v>70</v>
      </c>
      <c r="AU87" s="121" t="s">
        <v>79</v>
      </c>
      <c r="AY87" s="114" t="s">
        <v>114</v>
      </c>
      <c r="BK87" s="122">
        <f>SUM(BK88:BK90)</f>
        <v>0</v>
      </c>
    </row>
    <row r="88" spans="2:65" s="1" customFormat="1" ht="16.5" customHeight="1">
      <c r="B88" s="30"/>
      <c r="C88" s="125" t="s">
        <v>79</v>
      </c>
      <c r="D88" s="125" t="s">
        <v>117</v>
      </c>
      <c r="E88" s="126" t="s">
        <v>118</v>
      </c>
      <c r="F88" s="127" t="s">
        <v>119</v>
      </c>
      <c r="G88" s="128" t="s">
        <v>120</v>
      </c>
      <c r="H88" s="129">
        <v>20</v>
      </c>
      <c r="I88" s="130"/>
      <c r="J88" s="131">
        <f>ROUND(I88*H88,2)</f>
        <v>0</v>
      </c>
      <c r="K88" s="127" t="s">
        <v>121</v>
      </c>
      <c r="L88" s="30"/>
      <c r="M88" s="132" t="s">
        <v>19</v>
      </c>
      <c r="N88" s="133" t="s">
        <v>42</v>
      </c>
      <c r="P88" s="134">
        <f>O88*H88</f>
        <v>0</v>
      </c>
      <c r="Q88" s="134">
        <v>4.0629999999999999E-2</v>
      </c>
      <c r="R88" s="134">
        <f>Q88*H88</f>
        <v>0.81259999999999999</v>
      </c>
      <c r="S88" s="134">
        <v>0</v>
      </c>
      <c r="T88" s="135">
        <f>S88*H88</f>
        <v>0</v>
      </c>
      <c r="AR88" s="136" t="s">
        <v>122</v>
      </c>
      <c r="AT88" s="136" t="s">
        <v>117</v>
      </c>
      <c r="AU88" s="136" t="s">
        <v>81</v>
      </c>
      <c r="AY88" s="15" t="s">
        <v>114</v>
      </c>
      <c r="BE88" s="137">
        <f>IF(N88="základní",J88,0)</f>
        <v>0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5" t="s">
        <v>79</v>
      </c>
      <c r="BK88" s="137">
        <f>ROUND(I88*H88,2)</f>
        <v>0</v>
      </c>
      <c r="BL88" s="15" t="s">
        <v>122</v>
      </c>
      <c r="BM88" s="136" t="s">
        <v>227</v>
      </c>
    </row>
    <row r="89" spans="2:65" s="1" customFormat="1" ht="11.25">
      <c r="B89" s="30"/>
      <c r="D89" s="138" t="s">
        <v>124</v>
      </c>
      <c r="F89" s="139" t="s">
        <v>125</v>
      </c>
      <c r="I89" s="140"/>
      <c r="L89" s="30"/>
      <c r="M89" s="141"/>
      <c r="T89" s="51"/>
      <c r="AT89" s="15" t="s">
        <v>124</v>
      </c>
      <c r="AU89" s="15" t="s">
        <v>81</v>
      </c>
    </row>
    <row r="90" spans="2:65" s="12" customFormat="1" ht="11.25">
      <c r="B90" s="142"/>
      <c r="D90" s="143" t="s">
        <v>126</v>
      </c>
      <c r="E90" s="144" t="s">
        <v>19</v>
      </c>
      <c r="F90" s="145" t="s">
        <v>228</v>
      </c>
      <c r="H90" s="146">
        <v>20</v>
      </c>
      <c r="I90" s="147"/>
      <c r="L90" s="142"/>
      <c r="M90" s="148"/>
      <c r="T90" s="149"/>
      <c r="AT90" s="144" t="s">
        <v>126</v>
      </c>
      <c r="AU90" s="144" t="s">
        <v>81</v>
      </c>
      <c r="AV90" s="12" t="s">
        <v>81</v>
      </c>
      <c r="AW90" s="12" t="s">
        <v>33</v>
      </c>
      <c r="AX90" s="12" t="s">
        <v>79</v>
      </c>
      <c r="AY90" s="144" t="s">
        <v>114</v>
      </c>
    </row>
    <row r="91" spans="2:65" s="11" customFormat="1" ht="22.9" customHeight="1">
      <c r="B91" s="113"/>
      <c r="D91" s="114" t="s">
        <v>70</v>
      </c>
      <c r="E91" s="123" t="s">
        <v>128</v>
      </c>
      <c r="F91" s="123" t="s">
        <v>129</v>
      </c>
      <c r="I91" s="116"/>
      <c r="J91" s="124">
        <f>BK91</f>
        <v>0</v>
      </c>
      <c r="L91" s="113"/>
      <c r="M91" s="118"/>
      <c r="P91" s="119">
        <f>SUM(P92:P94)</f>
        <v>0</v>
      </c>
      <c r="R91" s="119">
        <f>SUM(R92:R94)</f>
        <v>4.0000000000000001E-3</v>
      </c>
      <c r="T91" s="120">
        <f>SUM(T92:T94)</f>
        <v>0.8</v>
      </c>
      <c r="AR91" s="114" t="s">
        <v>79</v>
      </c>
      <c r="AT91" s="121" t="s">
        <v>70</v>
      </c>
      <c r="AU91" s="121" t="s">
        <v>79</v>
      </c>
      <c r="AY91" s="114" t="s">
        <v>114</v>
      </c>
      <c r="BK91" s="122">
        <f>SUM(BK92:BK94)</f>
        <v>0</v>
      </c>
    </row>
    <row r="92" spans="2:65" s="1" customFormat="1" ht="16.5" customHeight="1">
      <c r="B92" s="30"/>
      <c r="C92" s="125" t="s">
        <v>81</v>
      </c>
      <c r="D92" s="125" t="s">
        <v>117</v>
      </c>
      <c r="E92" s="126" t="s">
        <v>229</v>
      </c>
      <c r="F92" s="127" t="s">
        <v>230</v>
      </c>
      <c r="G92" s="128" t="s">
        <v>132</v>
      </c>
      <c r="H92" s="129">
        <v>400</v>
      </c>
      <c r="I92" s="130"/>
      <c r="J92" s="131">
        <f>ROUND(I92*H92,2)</f>
        <v>0</v>
      </c>
      <c r="K92" s="127" t="s">
        <v>121</v>
      </c>
      <c r="L92" s="30"/>
      <c r="M92" s="132" t="s">
        <v>19</v>
      </c>
      <c r="N92" s="133" t="s">
        <v>42</v>
      </c>
      <c r="P92" s="134">
        <f>O92*H92</f>
        <v>0</v>
      </c>
      <c r="Q92" s="134">
        <v>1.0000000000000001E-5</v>
      </c>
      <c r="R92" s="134">
        <f>Q92*H92</f>
        <v>4.0000000000000001E-3</v>
      </c>
      <c r="S92" s="134">
        <v>2E-3</v>
      </c>
      <c r="T92" s="135">
        <f>S92*H92</f>
        <v>0.8</v>
      </c>
      <c r="AR92" s="136" t="s">
        <v>122</v>
      </c>
      <c r="AT92" s="136" t="s">
        <v>117</v>
      </c>
      <c r="AU92" s="136" t="s">
        <v>81</v>
      </c>
      <c r="AY92" s="15" t="s">
        <v>114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79</v>
      </c>
      <c r="BK92" s="137">
        <f>ROUND(I92*H92,2)</f>
        <v>0</v>
      </c>
      <c r="BL92" s="15" t="s">
        <v>122</v>
      </c>
      <c r="BM92" s="136" t="s">
        <v>231</v>
      </c>
    </row>
    <row r="93" spans="2:65" s="1" customFormat="1" ht="11.25">
      <c r="B93" s="30"/>
      <c r="D93" s="138" t="s">
        <v>124</v>
      </c>
      <c r="F93" s="139" t="s">
        <v>232</v>
      </c>
      <c r="I93" s="140"/>
      <c r="L93" s="30"/>
      <c r="M93" s="141"/>
      <c r="T93" s="51"/>
      <c r="AT93" s="15" t="s">
        <v>124</v>
      </c>
      <c r="AU93" s="15" t="s">
        <v>81</v>
      </c>
    </row>
    <row r="94" spans="2:65" s="12" customFormat="1" ht="11.25">
      <c r="B94" s="142"/>
      <c r="D94" s="143" t="s">
        <v>126</v>
      </c>
      <c r="E94" s="144" t="s">
        <v>19</v>
      </c>
      <c r="F94" s="145" t="s">
        <v>233</v>
      </c>
      <c r="H94" s="146">
        <v>400</v>
      </c>
      <c r="I94" s="147"/>
      <c r="L94" s="142"/>
      <c r="M94" s="148"/>
      <c r="T94" s="149"/>
      <c r="AT94" s="144" t="s">
        <v>126</v>
      </c>
      <c r="AU94" s="144" t="s">
        <v>81</v>
      </c>
      <c r="AV94" s="12" t="s">
        <v>81</v>
      </c>
      <c r="AW94" s="12" t="s">
        <v>33</v>
      </c>
      <c r="AX94" s="12" t="s">
        <v>79</v>
      </c>
      <c r="AY94" s="144" t="s">
        <v>114</v>
      </c>
    </row>
    <row r="95" spans="2:65" s="11" customFormat="1" ht="22.9" customHeight="1">
      <c r="B95" s="113"/>
      <c r="D95" s="114" t="s">
        <v>70</v>
      </c>
      <c r="E95" s="123" t="s">
        <v>136</v>
      </c>
      <c r="F95" s="123" t="s">
        <v>137</v>
      </c>
      <c r="I95" s="116"/>
      <c r="J95" s="124">
        <f>BK95</f>
        <v>0</v>
      </c>
      <c r="L95" s="113"/>
      <c r="M95" s="118"/>
      <c r="P95" s="119">
        <f>SUM(P96:P104)</f>
        <v>0</v>
      </c>
      <c r="R95" s="119">
        <f>SUM(R96:R104)</f>
        <v>0</v>
      </c>
      <c r="T95" s="120">
        <f>SUM(T96:T104)</f>
        <v>0</v>
      </c>
      <c r="AR95" s="114" t="s">
        <v>79</v>
      </c>
      <c r="AT95" s="121" t="s">
        <v>70</v>
      </c>
      <c r="AU95" s="121" t="s">
        <v>79</v>
      </c>
      <c r="AY95" s="114" t="s">
        <v>114</v>
      </c>
      <c r="BK95" s="122">
        <f>SUM(BK96:BK104)</f>
        <v>0</v>
      </c>
    </row>
    <row r="96" spans="2:65" s="1" customFormat="1" ht="24.2" customHeight="1">
      <c r="B96" s="30"/>
      <c r="C96" s="125" t="s">
        <v>138</v>
      </c>
      <c r="D96" s="125" t="s">
        <v>117</v>
      </c>
      <c r="E96" s="126" t="s">
        <v>139</v>
      </c>
      <c r="F96" s="127" t="s">
        <v>140</v>
      </c>
      <c r="G96" s="128" t="s">
        <v>141</v>
      </c>
      <c r="H96" s="129">
        <v>0.8</v>
      </c>
      <c r="I96" s="130"/>
      <c r="J96" s="131">
        <f>ROUND(I96*H96,2)</f>
        <v>0</v>
      </c>
      <c r="K96" s="127" t="s">
        <v>121</v>
      </c>
      <c r="L96" s="30"/>
      <c r="M96" s="132" t="s">
        <v>19</v>
      </c>
      <c r="N96" s="133" t="s">
        <v>42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122</v>
      </c>
      <c r="AT96" s="136" t="s">
        <v>117</v>
      </c>
      <c r="AU96" s="136" t="s">
        <v>81</v>
      </c>
      <c r="AY96" s="15" t="s">
        <v>114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5" t="s">
        <v>79</v>
      </c>
      <c r="BK96" s="137">
        <f>ROUND(I96*H96,2)</f>
        <v>0</v>
      </c>
      <c r="BL96" s="15" t="s">
        <v>122</v>
      </c>
      <c r="BM96" s="136" t="s">
        <v>234</v>
      </c>
    </row>
    <row r="97" spans="2:65" s="1" customFormat="1" ht="11.25">
      <c r="B97" s="30"/>
      <c r="D97" s="138" t="s">
        <v>124</v>
      </c>
      <c r="F97" s="139" t="s">
        <v>143</v>
      </c>
      <c r="I97" s="140"/>
      <c r="L97" s="30"/>
      <c r="M97" s="141"/>
      <c r="T97" s="51"/>
      <c r="AT97" s="15" t="s">
        <v>124</v>
      </c>
      <c r="AU97" s="15" t="s">
        <v>81</v>
      </c>
    </row>
    <row r="98" spans="2:65" s="1" customFormat="1" ht="21.75" customHeight="1">
      <c r="B98" s="30"/>
      <c r="C98" s="125" t="s">
        <v>122</v>
      </c>
      <c r="D98" s="125" t="s">
        <v>117</v>
      </c>
      <c r="E98" s="126" t="s">
        <v>144</v>
      </c>
      <c r="F98" s="127" t="s">
        <v>145</v>
      </c>
      <c r="G98" s="128" t="s">
        <v>141</v>
      </c>
      <c r="H98" s="129">
        <v>0.8</v>
      </c>
      <c r="I98" s="130"/>
      <c r="J98" s="131">
        <f>ROUND(I98*H98,2)</f>
        <v>0</v>
      </c>
      <c r="K98" s="127" t="s">
        <v>121</v>
      </c>
      <c r="L98" s="30"/>
      <c r="M98" s="132" t="s">
        <v>19</v>
      </c>
      <c r="N98" s="133" t="s">
        <v>42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122</v>
      </c>
      <c r="AT98" s="136" t="s">
        <v>117</v>
      </c>
      <c r="AU98" s="136" t="s">
        <v>81</v>
      </c>
      <c r="AY98" s="15" t="s">
        <v>114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5" t="s">
        <v>79</v>
      </c>
      <c r="BK98" s="137">
        <f>ROUND(I98*H98,2)</f>
        <v>0</v>
      </c>
      <c r="BL98" s="15" t="s">
        <v>122</v>
      </c>
      <c r="BM98" s="136" t="s">
        <v>235</v>
      </c>
    </row>
    <row r="99" spans="2:65" s="1" customFormat="1" ht="11.25">
      <c r="B99" s="30"/>
      <c r="D99" s="138" t="s">
        <v>124</v>
      </c>
      <c r="F99" s="139" t="s">
        <v>147</v>
      </c>
      <c r="I99" s="140"/>
      <c r="L99" s="30"/>
      <c r="M99" s="141"/>
      <c r="T99" s="51"/>
      <c r="AT99" s="15" t="s">
        <v>124</v>
      </c>
      <c r="AU99" s="15" t="s">
        <v>81</v>
      </c>
    </row>
    <row r="100" spans="2:65" s="1" customFormat="1" ht="24.2" customHeight="1">
      <c r="B100" s="30"/>
      <c r="C100" s="125" t="s">
        <v>148</v>
      </c>
      <c r="D100" s="125" t="s">
        <v>117</v>
      </c>
      <c r="E100" s="126" t="s">
        <v>149</v>
      </c>
      <c r="F100" s="127" t="s">
        <v>150</v>
      </c>
      <c r="G100" s="128" t="s">
        <v>141</v>
      </c>
      <c r="H100" s="129">
        <v>11.2</v>
      </c>
      <c r="I100" s="130"/>
      <c r="J100" s="131">
        <f>ROUND(I100*H100,2)</f>
        <v>0</v>
      </c>
      <c r="K100" s="127" t="s">
        <v>121</v>
      </c>
      <c r="L100" s="30"/>
      <c r="M100" s="132" t="s">
        <v>19</v>
      </c>
      <c r="N100" s="133" t="s">
        <v>42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122</v>
      </c>
      <c r="AT100" s="136" t="s">
        <v>117</v>
      </c>
      <c r="AU100" s="136" t="s">
        <v>81</v>
      </c>
      <c r="AY100" s="15" t="s">
        <v>114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5" t="s">
        <v>79</v>
      </c>
      <c r="BK100" s="137">
        <f>ROUND(I100*H100,2)</f>
        <v>0</v>
      </c>
      <c r="BL100" s="15" t="s">
        <v>122</v>
      </c>
      <c r="BM100" s="136" t="s">
        <v>236</v>
      </c>
    </row>
    <row r="101" spans="2:65" s="1" customFormat="1" ht="11.25">
      <c r="B101" s="30"/>
      <c r="D101" s="138" t="s">
        <v>124</v>
      </c>
      <c r="F101" s="139" t="s">
        <v>152</v>
      </c>
      <c r="I101" s="140"/>
      <c r="L101" s="30"/>
      <c r="M101" s="141"/>
      <c r="T101" s="51"/>
      <c r="AT101" s="15" t="s">
        <v>124</v>
      </c>
      <c r="AU101" s="15" t="s">
        <v>81</v>
      </c>
    </row>
    <row r="102" spans="2:65" s="12" customFormat="1" ht="11.25">
      <c r="B102" s="142"/>
      <c r="D102" s="143" t="s">
        <v>126</v>
      </c>
      <c r="F102" s="145" t="s">
        <v>237</v>
      </c>
      <c r="H102" s="146">
        <v>11.2</v>
      </c>
      <c r="I102" s="147"/>
      <c r="L102" s="142"/>
      <c r="M102" s="148"/>
      <c r="T102" s="149"/>
      <c r="AT102" s="144" t="s">
        <v>126</v>
      </c>
      <c r="AU102" s="144" t="s">
        <v>81</v>
      </c>
      <c r="AV102" s="12" t="s">
        <v>81</v>
      </c>
      <c r="AW102" s="12" t="s">
        <v>4</v>
      </c>
      <c r="AX102" s="12" t="s">
        <v>79</v>
      </c>
      <c r="AY102" s="144" t="s">
        <v>114</v>
      </c>
    </row>
    <row r="103" spans="2:65" s="1" customFormat="1" ht="24.2" customHeight="1">
      <c r="B103" s="30"/>
      <c r="C103" s="125" t="s">
        <v>115</v>
      </c>
      <c r="D103" s="125" t="s">
        <v>117</v>
      </c>
      <c r="E103" s="126" t="s">
        <v>154</v>
      </c>
      <c r="F103" s="127" t="s">
        <v>155</v>
      </c>
      <c r="G103" s="128" t="s">
        <v>141</v>
      </c>
      <c r="H103" s="129">
        <v>2.25</v>
      </c>
      <c r="I103" s="130"/>
      <c r="J103" s="131">
        <f>ROUND(I103*H103,2)</f>
        <v>0</v>
      </c>
      <c r="K103" s="127" t="s">
        <v>121</v>
      </c>
      <c r="L103" s="30"/>
      <c r="M103" s="132" t="s">
        <v>19</v>
      </c>
      <c r="N103" s="133" t="s">
        <v>42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122</v>
      </c>
      <c r="AT103" s="136" t="s">
        <v>117</v>
      </c>
      <c r="AU103" s="136" t="s">
        <v>81</v>
      </c>
      <c r="AY103" s="15" t="s">
        <v>114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5" t="s">
        <v>79</v>
      </c>
      <c r="BK103" s="137">
        <f>ROUND(I103*H103,2)</f>
        <v>0</v>
      </c>
      <c r="BL103" s="15" t="s">
        <v>122</v>
      </c>
      <c r="BM103" s="136" t="s">
        <v>238</v>
      </c>
    </row>
    <row r="104" spans="2:65" s="1" customFormat="1" ht="11.25">
      <c r="B104" s="30"/>
      <c r="D104" s="138" t="s">
        <v>124</v>
      </c>
      <c r="F104" s="139" t="s">
        <v>157</v>
      </c>
      <c r="I104" s="140"/>
      <c r="L104" s="30"/>
      <c r="M104" s="141"/>
      <c r="T104" s="51"/>
      <c r="AT104" s="15" t="s">
        <v>124</v>
      </c>
      <c r="AU104" s="15" t="s">
        <v>81</v>
      </c>
    </row>
    <row r="105" spans="2:65" s="11" customFormat="1" ht="22.9" customHeight="1">
      <c r="B105" s="113"/>
      <c r="D105" s="114" t="s">
        <v>70</v>
      </c>
      <c r="E105" s="123" t="s">
        <v>158</v>
      </c>
      <c r="F105" s="123" t="s">
        <v>159</v>
      </c>
      <c r="I105" s="116"/>
      <c r="J105" s="124">
        <f>BK105</f>
        <v>0</v>
      </c>
      <c r="L105" s="113"/>
      <c r="M105" s="118"/>
      <c r="P105" s="119">
        <f>SUM(P106:P107)</f>
        <v>0</v>
      </c>
      <c r="R105" s="119">
        <f>SUM(R106:R107)</f>
        <v>0</v>
      </c>
      <c r="T105" s="120">
        <f>SUM(T106:T107)</f>
        <v>0</v>
      </c>
      <c r="AR105" s="114" t="s">
        <v>79</v>
      </c>
      <c r="AT105" s="121" t="s">
        <v>70</v>
      </c>
      <c r="AU105" s="121" t="s">
        <v>79</v>
      </c>
      <c r="AY105" s="114" t="s">
        <v>114</v>
      </c>
      <c r="BK105" s="122">
        <f>SUM(BK106:BK107)</f>
        <v>0</v>
      </c>
    </row>
    <row r="106" spans="2:65" s="1" customFormat="1" ht="33" customHeight="1">
      <c r="B106" s="30"/>
      <c r="C106" s="125" t="s">
        <v>160</v>
      </c>
      <c r="D106" s="125" t="s">
        <v>117</v>
      </c>
      <c r="E106" s="126" t="s">
        <v>161</v>
      </c>
      <c r="F106" s="127" t="s">
        <v>162</v>
      </c>
      <c r="G106" s="128" t="s">
        <v>141</v>
      </c>
      <c r="H106" s="129">
        <v>0.88900000000000001</v>
      </c>
      <c r="I106" s="130"/>
      <c r="J106" s="131">
        <f>ROUND(I106*H106,2)</f>
        <v>0</v>
      </c>
      <c r="K106" s="127" t="s">
        <v>121</v>
      </c>
      <c r="L106" s="30"/>
      <c r="M106" s="132" t="s">
        <v>19</v>
      </c>
      <c r="N106" s="133" t="s">
        <v>42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122</v>
      </c>
      <c r="AT106" s="136" t="s">
        <v>117</v>
      </c>
      <c r="AU106" s="136" t="s">
        <v>81</v>
      </c>
      <c r="AY106" s="15" t="s">
        <v>114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5" t="s">
        <v>79</v>
      </c>
      <c r="BK106" s="137">
        <f>ROUND(I106*H106,2)</f>
        <v>0</v>
      </c>
      <c r="BL106" s="15" t="s">
        <v>122</v>
      </c>
      <c r="BM106" s="136" t="s">
        <v>239</v>
      </c>
    </row>
    <row r="107" spans="2:65" s="1" customFormat="1" ht="11.25">
      <c r="B107" s="30"/>
      <c r="D107" s="138" t="s">
        <v>124</v>
      </c>
      <c r="F107" s="139" t="s">
        <v>164</v>
      </c>
      <c r="I107" s="140"/>
      <c r="L107" s="30"/>
      <c r="M107" s="141"/>
      <c r="T107" s="51"/>
      <c r="AT107" s="15" t="s">
        <v>124</v>
      </c>
      <c r="AU107" s="15" t="s">
        <v>81</v>
      </c>
    </row>
    <row r="108" spans="2:65" s="11" customFormat="1" ht="25.9" customHeight="1">
      <c r="B108" s="113"/>
      <c r="D108" s="114" t="s">
        <v>70</v>
      </c>
      <c r="E108" s="115" t="s">
        <v>240</v>
      </c>
      <c r="F108" s="115" t="s">
        <v>82</v>
      </c>
      <c r="I108" s="116"/>
      <c r="J108" s="117">
        <f>BK108</f>
        <v>0</v>
      </c>
      <c r="L108" s="113"/>
      <c r="M108" s="118"/>
      <c r="P108" s="119">
        <f>SUM(P109:P143)</f>
        <v>0</v>
      </c>
      <c r="R108" s="119">
        <f>SUM(R109:R143)</f>
        <v>9.9370000000000014E-2</v>
      </c>
      <c r="T108" s="120">
        <f>SUM(T109:T143)</f>
        <v>0</v>
      </c>
      <c r="AR108" s="114" t="s">
        <v>81</v>
      </c>
      <c r="AT108" s="121" t="s">
        <v>70</v>
      </c>
      <c r="AU108" s="121" t="s">
        <v>71</v>
      </c>
      <c r="AY108" s="114" t="s">
        <v>114</v>
      </c>
      <c r="BK108" s="122">
        <f>SUM(BK109:BK143)</f>
        <v>0</v>
      </c>
    </row>
    <row r="109" spans="2:65" s="1" customFormat="1" ht="21.75" customHeight="1">
      <c r="B109" s="30"/>
      <c r="C109" s="125" t="s">
        <v>184</v>
      </c>
      <c r="D109" s="125" t="s">
        <v>117</v>
      </c>
      <c r="E109" s="126" t="s">
        <v>79</v>
      </c>
      <c r="F109" s="127" t="s">
        <v>241</v>
      </c>
      <c r="G109" s="128" t="s">
        <v>176</v>
      </c>
      <c r="H109" s="129">
        <v>1</v>
      </c>
      <c r="I109" s="130"/>
      <c r="J109" s="131">
        <f t="shared" ref="J109:J116" si="0">ROUND(I109*H109,2)</f>
        <v>0</v>
      </c>
      <c r="K109" s="127" t="s">
        <v>169</v>
      </c>
      <c r="L109" s="30"/>
      <c r="M109" s="132" t="s">
        <v>19</v>
      </c>
      <c r="N109" s="133" t="s">
        <v>42</v>
      </c>
      <c r="P109" s="134">
        <f t="shared" ref="P109:P116" si="1">O109*H109</f>
        <v>0</v>
      </c>
      <c r="Q109" s="134">
        <v>0</v>
      </c>
      <c r="R109" s="134">
        <f t="shared" ref="R109:R116" si="2">Q109*H109</f>
        <v>0</v>
      </c>
      <c r="S109" s="134">
        <v>0</v>
      </c>
      <c r="T109" s="135">
        <f t="shared" ref="T109:T116" si="3">S109*H109</f>
        <v>0</v>
      </c>
      <c r="AR109" s="136" t="s">
        <v>192</v>
      </c>
      <c r="AT109" s="136" t="s">
        <v>117</v>
      </c>
      <c r="AU109" s="136" t="s">
        <v>79</v>
      </c>
      <c r="AY109" s="15" t="s">
        <v>114</v>
      </c>
      <c r="BE109" s="137">
        <f t="shared" ref="BE109:BE116" si="4">IF(N109="základní",J109,0)</f>
        <v>0</v>
      </c>
      <c r="BF109" s="137">
        <f t="shared" ref="BF109:BF116" si="5">IF(N109="snížená",J109,0)</f>
        <v>0</v>
      </c>
      <c r="BG109" s="137">
        <f t="shared" ref="BG109:BG116" si="6">IF(N109="zákl. přenesená",J109,0)</f>
        <v>0</v>
      </c>
      <c r="BH109" s="137">
        <f t="shared" ref="BH109:BH116" si="7">IF(N109="sníž. přenesená",J109,0)</f>
        <v>0</v>
      </c>
      <c r="BI109" s="137">
        <f t="shared" ref="BI109:BI116" si="8">IF(N109="nulová",J109,0)</f>
        <v>0</v>
      </c>
      <c r="BJ109" s="15" t="s">
        <v>79</v>
      </c>
      <c r="BK109" s="137">
        <f t="shared" ref="BK109:BK116" si="9">ROUND(I109*H109,2)</f>
        <v>0</v>
      </c>
      <c r="BL109" s="15" t="s">
        <v>192</v>
      </c>
      <c r="BM109" s="136" t="s">
        <v>81</v>
      </c>
    </row>
    <row r="110" spans="2:65" s="1" customFormat="1" ht="16.5" customHeight="1">
      <c r="B110" s="30"/>
      <c r="C110" s="125" t="s">
        <v>128</v>
      </c>
      <c r="D110" s="125" t="s">
        <v>117</v>
      </c>
      <c r="E110" s="126" t="s">
        <v>81</v>
      </c>
      <c r="F110" s="127" t="s">
        <v>242</v>
      </c>
      <c r="G110" s="128" t="s">
        <v>176</v>
      </c>
      <c r="H110" s="129">
        <v>1</v>
      </c>
      <c r="I110" s="130"/>
      <c r="J110" s="131">
        <f t="shared" si="0"/>
        <v>0</v>
      </c>
      <c r="K110" s="127" t="s">
        <v>169</v>
      </c>
      <c r="L110" s="30"/>
      <c r="M110" s="132" t="s">
        <v>19</v>
      </c>
      <c r="N110" s="133" t="s">
        <v>42</v>
      </c>
      <c r="P110" s="134">
        <f t="shared" si="1"/>
        <v>0</v>
      </c>
      <c r="Q110" s="134">
        <v>0</v>
      </c>
      <c r="R110" s="134">
        <f t="shared" si="2"/>
        <v>0</v>
      </c>
      <c r="S110" s="134">
        <v>0</v>
      </c>
      <c r="T110" s="135">
        <f t="shared" si="3"/>
        <v>0</v>
      </c>
      <c r="AR110" s="136" t="s">
        <v>192</v>
      </c>
      <c r="AT110" s="136" t="s">
        <v>117</v>
      </c>
      <c r="AU110" s="136" t="s">
        <v>79</v>
      </c>
      <c r="AY110" s="15" t="s">
        <v>114</v>
      </c>
      <c r="BE110" s="137">
        <f t="shared" si="4"/>
        <v>0</v>
      </c>
      <c r="BF110" s="137">
        <f t="shared" si="5"/>
        <v>0</v>
      </c>
      <c r="BG110" s="137">
        <f t="shared" si="6"/>
        <v>0</v>
      </c>
      <c r="BH110" s="137">
        <f t="shared" si="7"/>
        <v>0</v>
      </c>
      <c r="BI110" s="137">
        <f t="shared" si="8"/>
        <v>0</v>
      </c>
      <c r="BJ110" s="15" t="s">
        <v>79</v>
      </c>
      <c r="BK110" s="137">
        <f t="shared" si="9"/>
        <v>0</v>
      </c>
      <c r="BL110" s="15" t="s">
        <v>192</v>
      </c>
      <c r="BM110" s="136" t="s">
        <v>122</v>
      </c>
    </row>
    <row r="111" spans="2:65" s="1" customFormat="1" ht="16.5" customHeight="1">
      <c r="B111" s="30"/>
      <c r="C111" s="125" t="s">
        <v>189</v>
      </c>
      <c r="D111" s="125" t="s">
        <v>117</v>
      </c>
      <c r="E111" s="126" t="s">
        <v>138</v>
      </c>
      <c r="F111" s="127" t="s">
        <v>243</v>
      </c>
      <c r="G111" s="128" t="s">
        <v>176</v>
      </c>
      <c r="H111" s="129">
        <v>1</v>
      </c>
      <c r="I111" s="130"/>
      <c r="J111" s="131">
        <f t="shared" si="0"/>
        <v>0</v>
      </c>
      <c r="K111" s="127" t="s">
        <v>169</v>
      </c>
      <c r="L111" s="30"/>
      <c r="M111" s="132" t="s">
        <v>19</v>
      </c>
      <c r="N111" s="133" t="s">
        <v>42</v>
      </c>
      <c r="P111" s="134">
        <f t="shared" si="1"/>
        <v>0</v>
      </c>
      <c r="Q111" s="134">
        <v>0</v>
      </c>
      <c r="R111" s="134">
        <f t="shared" si="2"/>
        <v>0</v>
      </c>
      <c r="S111" s="134">
        <v>0</v>
      </c>
      <c r="T111" s="135">
        <f t="shared" si="3"/>
        <v>0</v>
      </c>
      <c r="AR111" s="136" t="s">
        <v>192</v>
      </c>
      <c r="AT111" s="136" t="s">
        <v>117</v>
      </c>
      <c r="AU111" s="136" t="s">
        <v>79</v>
      </c>
      <c r="AY111" s="15" t="s">
        <v>114</v>
      </c>
      <c r="BE111" s="137">
        <f t="shared" si="4"/>
        <v>0</v>
      </c>
      <c r="BF111" s="137">
        <f t="shared" si="5"/>
        <v>0</v>
      </c>
      <c r="BG111" s="137">
        <f t="shared" si="6"/>
        <v>0</v>
      </c>
      <c r="BH111" s="137">
        <f t="shared" si="7"/>
        <v>0</v>
      </c>
      <c r="BI111" s="137">
        <f t="shared" si="8"/>
        <v>0</v>
      </c>
      <c r="BJ111" s="15" t="s">
        <v>79</v>
      </c>
      <c r="BK111" s="137">
        <f t="shared" si="9"/>
        <v>0</v>
      </c>
      <c r="BL111" s="15" t="s">
        <v>192</v>
      </c>
      <c r="BM111" s="136" t="s">
        <v>115</v>
      </c>
    </row>
    <row r="112" spans="2:65" s="1" customFormat="1" ht="16.5" customHeight="1">
      <c r="B112" s="30"/>
      <c r="C112" s="125" t="s">
        <v>195</v>
      </c>
      <c r="D112" s="125" t="s">
        <v>117</v>
      </c>
      <c r="E112" s="126" t="s">
        <v>122</v>
      </c>
      <c r="F112" s="127" t="s">
        <v>244</v>
      </c>
      <c r="G112" s="128" t="s">
        <v>176</v>
      </c>
      <c r="H112" s="129">
        <v>1</v>
      </c>
      <c r="I112" s="130"/>
      <c r="J112" s="131">
        <f t="shared" si="0"/>
        <v>0</v>
      </c>
      <c r="K112" s="127" t="s">
        <v>169</v>
      </c>
      <c r="L112" s="30"/>
      <c r="M112" s="132" t="s">
        <v>19</v>
      </c>
      <c r="N112" s="133" t="s">
        <v>42</v>
      </c>
      <c r="P112" s="134">
        <f t="shared" si="1"/>
        <v>0</v>
      </c>
      <c r="Q112" s="134">
        <v>0</v>
      </c>
      <c r="R112" s="134">
        <f t="shared" si="2"/>
        <v>0</v>
      </c>
      <c r="S112" s="134">
        <v>0</v>
      </c>
      <c r="T112" s="135">
        <f t="shared" si="3"/>
        <v>0</v>
      </c>
      <c r="AR112" s="136" t="s">
        <v>192</v>
      </c>
      <c r="AT112" s="136" t="s">
        <v>117</v>
      </c>
      <c r="AU112" s="136" t="s">
        <v>79</v>
      </c>
      <c r="AY112" s="15" t="s">
        <v>114</v>
      </c>
      <c r="BE112" s="137">
        <f t="shared" si="4"/>
        <v>0</v>
      </c>
      <c r="BF112" s="137">
        <f t="shared" si="5"/>
        <v>0</v>
      </c>
      <c r="BG112" s="137">
        <f t="shared" si="6"/>
        <v>0</v>
      </c>
      <c r="BH112" s="137">
        <f t="shared" si="7"/>
        <v>0</v>
      </c>
      <c r="BI112" s="137">
        <f t="shared" si="8"/>
        <v>0</v>
      </c>
      <c r="BJ112" s="15" t="s">
        <v>79</v>
      </c>
      <c r="BK112" s="137">
        <f t="shared" si="9"/>
        <v>0</v>
      </c>
      <c r="BL112" s="15" t="s">
        <v>192</v>
      </c>
      <c r="BM112" s="136" t="s">
        <v>184</v>
      </c>
    </row>
    <row r="113" spans="2:65" s="1" customFormat="1" ht="16.5" customHeight="1">
      <c r="B113" s="30"/>
      <c r="C113" s="125" t="s">
        <v>200</v>
      </c>
      <c r="D113" s="125" t="s">
        <v>117</v>
      </c>
      <c r="E113" s="126" t="s">
        <v>148</v>
      </c>
      <c r="F113" s="127" t="s">
        <v>245</v>
      </c>
      <c r="G113" s="128" t="s">
        <v>176</v>
      </c>
      <c r="H113" s="129">
        <v>1</v>
      </c>
      <c r="I113" s="130"/>
      <c r="J113" s="131">
        <f t="shared" si="0"/>
        <v>0</v>
      </c>
      <c r="K113" s="127" t="s">
        <v>169</v>
      </c>
      <c r="L113" s="30"/>
      <c r="M113" s="132" t="s">
        <v>19</v>
      </c>
      <c r="N113" s="133" t="s">
        <v>42</v>
      </c>
      <c r="P113" s="134">
        <f t="shared" si="1"/>
        <v>0</v>
      </c>
      <c r="Q113" s="134">
        <v>0</v>
      </c>
      <c r="R113" s="134">
        <f t="shared" si="2"/>
        <v>0</v>
      </c>
      <c r="S113" s="134">
        <v>0</v>
      </c>
      <c r="T113" s="135">
        <f t="shared" si="3"/>
        <v>0</v>
      </c>
      <c r="AR113" s="136" t="s">
        <v>192</v>
      </c>
      <c r="AT113" s="136" t="s">
        <v>117</v>
      </c>
      <c r="AU113" s="136" t="s">
        <v>79</v>
      </c>
      <c r="AY113" s="15" t="s">
        <v>114</v>
      </c>
      <c r="BE113" s="137">
        <f t="shared" si="4"/>
        <v>0</v>
      </c>
      <c r="BF113" s="137">
        <f t="shared" si="5"/>
        <v>0</v>
      </c>
      <c r="BG113" s="137">
        <f t="shared" si="6"/>
        <v>0</v>
      </c>
      <c r="BH113" s="137">
        <f t="shared" si="7"/>
        <v>0</v>
      </c>
      <c r="BI113" s="137">
        <f t="shared" si="8"/>
        <v>0</v>
      </c>
      <c r="BJ113" s="15" t="s">
        <v>79</v>
      </c>
      <c r="BK113" s="137">
        <f t="shared" si="9"/>
        <v>0</v>
      </c>
      <c r="BL113" s="15" t="s">
        <v>192</v>
      </c>
      <c r="BM113" s="136" t="s">
        <v>189</v>
      </c>
    </row>
    <row r="114" spans="2:65" s="1" customFormat="1" ht="16.5" customHeight="1">
      <c r="B114" s="30"/>
      <c r="C114" s="125" t="s">
        <v>205</v>
      </c>
      <c r="D114" s="125" t="s">
        <v>117</v>
      </c>
      <c r="E114" s="126" t="s">
        <v>115</v>
      </c>
      <c r="F114" s="127" t="s">
        <v>246</v>
      </c>
      <c r="G114" s="128" t="s">
        <v>176</v>
      </c>
      <c r="H114" s="129">
        <v>1</v>
      </c>
      <c r="I114" s="130"/>
      <c r="J114" s="131">
        <f t="shared" si="0"/>
        <v>0</v>
      </c>
      <c r="K114" s="127" t="s">
        <v>169</v>
      </c>
      <c r="L114" s="30"/>
      <c r="M114" s="132" t="s">
        <v>19</v>
      </c>
      <c r="N114" s="133" t="s">
        <v>42</v>
      </c>
      <c r="P114" s="134">
        <f t="shared" si="1"/>
        <v>0</v>
      </c>
      <c r="Q114" s="134">
        <v>0</v>
      </c>
      <c r="R114" s="134">
        <f t="shared" si="2"/>
        <v>0</v>
      </c>
      <c r="S114" s="134">
        <v>0</v>
      </c>
      <c r="T114" s="135">
        <f t="shared" si="3"/>
        <v>0</v>
      </c>
      <c r="AR114" s="136" t="s">
        <v>192</v>
      </c>
      <c r="AT114" s="136" t="s">
        <v>117</v>
      </c>
      <c r="AU114" s="136" t="s">
        <v>79</v>
      </c>
      <c r="AY114" s="15" t="s">
        <v>114</v>
      </c>
      <c r="BE114" s="137">
        <f t="shared" si="4"/>
        <v>0</v>
      </c>
      <c r="BF114" s="137">
        <f t="shared" si="5"/>
        <v>0</v>
      </c>
      <c r="BG114" s="137">
        <f t="shared" si="6"/>
        <v>0</v>
      </c>
      <c r="BH114" s="137">
        <f t="shared" si="7"/>
        <v>0</v>
      </c>
      <c r="BI114" s="137">
        <f t="shared" si="8"/>
        <v>0</v>
      </c>
      <c r="BJ114" s="15" t="s">
        <v>79</v>
      </c>
      <c r="BK114" s="137">
        <f t="shared" si="9"/>
        <v>0</v>
      </c>
      <c r="BL114" s="15" t="s">
        <v>192</v>
      </c>
      <c r="BM114" s="136" t="s">
        <v>200</v>
      </c>
    </row>
    <row r="115" spans="2:65" s="1" customFormat="1" ht="24.2" customHeight="1">
      <c r="B115" s="30"/>
      <c r="C115" s="125" t="s">
        <v>208</v>
      </c>
      <c r="D115" s="125" t="s">
        <v>117</v>
      </c>
      <c r="E115" s="126" t="s">
        <v>160</v>
      </c>
      <c r="F115" s="127" t="s">
        <v>247</v>
      </c>
      <c r="G115" s="128" t="s">
        <v>176</v>
      </c>
      <c r="H115" s="129">
        <v>1</v>
      </c>
      <c r="I115" s="130"/>
      <c r="J115" s="131">
        <f t="shared" si="0"/>
        <v>0</v>
      </c>
      <c r="K115" s="127" t="s">
        <v>169</v>
      </c>
      <c r="L115" s="30"/>
      <c r="M115" s="132" t="s">
        <v>19</v>
      </c>
      <c r="N115" s="133" t="s">
        <v>42</v>
      </c>
      <c r="P115" s="134">
        <f t="shared" si="1"/>
        <v>0</v>
      </c>
      <c r="Q115" s="134">
        <v>0</v>
      </c>
      <c r="R115" s="134">
        <f t="shared" si="2"/>
        <v>0</v>
      </c>
      <c r="S115" s="134">
        <v>0</v>
      </c>
      <c r="T115" s="135">
        <f t="shared" si="3"/>
        <v>0</v>
      </c>
      <c r="AR115" s="136" t="s">
        <v>192</v>
      </c>
      <c r="AT115" s="136" t="s">
        <v>117</v>
      </c>
      <c r="AU115" s="136" t="s">
        <v>79</v>
      </c>
      <c r="AY115" s="15" t="s">
        <v>114</v>
      </c>
      <c r="BE115" s="137">
        <f t="shared" si="4"/>
        <v>0</v>
      </c>
      <c r="BF115" s="137">
        <f t="shared" si="5"/>
        <v>0</v>
      </c>
      <c r="BG115" s="137">
        <f t="shared" si="6"/>
        <v>0</v>
      </c>
      <c r="BH115" s="137">
        <f t="shared" si="7"/>
        <v>0</v>
      </c>
      <c r="BI115" s="137">
        <f t="shared" si="8"/>
        <v>0</v>
      </c>
      <c r="BJ115" s="15" t="s">
        <v>79</v>
      </c>
      <c r="BK115" s="137">
        <f t="shared" si="9"/>
        <v>0</v>
      </c>
      <c r="BL115" s="15" t="s">
        <v>192</v>
      </c>
      <c r="BM115" s="136" t="s">
        <v>208</v>
      </c>
    </row>
    <row r="116" spans="2:65" s="1" customFormat="1" ht="16.5" customHeight="1">
      <c r="B116" s="30"/>
      <c r="C116" s="125" t="s">
        <v>8</v>
      </c>
      <c r="D116" s="125" t="s">
        <v>117</v>
      </c>
      <c r="E116" s="126" t="s">
        <v>201</v>
      </c>
      <c r="F116" s="127" t="s">
        <v>202</v>
      </c>
      <c r="G116" s="128" t="s">
        <v>132</v>
      </c>
      <c r="H116" s="129">
        <v>170</v>
      </c>
      <c r="I116" s="130"/>
      <c r="J116" s="131">
        <f t="shared" si="0"/>
        <v>0</v>
      </c>
      <c r="K116" s="127" t="s">
        <v>121</v>
      </c>
      <c r="L116" s="30"/>
      <c r="M116" s="132" t="s">
        <v>19</v>
      </c>
      <c r="N116" s="133" t="s">
        <v>42</v>
      </c>
      <c r="P116" s="134">
        <f t="shared" si="1"/>
        <v>0</v>
      </c>
      <c r="Q116" s="134">
        <v>0</v>
      </c>
      <c r="R116" s="134">
        <f t="shared" si="2"/>
        <v>0</v>
      </c>
      <c r="S116" s="134">
        <v>0</v>
      </c>
      <c r="T116" s="135">
        <f t="shared" si="3"/>
        <v>0</v>
      </c>
      <c r="AR116" s="136" t="s">
        <v>192</v>
      </c>
      <c r="AT116" s="136" t="s">
        <v>117</v>
      </c>
      <c r="AU116" s="136" t="s">
        <v>79</v>
      </c>
      <c r="AY116" s="15" t="s">
        <v>114</v>
      </c>
      <c r="BE116" s="137">
        <f t="shared" si="4"/>
        <v>0</v>
      </c>
      <c r="BF116" s="137">
        <f t="shared" si="5"/>
        <v>0</v>
      </c>
      <c r="BG116" s="137">
        <f t="shared" si="6"/>
        <v>0</v>
      </c>
      <c r="BH116" s="137">
        <f t="shared" si="7"/>
        <v>0</v>
      </c>
      <c r="BI116" s="137">
        <f t="shared" si="8"/>
        <v>0</v>
      </c>
      <c r="BJ116" s="15" t="s">
        <v>79</v>
      </c>
      <c r="BK116" s="137">
        <f t="shared" si="9"/>
        <v>0</v>
      </c>
      <c r="BL116" s="15" t="s">
        <v>192</v>
      </c>
      <c r="BM116" s="136" t="s">
        <v>248</v>
      </c>
    </row>
    <row r="117" spans="2:65" s="1" customFormat="1" ht="11.25">
      <c r="B117" s="30"/>
      <c r="D117" s="138" t="s">
        <v>124</v>
      </c>
      <c r="F117" s="139" t="s">
        <v>204</v>
      </c>
      <c r="I117" s="140"/>
      <c r="L117" s="30"/>
      <c r="M117" s="141"/>
      <c r="T117" s="51"/>
      <c r="AT117" s="15" t="s">
        <v>124</v>
      </c>
      <c r="AU117" s="15" t="s">
        <v>79</v>
      </c>
    </row>
    <row r="118" spans="2:65" s="12" customFormat="1" ht="11.25">
      <c r="B118" s="142"/>
      <c r="D118" s="143" t="s">
        <v>126</v>
      </c>
      <c r="E118" s="144" t="s">
        <v>19</v>
      </c>
      <c r="F118" s="145" t="s">
        <v>249</v>
      </c>
      <c r="H118" s="146">
        <v>170</v>
      </c>
      <c r="I118" s="147"/>
      <c r="L118" s="142"/>
      <c r="M118" s="148"/>
      <c r="T118" s="149"/>
      <c r="AT118" s="144" t="s">
        <v>126</v>
      </c>
      <c r="AU118" s="144" t="s">
        <v>79</v>
      </c>
      <c r="AV118" s="12" t="s">
        <v>81</v>
      </c>
      <c r="AW118" s="12" t="s">
        <v>33</v>
      </c>
      <c r="AX118" s="12" t="s">
        <v>79</v>
      </c>
      <c r="AY118" s="144" t="s">
        <v>114</v>
      </c>
    </row>
    <row r="119" spans="2:65" s="1" customFormat="1" ht="16.5" customHeight="1">
      <c r="B119" s="30"/>
      <c r="C119" s="150" t="s">
        <v>192</v>
      </c>
      <c r="D119" s="150" t="s">
        <v>196</v>
      </c>
      <c r="E119" s="151" t="s">
        <v>250</v>
      </c>
      <c r="F119" s="152" t="s">
        <v>251</v>
      </c>
      <c r="G119" s="153" t="s">
        <v>132</v>
      </c>
      <c r="H119" s="154">
        <v>97.75</v>
      </c>
      <c r="I119" s="155"/>
      <c r="J119" s="156">
        <f>ROUND(I119*H119,2)</f>
        <v>0</v>
      </c>
      <c r="K119" s="152" t="s">
        <v>121</v>
      </c>
      <c r="L119" s="157"/>
      <c r="M119" s="158" t="s">
        <v>19</v>
      </c>
      <c r="N119" s="159" t="s">
        <v>42</v>
      </c>
      <c r="P119" s="134">
        <f>O119*H119</f>
        <v>0</v>
      </c>
      <c r="Q119" s="134">
        <v>1.7000000000000001E-4</v>
      </c>
      <c r="R119" s="134">
        <f>Q119*H119</f>
        <v>1.66175E-2</v>
      </c>
      <c r="S119" s="134">
        <v>0</v>
      </c>
      <c r="T119" s="135">
        <f>S119*H119</f>
        <v>0</v>
      </c>
      <c r="AR119" s="136" t="s">
        <v>252</v>
      </c>
      <c r="AT119" s="136" t="s">
        <v>196</v>
      </c>
      <c r="AU119" s="136" t="s">
        <v>79</v>
      </c>
      <c r="AY119" s="15" t="s">
        <v>114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5" t="s">
        <v>79</v>
      </c>
      <c r="BK119" s="137">
        <f>ROUND(I119*H119,2)</f>
        <v>0</v>
      </c>
      <c r="BL119" s="15" t="s">
        <v>192</v>
      </c>
      <c r="BM119" s="136" t="s">
        <v>253</v>
      </c>
    </row>
    <row r="120" spans="2:65" s="12" customFormat="1" ht="11.25">
      <c r="B120" s="142"/>
      <c r="D120" s="143" t="s">
        <v>126</v>
      </c>
      <c r="F120" s="145" t="s">
        <v>254</v>
      </c>
      <c r="H120" s="146">
        <v>97.75</v>
      </c>
      <c r="I120" s="147"/>
      <c r="L120" s="142"/>
      <c r="M120" s="148"/>
      <c r="T120" s="149"/>
      <c r="AT120" s="144" t="s">
        <v>126</v>
      </c>
      <c r="AU120" s="144" t="s">
        <v>79</v>
      </c>
      <c r="AV120" s="12" t="s">
        <v>81</v>
      </c>
      <c r="AW120" s="12" t="s">
        <v>4</v>
      </c>
      <c r="AX120" s="12" t="s">
        <v>79</v>
      </c>
      <c r="AY120" s="144" t="s">
        <v>114</v>
      </c>
    </row>
    <row r="121" spans="2:65" s="1" customFormat="1" ht="16.5" customHeight="1">
      <c r="B121" s="30"/>
      <c r="C121" s="150" t="s">
        <v>213</v>
      </c>
      <c r="D121" s="150" t="s">
        <v>196</v>
      </c>
      <c r="E121" s="151" t="s">
        <v>255</v>
      </c>
      <c r="F121" s="152" t="s">
        <v>256</v>
      </c>
      <c r="G121" s="153" t="s">
        <v>132</v>
      </c>
      <c r="H121" s="154">
        <v>97.75</v>
      </c>
      <c r="I121" s="155"/>
      <c r="J121" s="156">
        <f>ROUND(I121*H121,2)</f>
        <v>0</v>
      </c>
      <c r="K121" s="152" t="s">
        <v>121</v>
      </c>
      <c r="L121" s="157"/>
      <c r="M121" s="158" t="s">
        <v>19</v>
      </c>
      <c r="N121" s="159" t="s">
        <v>42</v>
      </c>
      <c r="P121" s="134">
        <f>O121*H121</f>
        <v>0</v>
      </c>
      <c r="Q121" s="134">
        <v>1.1E-4</v>
      </c>
      <c r="R121" s="134">
        <f>Q121*H121</f>
        <v>1.07525E-2</v>
      </c>
      <c r="S121" s="134">
        <v>0</v>
      </c>
      <c r="T121" s="135">
        <f>S121*H121</f>
        <v>0</v>
      </c>
      <c r="AR121" s="136" t="s">
        <v>252</v>
      </c>
      <c r="AT121" s="136" t="s">
        <v>196</v>
      </c>
      <c r="AU121" s="136" t="s">
        <v>79</v>
      </c>
      <c r="AY121" s="15" t="s">
        <v>114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5" t="s">
        <v>79</v>
      </c>
      <c r="BK121" s="137">
        <f>ROUND(I121*H121,2)</f>
        <v>0</v>
      </c>
      <c r="BL121" s="15" t="s">
        <v>192</v>
      </c>
      <c r="BM121" s="136" t="s">
        <v>257</v>
      </c>
    </row>
    <row r="122" spans="2:65" s="12" customFormat="1" ht="11.25">
      <c r="B122" s="142"/>
      <c r="D122" s="143" t="s">
        <v>126</v>
      </c>
      <c r="F122" s="145" t="s">
        <v>254</v>
      </c>
      <c r="H122" s="146">
        <v>97.75</v>
      </c>
      <c r="I122" s="147"/>
      <c r="L122" s="142"/>
      <c r="M122" s="148"/>
      <c r="T122" s="149"/>
      <c r="AT122" s="144" t="s">
        <v>126</v>
      </c>
      <c r="AU122" s="144" t="s">
        <v>79</v>
      </c>
      <c r="AV122" s="12" t="s">
        <v>81</v>
      </c>
      <c r="AW122" s="12" t="s">
        <v>4</v>
      </c>
      <c r="AX122" s="12" t="s">
        <v>79</v>
      </c>
      <c r="AY122" s="144" t="s">
        <v>114</v>
      </c>
    </row>
    <row r="123" spans="2:65" s="1" customFormat="1" ht="16.5" customHeight="1">
      <c r="B123" s="30"/>
      <c r="C123" s="125" t="s">
        <v>216</v>
      </c>
      <c r="D123" s="125" t="s">
        <v>117</v>
      </c>
      <c r="E123" s="126" t="s">
        <v>189</v>
      </c>
      <c r="F123" s="127" t="s">
        <v>258</v>
      </c>
      <c r="G123" s="128" t="s">
        <v>176</v>
      </c>
      <c r="H123" s="129">
        <v>1</v>
      </c>
      <c r="I123" s="130"/>
      <c r="J123" s="131">
        <f t="shared" ref="J123:J129" si="10">ROUND(I123*H123,2)</f>
        <v>0</v>
      </c>
      <c r="K123" s="127" t="s">
        <v>169</v>
      </c>
      <c r="L123" s="30"/>
      <c r="M123" s="132" t="s">
        <v>19</v>
      </c>
      <c r="N123" s="133" t="s">
        <v>42</v>
      </c>
      <c r="P123" s="134">
        <f t="shared" ref="P123:P129" si="11">O123*H123</f>
        <v>0</v>
      </c>
      <c r="Q123" s="134">
        <v>0</v>
      </c>
      <c r="R123" s="134">
        <f t="shared" ref="R123:R129" si="12">Q123*H123</f>
        <v>0</v>
      </c>
      <c r="S123" s="134">
        <v>0</v>
      </c>
      <c r="T123" s="135">
        <f t="shared" ref="T123:T129" si="13">S123*H123</f>
        <v>0</v>
      </c>
      <c r="AR123" s="136" t="s">
        <v>192</v>
      </c>
      <c r="AT123" s="136" t="s">
        <v>117</v>
      </c>
      <c r="AU123" s="136" t="s">
        <v>79</v>
      </c>
      <c r="AY123" s="15" t="s">
        <v>114</v>
      </c>
      <c r="BE123" s="137">
        <f t="shared" ref="BE123:BE129" si="14">IF(N123="základní",J123,0)</f>
        <v>0</v>
      </c>
      <c r="BF123" s="137">
        <f t="shared" ref="BF123:BF129" si="15">IF(N123="snížená",J123,0)</f>
        <v>0</v>
      </c>
      <c r="BG123" s="137">
        <f t="shared" ref="BG123:BG129" si="16">IF(N123="zákl. přenesená",J123,0)</f>
        <v>0</v>
      </c>
      <c r="BH123" s="137">
        <f t="shared" ref="BH123:BH129" si="17">IF(N123="sníž. přenesená",J123,0)</f>
        <v>0</v>
      </c>
      <c r="BI123" s="137">
        <f t="shared" ref="BI123:BI129" si="18">IF(N123="nulová",J123,0)</f>
        <v>0</v>
      </c>
      <c r="BJ123" s="15" t="s">
        <v>79</v>
      </c>
      <c r="BK123" s="137">
        <f t="shared" ref="BK123:BK129" si="19">ROUND(I123*H123,2)</f>
        <v>0</v>
      </c>
      <c r="BL123" s="15" t="s">
        <v>192</v>
      </c>
      <c r="BM123" s="136" t="s">
        <v>220</v>
      </c>
    </row>
    <row r="124" spans="2:65" s="1" customFormat="1" ht="16.5" customHeight="1">
      <c r="B124" s="30"/>
      <c r="C124" s="125" t="s">
        <v>220</v>
      </c>
      <c r="D124" s="125" t="s">
        <v>117</v>
      </c>
      <c r="E124" s="126" t="s">
        <v>195</v>
      </c>
      <c r="F124" s="127" t="s">
        <v>259</v>
      </c>
      <c r="G124" s="128" t="s">
        <v>176</v>
      </c>
      <c r="H124" s="129">
        <v>2</v>
      </c>
      <c r="I124" s="130"/>
      <c r="J124" s="131">
        <f t="shared" si="10"/>
        <v>0</v>
      </c>
      <c r="K124" s="127" t="s">
        <v>169</v>
      </c>
      <c r="L124" s="30"/>
      <c r="M124" s="132" t="s">
        <v>19</v>
      </c>
      <c r="N124" s="133" t="s">
        <v>42</v>
      </c>
      <c r="P124" s="134">
        <f t="shared" si="11"/>
        <v>0</v>
      </c>
      <c r="Q124" s="134">
        <v>0</v>
      </c>
      <c r="R124" s="134">
        <f t="shared" si="12"/>
        <v>0</v>
      </c>
      <c r="S124" s="134">
        <v>0</v>
      </c>
      <c r="T124" s="135">
        <f t="shared" si="13"/>
        <v>0</v>
      </c>
      <c r="AR124" s="136" t="s">
        <v>192</v>
      </c>
      <c r="AT124" s="136" t="s">
        <v>117</v>
      </c>
      <c r="AU124" s="136" t="s">
        <v>79</v>
      </c>
      <c r="AY124" s="15" t="s">
        <v>114</v>
      </c>
      <c r="BE124" s="137">
        <f t="shared" si="14"/>
        <v>0</v>
      </c>
      <c r="BF124" s="137">
        <f t="shared" si="15"/>
        <v>0</v>
      </c>
      <c r="BG124" s="137">
        <f t="shared" si="16"/>
        <v>0</v>
      </c>
      <c r="BH124" s="137">
        <f t="shared" si="17"/>
        <v>0</v>
      </c>
      <c r="BI124" s="137">
        <f t="shared" si="18"/>
        <v>0</v>
      </c>
      <c r="BJ124" s="15" t="s">
        <v>79</v>
      </c>
      <c r="BK124" s="137">
        <f t="shared" si="19"/>
        <v>0</v>
      </c>
      <c r="BL124" s="15" t="s">
        <v>192</v>
      </c>
      <c r="BM124" s="136" t="s">
        <v>260</v>
      </c>
    </row>
    <row r="125" spans="2:65" s="1" customFormat="1" ht="16.5" customHeight="1">
      <c r="B125" s="30"/>
      <c r="C125" s="125" t="s">
        <v>7</v>
      </c>
      <c r="D125" s="125" t="s">
        <v>117</v>
      </c>
      <c r="E125" s="126" t="s">
        <v>200</v>
      </c>
      <c r="F125" s="127" t="s">
        <v>261</v>
      </c>
      <c r="G125" s="128" t="s">
        <v>176</v>
      </c>
      <c r="H125" s="129">
        <v>2</v>
      </c>
      <c r="I125" s="130"/>
      <c r="J125" s="131">
        <f t="shared" si="10"/>
        <v>0</v>
      </c>
      <c r="K125" s="127" t="s">
        <v>169</v>
      </c>
      <c r="L125" s="30"/>
      <c r="M125" s="132" t="s">
        <v>19</v>
      </c>
      <c r="N125" s="133" t="s">
        <v>42</v>
      </c>
      <c r="P125" s="134">
        <f t="shared" si="11"/>
        <v>0</v>
      </c>
      <c r="Q125" s="134">
        <v>0</v>
      </c>
      <c r="R125" s="134">
        <f t="shared" si="12"/>
        <v>0</v>
      </c>
      <c r="S125" s="134">
        <v>0</v>
      </c>
      <c r="T125" s="135">
        <f t="shared" si="13"/>
        <v>0</v>
      </c>
      <c r="AR125" s="136" t="s">
        <v>192</v>
      </c>
      <c r="AT125" s="136" t="s">
        <v>117</v>
      </c>
      <c r="AU125" s="136" t="s">
        <v>79</v>
      </c>
      <c r="AY125" s="15" t="s">
        <v>114</v>
      </c>
      <c r="BE125" s="137">
        <f t="shared" si="14"/>
        <v>0</v>
      </c>
      <c r="BF125" s="137">
        <f t="shared" si="15"/>
        <v>0</v>
      </c>
      <c r="BG125" s="137">
        <f t="shared" si="16"/>
        <v>0</v>
      </c>
      <c r="BH125" s="137">
        <f t="shared" si="17"/>
        <v>0</v>
      </c>
      <c r="BI125" s="137">
        <f t="shared" si="18"/>
        <v>0</v>
      </c>
      <c r="BJ125" s="15" t="s">
        <v>79</v>
      </c>
      <c r="BK125" s="137">
        <f t="shared" si="19"/>
        <v>0</v>
      </c>
      <c r="BL125" s="15" t="s">
        <v>192</v>
      </c>
      <c r="BM125" s="136" t="s">
        <v>262</v>
      </c>
    </row>
    <row r="126" spans="2:65" s="1" customFormat="1" ht="16.5" customHeight="1">
      <c r="B126" s="30"/>
      <c r="C126" s="125" t="s">
        <v>260</v>
      </c>
      <c r="D126" s="125" t="s">
        <v>117</v>
      </c>
      <c r="E126" s="126" t="s">
        <v>205</v>
      </c>
      <c r="F126" s="127" t="s">
        <v>263</v>
      </c>
      <c r="G126" s="128" t="s">
        <v>176</v>
      </c>
      <c r="H126" s="129">
        <v>1</v>
      </c>
      <c r="I126" s="130"/>
      <c r="J126" s="131">
        <f t="shared" si="10"/>
        <v>0</v>
      </c>
      <c r="K126" s="127" t="s">
        <v>169</v>
      </c>
      <c r="L126" s="30"/>
      <c r="M126" s="132" t="s">
        <v>19</v>
      </c>
      <c r="N126" s="133" t="s">
        <v>42</v>
      </c>
      <c r="P126" s="134">
        <f t="shared" si="11"/>
        <v>0</v>
      </c>
      <c r="Q126" s="134">
        <v>0</v>
      </c>
      <c r="R126" s="134">
        <f t="shared" si="12"/>
        <v>0</v>
      </c>
      <c r="S126" s="134">
        <v>0</v>
      </c>
      <c r="T126" s="135">
        <f t="shared" si="13"/>
        <v>0</v>
      </c>
      <c r="AR126" s="136" t="s">
        <v>192</v>
      </c>
      <c r="AT126" s="136" t="s">
        <v>117</v>
      </c>
      <c r="AU126" s="136" t="s">
        <v>79</v>
      </c>
      <c r="AY126" s="15" t="s">
        <v>114</v>
      </c>
      <c r="BE126" s="137">
        <f t="shared" si="14"/>
        <v>0</v>
      </c>
      <c r="BF126" s="137">
        <f t="shared" si="15"/>
        <v>0</v>
      </c>
      <c r="BG126" s="137">
        <f t="shared" si="16"/>
        <v>0</v>
      </c>
      <c r="BH126" s="137">
        <f t="shared" si="17"/>
        <v>0</v>
      </c>
      <c r="BI126" s="137">
        <f t="shared" si="18"/>
        <v>0</v>
      </c>
      <c r="BJ126" s="15" t="s">
        <v>79</v>
      </c>
      <c r="BK126" s="137">
        <f t="shared" si="19"/>
        <v>0</v>
      </c>
      <c r="BL126" s="15" t="s">
        <v>192</v>
      </c>
      <c r="BM126" s="136" t="s">
        <v>264</v>
      </c>
    </row>
    <row r="127" spans="2:65" s="1" customFormat="1" ht="24.2" customHeight="1">
      <c r="B127" s="30"/>
      <c r="C127" s="125" t="s">
        <v>265</v>
      </c>
      <c r="D127" s="125" t="s">
        <v>117</v>
      </c>
      <c r="E127" s="126" t="s">
        <v>208</v>
      </c>
      <c r="F127" s="127" t="s">
        <v>266</v>
      </c>
      <c r="G127" s="128" t="s">
        <v>132</v>
      </c>
      <c r="H127" s="129">
        <v>150</v>
      </c>
      <c r="I127" s="130"/>
      <c r="J127" s="131">
        <f t="shared" si="10"/>
        <v>0</v>
      </c>
      <c r="K127" s="127" t="s">
        <v>169</v>
      </c>
      <c r="L127" s="30"/>
      <c r="M127" s="132" t="s">
        <v>19</v>
      </c>
      <c r="N127" s="133" t="s">
        <v>42</v>
      </c>
      <c r="P127" s="134">
        <f t="shared" si="11"/>
        <v>0</v>
      </c>
      <c r="Q127" s="134">
        <v>0</v>
      </c>
      <c r="R127" s="134">
        <f t="shared" si="12"/>
        <v>0</v>
      </c>
      <c r="S127" s="134">
        <v>0</v>
      </c>
      <c r="T127" s="135">
        <f t="shared" si="13"/>
        <v>0</v>
      </c>
      <c r="AR127" s="136" t="s">
        <v>192</v>
      </c>
      <c r="AT127" s="136" t="s">
        <v>117</v>
      </c>
      <c r="AU127" s="136" t="s">
        <v>79</v>
      </c>
      <c r="AY127" s="15" t="s">
        <v>114</v>
      </c>
      <c r="BE127" s="137">
        <f t="shared" si="14"/>
        <v>0</v>
      </c>
      <c r="BF127" s="137">
        <f t="shared" si="15"/>
        <v>0</v>
      </c>
      <c r="BG127" s="137">
        <f t="shared" si="16"/>
        <v>0</v>
      </c>
      <c r="BH127" s="137">
        <f t="shared" si="17"/>
        <v>0</v>
      </c>
      <c r="BI127" s="137">
        <f t="shared" si="18"/>
        <v>0</v>
      </c>
      <c r="BJ127" s="15" t="s">
        <v>79</v>
      </c>
      <c r="BK127" s="137">
        <f t="shared" si="19"/>
        <v>0</v>
      </c>
      <c r="BL127" s="15" t="s">
        <v>192</v>
      </c>
      <c r="BM127" s="136" t="s">
        <v>267</v>
      </c>
    </row>
    <row r="128" spans="2:65" s="1" customFormat="1" ht="16.5" customHeight="1">
      <c r="B128" s="30"/>
      <c r="C128" s="125" t="s">
        <v>262</v>
      </c>
      <c r="D128" s="125" t="s">
        <v>117</v>
      </c>
      <c r="E128" s="126" t="s">
        <v>8</v>
      </c>
      <c r="F128" s="127" t="s">
        <v>268</v>
      </c>
      <c r="G128" s="128" t="s">
        <v>132</v>
      </c>
      <c r="H128" s="129">
        <v>400</v>
      </c>
      <c r="I128" s="130"/>
      <c r="J128" s="131">
        <f t="shared" si="10"/>
        <v>0</v>
      </c>
      <c r="K128" s="127" t="s">
        <v>169</v>
      </c>
      <c r="L128" s="30"/>
      <c r="M128" s="132" t="s">
        <v>19</v>
      </c>
      <c r="N128" s="133" t="s">
        <v>42</v>
      </c>
      <c r="P128" s="134">
        <f t="shared" si="11"/>
        <v>0</v>
      </c>
      <c r="Q128" s="134">
        <v>0</v>
      </c>
      <c r="R128" s="134">
        <f t="shared" si="12"/>
        <v>0</v>
      </c>
      <c r="S128" s="134">
        <v>0</v>
      </c>
      <c r="T128" s="135">
        <f t="shared" si="13"/>
        <v>0</v>
      </c>
      <c r="AR128" s="136" t="s">
        <v>192</v>
      </c>
      <c r="AT128" s="136" t="s">
        <v>117</v>
      </c>
      <c r="AU128" s="136" t="s">
        <v>79</v>
      </c>
      <c r="AY128" s="15" t="s">
        <v>114</v>
      </c>
      <c r="BE128" s="137">
        <f t="shared" si="14"/>
        <v>0</v>
      </c>
      <c r="BF128" s="137">
        <f t="shared" si="15"/>
        <v>0</v>
      </c>
      <c r="BG128" s="137">
        <f t="shared" si="16"/>
        <v>0</v>
      </c>
      <c r="BH128" s="137">
        <f t="shared" si="17"/>
        <v>0</v>
      </c>
      <c r="BI128" s="137">
        <f t="shared" si="18"/>
        <v>0</v>
      </c>
      <c r="BJ128" s="15" t="s">
        <v>79</v>
      </c>
      <c r="BK128" s="137">
        <f t="shared" si="19"/>
        <v>0</v>
      </c>
      <c r="BL128" s="15" t="s">
        <v>192</v>
      </c>
      <c r="BM128" s="136" t="s">
        <v>269</v>
      </c>
    </row>
    <row r="129" spans="2:65" s="1" customFormat="1" ht="16.5" customHeight="1">
      <c r="B129" s="30"/>
      <c r="C129" s="125" t="s">
        <v>270</v>
      </c>
      <c r="D129" s="125" t="s">
        <v>117</v>
      </c>
      <c r="E129" s="126" t="s">
        <v>190</v>
      </c>
      <c r="F129" s="127" t="s">
        <v>191</v>
      </c>
      <c r="G129" s="128" t="s">
        <v>132</v>
      </c>
      <c r="H129" s="129">
        <v>400</v>
      </c>
      <c r="I129" s="130"/>
      <c r="J129" s="131">
        <f t="shared" si="10"/>
        <v>0</v>
      </c>
      <c r="K129" s="127" t="s">
        <v>121</v>
      </c>
      <c r="L129" s="30"/>
      <c r="M129" s="132" t="s">
        <v>19</v>
      </c>
      <c r="N129" s="133" t="s">
        <v>42</v>
      </c>
      <c r="P129" s="134">
        <f t="shared" si="11"/>
        <v>0</v>
      </c>
      <c r="Q129" s="134">
        <v>0</v>
      </c>
      <c r="R129" s="134">
        <f t="shared" si="12"/>
        <v>0</v>
      </c>
      <c r="S129" s="134">
        <v>0</v>
      </c>
      <c r="T129" s="135">
        <f t="shared" si="13"/>
        <v>0</v>
      </c>
      <c r="AR129" s="136" t="s">
        <v>192</v>
      </c>
      <c r="AT129" s="136" t="s">
        <v>117</v>
      </c>
      <c r="AU129" s="136" t="s">
        <v>79</v>
      </c>
      <c r="AY129" s="15" t="s">
        <v>114</v>
      </c>
      <c r="BE129" s="137">
        <f t="shared" si="14"/>
        <v>0</v>
      </c>
      <c r="BF129" s="137">
        <f t="shared" si="15"/>
        <v>0</v>
      </c>
      <c r="BG129" s="137">
        <f t="shared" si="16"/>
        <v>0</v>
      </c>
      <c r="BH129" s="137">
        <f t="shared" si="17"/>
        <v>0</v>
      </c>
      <c r="BI129" s="137">
        <f t="shared" si="18"/>
        <v>0</v>
      </c>
      <c r="BJ129" s="15" t="s">
        <v>79</v>
      </c>
      <c r="BK129" s="137">
        <f t="shared" si="19"/>
        <v>0</v>
      </c>
      <c r="BL129" s="15" t="s">
        <v>192</v>
      </c>
      <c r="BM129" s="136" t="s">
        <v>271</v>
      </c>
    </row>
    <row r="130" spans="2:65" s="1" customFormat="1" ht="11.25">
      <c r="B130" s="30"/>
      <c r="D130" s="138" t="s">
        <v>124</v>
      </c>
      <c r="F130" s="139" t="s">
        <v>194</v>
      </c>
      <c r="I130" s="140"/>
      <c r="L130" s="30"/>
      <c r="M130" s="141"/>
      <c r="T130" s="51"/>
      <c r="AT130" s="15" t="s">
        <v>124</v>
      </c>
      <c r="AU130" s="15" t="s">
        <v>79</v>
      </c>
    </row>
    <row r="131" spans="2:65" s="1" customFormat="1" ht="16.5" customHeight="1">
      <c r="B131" s="30"/>
      <c r="C131" s="150" t="s">
        <v>272</v>
      </c>
      <c r="D131" s="150" t="s">
        <v>196</v>
      </c>
      <c r="E131" s="151" t="s">
        <v>197</v>
      </c>
      <c r="F131" s="152" t="s">
        <v>198</v>
      </c>
      <c r="G131" s="153" t="s">
        <v>132</v>
      </c>
      <c r="H131" s="154">
        <v>400</v>
      </c>
      <c r="I131" s="155"/>
      <c r="J131" s="156">
        <f t="shared" ref="J131:J143" si="20">ROUND(I131*H131,2)</f>
        <v>0</v>
      </c>
      <c r="K131" s="152" t="s">
        <v>121</v>
      </c>
      <c r="L131" s="157"/>
      <c r="M131" s="158" t="s">
        <v>19</v>
      </c>
      <c r="N131" s="159" t="s">
        <v>42</v>
      </c>
      <c r="P131" s="134">
        <f t="shared" ref="P131:P143" si="21">O131*H131</f>
        <v>0</v>
      </c>
      <c r="Q131" s="134">
        <v>1.8000000000000001E-4</v>
      </c>
      <c r="R131" s="134">
        <f t="shared" ref="R131:R143" si="22">Q131*H131</f>
        <v>7.2000000000000008E-2</v>
      </c>
      <c r="S131" s="134">
        <v>0</v>
      </c>
      <c r="T131" s="135">
        <f t="shared" ref="T131:T143" si="23">S131*H131</f>
        <v>0</v>
      </c>
      <c r="AR131" s="136" t="s">
        <v>184</v>
      </c>
      <c r="AT131" s="136" t="s">
        <v>196</v>
      </c>
      <c r="AU131" s="136" t="s">
        <v>79</v>
      </c>
      <c r="AY131" s="15" t="s">
        <v>114</v>
      </c>
      <c r="BE131" s="137">
        <f t="shared" ref="BE131:BE143" si="24">IF(N131="základní",J131,0)</f>
        <v>0</v>
      </c>
      <c r="BF131" s="137">
        <f t="shared" ref="BF131:BF143" si="25">IF(N131="snížená",J131,0)</f>
        <v>0</v>
      </c>
      <c r="BG131" s="137">
        <f t="shared" ref="BG131:BG143" si="26">IF(N131="zákl. přenesená",J131,0)</f>
        <v>0</v>
      </c>
      <c r="BH131" s="137">
        <f t="shared" ref="BH131:BH143" si="27">IF(N131="sníž. přenesená",J131,0)</f>
        <v>0</v>
      </c>
      <c r="BI131" s="137">
        <f t="shared" ref="BI131:BI143" si="28">IF(N131="nulová",J131,0)</f>
        <v>0</v>
      </c>
      <c r="BJ131" s="15" t="s">
        <v>79</v>
      </c>
      <c r="BK131" s="137">
        <f t="shared" ref="BK131:BK143" si="29">ROUND(I131*H131,2)</f>
        <v>0</v>
      </c>
      <c r="BL131" s="15" t="s">
        <v>122</v>
      </c>
      <c r="BM131" s="136" t="s">
        <v>273</v>
      </c>
    </row>
    <row r="132" spans="2:65" s="1" customFormat="1" ht="16.5" customHeight="1">
      <c r="B132" s="30"/>
      <c r="C132" s="125" t="s">
        <v>274</v>
      </c>
      <c r="D132" s="125" t="s">
        <v>117</v>
      </c>
      <c r="E132" s="126" t="s">
        <v>217</v>
      </c>
      <c r="F132" s="127" t="s">
        <v>275</v>
      </c>
      <c r="G132" s="128" t="s">
        <v>176</v>
      </c>
      <c r="H132" s="129">
        <v>4</v>
      </c>
      <c r="I132" s="130"/>
      <c r="J132" s="131">
        <f t="shared" si="20"/>
        <v>0</v>
      </c>
      <c r="K132" s="127" t="s">
        <v>169</v>
      </c>
      <c r="L132" s="30"/>
      <c r="M132" s="132" t="s">
        <v>19</v>
      </c>
      <c r="N132" s="133" t="s">
        <v>42</v>
      </c>
      <c r="P132" s="134">
        <f t="shared" si="21"/>
        <v>0</v>
      </c>
      <c r="Q132" s="134">
        <v>0</v>
      </c>
      <c r="R132" s="134">
        <f t="shared" si="22"/>
        <v>0</v>
      </c>
      <c r="S132" s="134">
        <v>0</v>
      </c>
      <c r="T132" s="135">
        <f t="shared" si="23"/>
        <v>0</v>
      </c>
      <c r="AR132" s="136" t="s">
        <v>192</v>
      </c>
      <c r="AT132" s="136" t="s">
        <v>117</v>
      </c>
      <c r="AU132" s="136" t="s">
        <v>79</v>
      </c>
      <c r="AY132" s="15" t="s">
        <v>114</v>
      </c>
      <c r="BE132" s="137">
        <f t="shared" si="24"/>
        <v>0</v>
      </c>
      <c r="BF132" s="137">
        <f t="shared" si="25"/>
        <v>0</v>
      </c>
      <c r="BG132" s="137">
        <f t="shared" si="26"/>
        <v>0</v>
      </c>
      <c r="BH132" s="137">
        <f t="shared" si="27"/>
        <v>0</v>
      </c>
      <c r="BI132" s="137">
        <f t="shared" si="28"/>
        <v>0</v>
      </c>
      <c r="BJ132" s="15" t="s">
        <v>79</v>
      </c>
      <c r="BK132" s="137">
        <f t="shared" si="29"/>
        <v>0</v>
      </c>
      <c r="BL132" s="15" t="s">
        <v>192</v>
      </c>
      <c r="BM132" s="136" t="s">
        <v>276</v>
      </c>
    </row>
    <row r="133" spans="2:65" s="1" customFormat="1" ht="16.5" customHeight="1">
      <c r="B133" s="30"/>
      <c r="C133" s="125" t="s">
        <v>267</v>
      </c>
      <c r="D133" s="125" t="s">
        <v>117</v>
      </c>
      <c r="E133" s="126" t="s">
        <v>213</v>
      </c>
      <c r="F133" s="127" t="s">
        <v>277</v>
      </c>
      <c r="G133" s="128" t="s">
        <v>176</v>
      </c>
      <c r="H133" s="129">
        <v>4</v>
      </c>
      <c r="I133" s="130"/>
      <c r="J133" s="131">
        <f t="shared" si="20"/>
        <v>0</v>
      </c>
      <c r="K133" s="127" t="s">
        <v>169</v>
      </c>
      <c r="L133" s="30"/>
      <c r="M133" s="132" t="s">
        <v>19</v>
      </c>
      <c r="N133" s="133" t="s">
        <v>42</v>
      </c>
      <c r="P133" s="134">
        <f t="shared" si="21"/>
        <v>0</v>
      </c>
      <c r="Q133" s="134">
        <v>0</v>
      </c>
      <c r="R133" s="134">
        <f t="shared" si="22"/>
        <v>0</v>
      </c>
      <c r="S133" s="134">
        <v>0</v>
      </c>
      <c r="T133" s="135">
        <f t="shared" si="23"/>
        <v>0</v>
      </c>
      <c r="AR133" s="136" t="s">
        <v>192</v>
      </c>
      <c r="AT133" s="136" t="s">
        <v>117</v>
      </c>
      <c r="AU133" s="136" t="s">
        <v>79</v>
      </c>
      <c r="AY133" s="15" t="s">
        <v>114</v>
      </c>
      <c r="BE133" s="137">
        <f t="shared" si="24"/>
        <v>0</v>
      </c>
      <c r="BF133" s="137">
        <f t="shared" si="25"/>
        <v>0</v>
      </c>
      <c r="BG133" s="137">
        <f t="shared" si="26"/>
        <v>0</v>
      </c>
      <c r="BH133" s="137">
        <f t="shared" si="27"/>
        <v>0</v>
      </c>
      <c r="BI133" s="137">
        <f t="shared" si="28"/>
        <v>0</v>
      </c>
      <c r="BJ133" s="15" t="s">
        <v>79</v>
      </c>
      <c r="BK133" s="137">
        <f t="shared" si="29"/>
        <v>0</v>
      </c>
      <c r="BL133" s="15" t="s">
        <v>192</v>
      </c>
      <c r="BM133" s="136" t="s">
        <v>278</v>
      </c>
    </row>
    <row r="134" spans="2:65" s="1" customFormat="1" ht="16.5" customHeight="1">
      <c r="B134" s="30"/>
      <c r="C134" s="125" t="s">
        <v>279</v>
      </c>
      <c r="D134" s="125" t="s">
        <v>117</v>
      </c>
      <c r="E134" s="126" t="s">
        <v>216</v>
      </c>
      <c r="F134" s="127" t="s">
        <v>280</v>
      </c>
      <c r="G134" s="128" t="s">
        <v>176</v>
      </c>
      <c r="H134" s="129">
        <v>6</v>
      </c>
      <c r="I134" s="130"/>
      <c r="J134" s="131">
        <f t="shared" si="20"/>
        <v>0</v>
      </c>
      <c r="K134" s="127" t="s">
        <v>169</v>
      </c>
      <c r="L134" s="30"/>
      <c r="M134" s="132" t="s">
        <v>19</v>
      </c>
      <c r="N134" s="133" t="s">
        <v>42</v>
      </c>
      <c r="P134" s="134">
        <f t="shared" si="21"/>
        <v>0</v>
      </c>
      <c r="Q134" s="134">
        <v>0</v>
      </c>
      <c r="R134" s="134">
        <f t="shared" si="22"/>
        <v>0</v>
      </c>
      <c r="S134" s="134">
        <v>0</v>
      </c>
      <c r="T134" s="135">
        <f t="shared" si="23"/>
        <v>0</v>
      </c>
      <c r="AR134" s="136" t="s">
        <v>192</v>
      </c>
      <c r="AT134" s="136" t="s">
        <v>117</v>
      </c>
      <c r="AU134" s="136" t="s">
        <v>79</v>
      </c>
      <c r="AY134" s="15" t="s">
        <v>114</v>
      </c>
      <c r="BE134" s="137">
        <f t="shared" si="24"/>
        <v>0</v>
      </c>
      <c r="BF134" s="137">
        <f t="shared" si="25"/>
        <v>0</v>
      </c>
      <c r="BG134" s="137">
        <f t="shared" si="26"/>
        <v>0</v>
      </c>
      <c r="BH134" s="137">
        <f t="shared" si="27"/>
        <v>0</v>
      </c>
      <c r="BI134" s="137">
        <f t="shared" si="28"/>
        <v>0</v>
      </c>
      <c r="BJ134" s="15" t="s">
        <v>79</v>
      </c>
      <c r="BK134" s="137">
        <f t="shared" si="29"/>
        <v>0</v>
      </c>
      <c r="BL134" s="15" t="s">
        <v>192</v>
      </c>
      <c r="BM134" s="136" t="s">
        <v>281</v>
      </c>
    </row>
    <row r="135" spans="2:65" s="1" customFormat="1" ht="16.5" customHeight="1">
      <c r="B135" s="30"/>
      <c r="C135" s="125" t="s">
        <v>269</v>
      </c>
      <c r="D135" s="125" t="s">
        <v>117</v>
      </c>
      <c r="E135" s="126" t="s">
        <v>220</v>
      </c>
      <c r="F135" s="127" t="s">
        <v>282</v>
      </c>
      <c r="G135" s="128" t="s">
        <v>132</v>
      </c>
      <c r="H135" s="129">
        <v>20</v>
      </c>
      <c r="I135" s="130"/>
      <c r="J135" s="131">
        <f t="shared" si="20"/>
        <v>0</v>
      </c>
      <c r="K135" s="127" t="s">
        <v>169</v>
      </c>
      <c r="L135" s="30"/>
      <c r="M135" s="132" t="s">
        <v>19</v>
      </c>
      <c r="N135" s="133" t="s">
        <v>42</v>
      </c>
      <c r="P135" s="134">
        <f t="shared" si="21"/>
        <v>0</v>
      </c>
      <c r="Q135" s="134">
        <v>0</v>
      </c>
      <c r="R135" s="134">
        <f t="shared" si="22"/>
        <v>0</v>
      </c>
      <c r="S135" s="134">
        <v>0</v>
      </c>
      <c r="T135" s="135">
        <f t="shared" si="23"/>
        <v>0</v>
      </c>
      <c r="AR135" s="136" t="s">
        <v>192</v>
      </c>
      <c r="AT135" s="136" t="s">
        <v>117</v>
      </c>
      <c r="AU135" s="136" t="s">
        <v>79</v>
      </c>
      <c r="AY135" s="15" t="s">
        <v>114</v>
      </c>
      <c r="BE135" s="137">
        <f t="shared" si="24"/>
        <v>0</v>
      </c>
      <c r="BF135" s="137">
        <f t="shared" si="25"/>
        <v>0</v>
      </c>
      <c r="BG135" s="137">
        <f t="shared" si="26"/>
        <v>0</v>
      </c>
      <c r="BH135" s="137">
        <f t="shared" si="27"/>
        <v>0</v>
      </c>
      <c r="BI135" s="137">
        <f t="shared" si="28"/>
        <v>0</v>
      </c>
      <c r="BJ135" s="15" t="s">
        <v>79</v>
      </c>
      <c r="BK135" s="137">
        <f t="shared" si="29"/>
        <v>0</v>
      </c>
      <c r="BL135" s="15" t="s">
        <v>192</v>
      </c>
      <c r="BM135" s="136" t="s">
        <v>283</v>
      </c>
    </row>
    <row r="136" spans="2:65" s="1" customFormat="1" ht="24.2" customHeight="1">
      <c r="B136" s="30"/>
      <c r="C136" s="125" t="s">
        <v>284</v>
      </c>
      <c r="D136" s="125" t="s">
        <v>117</v>
      </c>
      <c r="E136" s="126" t="s">
        <v>7</v>
      </c>
      <c r="F136" s="127" t="s">
        <v>285</v>
      </c>
      <c r="G136" s="128" t="s">
        <v>132</v>
      </c>
      <c r="H136" s="129">
        <v>150</v>
      </c>
      <c r="I136" s="130"/>
      <c r="J136" s="131">
        <f t="shared" si="20"/>
        <v>0</v>
      </c>
      <c r="K136" s="127" t="s">
        <v>169</v>
      </c>
      <c r="L136" s="30"/>
      <c r="M136" s="132" t="s">
        <v>19</v>
      </c>
      <c r="N136" s="133" t="s">
        <v>42</v>
      </c>
      <c r="P136" s="134">
        <f t="shared" si="21"/>
        <v>0</v>
      </c>
      <c r="Q136" s="134">
        <v>0</v>
      </c>
      <c r="R136" s="134">
        <f t="shared" si="22"/>
        <v>0</v>
      </c>
      <c r="S136" s="134">
        <v>0</v>
      </c>
      <c r="T136" s="135">
        <f t="shared" si="23"/>
        <v>0</v>
      </c>
      <c r="AR136" s="136" t="s">
        <v>192</v>
      </c>
      <c r="AT136" s="136" t="s">
        <v>117</v>
      </c>
      <c r="AU136" s="136" t="s">
        <v>79</v>
      </c>
      <c r="AY136" s="15" t="s">
        <v>114</v>
      </c>
      <c r="BE136" s="137">
        <f t="shared" si="24"/>
        <v>0</v>
      </c>
      <c r="BF136" s="137">
        <f t="shared" si="25"/>
        <v>0</v>
      </c>
      <c r="BG136" s="137">
        <f t="shared" si="26"/>
        <v>0</v>
      </c>
      <c r="BH136" s="137">
        <f t="shared" si="27"/>
        <v>0</v>
      </c>
      <c r="BI136" s="137">
        <f t="shared" si="28"/>
        <v>0</v>
      </c>
      <c r="BJ136" s="15" t="s">
        <v>79</v>
      </c>
      <c r="BK136" s="137">
        <f t="shared" si="29"/>
        <v>0</v>
      </c>
      <c r="BL136" s="15" t="s">
        <v>192</v>
      </c>
      <c r="BM136" s="136" t="s">
        <v>286</v>
      </c>
    </row>
    <row r="137" spans="2:65" s="1" customFormat="1" ht="16.5" customHeight="1">
      <c r="B137" s="30"/>
      <c r="C137" s="125" t="s">
        <v>252</v>
      </c>
      <c r="D137" s="125" t="s">
        <v>117</v>
      </c>
      <c r="E137" s="126" t="s">
        <v>260</v>
      </c>
      <c r="F137" s="127" t="s">
        <v>287</v>
      </c>
      <c r="G137" s="128" t="s">
        <v>176</v>
      </c>
      <c r="H137" s="129">
        <v>4</v>
      </c>
      <c r="I137" s="130"/>
      <c r="J137" s="131">
        <f t="shared" si="20"/>
        <v>0</v>
      </c>
      <c r="K137" s="127" t="s">
        <v>169</v>
      </c>
      <c r="L137" s="30"/>
      <c r="M137" s="132" t="s">
        <v>19</v>
      </c>
      <c r="N137" s="133" t="s">
        <v>42</v>
      </c>
      <c r="P137" s="134">
        <f t="shared" si="21"/>
        <v>0</v>
      </c>
      <c r="Q137" s="134">
        <v>0</v>
      </c>
      <c r="R137" s="134">
        <f t="shared" si="22"/>
        <v>0</v>
      </c>
      <c r="S137" s="134">
        <v>0</v>
      </c>
      <c r="T137" s="135">
        <f t="shared" si="23"/>
        <v>0</v>
      </c>
      <c r="AR137" s="136" t="s">
        <v>192</v>
      </c>
      <c r="AT137" s="136" t="s">
        <v>117</v>
      </c>
      <c r="AU137" s="136" t="s">
        <v>79</v>
      </c>
      <c r="AY137" s="15" t="s">
        <v>114</v>
      </c>
      <c r="BE137" s="137">
        <f t="shared" si="24"/>
        <v>0</v>
      </c>
      <c r="BF137" s="137">
        <f t="shared" si="25"/>
        <v>0</v>
      </c>
      <c r="BG137" s="137">
        <f t="shared" si="26"/>
        <v>0</v>
      </c>
      <c r="BH137" s="137">
        <f t="shared" si="27"/>
        <v>0</v>
      </c>
      <c r="BI137" s="137">
        <f t="shared" si="28"/>
        <v>0</v>
      </c>
      <c r="BJ137" s="15" t="s">
        <v>79</v>
      </c>
      <c r="BK137" s="137">
        <f t="shared" si="29"/>
        <v>0</v>
      </c>
      <c r="BL137" s="15" t="s">
        <v>192</v>
      </c>
      <c r="BM137" s="136" t="s">
        <v>288</v>
      </c>
    </row>
    <row r="138" spans="2:65" s="1" customFormat="1" ht="90" customHeight="1">
      <c r="B138" s="30"/>
      <c r="C138" s="125" t="s">
        <v>289</v>
      </c>
      <c r="D138" s="125" t="s">
        <v>117</v>
      </c>
      <c r="E138" s="126" t="s">
        <v>265</v>
      </c>
      <c r="F138" s="127" t="s">
        <v>290</v>
      </c>
      <c r="G138" s="128" t="s">
        <v>176</v>
      </c>
      <c r="H138" s="129">
        <v>4</v>
      </c>
      <c r="I138" s="130"/>
      <c r="J138" s="131">
        <f t="shared" si="20"/>
        <v>0</v>
      </c>
      <c r="K138" s="127" t="s">
        <v>169</v>
      </c>
      <c r="L138" s="30"/>
      <c r="M138" s="132" t="s">
        <v>19</v>
      </c>
      <c r="N138" s="133" t="s">
        <v>42</v>
      </c>
      <c r="P138" s="134">
        <f t="shared" si="21"/>
        <v>0</v>
      </c>
      <c r="Q138" s="134">
        <v>0</v>
      </c>
      <c r="R138" s="134">
        <f t="shared" si="22"/>
        <v>0</v>
      </c>
      <c r="S138" s="134">
        <v>0</v>
      </c>
      <c r="T138" s="135">
        <f t="shared" si="23"/>
        <v>0</v>
      </c>
      <c r="AR138" s="136" t="s">
        <v>192</v>
      </c>
      <c r="AT138" s="136" t="s">
        <v>117</v>
      </c>
      <c r="AU138" s="136" t="s">
        <v>79</v>
      </c>
      <c r="AY138" s="15" t="s">
        <v>114</v>
      </c>
      <c r="BE138" s="137">
        <f t="shared" si="24"/>
        <v>0</v>
      </c>
      <c r="BF138" s="137">
        <f t="shared" si="25"/>
        <v>0</v>
      </c>
      <c r="BG138" s="137">
        <f t="shared" si="26"/>
        <v>0</v>
      </c>
      <c r="BH138" s="137">
        <f t="shared" si="27"/>
        <v>0</v>
      </c>
      <c r="BI138" s="137">
        <f t="shared" si="28"/>
        <v>0</v>
      </c>
      <c r="BJ138" s="15" t="s">
        <v>79</v>
      </c>
      <c r="BK138" s="137">
        <f t="shared" si="29"/>
        <v>0</v>
      </c>
      <c r="BL138" s="15" t="s">
        <v>192</v>
      </c>
      <c r="BM138" s="136" t="s">
        <v>291</v>
      </c>
    </row>
    <row r="139" spans="2:65" s="1" customFormat="1" ht="16.5" customHeight="1">
      <c r="B139" s="30"/>
      <c r="C139" s="125" t="s">
        <v>276</v>
      </c>
      <c r="D139" s="125" t="s">
        <v>117</v>
      </c>
      <c r="E139" s="126" t="s">
        <v>262</v>
      </c>
      <c r="F139" s="127" t="s">
        <v>292</v>
      </c>
      <c r="G139" s="128" t="s">
        <v>168</v>
      </c>
      <c r="H139" s="129">
        <v>4</v>
      </c>
      <c r="I139" s="130"/>
      <c r="J139" s="131">
        <f t="shared" si="20"/>
        <v>0</v>
      </c>
      <c r="K139" s="127" t="s">
        <v>169</v>
      </c>
      <c r="L139" s="30"/>
      <c r="M139" s="132" t="s">
        <v>19</v>
      </c>
      <c r="N139" s="133" t="s">
        <v>42</v>
      </c>
      <c r="P139" s="134">
        <f t="shared" si="21"/>
        <v>0</v>
      </c>
      <c r="Q139" s="134">
        <v>0</v>
      </c>
      <c r="R139" s="134">
        <f t="shared" si="22"/>
        <v>0</v>
      </c>
      <c r="S139" s="134">
        <v>0</v>
      </c>
      <c r="T139" s="135">
        <f t="shared" si="23"/>
        <v>0</v>
      </c>
      <c r="AR139" s="136" t="s">
        <v>192</v>
      </c>
      <c r="AT139" s="136" t="s">
        <v>117</v>
      </c>
      <c r="AU139" s="136" t="s">
        <v>79</v>
      </c>
      <c r="AY139" s="15" t="s">
        <v>114</v>
      </c>
      <c r="BE139" s="137">
        <f t="shared" si="24"/>
        <v>0</v>
      </c>
      <c r="BF139" s="137">
        <f t="shared" si="25"/>
        <v>0</v>
      </c>
      <c r="BG139" s="137">
        <f t="shared" si="26"/>
        <v>0</v>
      </c>
      <c r="BH139" s="137">
        <f t="shared" si="27"/>
        <v>0</v>
      </c>
      <c r="BI139" s="137">
        <f t="shared" si="28"/>
        <v>0</v>
      </c>
      <c r="BJ139" s="15" t="s">
        <v>79</v>
      </c>
      <c r="BK139" s="137">
        <f t="shared" si="29"/>
        <v>0</v>
      </c>
      <c r="BL139" s="15" t="s">
        <v>192</v>
      </c>
      <c r="BM139" s="136" t="s">
        <v>293</v>
      </c>
    </row>
    <row r="140" spans="2:65" s="1" customFormat="1" ht="16.5" customHeight="1">
      <c r="B140" s="30"/>
      <c r="C140" s="125" t="s">
        <v>294</v>
      </c>
      <c r="D140" s="125" t="s">
        <v>117</v>
      </c>
      <c r="E140" s="126" t="s">
        <v>270</v>
      </c>
      <c r="F140" s="127" t="s">
        <v>295</v>
      </c>
      <c r="G140" s="128" t="s">
        <v>168</v>
      </c>
      <c r="H140" s="129">
        <v>1</v>
      </c>
      <c r="I140" s="130"/>
      <c r="J140" s="131">
        <f t="shared" si="20"/>
        <v>0</v>
      </c>
      <c r="K140" s="127" t="s">
        <v>169</v>
      </c>
      <c r="L140" s="30"/>
      <c r="M140" s="132" t="s">
        <v>19</v>
      </c>
      <c r="N140" s="133" t="s">
        <v>42</v>
      </c>
      <c r="P140" s="134">
        <f t="shared" si="21"/>
        <v>0</v>
      </c>
      <c r="Q140" s="134">
        <v>0</v>
      </c>
      <c r="R140" s="134">
        <f t="shared" si="22"/>
        <v>0</v>
      </c>
      <c r="S140" s="134">
        <v>0</v>
      </c>
      <c r="T140" s="135">
        <f t="shared" si="23"/>
        <v>0</v>
      </c>
      <c r="AR140" s="136" t="s">
        <v>192</v>
      </c>
      <c r="AT140" s="136" t="s">
        <v>117</v>
      </c>
      <c r="AU140" s="136" t="s">
        <v>79</v>
      </c>
      <c r="AY140" s="15" t="s">
        <v>114</v>
      </c>
      <c r="BE140" s="137">
        <f t="shared" si="24"/>
        <v>0</v>
      </c>
      <c r="BF140" s="137">
        <f t="shared" si="25"/>
        <v>0</v>
      </c>
      <c r="BG140" s="137">
        <f t="shared" si="26"/>
        <v>0</v>
      </c>
      <c r="BH140" s="137">
        <f t="shared" si="27"/>
        <v>0</v>
      </c>
      <c r="BI140" s="137">
        <f t="shared" si="28"/>
        <v>0</v>
      </c>
      <c r="BJ140" s="15" t="s">
        <v>79</v>
      </c>
      <c r="BK140" s="137">
        <f t="shared" si="29"/>
        <v>0</v>
      </c>
      <c r="BL140" s="15" t="s">
        <v>192</v>
      </c>
      <c r="BM140" s="136" t="s">
        <v>296</v>
      </c>
    </row>
    <row r="141" spans="2:65" s="1" customFormat="1" ht="16.5" customHeight="1">
      <c r="B141" s="30"/>
      <c r="C141" s="125" t="s">
        <v>278</v>
      </c>
      <c r="D141" s="125" t="s">
        <v>117</v>
      </c>
      <c r="E141" s="126" t="s">
        <v>274</v>
      </c>
      <c r="F141" s="127" t="s">
        <v>297</v>
      </c>
      <c r="G141" s="128" t="s">
        <v>168</v>
      </c>
      <c r="H141" s="129">
        <v>1</v>
      </c>
      <c r="I141" s="130"/>
      <c r="J141" s="131">
        <f t="shared" si="20"/>
        <v>0</v>
      </c>
      <c r="K141" s="127" t="s">
        <v>169</v>
      </c>
      <c r="L141" s="30"/>
      <c r="M141" s="132" t="s">
        <v>19</v>
      </c>
      <c r="N141" s="133" t="s">
        <v>42</v>
      </c>
      <c r="P141" s="134">
        <f t="shared" si="21"/>
        <v>0</v>
      </c>
      <c r="Q141" s="134">
        <v>0</v>
      </c>
      <c r="R141" s="134">
        <f t="shared" si="22"/>
        <v>0</v>
      </c>
      <c r="S141" s="134">
        <v>0</v>
      </c>
      <c r="T141" s="135">
        <f t="shared" si="23"/>
        <v>0</v>
      </c>
      <c r="AR141" s="136" t="s">
        <v>192</v>
      </c>
      <c r="AT141" s="136" t="s">
        <v>117</v>
      </c>
      <c r="AU141" s="136" t="s">
        <v>79</v>
      </c>
      <c r="AY141" s="15" t="s">
        <v>114</v>
      </c>
      <c r="BE141" s="137">
        <f t="shared" si="24"/>
        <v>0</v>
      </c>
      <c r="BF141" s="137">
        <f t="shared" si="25"/>
        <v>0</v>
      </c>
      <c r="BG141" s="137">
        <f t="shared" si="26"/>
        <v>0</v>
      </c>
      <c r="BH141" s="137">
        <f t="shared" si="27"/>
        <v>0</v>
      </c>
      <c r="BI141" s="137">
        <f t="shared" si="28"/>
        <v>0</v>
      </c>
      <c r="BJ141" s="15" t="s">
        <v>79</v>
      </c>
      <c r="BK141" s="137">
        <f t="shared" si="29"/>
        <v>0</v>
      </c>
      <c r="BL141" s="15" t="s">
        <v>192</v>
      </c>
      <c r="BM141" s="136" t="s">
        <v>298</v>
      </c>
    </row>
    <row r="142" spans="2:65" s="1" customFormat="1" ht="16.5" customHeight="1">
      <c r="B142" s="30"/>
      <c r="C142" s="125" t="s">
        <v>299</v>
      </c>
      <c r="D142" s="125" t="s">
        <v>117</v>
      </c>
      <c r="E142" s="126" t="s">
        <v>267</v>
      </c>
      <c r="F142" s="127" t="s">
        <v>223</v>
      </c>
      <c r="G142" s="128" t="s">
        <v>168</v>
      </c>
      <c r="H142" s="129">
        <v>1</v>
      </c>
      <c r="I142" s="130"/>
      <c r="J142" s="131">
        <f t="shared" si="20"/>
        <v>0</v>
      </c>
      <c r="K142" s="127" t="s">
        <v>169</v>
      </c>
      <c r="L142" s="30"/>
      <c r="M142" s="132" t="s">
        <v>19</v>
      </c>
      <c r="N142" s="133" t="s">
        <v>42</v>
      </c>
      <c r="P142" s="134">
        <f t="shared" si="21"/>
        <v>0</v>
      </c>
      <c r="Q142" s="134">
        <v>0</v>
      </c>
      <c r="R142" s="134">
        <f t="shared" si="22"/>
        <v>0</v>
      </c>
      <c r="S142" s="134">
        <v>0</v>
      </c>
      <c r="T142" s="135">
        <f t="shared" si="23"/>
        <v>0</v>
      </c>
      <c r="AR142" s="136" t="s">
        <v>192</v>
      </c>
      <c r="AT142" s="136" t="s">
        <v>117</v>
      </c>
      <c r="AU142" s="136" t="s">
        <v>79</v>
      </c>
      <c r="AY142" s="15" t="s">
        <v>114</v>
      </c>
      <c r="BE142" s="137">
        <f t="shared" si="24"/>
        <v>0</v>
      </c>
      <c r="BF142" s="137">
        <f t="shared" si="25"/>
        <v>0</v>
      </c>
      <c r="BG142" s="137">
        <f t="shared" si="26"/>
        <v>0</v>
      </c>
      <c r="BH142" s="137">
        <f t="shared" si="27"/>
        <v>0</v>
      </c>
      <c r="BI142" s="137">
        <f t="shared" si="28"/>
        <v>0</v>
      </c>
      <c r="BJ142" s="15" t="s">
        <v>79</v>
      </c>
      <c r="BK142" s="137">
        <f t="shared" si="29"/>
        <v>0</v>
      </c>
      <c r="BL142" s="15" t="s">
        <v>192</v>
      </c>
      <c r="BM142" s="136" t="s">
        <v>300</v>
      </c>
    </row>
    <row r="143" spans="2:65" s="1" customFormat="1" ht="16.5" customHeight="1">
      <c r="B143" s="30"/>
      <c r="C143" s="125" t="s">
        <v>281</v>
      </c>
      <c r="D143" s="125" t="s">
        <v>117</v>
      </c>
      <c r="E143" s="126" t="s">
        <v>279</v>
      </c>
      <c r="F143" s="127" t="s">
        <v>301</v>
      </c>
      <c r="G143" s="128" t="s">
        <v>168</v>
      </c>
      <c r="H143" s="129">
        <v>1</v>
      </c>
      <c r="I143" s="130"/>
      <c r="J143" s="131">
        <f t="shared" si="20"/>
        <v>0</v>
      </c>
      <c r="K143" s="127" t="s">
        <v>169</v>
      </c>
      <c r="L143" s="30"/>
      <c r="M143" s="160" t="s">
        <v>19</v>
      </c>
      <c r="N143" s="161" t="s">
        <v>42</v>
      </c>
      <c r="O143" s="162"/>
      <c r="P143" s="163">
        <f t="shared" si="21"/>
        <v>0</v>
      </c>
      <c r="Q143" s="163">
        <v>0</v>
      </c>
      <c r="R143" s="163">
        <f t="shared" si="22"/>
        <v>0</v>
      </c>
      <c r="S143" s="163">
        <v>0</v>
      </c>
      <c r="T143" s="164">
        <f t="shared" si="23"/>
        <v>0</v>
      </c>
      <c r="AR143" s="136" t="s">
        <v>192</v>
      </c>
      <c r="AT143" s="136" t="s">
        <v>117</v>
      </c>
      <c r="AU143" s="136" t="s">
        <v>79</v>
      </c>
      <c r="AY143" s="15" t="s">
        <v>114</v>
      </c>
      <c r="BE143" s="137">
        <f t="shared" si="24"/>
        <v>0</v>
      </c>
      <c r="BF143" s="137">
        <f t="shared" si="25"/>
        <v>0</v>
      </c>
      <c r="BG143" s="137">
        <f t="shared" si="26"/>
        <v>0</v>
      </c>
      <c r="BH143" s="137">
        <f t="shared" si="27"/>
        <v>0</v>
      </c>
      <c r="BI143" s="137">
        <f t="shared" si="28"/>
        <v>0</v>
      </c>
      <c r="BJ143" s="15" t="s">
        <v>79</v>
      </c>
      <c r="BK143" s="137">
        <f t="shared" si="29"/>
        <v>0</v>
      </c>
      <c r="BL143" s="15" t="s">
        <v>192</v>
      </c>
      <c r="BM143" s="136" t="s">
        <v>302</v>
      </c>
    </row>
    <row r="144" spans="2:65" s="1" customFormat="1" ht="6.95" customHeight="1"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30"/>
    </row>
  </sheetData>
  <sheetProtection algorithmName="SHA-512" hashValue="3IzUrHITxrPO7q4CCQGm7mEphiemq3MWk+ps47+9hiwksGHRUt0+6EWBu+052Xb2klFsJ6PUMp7CR7tj3xmDMA==" saltValue="jWr+RDhXtAgcEV0V8Mm47nXKTFwlIvIc1sHRjKXejfVvnDSHiUdr7Uz4ORT5rJKiFCPT/pDI1GyqLiFA6t2uOg==" spinCount="100000" sheet="1" objects="1" scenarios="1" formatColumns="0" formatRows="0" autoFilter="0"/>
  <autoFilter ref="C84:K143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99" r:id="rId4" xr:uid="{00000000-0004-0000-0200-000003000000}"/>
    <hyperlink ref="F101" r:id="rId5" xr:uid="{00000000-0004-0000-0200-000004000000}"/>
    <hyperlink ref="F104" r:id="rId6" xr:uid="{00000000-0004-0000-0200-000005000000}"/>
    <hyperlink ref="F107" r:id="rId7" xr:uid="{00000000-0004-0000-0200-000006000000}"/>
    <hyperlink ref="F117" r:id="rId8" xr:uid="{00000000-0004-0000-0200-000007000000}"/>
    <hyperlink ref="F130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65" customWidth="1"/>
    <col min="2" max="2" width="1.6640625" style="165" customWidth="1"/>
    <col min="3" max="4" width="5" style="165" customWidth="1"/>
    <col min="5" max="5" width="11.6640625" style="165" customWidth="1"/>
    <col min="6" max="6" width="9.1640625" style="165" customWidth="1"/>
    <col min="7" max="7" width="5" style="165" customWidth="1"/>
    <col min="8" max="8" width="77.83203125" style="165" customWidth="1"/>
    <col min="9" max="10" width="20" style="165" customWidth="1"/>
    <col min="11" max="11" width="1.6640625" style="165" customWidth="1"/>
  </cols>
  <sheetData>
    <row r="1" spans="2:11" customFormat="1" ht="37.5" customHeight="1"/>
    <row r="2" spans="2:11" customFormat="1" ht="7.5" customHeight="1">
      <c r="B2" s="166"/>
      <c r="C2" s="167"/>
      <c r="D2" s="167"/>
      <c r="E2" s="167"/>
      <c r="F2" s="167"/>
      <c r="G2" s="167"/>
      <c r="H2" s="167"/>
      <c r="I2" s="167"/>
      <c r="J2" s="167"/>
      <c r="K2" s="168"/>
    </row>
    <row r="3" spans="2:11" s="13" customFormat="1" ht="45" customHeight="1">
      <c r="B3" s="169"/>
      <c r="C3" s="286" t="s">
        <v>303</v>
      </c>
      <c r="D3" s="286"/>
      <c r="E3" s="286"/>
      <c r="F3" s="286"/>
      <c r="G3" s="286"/>
      <c r="H3" s="286"/>
      <c r="I3" s="286"/>
      <c r="J3" s="286"/>
      <c r="K3" s="170"/>
    </row>
    <row r="4" spans="2:11" customFormat="1" ht="25.5" customHeight="1">
      <c r="B4" s="171"/>
      <c r="C4" s="291" t="s">
        <v>304</v>
      </c>
      <c r="D4" s="291"/>
      <c r="E4" s="291"/>
      <c r="F4" s="291"/>
      <c r="G4" s="291"/>
      <c r="H4" s="291"/>
      <c r="I4" s="291"/>
      <c r="J4" s="291"/>
      <c r="K4" s="172"/>
    </row>
    <row r="5" spans="2:11" customFormat="1" ht="5.25" customHeight="1">
      <c r="B5" s="171"/>
      <c r="C5" s="173"/>
      <c r="D5" s="173"/>
      <c r="E5" s="173"/>
      <c r="F5" s="173"/>
      <c r="G5" s="173"/>
      <c r="H5" s="173"/>
      <c r="I5" s="173"/>
      <c r="J5" s="173"/>
      <c r="K5" s="172"/>
    </row>
    <row r="6" spans="2:11" customFormat="1" ht="15" customHeight="1">
      <c r="B6" s="171"/>
      <c r="C6" s="290" t="s">
        <v>305</v>
      </c>
      <c r="D6" s="290"/>
      <c r="E6" s="290"/>
      <c r="F6" s="290"/>
      <c r="G6" s="290"/>
      <c r="H6" s="290"/>
      <c r="I6" s="290"/>
      <c r="J6" s="290"/>
      <c r="K6" s="172"/>
    </row>
    <row r="7" spans="2:11" customFormat="1" ht="15" customHeight="1">
      <c r="B7" s="175"/>
      <c r="C7" s="290" t="s">
        <v>306</v>
      </c>
      <c r="D7" s="290"/>
      <c r="E7" s="290"/>
      <c r="F7" s="290"/>
      <c r="G7" s="290"/>
      <c r="H7" s="290"/>
      <c r="I7" s="290"/>
      <c r="J7" s="290"/>
      <c r="K7" s="172"/>
    </row>
    <row r="8" spans="2:11" customFormat="1" ht="12.75" customHeight="1">
      <c r="B8" s="175"/>
      <c r="C8" s="174"/>
      <c r="D8" s="174"/>
      <c r="E8" s="174"/>
      <c r="F8" s="174"/>
      <c r="G8" s="174"/>
      <c r="H8" s="174"/>
      <c r="I8" s="174"/>
      <c r="J8" s="174"/>
      <c r="K8" s="172"/>
    </row>
    <row r="9" spans="2:11" customFormat="1" ht="15" customHeight="1">
      <c r="B9" s="175"/>
      <c r="C9" s="290" t="s">
        <v>307</v>
      </c>
      <c r="D9" s="290"/>
      <c r="E9" s="290"/>
      <c r="F9" s="290"/>
      <c r="G9" s="290"/>
      <c r="H9" s="290"/>
      <c r="I9" s="290"/>
      <c r="J9" s="290"/>
      <c r="K9" s="172"/>
    </row>
    <row r="10" spans="2:11" customFormat="1" ht="15" customHeight="1">
      <c r="B10" s="175"/>
      <c r="C10" s="174"/>
      <c r="D10" s="290" t="s">
        <v>308</v>
      </c>
      <c r="E10" s="290"/>
      <c r="F10" s="290"/>
      <c r="G10" s="290"/>
      <c r="H10" s="290"/>
      <c r="I10" s="290"/>
      <c r="J10" s="290"/>
      <c r="K10" s="172"/>
    </row>
    <row r="11" spans="2:11" customFormat="1" ht="15" customHeight="1">
      <c r="B11" s="175"/>
      <c r="C11" s="176"/>
      <c r="D11" s="290" t="s">
        <v>309</v>
      </c>
      <c r="E11" s="290"/>
      <c r="F11" s="290"/>
      <c r="G11" s="290"/>
      <c r="H11" s="290"/>
      <c r="I11" s="290"/>
      <c r="J11" s="290"/>
      <c r="K11" s="172"/>
    </row>
    <row r="12" spans="2:11" customFormat="1" ht="15" customHeight="1">
      <c r="B12" s="175"/>
      <c r="C12" s="176"/>
      <c r="D12" s="174"/>
      <c r="E12" s="174"/>
      <c r="F12" s="174"/>
      <c r="G12" s="174"/>
      <c r="H12" s="174"/>
      <c r="I12" s="174"/>
      <c r="J12" s="174"/>
      <c r="K12" s="172"/>
    </row>
    <row r="13" spans="2:11" customFormat="1" ht="15" customHeight="1">
      <c r="B13" s="175"/>
      <c r="C13" s="176"/>
      <c r="D13" s="177" t="s">
        <v>310</v>
      </c>
      <c r="E13" s="174"/>
      <c r="F13" s="174"/>
      <c r="G13" s="174"/>
      <c r="H13" s="174"/>
      <c r="I13" s="174"/>
      <c r="J13" s="174"/>
      <c r="K13" s="172"/>
    </row>
    <row r="14" spans="2:11" customFormat="1" ht="12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2"/>
    </row>
    <row r="15" spans="2:11" customFormat="1" ht="15" customHeight="1">
      <c r="B15" s="175"/>
      <c r="C15" s="176"/>
      <c r="D15" s="290" t="s">
        <v>311</v>
      </c>
      <c r="E15" s="290"/>
      <c r="F15" s="290"/>
      <c r="G15" s="290"/>
      <c r="H15" s="290"/>
      <c r="I15" s="290"/>
      <c r="J15" s="290"/>
      <c r="K15" s="172"/>
    </row>
    <row r="16" spans="2:11" customFormat="1" ht="15" customHeight="1">
      <c r="B16" s="175"/>
      <c r="C16" s="176"/>
      <c r="D16" s="290" t="s">
        <v>312</v>
      </c>
      <c r="E16" s="290"/>
      <c r="F16" s="290"/>
      <c r="G16" s="290"/>
      <c r="H16" s="290"/>
      <c r="I16" s="290"/>
      <c r="J16" s="290"/>
      <c r="K16" s="172"/>
    </row>
    <row r="17" spans="2:11" customFormat="1" ht="15" customHeight="1">
      <c r="B17" s="175"/>
      <c r="C17" s="176"/>
      <c r="D17" s="290" t="s">
        <v>313</v>
      </c>
      <c r="E17" s="290"/>
      <c r="F17" s="290"/>
      <c r="G17" s="290"/>
      <c r="H17" s="290"/>
      <c r="I17" s="290"/>
      <c r="J17" s="290"/>
      <c r="K17" s="172"/>
    </row>
    <row r="18" spans="2:11" customFormat="1" ht="15" customHeight="1">
      <c r="B18" s="175"/>
      <c r="C18" s="176"/>
      <c r="D18" s="176"/>
      <c r="E18" s="178" t="s">
        <v>78</v>
      </c>
      <c r="F18" s="290" t="s">
        <v>314</v>
      </c>
      <c r="G18" s="290"/>
      <c r="H18" s="290"/>
      <c r="I18" s="290"/>
      <c r="J18" s="290"/>
      <c r="K18" s="172"/>
    </row>
    <row r="19" spans="2:11" customFormat="1" ht="15" customHeight="1">
      <c r="B19" s="175"/>
      <c r="C19" s="176"/>
      <c r="D19" s="176"/>
      <c r="E19" s="178" t="s">
        <v>315</v>
      </c>
      <c r="F19" s="290" t="s">
        <v>316</v>
      </c>
      <c r="G19" s="290"/>
      <c r="H19" s="290"/>
      <c r="I19" s="290"/>
      <c r="J19" s="290"/>
      <c r="K19" s="172"/>
    </row>
    <row r="20" spans="2:11" customFormat="1" ht="15" customHeight="1">
      <c r="B20" s="175"/>
      <c r="C20" s="176"/>
      <c r="D20" s="176"/>
      <c r="E20" s="178" t="s">
        <v>317</v>
      </c>
      <c r="F20" s="290" t="s">
        <v>318</v>
      </c>
      <c r="G20" s="290"/>
      <c r="H20" s="290"/>
      <c r="I20" s="290"/>
      <c r="J20" s="290"/>
      <c r="K20" s="172"/>
    </row>
    <row r="21" spans="2:11" customFormat="1" ht="15" customHeight="1">
      <c r="B21" s="175"/>
      <c r="C21" s="176"/>
      <c r="D21" s="176"/>
      <c r="E21" s="178" t="s">
        <v>319</v>
      </c>
      <c r="F21" s="290" t="s">
        <v>320</v>
      </c>
      <c r="G21" s="290"/>
      <c r="H21" s="290"/>
      <c r="I21" s="290"/>
      <c r="J21" s="290"/>
      <c r="K21" s="172"/>
    </row>
    <row r="22" spans="2:11" customFormat="1" ht="15" customHeight="1">
      <c r="B22" s="175"/>
      <c r="C22" s="176"/>
      <c r="D22" s="176"/>
      <c r="E22" s="178" t="s">
        <v>321</v>
      </c>
      <c r="F22" s="290" t="s">
        <v>322</v>
      </c>
      <c r="G22" s="290"/>
      <c r="H22" s="290"/>
      <c r="I22" s="290"/>
      <c r="J22" s="290"/>
      <c r="K22" s="172"/>
    </row>
    <row r="23" spans="2:11" customFormat="1" ht="15" customHeight="1">
      <c r="B23" s="175"/>
      <c r="C23" s="176"/>
      <c r="D23" s="176"/>
      <c r="E23" s="178" t="s">
        <v>323</v>
      </c>
      <c r="F23" s="290" t="s">
        <v>324</v>
      </c>
      <c r="G23" s="290"/>
      <c r="H23" s="290"/>
      <c r="I23" s="290"/>
      <c r="J23" s="290"/>
      <c r="K23" s="172"/>
    </row>
    <row r="24" spans="2:11" customFormat="1" ht="12.7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2"/>
    </row>
    <row r="25" spans="2:11" customFormat="1" ht="15" customHeight="1">
      <c r="B25" s="175"/>
      <c r="C25" s="290" t="s">
        <v>325</v>
      </c>
      <c r="D25" s="290"/>
      <c r="E25" s="290"/>
      <c r="F25" s="290"/>
      <c r="G25" s="290"/>
      <c r="H25" s="290"/>
      <c r="I25" s="290"/>
      <c r="J25" s="290"/>
      <c r="K25" s="172"/>
    </row>
    <row r="26" spans="2:11" customFormat="1" ht="15" customHeight="1">
      <c r="B26" s="175"/>
      <c r="C26" s="290" t="s">
        <v>326</v>
      </c>
      <c r="D26" s="290"/>
      <c r="E26" s="290"/>
      <c r="F26" s="290"/>
      <c r="G26" s="290"/>
      <c r="H26" s="290"/>
      <c r="I26" s="290"/>
      <c r="J26" s="290"/>
      <c r="K26" s="172"/>
    </row>
    <row r="27" spans="2:11" customFormat="1" ht="15" customHeight="1">
      <c r="B27" s="175"/>
      <c r="C27" s="174"/>
      <c r="D27" s="290" t="s">
        <v>327</v>
      </c>
      <c r="E27" s="290"/>
      <c r="F27" s="290"/>
      <c r="G27" s="290"/>
      <c r="H27" s="290"/>
      <c r="I27" s="290"/>
      <c r="J27" s="290"/>
      <c r="K27" s="172"/>
    </row>
    <row r="28" spans="2:11" customFormat="1" ht="15" customHeight="1">
      <c r="B28" s="175"/>
      <c r="C28" s="176"/>
      <c r="D28" s="290" t="s">
        <v>328</v>
      </c>
      <c r="E28" s="290"/>
      <c r="F28" s="290"/>
      <c r="G28" s="290"/>
      <c r="H28" s="290"/>
      <c r="I28" s="290"/>
      <c r="J28" s="290"/>
      <c r="K28" s="172"/>
    </row>
    <row r="29" spans="2:11" customFormat="1" ht="12.7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2"/>
    </row>
    <row r="30" spans="2:11" customFormat="1" ht="15" customHeight="1">
      <c r="B30" s="175"/>
      <c r="C30" s="176"/>
      <c r="D30" s="290" t="s">
        <v>329</v>
      </c>
      <c r="E30" s="290"/>
      <c r="F30" s="290"/>
      <c r="G30" s="290"/>
      <c r="H30" s="290"/>
      <c r="I30" s="290"/>
      <c r="J30" s="290"/>
      <c r="K30" s="172"/>
    </row>
    <row r="31" spans="2:11" customFormat="1" ht="15" customHeight="1">
      <c r="B31" s="175"/>
      <c r="C31" s="176"/>
      <c r="D31" s="290" t="s">
        <v>330</v>
      </c>
      <c r="E31" s="290"/>
      <c r="F31" s="290"/>
      <c r="G31" s="290"/>
      <c r="H31" s="290"/>
      <c r="I31" s="290"/>
      <c r="J31" s="290"/>
      <c r="K31" s="172"/>
    </row>
    <row r="32" spans="2:11" customFormat="1" ht="12.75" customHeight="1">
      <c r="B32" s="175"/>
      <c r="C32" s="176"/>
      <c r="D32" s="176"/>
      <c r="E32" s="176"/>
      <c r="F32" s="176"/>
      <c r="G32" s="176"/>
      <c r="H32" s="176"/>
      <c r="I32" s="176"/>
      <c r="J32" s="176"/>
      <c r="K32" s="172"/>
    </row>
    <row r="33" spans="2:11" customFormat="1" ht="15" customHeight="1">
      <c r="B33" s="175"/>
      <c r="C33" s="176"/>
      <c r="D33" s="290" t="s">
        <v>331</v>
      </c>
      <c r="E33" s="290"/>
      <c r="F33" s="290"/>
      <c r="G33" s="290"/>
      <c r="H33" s="290"/>
      <c r="I33" s="290"/>
      <c r="J33" s="290"/>
      <c r="K33" s="172"/>
    </row>
    <row r="34" spans="2:11" customFormat="1" ht="15" customHeight="1">
      <c r="B34" s="175"/>
      <c r="C34" s="176"/>
      <c r="D34" s="290" t="s">
        <v>332</v>
      </c>
      <c r="E34" s="290"/>
      <c r="F34" s="290"/>
      <c r="G34" s="290"/>
      <c r="H34" s="290"/>
      <c r="I34" s="290"/>
      <c r="J34" s="290"/>
      <c r="K34" s="172"/>
    </row>
    <row r="35" spans="2:11" customFormat="1" ht="15" customHeight="1">
      <c r="B35" s="175"/>
      <c r="C35" s="176"/>
      <c r="D35" s="290" t="s">
        <v>333</v>
      </c>
      <c r="E35" s="290"/>
      <c r="F35" s="290"/>
      <c r="G35" s="290"/>
      <c r="H35" s="290"/>
      <c r="I35" s="290"/>
      <c r="J35" s="290"/>
      <c r="K35" s="172"/>
    </row>
    <row r="36" spans="2:11" customFormat="1" ht="15" customHeight="1">
      <c r="B36" s="175"/>
      <c r="C36" s="176"/>
      <c r="D36" s="174"/>
      <c r="E36" s="177" t="s">
        <v>100</v>
      </c>
      <c r="F36" s="174"/>
      <c r="G36" s="290" t="s">
        <v>334</v>
      </c>
      <c r="H36" s="290"/>
      <c r="I36" s="290"/>
      <c r="J36" s="290"/>
      <c r="K36" s="172"/>
    </row>
    <row r="37" spans="2:11" customFormat="1" ht="30.75" customHeight="1">
      <c r="B37" s="175"/>
      <c r="C37" s="176"/>
      <c r="D37" s="174"/>
      <c r="E37" s="177" t="s">
        <v>335</v>
      </c>
      <c r="F37" s="174"/>
      <c r="G37" s="290" t="s">
        <v>336</v>
      </c>
      <c r="H37" s="290"/>
      <c r="I37" s="290"/>
      <c r="J37" s="290"/>
      <c r="K37" s="172"/>
    </row>
    <row r="38" spans="2:11" customFormat="1" ht="15" customHeight="1">
      <c r="B38" s="175"/>
      <c r="C38" s="176"/>
      <c r="D38" s="174"/>
      <c r="E38" s="177" t="s">
        <v>52</v>
      </c>
      <c r="F38" s="174"/>
      <c r="G38" s="290" t="s">
        <v>337</v>
      </c>
      <c r="H38" s="290"/>
      <c r="I38" s="290"/>
      <c r="J38" s="290"/>
      <c r="K38" s="172"/>
    </row>
    <row r="39" spans="2:11" customFormat="1" ht="15" customHeight="1">
      <c r="B39" s="175"/>
      <c r="C39" s="176"/>
      <c r="D39" s="174"/>
      <c r="E39" s="177" t="s">
        <v>53</v>
      </c>
      <c r="F39" s="174"/>
      <c r="G39" s="290" t="s">
        <v>338</v>
      </c>
      <c r="H39" s="290"/>
      <c r="I39" s="290"/>
      <c r="J39" s="290"/>
      <c r="K39" s="172"/>
    </row>
    <row r="40" spans="2:11" customFormat="1" ht="15" customHeight="1">
      <c r="B40" s="175"/>
      <c r="C40" s="176"/>
      <c r="D40" s="174"/>
      <c r="E40" s="177" t="s">
        <v>101</v>
      </c>
      <c r="F40" s="174"/>
      <c r="G40" s="290" t="s">
        <v>339</v>
      </c>
      <c r="H40" s="290"/>
      <c r="I40" s="290"/>
      <c r="J40" s="290"/>
      <c r="K40" s="172"/>
    </row>
    <row r="41" spans="2:11" customFormat="1" ht="15" customHeight="1">
      <c r="B41" s="175"/>
      <c r="C41" s="176"/>
      <c r="D41" s="174"/>
      <c r="E41" s="177" t="s">
        <v>102</v>
      </c>
      <c r="F41" s="174"/>
      <c r="G41" s="290" t="s">
        <v>340</v>
      </c>
      <c r="H41" s="290"/>
      <c r="I41" s="290"/>
      <c r="J41" s="290"/>
      <c r="K41" s="172"/>
    </row>
    <row r="42" spans="2:11" customFormat="1" ht="15" customHeight="1">
      <c r="B42" s="175"/>
      <c r="C42" s="176"/>
      <c r="D42" s="174"/>
      <c r="E42" s="177" t="s">
        <v>341</v>
      </c>
      <c r="F42" s="174"/>
      <c r="G42" s="290" t="s">
        <v>342</v>
      </c>
      <c r="H42" s="290"/>
      <c r="I42" s="290"/>
      <c r="J42" s="290"/>
      <c r="K42" s="172"/>
    </row>
    <row r="43" spans="2:11" customFormat="1" ht="15" customHeight="1">
      <c r="B43" s="175"/>
      <c r="C43" s="176"/>
      <c r="D43" s="174"/>
      <c r="E43" s="177"/>
      <c r="F43" s="174"/>
      <c r="G43" s="290" t="s">
        <v>343</v>
      </c>
      <c r="H43" s="290"/>
      <c r="I43" s="290"/>
      <c r="J43" s="290"/>
      <c r="K43" s="172"/>
    </row>
    <row r="44" spans="2:11" customFormat="1" ht="15" customHeight="1">
      <c r="B44" s="175"/>
      <c r="C44" s="176"/>
      <c r="D44" s="174"/>
      <c r="E44" s="177" t="s">
        <v>344</v>
      </c>
      <c r="F44" s="174"/>
      <c r="G44" s="290" t="s">
        <v>345</v>
      </c>
      <c r="H44" s="290"/>
      <c r="I44" s="290"/>
      <c r="J44" s="290"/>
      <c r="K44" s="172"/>
    </row>
    <row r="45" spans="2:11" customFormat="1" ht="15" customHeight="1">
      <c r="B45" s="175"/>
      <c r="C45" s="176"/>
      <c r="D45" s="174"/>
      <c r="E45" s="177" t="s">
        <v>104</v>
      </c>
      <c r="F45" s="174"/>
      <c r="G45" s="290" t="s">
        <v>346</v>
      </c>
      <c r="H45" s="290"/>
      <c r="I45" s="290"/>
      <c r="J45" s="290"/>
      <c r="K45" s="172"/>
    </row>
    <row r="46" spans="2:11" customFormat="1" ht="12.75" customHeight="1">
      <c r="B46" s="175"/>
      <c r="C46" s="176"/>
      <c r="D46" s="174"/>
      <c r="E46" s="174"/>
      <c r="F46" s="174"/>
      <c r="G46" s="174"/>
      <c r="H46" s="174"/>
      <c r="I46" s="174"/>
      <c r="J46" s="174"/>
      <c r="K46" s="172"/>
    </row>
    <row r="47" spans="2:11" customFormat="1" ht="15" customHeight="1">
      <c r="B47" s="175"/>
      <c r="C47" s="176"/>
      <c r="D47" s="290" t="s">
        <v>347</v>
      </c>
      <c r="E47" s="290"/>
      <c r="F47" s="290"/>
      <c r="G47" s="290"/>
      <c r="H47" s="290"/>
      <c r="I47" s="290"/>
      <c r="J47" s="290"/>
      <c r="K47" s="172"/>
    </row>
    <row r="48" spans="2:11" customFormat="1" ht="15" customHeight="1">
      <c r="B48" s="175"/>
      <c r="C48" s="176"/>
      <c r="D48" s="176"/>
      <c r="E48" s="290" t="s">
        <v>348</v>
      </c>
      <c r="F48" s="290"/>
      <c r="G48" s="290"/>
      <c r="H48" s="290"/>
      <c r="I48" s="290"/>
      <c r="J48" s="290"/>
      <c r="K48" s="172"/>
    </row>
    <row r="49" spans="2:11" customFormat="1" ht="15" customHeight="1">
      <c r="B49" s="175"/>
      <c r="C49" s="176"/>
      <c r="D49" s="176"/>
      <c r="E49" s="290" t="s">
        <v>349</v>
      </c>
      <c r="F49" s="290"/>
      <c r="G49" s="290"/>
      <c r="H49" s="290"/>
      <c r="I49" s="290"/>
      <c r="J49" s="290"/>
      <c r="K49" s="172"/>
    </row>
    <row r="50" spans="2:11" customFormat="1" ht="15" customHeight="1">
      <c r="B50" s="175"/>
      <c r="C50" s="176"/>
      <c r="D50" s="176"/>
      <c r="E50" s="290" t="s">
        <v>350</v>
      </c>
      <c r="F50" s="290"/>
      <c r="G50" s="290"/>
      <c r="H50" s="290"/>
      <c r="I50" s="290"/>
      <c r="J50" s="290"/>
      <c r="K50" s="172"/>
    </row>
    <row r="51" spans="2:11" customFormat="1" ht="15" customHeight="1">
      <c r="B51" s="175"/>
      <c r="C51" s="176"/>
      <c r="D51" s="290" t="s">
        <v>351</v>
      </c>
      <c r="E51" s="290"/>
      <c r="F51" s="290"/>
      <c r="G51" s="290"/>
      <c r="H51" s="290"/>
      <c r="I51" s="290"/>
      <c r="J51" s="290"/>
      <c r="K51" s="172"/>
    </row>
    <row r="52" spans="2:11" customFormat="1" ht="25.5" customHeight="1">
      <c r="B52" s="171"/>
      <c r="C52" s="291" t="s">
        <v>352</v>
      </c>
      <c r="D52" s="291"/>
      <c r="E52" s="291"/>
      <c r="F52" s="291"/>
      <c r="G52" s="291"/>
      <c r="H52" s="291"/>
      <c r="I52" s="291"/>
      <c r="J52" s="291"/>
      <c r="K52" s="172"/>
    </row>
    <row r="53" spans="2:11" customFormat="1" ht="5.25" customHeight="1">
      <c r="B53" s="171"/>
      <c r="C53" s="173"/>
      <c r="D53" s="173"/>
      <c r="E53" s="173"/>
      <c r="F53" s="173"/>
      <c r="G53" s="173"/>
      <c r="H53" s="173"/>
      <c r="I53" s="173"/>
      <c r="J53" s="173"/>
      <c r="K53" s="172"/>
    </row>
    <row r="54" spans="2:11" customFormat="1" ht="15" customHeight="1">
      <c r="B54" s="171"/>
      <c r="C54" s="290" t="s">
        <v>353</v>
      </c>
      <c r="D54" s="290"/>
      <c r="E54" s="290"/>
      <c r="F54" s="290"/>
      <c r="G54" s="290"/>
      <c r="H54" s="290"/>
      <c r="I54" s="290"/>
      <c r="J54" s="290"/>
      <c r="K54" s="172"/>
    </row>
    <row r="55" spans="2:11" customFormat="1" ht="15" customHeight="1">
      <c r="B55" s="171"/>
      <c r="C55" s="290" t="s">
        <v>354</v>
      </c>
      <c r="D55" s="290"/>
      <c r="E55" s="290"/>
      <c r="F55" s="290"/>
      <c r="G55" s="290"/>
      <c r="H55" s="290"/>
      <c r="I55" s="290"/>
      <c r="J55" s="290"/>
      <c r="K55" s="172"/>
    </row>
    <row r="56" spans="2:11" customFormat="1" ht="12.75" customHeight="1">
      <c r="B56" s="171"/>
      <c r="C56" s="174"/>
      <c r="D56" s="174"/>
      <c r="E56" s="174"/>
      <c r="F56" s="174"/>
      <c r="G56" s="174"/>
      <c r="H56" s="174"/>
      <c r="I56" s="174"/>
      <c r="J56" s="174"/>
      <c r="K56" s="172"/>
    </row>
    <row r="57" spans="2:11" customFormat="1" ht="15" customHeight="1">
      <c r="B57" s="171"/>
      <c r="C57" s="290" t="s">
        <v>355</v>
      </c>
      <c r="D57" s="290"/>
      <c r="E57" s="290"/>
      <c r="F57" s="290"/>
      <c r="G57" s="290"/>
      <c r="H57" s="290"/>
      <c r="I57" s="290"/>
      <c r="J57" s="290"/>
      <c r="K57" s="172"/>
    </row>
    <row r="58" spans="2:11" customFormat="1" ht="15" customHeight="1">
      <c r="B58" s="171"/>
      <c r="C58" s="176"/>
      <c r="D58" s="290" t="s">
        <v>356</v>
      </c>
      <c r="E58" s="290"/>
      <c r="F58" s="290"/>
      <c r="G58" s="290"/>
      <c r="H58" s="290"/>
      <c r="I58" s="290"/>
      <c r="J58" s="290"/>
      <c r="K58" s="172"/>
    </row>
    <row r="59" spans="2:11" customFormat="1" ht="15" customHeight="1">
      <c r="B59" s="171"/>
      <c r="C59" s="176"/>
      <c r="D59" s="290" t="s">
        <v>357</v>
      </c>
      <c r="E59" s="290"/>
      <c r="F59" s="290"/>
      <c r="G59" s="290"/>
      <c r="H59" s="290"/>
      <c r="I59" s="290"/>
      <c r="J59" s="290"/>
      <c r="K59" s="172"/>
    </row>
    <row r="60" spans="2:11" customFormat="1" ht="15" customHeight="1">
      <c r="B60" s="171"/>
      <c r="C60" s="176"/>
      <c r="D60" s="290" t="s">
        <v>358</v>
      </c>
      <c r="E60" s="290"/>
      <c r="F60" s="290"/>
      <c r="G60" s="290"/>
      <c r="H60" s="290"/>
      <c r="I60" s="290"/>
      <c r="J60" s="290"/>
      <c r="K60" s="172"/>
    </row>
    <row r="61" spans="2:11" customFormat="1" ht="15" customHeight="1">
      <c r="B61" s="171"/>
      <c r="C61" s="176"/>
      <c r="D61" s="290" t="s">
        <v>359</v>
      </c>
      <c r="E61" s="290"/>
      <c r="F61" s="290"/>
      <c r="G61" s="290"/>
      <c r="H61" s="290"/>
      <c r="I61" s="290"/>
      <c r="J61" s="290"/>
      <c r="K61" s="172"/>
    </row>
    <row r="62" spans="2:11" customFormat="1" ht="15" customHeight="1">
      <c r="B62" s="171"/>
      <c r="C62" s="176"/>
      <c r="D62" s="292" t="s">
        <v>360</v>
      </c>
      <c r="E62" s="292"/>
      <c r="F62" s="292"/>
      <c r="G62" s="292"/>
      <c r="H62" s="292"/>
      <c r="I62" s="292"/>
      <c r="J62" s="292"/>
      <c r="K62" s="172"/>
    </row>
    <row r="63" spans="2:11" customFormat="1" ht="15" customHeight="1">
      <c r="B63" s="171"/>
      <c r="C63" s="176"/>
      <c r="D63" s="290" t="s">
        <v>361</v>
      </c>
      <c r="E63" s="290"/>
      <c r="F63" s="290"/>
      <c r="G63" s="290"/>
      <c r="H63" s="290"/>
      <c r="I63" s="290"/>
      <c r="J63" s="290"/>
      <c r="K63" s="172"/>
    </row>
    <row r="64" spans="2:11" customFormat="1" ht="12.75" customHeight="1">
      <c r="B64" s="171"/>
      <c r="C64" s="176"/>
      <c r="D64" s="176"/>
      <c r="E64" s="179"/>
      <c r="F64" s="176"/>
      <c r="G64" s="176"/>
      <c r="H64" s="176"/>
      <c r="I64" s="176"/>
      <c r="J64" s="176"/>
      <c r="K64" s="172"/>
    </row>
    <row r="65" spans="2:11" customFormat="1" ht="15" customHeight="1">
      <c r="B65" s="171"/>
      <c r="C65" s="176"/>
      <c r="D65" s="290" t="s">
        <v>362</v>
      </c>
      <c r="E65" s="290"/>
      <c r="F65" s="290"/>
      <c r="G65" s="290"/>
      <c r="H65" s="290"/>
      <c r="I65" s="290"/>
      <c r="J65" s="290"/>
      <c r="K65" s="172"/>
    </row>
    <row r="66" spans="2:11" customFormat="1" ht="15" customHeight="1">
      <c r="B66" s="171"/>
      <c r="C66" s="176"/>
      <c r="D66" s="292" t="s">
        <v>363</v>
      </c>
      <c r="E66" s="292"/>
      <c r="F66" s="292"/>
      <c r="G66" s="292"/>
      <c r="H66" s="292"/>
      <c r="I66" s="292"/>
      <c r="J66" s="292"/>
      <c r="K66" s="172"/>
    </row>
    <row r="67" spans="2:11" customFormat="1" ht="15" customHeight="1">
      <c r="B67" s="171"/>
      <c r="C67" s="176"/>
      <c r="D67" s="290" t="s">
        <v>364</v>
      </c>
      <c r="E67" s="290"/>
      <c r="F67" s="290"/>
      <c r="G67" s="290"/>
      <c r="H67" s="290"/>
      <c r="I67" s="290"/>
      <c r="J67" s="290"/>
      <c r="K67" s="172"/>
    </row>
    <row r="68" spans="2:11" customFormat="1" ht="15" customHeight="1">
      <c r="B68" s="171"/>
      <c r="C68" s="176"/>
      <c r="D68" s="290" t="s">
        <v>365</v>
      </c>
      <c r="E68" s="290"/>
      <c r="F68" s="290"/>
      <c r="G68" s="290"/>
      <c r="H68" s="290"/>
      <c r="I68" s="290"/>
      <c r="J68" s="290"/>
      <c r="K68" s="172"/>
    </row>
    <row r="69" spans="2:11" customFormat="1" ht="15" customHeight="1">
      <c r="B69" s="171"/>
      <c r="C69" s="176"/>
      <c r="D69" s="290" t="s">
        <v>366</v>
      </c>
      <c r="E69" s="290"/>
      <c r="F69" s="290"/>
      <c r="G69" s="290"/>
      <c r="H69" s="290"/>
      <c r="I69" s="290"/>
      <c r="J69" s="290"/>
      <c r="K69" s="172"/>
    </row>
    <row r="70" spans="2:11" customFormat="1" ht="15" customHeight="1">
      <c r="B70" s="171"/>
      <c r="C70" s="176"/>
      <c r="D70" s="290" t="s">
        <v>367</v>
      </c>
      <c r="E70" s="290"/>
      <c r="F70" s="290"/>
      <c r="G70" s="290"/>
      <c r="H70" s="290"/>
      <c r="I70" s="290"/>
      <c r="J70" s="290"/>
      <c r="K70" s="172"/>
    </row>
    <row r="71" spans="2:11" customFormat="1" ht="12.75" customHeight="1">
      <c r="B71" s="180"/>
      <c r="C71" s="181"/>
      <c r="D71" s="181"/>
      <c r="E71" s="181"/>
      <c r="F71" s="181"/>
      <c r="G71" s="181"/>
      <c r="H71" s="181"/>
      <c r="I71" s="181"/>
      <c r="J71" s="181"/>
      <c r="K71" s="182"/>
    </row>
    <row r="72" spans="2:11" customFormat="1" ht="18.75" customHeight="1">
      <c r="B72" s="183"/>
      <c r="C72" s="183"/>
      <c r="D72" s="183"/>
      <c r="E72" s="183"/>
      <c r="F72" s="183"/>
      <c r="G72" s="183"/>
      <c r="H72" s="183"/>
      <c r="I72" s="183"/>
      <c r="J72" s="183"/>
      <c r="K72" s="184"/>
    </row>
    <row r="73" spans="2:11" customFormat="1" ht="18.75" customHeight="1"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2:11" customFormat="1" ht="7.5" customHeight="1">
      <c r="B74" s="185"/>
      <c r="C74" s="186"/>
      <c r="D74" s="186"/>
      <c r="E74" s="186"/>
      <c r="F74" s="186"/>
      <c r="G74" s="186"/>
      <c r="H74" s="186"/>
      <c r="I74" s="186"/>
      <c r="J74" s="186"/>
      <c r="K74" s="187"/>
    </row>
    <row r="75" spans="2:11" customFormat="1" ht="45" customHeight="1">
      <c r="B75" s="188"/>
      <c r="C75" s="285" t="s">
        <v>368</v>
      </c>
      <c r="D75" s="285"/>
      <c r="E75" s="285"/>
      <c r="F75" s="285"/>
      <c r="G75" s="285"/>
      <c r="H75" s="285"/>
      <c r="I75" s="285"/>
      <c r="J75" s="285"/>
      <c r="K75" s="189"/>
    </row>
    <row r="76" spans="2:11" customFormat="1" ht="17.25" customHeight="1">
      <c r="B76" s="188"/>
      <c r="C76" s="190" t="s">
        <v>369</v>
      </c>
      <c r="D76" s="190"/>
      <c r="E76" s="190"/>
      <c r="F76" s="190" t="s">
        <v>370</v>
      </c>
      <c r="G76" s="191"/>
      <c r="H76" s="190" t="s">
        <v>53</v>
      </c>
      <c r="I76" s="190" t="s">
        <v>56</v>
      </c>
      <c r="J76" s="190" t="s">
        <v>371</v>
      </c>
      <c r="K76" s="189"/>
    </row>
    <row r="77" spans="2:11" customFormat="1" ht="17.25" customHeight="1">
      <c r="B77" s="188"/>
      <c r="C77" s="192" t="s">
        <v>372</v>
      </c>
      <c r="D77" s="192"/>
      <c r="E77" s="192"/>
      <c r="F77" s="193" t="s">
        <v>373</v>
      </c>
      <c r="G77" s="194"/>
      <c r="H77" s="192"/>
      <c r="I77" s="192"/>
      <c r="J77" s="192" t="s">
        <v>374</v>
      </c>
      <c r="K77" s="189"/>
    </row>
    <row r="78" spans="2:11" customFormat="1" ht="5.25" customHeight="1">
      <c r="B78" s="188"/>
      <c r="C78" s="195"/>
      <c r="D78" s="195"/>
      <c r="E78" s="195"/>
      <c r="F78" s="195"/>
      <c r="G78" s="196"/>
      <c r="H78" s="195"/>
      <c r="I78" s="195"/>
      <c r="J78" s="195"/>
      <c r="K78" s="189"/>
    </row>
    <row r="79" spans="2:11" customFormat="1" ht="15" customHeight="1">
      <c r="B79" s="188"/>
      <c r="C79" s="177" t="s">
        <v>52</v>
      </c>
      <c r="D79" s="197"/>
      <c r="E79" s="197"/>
      <c r="F79" s="198" t="s">
        <v>375</v>
      </c>
      <c r="G79" s="199"/>
      <c r="H79" s="177" t="s">
        <v>376</v>
      </c>
      <c r="I79" s="177" t="s">
        <v>377</v>
      </c>
      <c r="J79" s="177">
        <v>20</v>
      </c>
      <c r="K79" s="189"/>
    </row>
    <row r="80" spans="2:11" customFormat="1" ht="15" customHeight="1">
      <c r="B80" s="188"/>
      <c r="C80" s="177" t="s">
        <v>378</v>
      </c>
      <c r="D80" s="177"/>
      <c r="E80" s="177"/>
      <c r="F80" s="198" t="s">
        <v>375</v>
      </c>
      <c r="G80" s="199"/>
      <c r="H80" s="177" t="s">
        <v>379</v>
      </c>
      <c r="I80" s="177" t="s">
        <v>377</v>
      </c>
      <c r="J80" s="177">
        <v>120</v>
      </c>
      <c r="K80" s="189"/>
    </row>
    <row r="81" spans="2:11" customFormat="1" ht="15" customHeight="1">
      <c r="B81" s="200"/>
      <c r="C81" s="177" t="s">
        <v>380</v>
      </c>
      <c r="D81" s="177"/>
      <c r="E81" s="177"/>
      <c r="F81" s="198" t="s">
        <v>381</v>
      </c>
      <c r="G81" s="199"/>
      <c r="H81" s="177" t="s">
        <v>382</v>
      </c>
      <c r="I81" s="177" t="s">
        <v>377</v>
      </c>
      <c r="J81" s="177">
        <v>50</v>
      </c>
      <c r="K81" s="189"/>
    </row>
    <row r="82" spans="2:11" customFormat="1" ht="15" customHeight="1">
      <c r="B82" s="200"/>
      <c r="C82" s="177" t="s">
        <v>383</v>
      </c>
      <c r="D82" s="177"/>
      <c r="E82" s="177"/>
      <c r="F82" s="198" t="s">
        <v>375</v>
      </c>
      <c r="G82" s="199"/>
      <c r="H82" s="177" t="s">
        <v>384</v>
      </c>
      <c r="I82" s="177" t="s">
        <v>385</v>
      </c>
      <c r="J82" s="177"/>
      <c r="K82" s="189"/>
    </row>
    <row r="83" spans="2:11" customFormat="1" ht="15" customHeight="1">
      <c r="B83" s="200"/>
      <c r="C83" s="177" t="s">
        <v>386</v>
      </c>
      <c r="D83" s="177"/>
      <c r="E83" s="177"/>
      <c r="F83" s="198" t="s">
        <v>381</v>
      </c>
      <c r="G83" s="177"/>
      <c r="H83" s="177" t="s">
        <v>387</v>
      </c>
      <c r="I83" s="177" t="s">
        <v>377</v>
      </c>
      <c r="J83" s="177">
        <v>15</v>
      </c>
      <c r="K83" s="189"/>
    </row>
    <row r="84" spans="2:11" customFormat="1" ht="15" customHeight="1">
      <c r="B84" s="200"/>
      <c r="C84" s="177" t="s">
        <v>388</v>
      </c>
      <c r="D84" s="177"/>
      <c r="E84" s="177"/>
      <c r="F84" s="198" t="s">
        <v>381</v>
      </c>
      <c r="G84" s="177"/>
      <c r="H84" s="177" t="s">
        <v>389</v>
      </c>
      <c r="I84" s="177" t="s">
        <v>377</v>
      </c>
      <c r="J84" s="177">
        <v>15</v>
      </c>
      <c r="K84" s="189"/>
    </row>
    <row r="85" spans="2:11" customFormat="1" ht="15" customHeight="1">
      <c r="B85" s="200"/>
      <c r="C85" s="177" t="s">
        <v>390</v>
      </c>
      <c r="D85" s="177"/>
      <c r="E85" s="177"/>
      <c r="F85" s="198" t="s">
        <v>381</v>
      </c>
      <c r="G85" s="177"/>
      <c r="H85" s="177" t="s">
        <v>391</v>
      </c>
      <c r="I85" s="177" t="s">
        <v>377</v>
      </c>
      <c r="J85" s="177">
        <v>20</v>
      </c>
      <c r="K85" s="189"/>
    </row>
    <row r="86" spans="2:11" customFormat="1" ht="15" customHeight="1">
      <c r="B86" s="200"/>
      <c r="C86" s="177" t="s">
        <v>392</v>
      </c>
      <c r="D86" s="177"/>
      <c r="E86" s="177"/>
      <c r="F86" s="198" t="s">
        <v>381</v>
      </c>
      <c r="G86" s="177"/>
      <c r="H86" s="177" t="s">
        <v>393</v>
      </c>
      <c r="I86" s="177" t="s">
        <v>377</v>
      </c>
      <c r="J86" s="177">
        <v>20</v>
      </c>
      <c r="K86" s="189"/>
    </row>
    <row r="87" spans="2:11" customFormat="1" ht="15" customHeight="1">
      <c r="B87" s="200"/>
      <c r="C87" s="177" t="s">
        <v>394</v>
      </c>
      <c r="D87" s="177"/>
      <c r="E87" s="177"/>
      <c r="F87" s="198" t="s">
        <v>381</v>
      </c>
      <c r="G87" s="199"/>
      <c r="H87" s="177" t="s">
        <v>395</v>
      </c>
      <c r="I87" s="177" t="s">
        <v>377</v>
      </c>
      <c r="J87" s="177">
        <v>50</v>
      </c>
      <c r="K87" s="189"/>
    </row>
    <row r="88" spans="2:11" customFormat="1" ht="15" customHeight="1">
      <c r="B88" s="200"/>
      <c r="C88" s="177" t="s">
        <v>396</v>
      </c>
      <c r="D88" s="177"/>
      <c r="E88" s="177"/>
      <c r="F88" s="198" t="s">
        <v>381</v>
      </c>
      <c r="G88" s="199"/>
      <c r="H88" s="177" t="s">
        <v>397</v>
      </c>
      <c r="I88" s="177" t="s">
        <v>377</v>
      </c>
      <c r="J88" s="177">
        <v>20</v>
      </c>
      <c r="K88" s="189"/>
    </row>
    <row r="89" spans="2:11" customFormat="1" ht="15" customHeight="1">
      <c r="B89" s="200"/>
      <c r="C89" s="177" t="s">
        <v>398</v>
      </c>
      <c r="D89" s="177"/>
      <c r="E89" s="177"/>
      <c r="F89" s="198" t="s">
        <v>381</v>
      </c>
      <c r="G89" s="199"/>
      <c r="H89" s="177" t="s">
        <v>399</v>
      </c>
      <c r="I89" s="177" t="s">
        <v>377</v>
      </c>
      <c r="J89" s="177">
        <v>20</v>
      </c>
      <c r="K89" s="189"/>
    </row>
    <row r="90" spans="2:11" customFormat="1" ht="15" customHeight="1">
      <c r="B90" s="200"/>
      <c r="C90" s="177" t="s">
        <v>400</v>
      </c>
      <c r="D90" s="177"/>
      <c r="E90" s="177"/>
      <c r="F90" s="198" t="s">
        <v>381</v>
      </c>
      <c r="G90" s="199"/>
      <c r="H90" s="177" t="s">
        <v>401</v>
      </c>
      <c r="I90" s="177" t="s">
        <v>377</v>
      </c>
      <c r="J90" s="177">
        <v>50</v>
      </c>
      <c r="K90" s="189"/>
    </row>
    <row r="91" spans="2:11" customFormat="1" ht="15" customHeight="1">
      <c r="B91" s="200"/>
      <c r="C91" s="177" t="s">
        <v>402</v>
      </c>
      <c r="D91" s="177"/>
      <c r="E91" s="177"/>
      <c r="F91" s="198" t="s">
        <v>381</v>
      </c>
      <c r="G91" s="199"/>
      <c r="H91" s="177" t="s">
        <v>402</v>
      </c>
      <c r="I91" s="177" t="s">
        <v>377</v>
      </c>
      <c r="J91" s="177">
        <v>50</v>
      </c>
      <c r="K91" s="189"/>
    </row>
    <row r="92" spans="2:11" customFormat="1" ht="15" customHeight="1">
      <c r="B92" s="200"/>
      <c r="C92" s="177" t="s">
        <v>403</v>
      </c>
      <c r="D92" s="177"/>
      <c r="E92" s="177"/>
      <c r="F92" s="198" t="s">
        <v>381</v>
      </c>
      <c r="G92" s="199"/>
      <c r="H92" s="177" t="s">
        <v>404</v>
      </c>
      <c r="I92" s="177" t="s">
        <v>377</v>
      </c>
      <c r="J92" s="177">
        <v>255</v>
      </c>
      <c r="K92" s="189"/>
    </row>
    <row r="93" spans="2:11" customFormat="1" ht="15" customHeight="1">
      <c r="B93" s="200"/>
      <c r="C93" s="177" t="s">
        <v>405</v>
      </c>
      <c r="D93" s="177"/>
      <c r="E93" s="177"/>
      <c r="F93" s="198" t="s">
        <v>375</v>
      </c>
      <c r="G93" s="199"/>
      <c r="H93" s="177" t="s">
        <v>406</v>
      </c>
      <c r="I93" s="177" t="s">
        <v>407</v>
      </c>
      <c r="J93" s="177"/>
      <c r="K93" s="189"/>
    </row>
    <row r="94" spans="2:11" customFormat="1" ht="15" customHeight="1">
      <c r="B94" s="200"/>
      <c r="C94" s="177" t="s">
        <v>408</v>
      </c>
      <c r="D94" s="177"/>
      <c r="E94" s="177"/>
      <c r="F94" s="198" t="s">
        <v>375</v>
      </c>
      <c r="G94" s="199"/>
      <c r="H94" s="177" t="s">
        <v>409</v>
      </c>
      <c r="I94" s="177" t="s">
        <v>410</v>
      </c>
      <c r="J94" s="177"/>
      <c r="K94" s="189"/>
    </row>
    <row r="95" spans="2:11" customFormat="1" ht="15" customHeight="1">
      <c r="B95" s="200"/>
      <c r="C95" s="177" t="s">
        <v>411</v>
      </c>
      <c r="D95" s="177"/>
      <c r="E95" s="177"/>
      <c r="F95" s="198" t="s">
        <v>375</v>
      </c>
      <c r="G95" s="199"/>
      <c r="H95" s="177" t="s">
        <v>411</v>
      </c>
      <c r="I95" s="177" t="s">
        <v>410</v>
      </c>
      <c r="J95" s="177"/>
      <c r="K95" s="189"/>
    </row>
    <row r="96" spans="2:11" customFormat="1" ht="15" customHeight="1">
      <c r="B96" s="200"/>
      <c r="C96" s="177" t="s">
        <v>37</v>
      </c>
      <c r="D96" s="177"/>
      <c r="E96" s="177"/>
      <c r="F96" s="198" t="s">
        <v>375</v>
      </c>
      <c r="G96" s="199"/>
      <c r="H96" s="177" t="s">
        <v>412</v>
      </c>
      <c r="I96" s="177" t="s">
        <v>410</v>
      </c>
      <c r="J96" s="177"/>
      <c r="K96" s="189"/>
    </row>
    <row r="97" spans="2:11" customFormat="1" ht="15" customHeight="1">
      <c r="B97" s="200"/>
      <c r="C97" s="177" t="s">
        <v>47</v>
      </c>
      <c r="D97" s="177"/>
      <c r="E97" s="177"/>
      <c r="F97" s="198" t="s">
        <v>375</v>
      </c>
      <c r="G97" s="199"/>
      <c r="H97" s="177" t="s">
        <v>413</v>
      </c>
      <c r="I97" s="177" t="s">
        <v>410</v>
      </c>
      <c r="J97" s="177"/>
      <c r="K97" s="189"/>
    </row>
    <row r="98" spans="2:11" customFormat="1" ht="15" customHeight="1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customFormat="1" ht="18.75" customHeight="1">
      <c r="B99" s="204"/>
      <c r="C99" s="205"/>
      <c r="D99" s="205"/>
      <c r="E99" s="205"/>
      <c r="F99" s="205"/>
      <c r="G99" s="205"/>
      <c r="H99" s="205"/>
      <c r="I99" s="205"/>
      <c r="J99" s="205"/>
      <c r="K99" s="204"/>
    </row>
    <row r="100" spans="2:11" customFormat="1" ht="18.75" customHeight="1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</row>
    <row r="101" spans="2:11" customFormat="1" ht="7.5" customHeight="1">
      <c r="B101" s="185"/>
      <c r="C101" s="186"/>
      <c r="D101" s="186"/>
      <c r="E101" s="186"/>
      <c r="F101" s="186"/>
      <c r="G101" s="186"/>
      <c r="H101" s="186"/>
      <c r="I101" s="186"/>
      <c r="J101" s="186"/>
      <c r="K101" s="187"/>
    </row>
    <row r="102" spans="2:11" customFormat="1" ht="45" customHeight="1">
      <c r="B102" s="188"/>
      <c r="C102" s="285" t="s">
        <v>414</v>
      </c>
      <c r="D102" s="285"/>
      <c r="E102" s="285"/>
      <c r="F102" s="285"/>
      <c r="G102" s="285"/>
      <c r="H102" s="285"/>
      <c r="I102" s="285"/>
      <c r="J102" s="285"/>
      <c r="K102" s="189"/>
    </row>
    <row r="103" spans="2:11" customFormat="1" ht="17.25" customHeight="1">
      <c r="B103" s="188"/>
      <c r="C103" s="190" t="s">
        <v>369</v>
      </c>
      <c r="D103" s="190"/>
      <c r="E103" s="190"/>
      <c r="F103" s="190" t="s">
        <v>370</v>
      </c>
      <c r="G103" s="191"/>
      <c r="H103" s="190" t="s">
        <v>53</v>
      </c>
      <c r="I103" s="190" t="s">
        <v>56</v>
      </c>
      <c r="J103" s="190" t="s">
        <v>371</v>
      </c>
      <c r="K103" s="189"/>
    </row>
    <row r="104" spans="2:11" customFormat="1" ht="17.25" customHeight="1">
      <c r="B104" s="188"/>
      <c r="C104" s="192" t="s">
        <v>372</v>
      </c>
      <c r="D104" s="192"/>
      <c r="E104" s="192"/>
      <c r="F104" s="193" t="s">
        <v>373</v>
      </c>
      <c r="G104" s="194"/>
      <c r="H104" s="192"/>
      <c r="I104" s="192"/>
      <c r="J104" s="192" t="s">
        <v>374</v>
      </c>
      <c r="K104" s="189"/>
    </row>
    <row r="105" spans="2:11" customFormat="1" ht="5.25" customHeight="1">
      <c r="B105" s="188"/>
      <c r="C105" s="190"/>
      <c r="D105" s="190"/>
      <c r="E105" s="190"/>
      <c r="F105" s="190"/>
      <c r="G105" s="206"/>
      <c r="H105" s="190"/>
      <c r="I105" s="190"/>
      <c r="J105" s="190"/>
      <c r="K105" s="189"/>
    </row>
    <row r="106" spans="2:11" customFormat="1" ht="15" customHeight="1">
      <c r="B106" s="188"/>
      <c r="C106" s="177" t="s">
        <v>52</v>
      </c>
      <c r="D106" s="197"/>
      <c r="E106" s="197"/>
      <c r="F106" s="198" t="s">
        <v>375</v>
      </c>
      <c r="G106" s="177"/>
      <c r="H106" s="177" t="s">
        <v>415</v>
      </c>
      <c r="I106" s="177" t="s">
        <v>377</v>
      </c>
      <c r="J106" s="177">
        <v>20</v>
      </c>
      <c r="K106" s="189"/>
    </row>
    <row r="107" spans="2:11" customFormat="1" ht="15" customHeight="1">
      <c r="B107" s="188"/>
      <c r="C107" s="177" t="s">
        <v>378</v>
      </c>
      <c r="D107" s="177"/>
      <c r="E107" s="177"/>
      <c r="F107" s="198" t="s">
        <v>375</v>
      </c>
      <c r="G107" s="177"/>
      <c r="H107" s="177" t="s">
        <v>415</v>
      </c>
      <c r="I107" s="177" t="s">
        <v>377</v>
      </c>
      <c r="J107" s="177">
        <v>120</v>
      </c>
      <c r="K107" s="189"/>
    </row>
    <row r="108" spans="2:11" customFormat="1" ht="15" customHeight="1">
      <c r="B108" s="200"/>
      <c r="C108" s="177" t="s">
        <v>380</v>
      </c>
      <c r="D108" s="177"/>
      <c r="E108" s="177"/>
      <c r="F108" s="198" t="s">
        <v>381</v>
      </c>
      <c r="G108" s="177"/>
      <c r="H108" s="177" t="s">
        <v>415</v>
      </c>
      <c r="I108" s="177" t="s">
        <v>377</v>
      </c>
      <c r="J108" s="177">
        <v>50</v>
      </c>
      <c r="K108" s="189"/>
    </row>
    <row r="109" spans="2:11" customFormat="1" ht="15" customHeight="1">
      <c r="B109" s="200"/>
      <c r="C109" s="177" t="s">
        <v>383</v>
      </c>
      <c r="D109" s="177"/>
      <c r="E109" s="177"/>
      <c r="F109" s="198" t="s">
        <v>375</v>
      </c>
      <c r="G109" s="177"/>
      <c r="H109" s="177" t="s">
        <v>415</v>
      </c>
      <c r="I109" s="177" t="s">
        <v>385</v>
      </c>
      <c r="J109" s="177"/>
      <c r="K109" s="189"/>
    </row>
    <row r="110" spans="2:11" customFormat="1" ht="15" customHeight="1">
      <c r="B110" s="200"/>
      <c r="C110" s="177" t="s">
        <v>394</v>
      </c>
      <c r="D110" s="177"/>
      <c r="E110" s="177"/>
      <c r="F110" s="198" t="s">
        <v>381</v>
      </c>
      <c r="G110" s="177"/>
      <c r="H110" s="177" t="s">
        <v>415</v>
      </c>
      <c r="I110" s="177" t="s">
        <v>377</v>
      </c>
      <c r="J110" s="177">
        <v>50</v>
      </c>
      <c r="K110" s="189"/>
    </row>
    <row r="111" spans="2:11" customFormat="1" ht="15" customHeight="1">
      <c r="B111" s="200"/>
      <c r="C111" s="177" t="s">
        <v>402</v>
      </c>
      <c r="D111" s="177"/>
      <c r="E111" s="177"/>
      <c r="F111" s="198" t="s">
        <v>381</v>
      </c>
      <c r="G111" s="177"/>
      <c r="H111" s="177" t="s">
        <v>415</v>
      </c>
      <c r="I111" s="177" t="s">
        <v>377</v>
      </c>
      <c r="J111" s="177">
        <v>50</v>
      </c>
      <c r="K111" s="189"/>
    </row>
    <row r="112" spans="2:11" customFormat="1" ht="15" customHeight="1">
      <c r="B112" s="200"/>
      <c r="C112" s="177" t="s">
        <v>400</v>
      </c>
      <c r="D112" s="177"/>
      <c r="E112" s="177"/>
      <c r="F112" s="198" t="s">
        <v>381</v>
      </c>
      <c r="G112" s="177"/>
      <c r="H112" s="177" t="s">
        <v>415</v>
      </c>
      <c r="I112" s="177" t="s">
        <v>377</v>
      </c>
      <c r="J112" s="177">
        <v>50</v>
      </c>
      <c r="K112" s="189"/>
    </row>
    <row r="113" spans="2:11" customFormat="1" ht="15" customHeight="1">
      <c r="B113" s="200"/>
      <c r="C113" s="177" t="s">
        <v>52</v>
      </c>
      <c r="D113" s="177"/>
      <c r="E113" s="177"/>
      <c r="F113" s="198" t="s">
        <v>375</v>
      </c>
      <c r="G113" s="177"/>
      <c r="H113" s="177" t="s">
        <v>416</v>
      </c>
      <c r="I113" s="177" t="s">
        <v>377</v>
      </c>
      <c r="J113" s="177">
        <v>20</v>
      </c>
      <c r="K113" s="189"/>
    </row>
    <row r="114" spans="2:11" customFormat="1" ht="15" customHeight="1">
      <c r="B114" s="200"/>
      <c r="C114" s="177" t="s">
        <v>417</v>
      </c>
      <c r="D114" s="177"/>
      <c r="E114" s="177"/>
      <c r="F114" s="198" t="s">
        <v>375</v>
      </c>
      <c r="G114" s="177"/>
      <c r="H114" s="177" t="s">
        <v>418</v>
      </c>
      <c r="I114" s="177" t="s">
        <v>377</v>
      </c>
      <c r="J114" s="177">
        <v>120</v>
      </c>
      <c r="K114" s="189"/>
    </row>
    <row r="115" spans="2:11" customFormat="1" ht="15" customHeight="1">
      <c r="B115" s="200"/>
      <c r="C115" s="177" t="s">
        <v>37</v>
      </c>
      <c r="D115" s="177"/>
      <c r="E115" s="177"/>
      <c r="F115" s="198" t="s">
        <v>375</v>
      </c>
      <c r="G115" s="177"/>
      <c r="H115" s="177" t="s">
        <v>419</v>
      </c>
      <c r="I115" s="177" t="s">
        <v>410</v>
      </c>
      <c r="J115" s="177"/>
      <c r="K115" s="189"/>
    </row>
    <row r="116" spans="2:11" customFormat="1" ht="15" customHeight="1">
      <c r="B116" s="200"/>
      <c r="C116" s="177" t="s">
        <v>47</v>
      </c>
      <c r="D116" s="177"/>
      <c r="E116" s="177"/>
      <c r="F116" s="198" t="s">
        <v>375</v>
      </c>
      <c r="G116" s="177"/>
      <c r="H116" s="177" t="s">
        <v>420</v>
      </c>
      <c r="I116" s="177" t="s">
        <v>410</v>
      </c>
      <c r="J116" s="177"/>
      <c r="K116" s="189"/>
    </row>
    <row r="117" spans="2:11" customFormat="1" ht="15" customHeight="1">
      <c r="B117" s="200"/>
      <c r="C117" s="177" t="s">
        <v>56</v>
      </c>
      <c r="D117" s="177"/>
      <c r="E117" s="177"/>
      <c r="F117" s="198" t="s">
        <v>375</v>
      </c>
      <c r="G117" s="177"/>
      <c r="H117" s="177" t="s">
        <v>421</v>
      </c>
      <c r="I117" s="177" t="s">
        <v>422</v>
      </c>
      <c r="J117" s="177"/>
      <c r="K117" s="189"/>
    </row>
    <row r="118" spans="2:11" customFormat="1" ht="15" customHeight="1">
      <c r="B118" s="201"/>
      <c r="C118" s="207"/>
      <c r="D118" s="207"/>
      <c r="E118" s="207"/>
      <c r="F118" s="207"/>
      <c r="G118" s="207"/>
      <c r="H118" s="207"/>
      <c r="I118" s="207"/>
      <c r="J118" s="207"/>
      <c r="K118" s="203"/>
    </row>
    <row r="119" spans="2:11" customFormat="1" ht="18.75" customHeight="1">
      <c r="B119" s="208"/>
      <c r="C119" s="209"/>
      <c r="D119" s="209"/>
      <c r="E119" s="209"/>
      <c r="F119" s="210"/>
      <c r="G119" s="209"/>
      <c r="H119" s="209"/>
      <c r="I119" s="209"/>
      <c r="J119" s="209"/>
      <c r="K119" s="208"/>
    </row>
    <row r="120" spans="2:11" customFormat="1" ht="18.75" customHeight="1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</row>
    <row r="121" spans="2:11" customFormat="1" ht="7.5" customHeight="1">
      <c r="B121" s="211"/>
      <c r="C121" s="212"/>
      <c r="D121" s="212"/>
      <c r="E121" s="212"/>
      <c r="F121" s="212"/>
      <c r="G121" s="212"/>
      <c r="H121" s="212"/>
      <c r="I121" s="212"/>
      <c r="J121" s="212"/>
      <c r="K121" s="213"/>
    </row>
    <row r="122" spans="2:11" customFormat="1" ht="45" customHeight="1">
      <c r="B122" s="214"/>
      <c r="C122" s="286" t="s">
        <v>423</v>
      </c>
      <c r="D122" s="286"/>
      <c r="E122" s="286"/>
      <c r="F122" s="286"/>
      <c r="G122" s="286"/>
      <c r="H122" s="286"/>
      <c r="I122" s="286"/>
      <c r="J122" s="286"/>
      <c r="K122" s="215"/>
    </row>
    <row r="123" spans="2:11" customFormat="1" ht="17.25" customHeight="1">
      <c r="B123" s="216"/>
      <c r="C123" s="190" t="s">
        <v>369</v>
      </c>
      <c r="D123" s="190"/>
      <c r="E123" s="190"/>
      <c r="F123" s="190" t="s">
        <v>370</v>
      </c>
      <c r="G123" s="191"/>
      <c r="H123" s="190" t="s">
        <v>53</v>
      </c>
      <c r="I123" s="190" t="s">
        <v>56</v>
      </c>
      <c r="J123" s="190" t="s">
        <v>371</v>
      </c>
      <c r="K123" s="217"/>
    </row>
    <row r="124" spans="2:11" customFormat="1" ht="17.25" customHeight="1">
      <c r="B124" s="216"/>
      <c r="C124" s="192" t="s">
        <v>372</v>
      </c>
      <c r="D124" s="192"/>
      <c r="E124" s="192"/>
      <c r="F124" s="193" t="s">
        <v>373</v>
      </c>
      <c r="G124" s="194"/>
      <c r="H124" s="192"/>
      <c r="I124" s="192"/>
      <c r="J124" s="192" t="s">
        <v>374</v>
      </c>
      <c r="K124" s="217"/>
    </row>
    <row r="125" spans="2:11" customFormat="1" ht="5.25" customHeight="1">
      <c r="B125" s="218"/>
      <c r="C125" s="195"/>
      <c r="D125" s="195"/>
      <c r="E125" s="195"/>
      <c r="F125" s="195"/>
      <c r="G125" s="219"/>
      <c r="H125" s="195"/>
      <c r="I125" s="195"/>
      <c r="J125" s="195"/>
      <c r="K125" s="220"/>
    </row>
    <row r="126" spans="2:11" customFormat="1" ht="15" customHeight="1">
      <c r="B126" s="218"/>
      <c r="C126" s="177" t="s">
        <v>378</v>
      </c>
      <c r="D126" s="197"/>
      <c r="E126" s="197"/>
      <c r="F126" s="198" t="s">
        <v>375</v>
      </c>
      <c r="G126" s="177"/>
      <c r="H126" s="177" t="s">
        <v>415</v>
      </c>
      <c r="I126" s="177" t="s">
        <v>377</v>
      </c>
      <c r="J126" s="177">
        <v>120</v>
      </c>
      <c r="K126" s="221"/>
    </row>
    <row r="127" spans="2:11" customFormat="1" ht="15" customHeight="1">
      <c r="B127" s="218"/>
      <c r="C127" s="177" t="s">
        <v>424</v>
      </c>
      <c r="D127" s="177"/>
      <c r="E127" s="177"/>
      <c r="F127" s="198" t="s">
        <v>375</v>
      </c>
      <c r="G127" s="177"/>
      <c r="H127" s="177" t="s">
        <v>425</v>
      </c>
      <c r="I127" s="177" t="s">
        <v>377</v>
      </c>
      <c r="J127" s="177" t="s">
        <v>426</v>
      </c>
      <c r="K127" s="221"/>
    </row>
    <row r="128" spans="2:11" customFormat="1" ht="15" customHeight="1">
      <c r="B128" s="218"/>
      <c r="C128" s="177" t="s">
        <v>323</v>
      </c>
      <c r="D128" s="177"/>
      <c r="E128" s="177"/>
      <c r="F128" s="198" t="s">
        <v>375</v>
      </c>
      <c r="G128" s="177"/>
      <c r="H128" s="177" t="s">
        <v>427</v>
      </c>
      <c r="I128" s="177" t="s">
        <v>377</v>
      </c>
      <c r="J128" s="177" t="s">
        <v>426</v>
      </c>
      <c r="K128" s="221"/>
    </row>
    <row r="129" spans="2:11" customFormat="1" ht="15" customHeight="1">
      <c r="B129" s="218"/>
      <c r="C129" s="177" t="s">
        <v>386</v>
      </c>
      <c r="D129" s="177"/>
      <c r="E129" s="177"/>
      <c r="F129" s="198" t="s">
        <v>381</v>
      </c>
      <c r="G129" s="177"/>
      <c r="H129" s="177" t="s">
        <v>387</v>
      </c>
      <c r="I129" s="177" t="s">
        <v>377</v>
      </c>
      <c r="J129" s="177">
        <v>15</v>
      </c>
      <c r="K129" s="221"/>
    </row>
    <row r="130" spans="2:11" customFormat="1" ht="15" customHeight="1">
      <c r="B130" s="218"/>
      <c r="C130" s="177" t="s">
        <v>388</v>
      </c>
      <c r="D130" s="177"/>
      <c r="E130" s="177"/>
      <c r="F130" s="198" t="s">
        <v>381</v>
      </c>
      <c r="G130" s="177"/>
      <c r="H130" s="177" t="s">
        <v>389</v>
      </c>
      <c r="I130" s="177" t="s">
        <v>377</v>
      </c>
      <c r="J130" s="177">
        <v>15</v>
      </c>
      <c r="K130" s="221"/>
    </row>
    <row r="131" spans="2:11" customFormat="1" ht="15" customHeight="1">
      <c r="B131" s="218"/>
      <c r="C131" s="177" t="s">
        <v>390</v>
      </c>
      <c r="D131" s="177"/>
      <c r="E131" s="177"/>
      <c r="F131" s="198" t="s">
        <v>381</v>
      </c>
      <c r="G131" s="177"/>
      <c r="H131" s="177" t="s">
        <v>391</v>
      </c>
      <c r="I131" s="177" t="s">
        <v>377</v>
      </c>
      <c r="J131" s="177">
        <v>20</v>
      </c>
      <c r="K131" s="221"/>
    </row>
    <row r="132" spans="2:11" customFormat="1" ht="15" customHeight="1">
      <c r="B132" s="218"/>
      <c r="C132" s="177" t="s">
        <v>392</v>
      </c>
      <c r="D132" s="177"/>
      <c r="E132" s="177"/>
      <c r="F132" s="198" t="s">
        <v>381</v>
      </c>
      <c r="G132" s="177"/>
      <c r="H132" s="177" t="s">
        <v>393</v>
      </c>
      <c r="I132" s="177" t="s">
        <v>377</v>
      </c>
      <c r="J132" s="177">
        <v>20</v>
      </c>
      <c r="K132" s="221"/>
    </row>
    <row r="133" spans="2:11" customFormat="1" ht="15" customHeight="1">
      <c r="B133" s="218"/>
      <c r="C133" s="177" t="s">
        <v>380</v>
      </c>
      <c r="D133" s="177"/>
      <c r="E133" s="177"/>
      <c r="F133" s="198" t="s">
        <v>381</v>
      </c>
      <c r="G133" s="177"/>
      <c r="H133" s="177" t="s">
        <v>415</v>
      </c>
      <c r="I133" s="177" t="s">
        <v>377</v>
      </c>
      <c r="J133" s="177">
        <v>50</v>
      </c>
      <c r="K133" s="221"/>
    </row>
    <row r="134" spans="2:11" customFormat="1" ht="15" customHeight="1">
      <c r="B134" s="218"/>
      <c r="C134" s="177" t="s">
        <v>394</v>
      </c>
      <c r="D134" s="177"/>
      <c r="E134" s="177"/>
      <c r="F134" s="198" t="s">
        <v>381</v>
      </c>
      <c r="G134" s="177"/>
      <c r="H134" s="177" t="s">
        <v>415</v>
      </c>
      <c r="I134" s="177" t="s">
        <v>377</v>
      </c>
      <c r="J134" s="177">
        <v>50</v>
      </c>
      <c r="K134" s="221"/>
    </row>
    <row r="135" spans="2:11" customFormat="1" ht="15" customHeight="1">
      <c r="B135" s="218"/>
      <c r="C135" s="177" t="s">
        <v>400</v>
      </c>
      <c r="D135" s="177"/>
      <c r="E135" s="177"/>
      <c r="F135" s="198" t="s">
        <v>381</v>
      </c>
      <c r="G135" s="177"/>
      <c r="H135" s="177" t="s">
        <v>415</v>
      </c>
      <c r="I135" s="177" t="s">
        <v>377</v>
      </c>
      <c r="J135" s="177">
        <v>50</v>
      </c>
      <c r="K135" s="221"/>
    </row>
    <row r="136" spans="2:11" customFormat="1" ht="15" customHeight="1">
      <c r="B136" s="218"/>
      <c r="C136" s="177" t="s">
        <v>402</v>
      </c>
      <c r="D136" s="177"/>
      <c r="E136" s="177"/>
      <c r="F136" s="198" t="s">
        <v>381</v>
      </c>
      <c r="G136" s="177"/>
      <c r="H136" s="177" t="s">
        <v>415</v>
      </c>
      <c r="I136" s="177" t="s">
        <v>377</v>
      </c>
      <c r="J136" s="177">
        <v>50</v>
      </c>
      <c r="K136" s="221"/>
    </row>
    <row r="137" spans="2:11" customFormat="1" ht="15" customHeight="1">
      <c r="B137" s="218"/>
      <c r="C137" s="177" t="s">
        <v>403</v>
      </c>
      <c r="D137" s="177"/>
      <c r="E137" s="177"/>
      <c r="F137" s="198" t="s">
        <v>381</v>
      </c>
      <c r="G137" s="177"/>
      <c r="H137" s="177" t="s">
        <v>428</v>
      </c>
      <c r="I137" s="177" t="s">
        <v>377</v>
      </c>
      <c r="J137" s="177">
        <v>255</v>
      </c>
      <c r="K137" s="221"/>
    </row>
    <row r="138" spans="2:11" customFormat="1" ht="15" customHeight="1">
      <c r="B138" s="218"/>
      <c r="C138" s="177" t="s">
        <v>405</v>
      </c>
      <c r="D138" s="177"/>
      <c r="E138" s="177"/>
      <c r="F138" s="198" t="s">
        <v>375</v>
      </c>
      <c r="G138" s="177"/>
      <c r="H138" s="177" t="s">
        <v>429</v>
      </c>
      <c r="I138" s="177" t="s">
        <v>407</v>
      </c>
      <c r="J138" s="177"/>
      <c r="K138" s="221"/>
    </row>
    <row r="139" spans="2:11" customFormat="1" ht="15" customHeight="1">
      <c r="B139" s="218"/>
      <c r="C139" s="177" t="s">
        <v>408</v>
      </c>
      <c r="D139" s="177"/>
      <c r="E139" s="177"/>
      <c r="F139" s="198" t="s">
        <v>375</v>
      </c>
      <c r="G139" s="177"/>
      <c r="H139" s="177" t="s">
        <v>430</v>
      </c>
      <c r="I139" s="177" t="s">
        <v>410</v>
      </c>
      <c r="J139" s="177"/>
      <c r="K139" s="221"/>
    </row>
    <row r="140" spans="2:11" customFormat="1" ht="15" customHeight="1">
      <c r="B140" s="218"/>
      <c r="C140" s="177" t="s">
        <v>411</v>
      </c>
      <c r="D140" s="177"/>
      <c r="E140" s="177"/>
      <c r="F140" s="198" t="s">
        <v>375</v>
      </c>
      <c r="G140" s="177"/>
      <c r="H140" s="177" t="s">
        <v>411</v>
      </c>
      <c r="I140" s="177" t="s">
        <v>410</v>
      </c>
      <c r="J140" s="177"/>
      <c r="K140" s="221"/>
    </row>
    <row r="141" spans="2:11" customFormat="1" ht="15" customHeight="1">
      <c r="B141" s="218"/>
      <c r="C141" s="177" t="s">
        <v>37</v>
      </c>
      <c r="D141" s="177"/>
      <c r="E141" s="177"/>
      <c r="F141" s="198" t="s">
        <v>375</v>
      </c>
      <c r="G141" s="177"/>
      <c r="H141" s="177" t="s">
        <v>431</v>
      </c>
      <c r="I141" s="177" t="s">
        <v>410</v>
      </c>
      <c r="J141" s="177"/>
      <c r="K141" s="221"/>
    </row>
    <row r="142" spans="2:11" customFormat="1" ht="15" customHeight="1">
      <c r="B142" s="218"/>
      <c r="C142" s="177" t="s">
        <v>432</v>
      </c>
      <c r="D142" s="177"/>
      <c r="E142" s="177"/>
      <c r="F142" s="198" t="s">
        <v>375</v>
      </c>
      <c r="G142" s="177"/>
      <c r="H142" s="177" t="s">
        <v>433</v>
      </c>
      <c r="I142" s="177" t="s">
        <v>410</v>
      </c>
      <c r="J142" s="177"/>
      <c r="K142" s="221"/>
    </row>
    <row r="143" spans="2:11" customFormat="1" ht="1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4"/>
    </row>
    <row r="144" spans="2:11" customFormat="1" ht="18.75" customHeight="1">
      <c r="B144" s="209"/>
      <c r="C144" s="209"/>
      <c r="D144" s="209"/>
      <c r="E144" s="209"/>
      <c r="F144" s="210"/>
      <c r="G144" s="209"/>
      <c r="H144" s="209"/>
      <c r="I144" s="209"/>
      <c r="J144" s="209"/>
      <c r="K144" s="209"/>
    </row>
    <row r="145" spans="2:11" customFormat="1" ht="18.75" customHeight="1"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</row>
    <row r="146" spans="2:11" customFormat="1" ht="7.5" customHeight="1"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</row>
    <row r="147" spans="2:11" customFormat="1" ht="45" customHeight="1">
      <c r="B147" s="188"/>
      <c r="C147" s="285" t="s">
        <v>434</v>
      </c>
      <c r="D147" s="285"/>
      <c r="E147" s="285"/>
      <c r="F147" s="285"/>
      <c r="G147" s="285"/>
      <c r="H147" s="285"/>
      <c r="I147" s="285"/>
      <c r="J147" s="285"/>
      <c r="K147" s="189"/>
    </row>
    <row r="148" spans="2:11" customFormat="1" ht="17.25" customHeight="1">
      <c r="B148" s="188"/>
      <c r="C148" s="190" t="s">
        <v>369</v>
      </c>
      <c r="D148" s="190"/>
      <c r="E148" s="190"/>
      <c r="F148" s="190" t="s">
        <v>370</v>
      </c>
      <c r="G148" s="191"/>
      <c r="H148" s="190" t="s">
        <v>53</v>
      </c>
      <c r="I148" s="190" t="s">
        <v>56</v>
      </c>
      <c r="J148" s="190" t="s">
        <v>371</v>
      </c>
      <c r="K148" s="189"/>
    </row>
    <row r="149" spans="2:11" customFormat="1" ht="17.25" customHeight="1">
      <c r="B149" s="188"/>
      <c r="C149" s="192" t="s">
        <v>372</v>
      </c>
      <c r="D149" s="192"/>
      <c r="E149" s="192"/>
      <c r="F149" s="193" t="s">
        <v>373</v>
      </c>
      <c r="G149" s="194"/>
      <c r="H149" s="192"/>
      <c r="I149" s="192"/>
      <c r="J149" s="192" t="s">
        <v>374</v>
      </c>
      <c r="K149" s="189"/>
    </row>
    <row r="150" spans="2:11" customFormat="1" ht="5.25" customHeight="1">
      <c r="B150" s="200"/>
      <c r="C150" s="195"/>
      <c r="D150" s="195"/>
      <c r="E150" s="195"/>
      <c r="F150" s="195"/>
      <c r="G150" s="196"/>
      <c r="H150" s="195"/>
      <c r="I150" s="195"/>
      <c r="J150" s="195"/>
      <c r="K150" s="221"/>
    </row>
    <row r="151" spans="2:11" customFormat="1" ht="15" customHeight="1">
      <c r="B151" s="200"/>
      <c r="C151" s="225" t="s">
        <v>378</v>
      </c>
      <c r="D151" s="177"/>
      <c r="E151" s="177"/>
      <c r="F151" s="226" t="s">
        <v>375</v>
      </c>
      <c r="G151" s="177"/>
      <c r="H151" s="225" t="s">
        <v>415</v>
      </c>
      <c r="I151" s="225" t="s">
        <v>377</v>
      </c>
      <c r="J151" s="225">
        <v>120</v>
      </c>
      <c r="K151" s="221"/>
    </row>
    <row r="152" spans="2:11" customFormat="1" ht="15" customHeight="1">
      <c r="B152" s="200"/>
      <c r="C152" s="225" t="s">
        <v>424</v>
      </c>
      <c r="D152" s="177"/>
      <c r="E152" s="177"/>
      <c r="F152" s="226" t="s">
        <v>375</v>
      </c>
      <c r="G152" s="177"/>
      <c r="H152" s="225" t="s">
        <v>435</v>
      </c>
      <c r="I152" s="225" t="s">
        <v>377</v>
      </c>
      <c r="J152" s="225" t="s">
        <v>426</v>
      </c>
      <c r="K152" s="221"/>
    </row>
    <row r="153" spans="2:11" customFormat="1" ht="15" customHeight="1">
      <c r="B153" s="200"/>
      <c r="C153" s="225" t="s">
        <v>323</v>
      </c>
      <c r="D153" s="177"/>
      <c r="E153" s="177"/>
      <c r="F153" s="226" t="s">
        <v>375</v>
      </c>
      <c r="G153" s="177"/>
      <c r="H153" s="225" t="s">
        <v>436</v>
      </c>
      <c r="I153" s="225" t="s">
        <v>377</v>
      </c>
      <c r="J153" s="225" t="s">
        <v>426</v>
      </c>
      <c r="K153" s="221"/>
    </row>
    <row r="154" spans="2:11" customFormat="1" ht="15" customHeight="1">
      <c r="B154" s="200"/>
      <c r="C154" s="225" t="s">
        <v>380</v>
      </c>
      <c r="D154" s="177"/>
      <c r="E154" s="177"/>
      <c r="F154" s="226" t="s">
        <v>381</v>
      </c>
      <c r="G154" s="177"/>
      <c r="H154" s="225" t="s">
        <v>415</v>
      </c>
      <c r="I154" s="225" t="s">
        <v>377</v>
      </c>
      <c r="J154" s="225">
        <v>50</v>
      </c>
      <c r="K154" s="221"/>
    </row>
    <row r="155" spans="2:11" customFormat="1" ht="15" customHeight="1">
      <c r="B155" s="200"/>
      <c r="C155" s="225" t="s">
        <v>383</v>
      </c>
      <c r="D155" s="177"/>
      <c r="E155" s="177"/>
      <c r="F155" s="226" t="s">
        <v>375</v>
      </c>
      <c r="G155" s="177"/>
      <c r="H155" s="225" t="s">
        <v>415</v>
      </c>
      <c r="I155" s="225" t="s">
        <v>385</v>
      </c>
      <c r="J155" s="225"/>
      <c r="K155" s="221"/>
    </row>
    <row r="156" spans="2:11" customFormat="1" ht="15" customHeight="1">
      <c r="B156" s="200"/>
      <c r="C156" s="225" t="s">
        <v>394</v>
      </c>
      <c r="D156" s="177"/>
      <c r="E156" s="177"/>
      <c r="F156" s="226" t="s">
        <v>381</v>
      </c>
      <c r="G156" s="177"/>
      <c r="H156" s="225" t="s">
        <v>415</v>
      </c>
      <c r="I156" s="225" t="s">
        <v>377</v>
      </c>
      <c r="J156" s="225">
        <v>50</v>
      </c>
      <c r="K156" s="221"/>
    </row>
    <row r="157" spans="2:11" customFormat="1" ht="15" customHeight="1">
      <c r="B157" s="200"/>
      <c r="C157" s="225" t="s">
        <v>402</v>
      </c>
      <c r="D157" s="177"/>
      <c r="E157" s="177"/>
      <c r="F157" s="226" t="s">
        <v>381</v>
      </c>
      <c r="G157" s="177"/>
      <c r="H157" s="225" t="s">
        <v>415</v>
      </c>
      <c r="I157" s="225" t="s">
        <v>377</v>
      </c>
      <c r="J157" s="225">
        <v>50</v>
      </c>
      <c r="K157" s="221"/>
    </row>
    <row r="158" spans="2:11" customFormat="1" ht="15" customHeight="1">
      <c r="B158" s="200"/>
      <c r="C158" s="225" t="s">
        <v>400</v>
      </c>
      <c r="D158" s="177"/>
      <c r="E158" s="177"/>
      <c r="F158" s="226" t="s">
        <v>381</v>
      </c>
      <c r="G158" s="177"/>
      <c r="H158" s="225" t="s">
        <v>415</v>
      </c>
      <c r="I158" s="225" t="s">
        <v>377</v>
      </c>
      <c r="J158" s="225">
        <v>50</v>
      </c>
      <c r="K158" s="221"/>
    </row>
    <row r="159" spans="2:11" customFormat="1" ht="15" customHeight="1">
      <c r="B159" s="200"/>
      <c r="C159" s="225" t="s">
        <v>90</v>
      </c>
      <c r="D159" s="177"/>
      <c r="E159" s="177"/>
      <c r="F159" s="226" t="s">
        <v>375</v>
      </c>
      <c r="G159" s="177"/>
      <c r="H159" s="225" t="s">
        <v>437</v>
      </c>
      <c r="I159" s="225" t="s">
        <v>377</v>
      </c>
      <c r="J159" s="225" t="s">
        <v>438</v>
      </c>
      <c r="K159" s="221"/>
    </row>
    <row r="160" spans="2:11" customFormat="1" ht="15" customHeight="1">
      <c r="B160" s="200"/>
      <c r="C160" s="225" t="s">
        <v>439</v>
      </c>
      <c r="D160" s="177"/>
      <c r="E160" s="177"/>
      <c r="F160" s="226" t="s">
        <v>375</v>
      </c>
      <c r="G160" s="177"/>
      <c r="H160" s="225" t="s">
        <v>440</v>
      </c>
      <c r="I160" s="225" t="s">
        <v>410</v>
      </c>
      <c r="J160" s="225"/>
      <c r="K160" s="221"/>
    </row>
    <row r="161" spans="2:11" customFormat="1" ht="15" customHeight="1">
      <c r="B161" s="227"/>
      <c r="C161" s="207"/>
      <c r="D161" s="207"/>
      <c r="E161" s="207"/>
      <c r="F161" s="207"/>
      <c r="G161" s="207"/>
      <c r="H161" s="207"/>
      <c r="I161" s="207"/>
      <c r="J161" s="207"/>
      <c r="K161" s="228"/>
    </row>
    <row r="162" spans="2:11" customFormat="1" ht="18.75" customHeight="1">
      <c r="B162" s="209"/>
      <c r="C162" s="219"/>
      <c r="D162" s="219"/>
      <c r="E162" s="219"/>
      <c r="F162" s="229"/>
      <c r="G162" s="219"/>
      <c r="H162" s="219"/>
      <c r="I162" s="219"/>
      <c r="J162" s="219"/>
      <c r="K162" s="209"/>
    </row>
    <row r="163" spans="2:11" customFormat="1" ht="18.75" customHeight="1"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</row>
    <row r="164" spans="2:11" customFormat="1" ht="7.5" customHeight="1">
      <c r="B164" s="166"/>
      <c r="C164" s="167"/>
      <c r="D164" s="167"/>
      <c r="E164" s="167"/>
      <c r="F164" s="167"/>
      <c r="G164" s="167"/>
      <c r="H164" s="167"/>
      <c r="I164" s="167"/>
      <c r="J164" s="167"/>
      <c r="K164" s="168"/>
    </row>
    <row r="165" spans="2:11" customFormat="1" ht="45" customHeight="1">
      <c r="B165" s="169"/>
      <c r="C165" s="286" t="s">
        <v>441</v>
      </c>
      <c r="D165" s="286"/>
      <c r="E165" s="286"/>
      <c r="F165" s="286"/>
      <c r="G165" s="286"/>
      <c r="H165" s="286"/>
      <c r="I165" s="286"/>
      <c r="J165" s="286"/>
      <c r="K165" s="170"/>
    </row>
    <row r="166" spans="2:11" customFormat="1" ht="17.25" customHeight="1">
      <c r="B166" s="169"/>
      <c r="C166" s="190" t="s">
        <v>369</v>
      </c>
      <c r="D166" s="190"/>
      <c r="E166" s="190"/>
      <c r="F166" s="190" t="s">
        <v>370</v>
      </c>
      <c r="G166" s="230"/>
      <c r="H166" s="231" t="s">
        <v>53</v>
      </c>
      <c r="I166" s="231" t="s">
        <v>56</v>
      </c>
      <c r="J166" s="190" t="s">
        <v>371</v>
      </c>
      <c r="K166" s="170"/>
    </row>
    <row r="167" spans="2:11" customFormat="1" ht="17.25" customHeight="1">
      <c r="B167" s="171"/>
      <c r="C167" s="192" t="s">
        <v>372</v>
      </c>
      <c r="D167" s="192"/>
      <c r="E167" s="192"/>
      <c r="F167" s="193" t="s">
        <v>373</v>
      </c>
      <c r="G167" s="232"/>
      <c r="H167" s="233"/>
      <c r="I167" s="233"/>
      <c r="J167" s="192" t="s">
        <v>374</v>
      </c>
      <c r="K167" s="172"/>
    </row>
    <row r="168" spans="2:11" customFormat="1" ht="5.25" customHeight="1">
      <c r="B168" s="200"/>
      <c r="C168" s="195"/>
      <c r="D168" s="195"/>
      <c r="E168" s="195"/>
      <c r="F168" s="195"/>
      <c r="G168" s="196"/>
      <c r="H168" s="195"/>
      <c r="I168" s="195"/>
      <c r="J168" s="195"/>
      <c r="K168" s="221"/>
    </row>
    <row r="169" spans="2:11" customFormat="1" ht="15" customHeight="1">
      <c r="B169" s="200"/>
      <c r="C169" s="177" t="s">
        <v>378</v>
      </c>
      <c r="D169" s="177"/>
      <c r="E169" s="177"/>
      <c r="F169" s="198" t="s">
        <v>375</v>
      </c>
      <c r="G169" s="177"/>
      <c r="H169" s="177" t="s">
        <v>415</v>
      </c>
      <c r="I169" s="177" t="s">
        <v>377</v>
      </c>
      <c r="J169" s="177">
        <v>120</v>
      </c>
      <c r="K169" s="221"/>
    </row>
    <row r="170" spans="2:11" customFormat="1" ht="15" customHeight="1">
      <c r="B170" s="200"/>
      <c r="C170" s="177" t="s">
        <v>424</v>
      </c>
      <c r="D170" s="177"/>
      <c r="E170" s="177"/>
      <c r="F170" s="198" t="s">
        <v>375</v>
      </c>
      <c r="G170" s="177"/>
      <c r="H170" s="177" t="s">
        <v>425</v>
      </c>
      <c r="I170" s="177" t="s">
        <v>377</v>
      </c>
      <c r="J170" s="177" t="s">
        <v>426</v>
      </c>
      <c r="K170" s="221"/>
    </row>
    <row r="171" spans="2:11" customFormat="1" ht="15" customHeight="1">
      <c r="B171" s="200"/>
      <c r="C171" s="177" t="s">
        <v>323</v>
      </c>
      <c r="D171" s="177"/>
      <c r="E171" s="177"/>
      <c r="F171" s="198" t="s">
        <v>375</v>
      </c>
      <c r="G171" s="177"/>
      <c r="H171" s="177" t="s">
        <v>442</v>
      </c>
      <c r="I171" s="177" t="s">
        <v>377</v>
      </c>
      <c r="J171" s="177" t="s">
        <v>426</v>
      </c>
      <c r="K171" s="221"/>
    </row>
    <row r="172" spans="2:11" customFormat="1" ht="15" customHeight="1">
      <c r="B172" s="200"/>
      <c r="C172" s="177" t="s">
        <v>380</v>
      </c>
      <c r="D172" s="177"/>
      <c r="E172" s="177"/>
      <c r="F172" s="198" t="s">
        <v>381</v>
      </c>
      <c r="G172" s="177"/>
      <c r="H172" s="177" t="s">
        <v>442</v>
      </c>
      <c r="I172" s="177" t="s">
        <v>377</v>
      </c>
      <c r="J172" s="177">
        <v>50</v>
      </c>
      <c r="K172" s="221"/>
    </row>
    <row r="173" spans="2:11" customFormat="1" ht="15" customHeight="1">
      <c r="B173" s="200"/>
      <c r="C173" s="177" t="s">
        <v>383</v>
      </c>
      <c r="D173" s="177"/>
      <c r="E173" s="177"/>
      <c r="F173" s="198" t="s">
        <v>375</v>
      </c>
      <c r="G173" s="177"/>
      <c r="H173" s="177" t="s">
        <v>442</v>
      </c>
      <c r="I173" s="177" t="s">
        <v>385</v>
      </c>
      <c r="J173" s="177"/>
      <c r="K173" s="221"/>
    </row>
    <row r="174" spans="2:11" customFormat="1" ht="15" customHeight="1">
      <c r="B174" s="200"/>
      <c r="C174" s="177" t="s">
        <v>394</v>
      </c>
      <c r="D174" s="177"/>
      <c r="E174" s="177"/>
      <c r="F174" s="198" t="s">
        <v>381</v>
      </c>
      <c r="G174" s="177"/>
      <c r="H174" s="177" t="s">
        <v>442</v>
      </c>
      <c r="I174" s="177" t="s">
        <v>377</v>
      </c>
      <c r="J174" s="177">
        <v>50</v>
      </c>
      <c r="K174" s="221"/>
    </row>
    <row r="175" spans="2:11" customFormat="1" ht="15" customHeight="1">
      <c r="B175" s="200"/>
      <c r="C175" s="177" t="s">
        <v>402</v>
      </c>
      <c r="D175" s="177"/>
      <c r="E175" s="177"/>
      <c r="F175" s="198" t="s">
        <v>381</v>
      </c>
      <c r="G175" s="177"/>
      <c r="H175" s="177" t="s">
        <v>442</v>
      </c>
      <c r="I175" s="177" t="s">
        <v>377</v>
      </c>
      <c r="J175" s="177">
        <v>50</v>
      </c>
      <c r="K175" s="221"/>
    </row>
    <row r="176" spans="2:11" customFormat="1" ht="15" customHeight="1">
      <c r="B176" s="200"/>
      <c r="C176" s="177" t="s">
        <v>400</v>
      </c>
      <c r="D176" s="177"/>
      <c r="E176" s="177"/>
      <c r="F176" s="198" t="s">
        <v>381</v>
      </c>
      <c r="G176" s="177"/>
      <c r="H176" s="177" t="s">
        <v>442</v>
      </c>
      <c r="I176" s="177" t="s">
        <v>377</v>
      </c>
      <c r="J176" s="177">
        <v>50</v>
      </c>
      <c r="K176" s="221"/>
    </row>
    <row r="177" spans="2:11" customFormat="1" ht="15" customHeight="1">
      <c r="B177" s="200"/>
      <c r="C177" s="177" t="s">
        <v>100</v>
      </c>
      <c r="D177" s="177"/>
      <c r="E177" s="177"/>
      <c r="F177" s="198" t="s">
        <v>375</v>
      </c>
      <c r="G177" s="177"/>
      <c r="H177" s="177" t="s">
        <v>443</v>
      </c>
      <c r="I177" s="177" t="s">
        <v>444</v>
      </c>
      <c r="J177" s="177"/>
      <c r="K177" s="221"/>
    </row>
    <row r="178" spans="2:11" customFormat="1" ht="15" customHeight="1">
      <c r="B178" s="200"/>
      <c r="C178" s="177" t="s">
        <v>56</v>
      </c>
      <c r="D178" s="177"/>
      <c r="E178" s="177"/>
      <c r="F178" s="198" t="s">
        <v>375</v>
      </c>
      <c r="G178" s="177"/>
      <c r="H178" s="177" t="s">
        <v>445</v>
      </c>
      <c r="I178" s="177" t="s">
        <v>446</v>
      </c>
      <c r="J178" s="177">
        <v>1</v>
      </c>
      <c r="K178" s="221"/>
    </row>
    <row r="179" spans="2:11" customFormat="1" ht="15" customHeight="1">
      <c r="B179" s="200"/>
      <c r="C179" s="177" t="s">
        <v>52</v>
      </c>
      <c r="D179" s="177"/>
      <c r="E179" s="177"/>
      <c r="F179" s="198" t="s">
        <v>375</v>
      </c>
      <c r="G179" s="177"/>
      <c r="H179" s="177" t="s">
        <v>447</v>
      </c>
      <c r="I179" s="177" t="s">
        <v>377</v>
      </c>
      <c r="J179" s="177">
        <v>20</v>
      </c>
      <c r="K179" s="221"/>
    </row>
    <row r="180" spans="2:11" customFormat="1" ht="15" customHeight="1">
      <c r="B180" s="200"/>
      <c r="C180" s="177" t="s">
        <v>53</v>
      </c>
      <c r="D180" s="177"/>
      <c r="E180" s="177"/>
      <c r="F180" s="198" t="s">
        <v>375</v>
      </c>
      <c r="G180" s="177"/>
      <c r="H180" s="177" t="s">
        <v>448</v>
      </c>
      <c r="I180" s="177" t="s">
        <v>377</v>
      </c>
      <c r="J180" s="177">
        <v>255</v>
      </c>
      <c r="K180" s="221"/>
    </row>
    <row r="181" spans="2:11" customFormat="1" ht="15" customHeight="1">
      <c r="B181" s="200"/>
      <c r="C181" s="177" t="s">
        <v>101</v>
      </c>
      <c r="D181" s="177"/>
      <c r="E181" s="177"/>
      <c r="F181" s="198" t="s">
        <v>375</v>
      </c>
      <c r="G181" s="177"/>
      <c r="H181" s="177" t="s">
        <v>339</v>
      </c>
      <c r="I181" s="177" t="s">
        <v>377</v>
      </c>
      <c r="J181" s="177">
        <v>10</v>
      </c>
      <c r="K181" s="221"/>
    </row>
    <row r="182" spans="2:11" customFormat="1" ht="15" customHeight="1">
      <c r="B182" s="200"/>
      <c r="C182" s="177" t="s">
        <v>102</v>
      </c>
      <c r="D182" s="177"/>
      <c r="E182" s="177"/>
      <c r="F182" s="198" t="s">
        <v>375</v>
      </c>
      <c r="G182" s="177"/>
      <c r="H182" s="177" t="s">
        <v>449</v>
      </c>
      <c r="I182" s="177" t="s">
        <v>410</v>
      </c>
      <c r="J182" s="177"/>
      <c r="K182" s="221"/>
    </row>
    <row r="183" spans="2:11" customFormat="1" ht="15" customHeight="1">
      <c r="B183" s="200"/>
      <c r="C183" s="177" t="s">
        <v>450</v>
      </c>
      <c r="D183" s="177"/>
      <c r="E183" s="177"/>
      <c r="F183" s="198" t="s">
        <v>375</v>
      </c>
      <c r="G183" s="177"/>
      <c r="H183" s="177" t="s">
        <v>451</v>
      </c>
      <c r="I183" s="177" t="s">
        <v>410</v>
      </c>
      <c r="J183" s="177"/>
      <c r="K183" s="221"/>
    </row>
    <row r="184" spans="2:11" customFormat="1" ht="15" customHeight="1">
      <c r="B184" s="200"/>
      <c r="C184" s="177" t="s">
        <v>439</v>
      </c>
      <c r="D184" s="177"/>
      <c r="E184" s="177"/>
      <c r="F184" s="198" t="s">
        <v>375</v>
      </c>
      <c r="G184" s="177"/>
      <c r="H184" s="177" t="s">
        <v>452</v>
      </c>
      <c r="I184" s="177" t="s">
        <v>410</v>
      </c>
      <c r="J184" s="177"/>
      <c r="K184" s="221"/>
    </row>
    <row r="185" spans="2:11" customFormat="1" ht="15" customHeight="1">
      <c r="B185" s="200"/>
      <c r="C185" s="177" t="s">
        <v>104</v>
      </c>
      <c r="D185" s="177"/>
      <c r="E185" s="177"/>
      <c r="F185" s="198" t="s">
        <v>381</v>
      </c>
      <c r="G185" s="177"/>
      <c r="H185" s="177" t="s">
        <v>453</v>
      </c>
      <c r="I185" s="177" t="s">
        <v>377</v>
      </c>
      <c r="J185" s="177">
        <v>50</v>
      </c>
      <c r="K185" s="221"/>
    </row>
    <row r="186" spans="2:11" customFormat="1" ht="15" customHeight="1">
      <c r="B186" s="200"/>
      <c r="C186" s="177" t="s">
        <v>454</v>
      </c>
      <c r="D186" s="177"/>
      <c r="E186" s="177"/>
      <c r="F186" s="198" t="s">
        <v>381</v>
      </c>
      <c r="G186" s="177"/>
      <c r="H186" s="177" t="s">
        <v>455</v>
      </c>
      <c r="I186" s="177" t="s">
        <v>456</v>
      </c>
      <c r="J186" s="177"/>
      <c r="K186" s="221"/>
    </row>
    <row r="187" spans="2:11" customFormat="1" ht="15" customHeight="1">
      <c r="B187" s="200"/>
      <c r="C187" s="177" t="s">
        <v>457</v>
      </c>
      <c r="D187" s="177"/>
      <c r="E187" s="177"/>
      <c r="F187" s="198" t="s">
        <v>381</v>
      </c>
      <c r="G187" s="177"/>
      <c r="H187" s="177" t="s">
        <v>458</v>
      </c>
      <c r="I187" s="177" t="s">
        <v>456</v>
      </c>
      <c r="J187" s="177"/>
      <c r="K187" s="221"/>
    </row>
    <row r="188" spans="2:11" customFormat="1" ht="15" customHeight="1">
      <c r="B188" s="200"/>
      <c r="C188" s="177" t="s">
        <v>459</v>
      </c>
      <c r="D188" s="177"/>
      <c r="E188" s="177"/>
      <c r="F188" s="198" t="s">
        <v>381</v>
      </c>
      <c r="G188" s="177"/>
      <c r="H188" s="177" t="s">
        <v>460</v>
      </c>
      <c r="I188" s="177" t="s">
        <v>456</v>
      </c>
      <c r="J188" s="177"/>
      <c r="K188" s="221"/>
    </row>
    <row r="189" spans="2:11" customFormat="1" ht="15" customHeight="1">
      <c r="B189" s="200"/>
      <c r="C189" s="234" t="s">
        <v>461</v>
      </c>
      <c r="D189" s="177"/>
      <c r="E189" s="177"/>
      <c r="F189" s="198" t="s">
        <v>381</v>
      </c>
      <c r="G189" s="177"/>
      <c r="H189" s="177" t="s">
        <v>462</v>
      </c>
      <c r="I189" s="177" t="s">
        <v>463</v>
      </c>
      <c r="J189" s="235" t="s">
        <v>464</v>
      </c>
      <c r="K189" s="221"/>
    </row>
    <row r="190" spans="2:11" customFormat="1" ht="15" customHeight="1">
      <c r="B190" s="200"/>
      <c r="C190" s="234" t="s">
        <v>41</v>
      </c>
      <c r="D190" s="177"/>
      <c r="E190" s="177"/>
      <c r="F190" s="198" t="s">
        <v>375</v>
      </c>
      <c r="G190" s="177"/>
      <c r="H190" s="174" t="s">
        <v>465</v>
      </c>
      <c r="I190" s="177" t="s">
        <v>466</v>
      </c>
      <c r="J190" s="177"/>
      <c r="K190" s="221"/>
    </row>
    <row r="191" spans="2:11" customFormat="1" ht="15" customHeight="1">
      <c r="B191" s="200"/>
      <c r="C191" s="234" t="s">
        <v>467</v>
      </c>
      <c r="D191" s="177"/>
      <c r="E191" s="177"/>
      <c r="F191" s="198" t="s">
        <v>375</v>
      </c>
      <c r="G191" s="177"/>
      <c r="H191" s="177" t="s">
        <v>468</v>
      </c>
      <c r="I191" s="177" t="s">
        <v>410</v>
      </c>
      <c r="J191" s="177"/>
      <c r="K191" s="221"/>
    </row>
    <row r="192" spans="2:11" customFormat="1" ht="15" customHeight="1">
      <c r="B192" s="200"/>
      <c r="C192" s="234" t="s">
        <v>469</v>
      </c>
      <c r="D192" s="177"/>
      <c r="E192" s="177"/>
      <c r="F192" s="198" t="s">
        <v>375</v>
      </c>
      <c r="G192" s="177"/>
      <c r="H192" s="177" t="s">
        <v>470</v>
      </c>
      <c r="I192" s="177" t="s">
        <v>410</v>
      </c>
      <c r="J192" s="177"/>
      <c r="K192" s="221"/>
    </row>
    <row r="193" spans="2:11" customFormat="1" ht="15" customHeight="1">
      <c r="B193" s="200"/>
      <c r="C193" s="234" t="s">
        <v>471</v>
      </c>
      <c r="D193" s="177"/>
      <c r="E193" s="177"/>
      <c r="F193" s="198" t="s">
        <v>381</v>
      </c>
      <c r="G193" s="177"/>
      <c r="H193" s="177" t="s">
        <v>472</v>
      </c>
      <c r="I193" s="177" t="s">
        <v>410</v>
      </c>
      <c r="J193" s="177"/>
      <c r="K193" s="221"/>
    </row>
    <row r="194" spans="2:11" customFormat="1" ht="15" customHeight="1">
      <c r="B194" s="227"/>
      <c r="C194" s="236"/>
      <c r="D194" s="207"/>
      <c r="E194" s="207"/>
      <c r="F194" s="207"/>
      <c r="G194" s="207"/>
      <c r="H194" s="207"/>
      <c r="I194" s="207"/>
      <c r="J194" s="207"/>
      <c r="K194" s="228"/>
    </row>
    <row r="195" spans="2:11" customFormat="1" ht="18.75" customHeight="1">
      <c r="B195" s="209"/>
      <c r="C195" s="219"/>
      <c r="D195" s="219"/>
      <c r="E195" s="219"/>
      <c r="F195" s="229"/>
      <c r="G195" s="219"/>
      <c r="H195" s="219"/>
      <c r="I195" s="219"/>
      <c r="J195" s="219"/>
      <c r="K195" s="209"/>
    </row>
    <row r="196" spans="2:11" customFormat="1" ht="18.75" customHeight="1">
      <c r="B196" s="209"/>
      <c r="C196" s="219"/>
      <c r="D196" s="219"/>
      <c r="E196" s="219"/>
      <c r="F196" s="229"/>
      <c r="G196" s="219"/>
      <c r="H196" s="219"/>
      <c r="I196" s="219"/>
      <c r="J196" s="219"/>
      <c r="K196" s="209"/>
    </row>
    <row r="197" spans="2:11" customFormat="1" ht="18.75" customHeight="1"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</row>
    <row r="198" spans="2:11" customFormat="1" ht="13.5">
      <c r="B198" s="166"/>
      <c r="C198" s="167"/>
      <c r="D198" s="167"/>
      <c r="E198" s="167"/>
      <c r="F198" s="167"/>
      <c r="G198" s="167"/>
      <c r="H198" s="167"/>
      <c r="I198" s="167"/>
      <c r="J198" s="167"/>
      <c r="K198" s="168"/>
    </row>
    <row r="199" spans="2:11" customFormat="1" ht="21">
      <c r="B199" s="169"/>
      <c r="C199" s="286" t="s">
        <v>473</v>
      </c>
      <c r="D199" s="286"/>
      <c r="E199" s="286"/>
      <c r="F199" s="286"/>
      <c r="G199" s="286"/>
      <c r="H199" s="286"/>
      <c r="I199" s="286"/>
      <c r="J199" s="286"/>
      <c r="K199" s="170"/>
    </row>
    <row r="200" spans="2:11" customFormat="1" ht="25.5" customHeight="1">
      <c r="B200" s="169"/>
      <c r="C200" s="237" t="s">
        <v>474</v>
      </c>
      <c r="D200" s="237"/>
      <c r="E200" s="237"/>
      <c r="F200" s="237" t="s">
        <v>475</v>
      </c>
      <c r="G200" s="238"/>
      <c r="H200" s="287" t="s">
        <v>476</v>
      </c>
      <c r="I200" s="287"/>
      <c r="J200" s="287"/>
      <c r="K200" s="170"/>
    </row>
    <row r="201" spans="2:11" customFormat="1" ht="5.25" customHeight="1">
      <c r="B201" s="200"/>
      <c r="C201" s="195"/>
      <c r="D201" s="195"/>
      <c r="E201" s="195"/>
      <c r="F201" s="195"/>
      <c r="G201" s="219"/>
      <c r="H201" s="195"/>
      <c r="I201" s="195"/>
      <c r="J201" s="195"/>
      <c r="K201" s="221"/>
    </row>
    <row r="202" spans="2:11" customFormat="1" ht="15" customHeight="1">
      <c r="B202" s="200"/>
      <c r="C202" s="177" t="s">
        <v>466</v>
      </c>
      <c r="D202" s="177"/>
      <c r="E202" s="177"/>
      <c r="F202" s="198" t="s">
        <v>42</v>
      </c>
      <c r="G202" s="177"/>
      <c r="H202" s="288" t="s">
        <v>477</v>
      </c>
      <c r="I202" s="288"/>
      <c r="J202" s="288"/>
      <c r="K202" s="221"/>
    </row>
    <row r="203" spans="2:11" customFormat="1" ht="15" customHeight="1">
      <c r="B203" s="200"/>
      <c r="C203" s="177"/>
      <c r="D203" s="177"/>
      <c r="E203" s="177"/>
      <c r="F203" s="198" t="s">
        <v>43</v>
      </c>
      <c r="G203" s="177"/>
      <c r="H203" s="288" t="s">
        <v>478</v>
      </c>
      <c r="I203" s="288"/>
      <c r="J203" s="288"/>
      <c r="K203" s="221"/>
    </row>
    <row r="204" spans="2:11" customFormat="1" ht="15" customHeight="1">
      <c r="B204" s="200"/>
      <c r="C204" s="177"/>
      <c r="D204" s="177"/>
      <c r="E204" s="177"/>
      <c r="F204" s="198" t="s">
        <v>46</v>
      </c>
      <c r="G204" s="177"/>
      <c r="H204" s="288" t="s">
        <v>479</v>
      </c>
      <c r="I204" s="288"/>
      <c r="J204" s="288"/>
      <c r="K204" s="221"/>
    </row>
    <row r="205" spans="2:11" customFormat="1" ht="15" customHeight="1">
      <c r="B205" s="200"/>
      <c r="C205" s="177"/>
      <c r="D205" s="177"/>
      <c r="E205" s="177"/>
      <c r="F205" s="198" t="s">
        <v>44</v>
      </c>
      <c r="G205" s="177"/>
      <c r="H205" s="288" t="s">
        <v>480</v>
      </c>
      <c r="I205" s="288"/>
      <c r="J205" s="288"/>
      <c r="K205" s="221"/>
    </row>
    <row r="206" spans="2:11" customFormat="1" ht="15" customHeight="1">
      <c r="B206" s="200"/>
      <c r="C206" s="177"/>
      <c r="D206" s="177"/>
      <c r="E206" s="177"/>
      <c r="F206" s="198" t="s">
        <v>45</v>
      </c>
      <c r="G206" s="177"/>
      <c r="H206" s="288" t="s">
        <v>481</v>
      </c>
      <c r="I206" s="288"/>
      <c r="J206" s="288"/>
      <c r="K206" s="221"/>
    </row>
    <row r="207" spans="2:11" customFormat="1" ht="15" customHeight="1">
      <c r="B207" s="200"/>
      <c r="C207" s="177"/>
      <c r="D207" s="177"/>
      <c r="E207" s="177"/>
      <c r="F207" s="198"/>
      <c r="G207" s="177"/>
      <c r="H207" s="177"/>
      <c r="I207" s="177"/>
      <c r="J207" s="177"/>
      <c r="K207" s="221"/>
    </row>
    <row r="208" spans="2:11" customFormat="1" ht="15" customHeight="1">
      <c r="B208" s="200"/>
      <c r="C208" s="177" t="s">
        <v>422</v>
      </c>
      <c r="D208" s="177"/>
      <c r="E208" s="177"/>
      <c r="F208" s="198" t="s">
        <v>78</v>
      </c>
      <c r="G208" s="177"/>
      <c r="H208" s="288" t="s">
        <v>482</v>
      </c>
      <c r="I208" s="288"/>
      <c r="J208" s="288"/>
      <c r="K208" s="221"/>
    </row>
    <row r="209" spans="2:11" customFormat="1" ht="15" customHeight="1">
      <c r="B209" s="200"/>
      <c r="C209" s="177"/>
      <c r="D209" s="177"/>
      <c r="E209" s="177"/>
      <c r="F209" s="198" t="s">
        <v>317</v>
      </c>
      <c r="G209" s="177"/>
      <c r="H209" s="288" t="s">
        <v>318</v>
      </c>
      <c r="I209" s="288"/>
      <c r="J209" s="288"/>
      <c r="K209" s="221"/>
    </row>
    <row r="210" spans="2:11" customFormat="1" ht="15" customHeight="1">
      <c r="B210" s="200"/>
      <c r="C210" s="177"/>
      <c r="D210" s="177"/>
      <c r="E210" s="177"/>
      <c r="F210" s="198" t="s">
        <v>315</v>
      </c>
      <c r="G210" s="177"/>
      <c r="H210" s="288" t="s">
        <v>483</v>
      </c>
      <c r="I210" s="288"/>
      <c r="J210" s="288"/>
      <c r="K210" s="221"/>
    </row>
    <row r="211" spans="2:11" customFormat="1" ht="15" customHeight="1">
      <c r="B211" s="239"/>
      <c r="C211" s="177"/>
      <c r="D211" s="177"/>
      <c r="E211" s="177"/>
      <c r="F211" s="198" t="s">
        <v>319</v>
      </c>
      <c r="G211" s="234"/>
      <c r="H211" s="289" t="s">
        <v>320</v>
      </c>
      <c r="I211" s="289"/>
      <c r="J211" s="289"/>
      <c r="K211" s="240"/>
    </row>
    <row r="212" spans="2:11" customFormat="1" ht="15" customHeight="1">
      <c r="B212" s="239"/>
      <c r="C212" s="177"/>
      <c r="D212" s="177"/>
      <c r="E212" s="177"/>
      <c r="F212" s="198" t="s">
        <v>321</v>
      </c>
      <c r="G212" s="234"/>
      <c r="H212" s="289" t="s">
        <v>484</v>
      </c>
      <c r="I212" s="289"/>
      <c r="J212" s="289"/>
      <c r="K212" s="240"/>
    </row>
    <row r="213" spans="2:11" customFormat="1" ht="15" customHeight="1">
      <c r="B213" s="239"/>
      <c r="C213" s="177"/>
      <c r="D213" s="177"/>
      <c r="E213" s="177"/>
      <c r="F213" s="198"/>
      <c r="G213" s="234"/>
      <c r="H213" s="225"/>
      <c r="I213" s="225"/>
      <c r="J213" s="225"/>
      <c r="K213" s="240"/>
    </row>
    <row r="214" spans="2:11" customFormat="1" ht="15" customHeight="1">
      <c r="B214" s="239"/>
      <c r="C214" s="177" t="s">
        <v>446</v>
      </c>
      <c r="D214" s="177"/>
      <c r="E214" s="177"/>
      <c r="F214" s="198">
        <v>1</v>
      </c>
      <c r="G214" s="234"/>
      <c r="H214" s="289" t="s">
        <v>485</v>
      </c>
      <c r="I214" s="289"/>
      <c r="J214" s="289"/>
      <c r="K214" s="240"/>
    </row>
    <row r="215" spans="2:11" customFormat="1" ht="15" customHeight="1">
      <c r="B215" s="239"/>
      <c r="C215" s="177"/>
      <c r="D215" s="177"/>
      <c r="E215" s="177"/>
      <c r="F215" s="198">
        <v>2</v>
      </c>
      <c r="G215" s="234"/>
      <c r="H215" s="289" t="s">
        <v>486</v>
      </c>
      <c r="I215" s="289"/>
      <c r="J215" s="289"/>
      <c r="K215" s="240"/>
    </row>
    <row r="216" spans="2:11" customFormat="1" ht="15" customHeight="1">
      <c r="B216" s="239"/>
      <c r="C216" s="177"/>
      <c r="D216" s="177"/>
      <c r="E216" s="177"/>
      <c r="F216" s="198">
        <v>3</v>
      </c>
      <c r="G216" s="234"/>
      <c r="H216" s="289" t="s">
        <v>487</v>
      </c>
      <c r="I216" s="289"/>
      <c r="J216" s="289"/>
      <c r="K216" s="240"/>
    </row>
    <row r="217" spans="2:11" customFormat="1" ht="15" customHeight="1">
      <c r="B217" s="239"/>
      <c r="C217" s="177"/>
      <c r="D217" s="177"/>
      <c r="E217" s="177"/>
      <c r="F217" s="198">
        <v>4</v>
      </c>
      <c r="G217" s="234"/>
      <c r="H217" s="289" t="s">
        <v>488</v>
      </c>
      <c r="I217" s="289"/>
      <c r="J217" s="289"/>
      <c r="K217" s="240"/>
    </row>
    <row r="218" spans="2:11" customFormat="1" ht="12.75" customHeight="1">
      <c r="B218" s="241"/>
      <c r="C218" s="242"/>
      <c r="D218" s="242"/>
      <c r="E218" s="242"/>
      <c r="F218" s="242"/>
      <c r="G218" s="242"/>
      <c r="H218" s="242"/>
      <c r="I218" s="242"/>
      <c r="J218" s="242"/>
      <c r="K218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2etapa - PZTS - 2 etapa</vt:lpstr>
      <vt:lpstr>CCTV - CCTV kamerový systém</vt:lpstr>
      <vt:lpstr>Pokyny pro vyplnění</vt:lpstr>
      <vt:lpstr>'2etapa - PZTS - 2 etapa'!Názvy_tisku</vt:lpstr>
      <vt:lpstr>'CCTV - CCTV kamerový systém'!Názvy_tisku</vt:lpstr>
      <vt:lpstr>'Rekapitulace stavby'!Názvy_tisku</vt:lpstr>
      <vt:lpstr>'2etapa - PZTS - 2 etapa'!Oblast_tisku</vt:lpstr>
      <vt:lpstr>'CCTV - CCTV kamerový systém'!Oblast_tisku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kalivoda</cp:lastModifiedBy>
  <dcterms:created xsi:type="dcterms:W3CDTF">2023-08-09T09:10:55Z</dcterms:created>
  <dcterms:modified xsi:type="dcterms:W3CDTF">2023-08-31T08:52:30Z</dcterms:modified>
</cp:coreProperties>
</file>