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investic\2023_Karlovarská krajská nemocnice a.s., pavilonu B - 4. NP - Vnitřní vybavení ortopedie\Zadávací dokumentace\"/>
    </mc:Choice>
  </mc:AlternateContent>
  <xr:revisionPtr revIDLastSave="0" documentId="8_{CF15F9DA-139F-4C5D-AD20-06A0C86690C0}" xr6:coauthVersionLast="36" xr6:coauthVersionMax="36" xr10:uidLastSave="{00000000-0000-0000-0000-000000000000}"/>
  <bookViews>
    <workbookView xWindow="0" yWindow="0" windowWidth="21570" windowHeight="7980" firstSheet="1" activeTab="3" xr2:uid="{00000000-000D-0000-FFFF-FFFF00000000}"/>
  </bookViews>
  <sheets>
    <sheet name="Rekapitulace stavby" sheetId="1" state="veryHidden" r:id="rId1"/>
    <sheet name="část 1 - nábytek - KKN a...." sheetId="2" r:id="rId2"/>
    <sheet name="část 2 - lůžka - KKN a.s...." sheetId="3" r:id="rId3"/>
    <sheet name="část 3 - ostatní - KKN a...." sheetId="4" r:id="rId4"/>
  </sheets>
  <definedNames>
    <definedName name="_xlnm._FilterDatabase" localSheetId="1" hidden="1">'část 1 - nábytek - KKN a....'!$C$117:$K$208</definedName>
    <definedName name="_xlnm._FilterDatabase" localSheetId="2" hidden="1">'část 2 - lůžka - KKN a.s....'!$C$117:$K$124</definedName>
    <definedName name="_xlnm._FilterDatabase" localSheetId="3" hidden="1">'část 3 - ostatní - KKN a....'!$C$117:$K$136</definedName>
    <definedName name="_xlnm.Print_Titles" localSheetId="1">'část 1 - nábytek - KKN a....'!$117:$117</definedName>
    <definedName name="_xlnm.Print_Titles" localSheetId="2">'část 2 - lůžka - KKN a.s....'!$117:$117</definedName>
    <definedName name="_xlnm.Print_Titles" localSheetId="3">'část 3 - ostatní - KKN a....'!$117:$117</definedName>
    <definedName name="_xlnm.Print_Titles" localSheetId="0">'Rekapitulace stavby'!$92:$92</definedName>
    <definedName name="_xlnm.Print_Area" localSheetId="1">'část 1 - nábytek - KKN a....'!$C$105:$J$208</definedName>
    <definedName name="_xlnm.Print_Area" localSheetId="2">'část 2 - lůžka - KKN a.s....'!$C$105:$J$124</definedName>
    <definedName name="_xlnm.Print_Area" localSheetId="3">'část 3 - ostatní - KKN a....'!$C$105:$J$136</definedName>
    <definedName name="_xlnm.Print_Area" localSheetId="0">'Rekapitulace stavby'!$D$4:$AO$76,'Rekapitulace stavby'!$C$82:$AQ$98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F34" i="4" s="1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F112" i="4"/>
  <c r="E110" i="4"/>
  <c r="F89" i="4"/>
  <c r="E87" i="4"/>
  <c r="J24" i="4"/>
  <c r="E24" i="4"/>
  <c r="J115" i="4" s="1"/>
  <c r="J23" i="4"/>
  <c r="J21" i="4"/>
  <c r="E21" i="4"/>
  <c r="J91" i="4" s="1"/>
  <c r="J20" i="4"/>
  <c r="J18" i="4"/>
  <c r="E18" i="4"/>
  <c r="F92" i="4" s="1"/>
  <c r="J17" i="4"/>
  <c r="J15" i="4"/>
  <c r="E15" i="4"/>
  <c r="F91" i="4" s="1"/>
  <c r="J14" i="4"/>
  <c r="J12" i="4"/>
  <c r="J112" i="4"/>
  <c r="E7" i="4"/>
  <c r="E85" i="4"/>
  <c r="J37" i="3"/>
  <c r="J36" i="3"/>
  <c r="AY96" i="1"/>
  <c r="J35" i="3"/>
  <c r="AX96" i="1" s="1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115" i="3" s="1"/>
  <c r="J23" i="3"/>
  <c r="J21" i="3"/>
  <c r="E21" i="3"/>
  <c r="J114" i="3"/>
  <c r="J20" i="3"/>
  <c r="J18" i="3"/>
  <c r="E18" i="3"/>
  <c r="F92" i="3"/>
  <c r="J17" i="3"/>
  <c r="J15" i="3"/>
  <c r="E15" i="3"/>
  <c r="F114" i="3"/>
  <c r="J14" i="3"/>
  <c r="J12" i="3"/>
  <c r="J89" i="3" s="1"/>
  <c r="E7" i="3"/>
  <c r="E108" i="3" s="1"/>
  <c r="J37" i="2"/>
  <c r="J36" i="2"/>
  <c r="AY95" i="1"/>
  <c r="J35" i="2"/>
  <c r="AX95" i="1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F36" i="2" s="1"/>
  <c r="BG131" i="2"/>
  <c r="BF131" i="2"/>
  <c r="T131" i="2"/>
  <c r="R131" i="2"/>
  <c r="P131" i="2"/>
  <c r="BI129" i="2"/>
  <c r="F37" i="2" s="1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F34" i="2" s="1"/>
  <c r="T123" i="2"/>
  <c r="R123" i="2"/>
  <c r="P123" i="2"/>
  <c r="BI121" i="2"/>
  <c r="BH121" i="2"/>
  <c r="BG121" i="2"/>
  <c r="BF121" i="2"/>
  <c r="T121" i="2"/>
  <c r="R121" i="2"/>
  <c r="P121" i="2"/>
  <c r="F112" i="2"/>
  <c r="E110" i="2"/>
  <c r="F89" i="2"/>
  <c r="E87" i="2"/>
  <c r="J24" i="2"/>
  <c r="E24" i="2"/>
  <c r="J115" i="2" s="1"/>
  <c r="J23" i="2"/>
  <c r="J21" i="2"/>
  <c r="E21" i="2"/>
  <c r="J114" i="2" s="1"/>
  <c r="J20" i="2"/>
  <c r="J18" i="2"/>
  <c r="E18" i="2"/>
  <c r="F115" i="2" s="1"/>
  <c r="J17" i="2"/>
  <c r="J15" i="2"/>
  <c r="E15" i="2"/>
  <c r="F114" i="2" s="1"/>
  <c r="J14" i="2"/>
  <c r="J12" i="2"/>
  <c r="J112" i="2"/>
  <c r="E7" i="2"/>
  <c r="E108" i="2" s="1"/>
  <c r="L90" i="1"/>
  <c r="AM90" i="1"/>
  <c r="AM89" i="1"/>
  <c r="L89" i="1"/>
  <c r="AM87" i="1"/>
  <c r="L87" i="1"/>
  <c r="L85" i="1"/>
  <c r="L84" i="1"/>
  <c r="J203" i="2"/>
  <c r="J199" i="2"/>
  <c r="BK199" i="2"/>
  <c r="J191" i="2"/>
  <c r="BK187" i="2"/>
  <c r="J181" i="2"/>
  <c r="BK171" i="2"/>
  <c r="J163" i="2"/>
  <c r="BK149" i="2"/>
  <c r="BK125" i="2"/>
  <c r="J143" i="2"/>
  <c r="J135" i="2"/>
  <c r="BK181" i="2"/>
  <c r="J141" i="2"/>
  <c r="BK121" i="3"/>
  <c r="J127" i="4"/>
  <c r="BK159" i="2"/>
  <c r="BK131" i="2"/>
  <c r="J173" i="2"/>
  <c r="J131" i="2"/>
  <c r="J121" i="3"/>
  <c r="BK127" i="4"/>
  <c r="J207" i="2"/>
  <c r="BK201" i="2"/>
  <c r="BK189" i="2"/>
  <c r="J185" i="2"/>
  <c r="J177" i="2"/>
  <c r="J167" i="2"/>
  <c r="J157" i="2"/>
  <c r="BK151" i="2"/>
  <c r="BK129" i="2"/>
  <c r="BK153" i="2"/>
  <c r="J139" i="2"/>
  <c r="J195" i="2"/>
  <c r="BK175" i="2"/>
  <c r="J149" i="2"/>
  <c r="BK125" i="4"/>
  <c r="BK131" i="4"/>
  <c r="J147" i="2"/>
  <c r="BK137" i="2"/>
  <c r="BK195" i="2"/>
  <c r="BK161" i="2"/>
  <c r="J121" i="2"/>
  <c r="BK133" i="4"/>
  <c r="J123" i="4"/>
  <c r="BK133" i="2"/>
  <c r="BK179" i="2"/>
  <c r="BK163" i="2"/>
  <c r="J145" i="2"/>
  <c r="BK123" i="3"/>
  <c r="J135" i="4"/>
  <c r="J121" i="4"/>
  <c r="AS94" i="1"/>
  <c r="BK185" i="2"/>
  <c r="J179" i="2"/>
  <c r="BK165" i="2"/>
  <c r="J153" i="2"/>
  <c r="BK139" i="2"/>
  <c r="BK193" i="2"/>
  <c r="BK145" i="2"/>
  <c r="BK121" i="2"/>
  <c r="BK169" i="2"/>
  <c r="J133" i="2"/>
  <c r="BK123" i="4"/>
  <c r="J133" i="4"/>
  <c r="BK207" i="2"/>
  <c r="BK197" i="2"/>
  <c r="BK203" i="2"/>
  <c r="J193" i="2"/>
  <c r="J189" i="2"/>
  <c r="BK183" i="2"/>
  <c r="J175" i="2"/>
  <c r="J169" i="2"/>
  <c r="J159" i="2"/>
  <c r="BK147" i="2"/>
  <c r="BK155" i="2"/>
  <c r="J137" i="2"/>
  <c r="BK167" i="2"/>
  <c r="J155" i="2"/>
  <c r="J197" i="2"/>
  <c r="J151" i="2"/>
  <c r="BK129" i="4"/>
  <c r="J205" i="2"/>
  <c r="J201" i="2"/>
  <c r="BK205" i="2"/>
  <c r="BK191" i="2"/>
  <c r="J187" i="2"/>
  <c r="J183" i="2"/>
  <c r="BK173" i="2"/>
  <c r="J161" i="2"/>
  <c r="BK143" i="2"/>
  <c r="BK127" i="2"/>
  <c r="BK157" i="2"/>
  <c r="J129" i="2"/>
  <c r="BK177" i="2"/>
  <c r="J125" i="2"/>
  <c r="BK121" i="4"/>
  <c r="BK135" i="4"/>
  <c r="F35" i="2"/>
  <c r="BK141" i="2"/>
  <c r="J127" i="2"/>
  <c r="BK135" i="2"/>
  <c r="J123" i="3"/>
  <c r="J129" i="4"/>
  <c r="J131" i="4"/>
  <c r="J165" i="2"/>
  <c r="J123" i="2"/>
  <c r="J171" i="2"/>
  <c r="BK123" i="2"/>
  <c r="J125" i="4"/>
  <c r="J34" i="2" l="1"/>
  <c r="R120" i="2"/>
  <c r="R119" i="2"/>
  <c r="R118" i="2"/>
  <c r="P120" i="2"/>
  <c r="P119" i="2" s="1"/>
  <c r="P118" i="2" s="1"/>
  <c r="AU95" i="1" s="1"/>
  <c r="BK120" i="3"/>
  <c r="J120" i="3"/>
  <c r="J98" i="3"/>
  <c r="P120" i="3"/>
  <c r="P119" i="3" s="1"/>
  <c r="P118" i="3" s="1"/>
  <c r="AU96" i="1" s="1"/>
  <c r="BK120" i="2"/>
  <c r="BK119" i="2"/>
  <c r="J119" i="2" s="1"/>
  <c r="J97" i="2" s="1"/>
  <c r="R120" i="3"/>
  <c r="R119" i="3"/>
  <c r="R118" i="3"/>
  <c r="T120" i="2"/>
  <c r="T119" i="2" s="1"/>
  <c r="T118" i="2" s="1"/>
  <c r="T120" i="3"/>
  <c r="T119" i="3"/>
  <c r="T118" i="3"/>
  <c r="BK120" i="4"/>
  <c r="J120" i="4" s="1"/>
  <c r="J98" i="4" s="1"/>
  <c r="P120" i="4"/>
  <c r="P119" i="4"/>
  <c r="P118" i="4"/>
  <c r="AU97" i="1"/>
  <c r="R120" i="4"/>
  <c r="R119" i="4" s="1"/>
  <c r="R118" i="4" s="1"/>
  <c r="T120" i="4"/>
  <c r="T119" i="4"/>
  <c r="T118" i="4"/>
  <c r="BK119" i="3"/>
  <c r="J119" i="3" s="1"/>
  <c r="J97" i="3" s="1"/>
  <c r="BE123" i="4"/>
  <c r="J89" i="4"/>
  <c r="J92" i="4"/>
  <c r="F115" i="4"/>
  <c r="BE125" i="4"/>
  <c r="J114" i="4"/>
  <c r="BE127" i="4"/>
  <c r="F114" i="4"/>
  <c r="BE133" i="4"/>
  <c r="E108" i="4"/>
  <c r="BE135" i="4"/>
  <c r="BE121" i="4"/>
  <c r="BE129" i="4"/>
  <c r="BE131" i="4"/>
  <c r="BA97" i="1"/>
  <c r="J92" i="3"/>
  <c r="F115" i="3"/>
  <c r="F91" i="3"/>
  <c r="J112" i="3"/>
  <c r="BE121" i="3"/>
  <c r="BK118" i="2"/>
  <c r="J118" i="2" s="1"/>
  <c r="J96" i="2" s="1"/>
  <c r="J120" i="2"/>
  <c r="J98" i="2"/>
  <c r="E85" i="3"/>
  <c r="J91" i="3"/>
  <c r="BE123" i="3"/>
  <c r="E85" i="2"/>
  <c r="J89" i="2"/>
  <c r="F91" i="2"/>
  <c r="J92" i="2"/>
  <c r="BE121" i="2"/>
  <c r="BE123" i="2"/>
  <c r="BE143" i="2"/>
  <c r="BE147" i="2"/>
  <c r="BE151" i="2"/>
  <c r="BE157" i="2"/>
  <c r="BE159" i="2"/>
  <c r="BE161" i="2"/>
  <c r="BE173" i="2"/>
  <c r="BE175" i="2"/>
  <c r="BE179" i="2"/>
  <c r="BE193" i="2"/>
  <c r="BE195" i="2"/>
  <c r="F92" i="2"/>
  <c r="BE129" i="2"/>
  <c r="BE131" i="2"/>
  <c r="BE133" i="2"/>
  <c r="BE135" i="2"/>
  <c r="BE139" i="2"/>
  <c r="BE155" i="2"/>
  <c r="BE163" i="2"/>
  <c r="BE165" i="2"/>
  <c r="BE169" i="2"/>
  <c r="BE207" i="2"/>
  <c r="J91" i="2"/>
  <c r="BE125" i="2"/>
  <c r="BE127" i="2"/>
  <c r="BE137" i="2"/>
  <c r="BE141" i="2"/>
  <c r="BE145" i="2"/>
  <c r="BE149" i="2"/>
  <c r="BE153" i="2"/>
  <c r="BE167" i="2"/>
  <c r="BE171" i="2"/>
  <c r="BE177" i="2"/>
  <c r="BE181" i="2"/>
  <c r="BE183" i="2"/>
  <c r="BE185" i="2"/>
  <c r="BE187" i="2"/>
  <c r="BE189" i="2"/>
  <c r="BE191" i="2"/>
  <c r="BE205" i="2"/>
  <c r="AW95" i="1"/>
  <c r="BE197" i="2"/>
  <c r="BE199" i="2"/>
  <c r="BE201" i="2"/>
  <c r="BE203" i="2"/>
  <c r="BB95" i="1"/>
  <c r="BA95" i="1"/>
  <c r="BA94" i="1" s="1"/>
  <c r="AW94" i="1" s="1"/>
  <c r="AK30" i="1" s="1"/>
  <c r="BC95" i="1"/>
  <c r="BD95" i="1"/>
  <c r="F36" i="4"/>
  <c r="BC97" i="1"/>
  <c r="J34" i="3"/>
  <c r="AW96" i="1"/>
  <c r="F36" i="3"/>
  <c r="BC96" i="1" s="1"/>
  <c r="F34" i="3"/>
  <c r="BA96" i="1"/>
  <c r="J34" i="4"/>
  <c r="AW97" i="1"/>
  <c r="F37" i="3"/>
  <c r="BD96" i="1"/>
  <c r="F35" i="4"/>
  <c r="BB97" i="1" s="1"/>
  <c r="F35" i="3"/>
  <c r="BB96" i="1"/>
  <c r="F37" i="4"/>
  <c r="BD97" i="1"/>
  <c r="BK119" i="4" l="1"/>
  <c r="BK118" i="4"/>
  <c r="J118" i="4"/>
  <c r="BK118" i="3"/>
  <c r="J118" i="3"/>
  <c r="J30" i="3" s="1"/>
  <c r="AG96" i="1" s="1"/>
  <c r="J30" i="4"/>
  <c r="AG97" i="1" s="1"/>
  <c r="AN97" i="1" s="1"/>
  <c r="AU94" i="1"/>
  <c r="F33" i="2"/>
  <c r="AZ95" i="1"/>
  <c r="J30" i="2"/>
  <c r="AG95" i="1" s="1"/>
  <c r="F33" i="3"/>
  <c r="AZ96" i="1"/>
  <c r="BC94" i="1"/>
  <c r="W32" i="1" s="1"/>
  <c r="W30" i="1"/>
  <c r="BD94" i="1"/>
  <c r="W33" i="1"/>
  <c r="F33" i="4"/>
  <c r="AZ97" i="1"/>
  <c r="J33" i="2"/>
  <c r="AV95" i="1" s="1"/>
  <c r="AT95" i="1" s="1"/>
  <c r="J33" i="3"/>
  <c r="AV96" i="1"/>
  <c r="AT96" i="1"/>
  <c r="BB94" i="1"/>
  <c r="W31" i="1" s="1"/>
  <c r="J33" i="4"/>
  <c r="AV97" i="1"/>
  <c r="AT97" i="1"/>
  <c r="J96" i="4" l="1"/>
  <c r="J119" i="4"/>
  <c r="J97" i="4"/>
  <c r="AN96" i="1"/>
  <c r="J39" i="4"/>
  <c r="J96" i="3"/>
  <c r="AN95" i="1"/>
  <c r="J39" i="3"/>
  <c r="J39" i="2"/>
  <c r="AY94" i="1"/>
  <c r="AG94" i="1"/>
  <c r="AK26" i="1"/>
  <c r="AX94" i="1"/>
  <c r="AZ94" i="1"/>
  <c r="W29" i="1"/>
  <c r="AV94" i="1" l="1"/>
  <c r="AK29" i="1"/>
  <c r="AK35" i="1"/>
  <c r="AT94" i="1" l="1"/>
  <c r="AN94" i="1"/>
</calcChain>
</file>

<file path=xl/sharedStrings.xml><?xml version="1.0" encoding="utf-8"?>
<sst xmlns="http://schemas.openxmlformats.org/spreadsheetml/2006/main" count="1469" uniqueCount="320">
  <si>
    <t>Export Komplet</t>
  </si>
  <si>
    <t/>
  </si>
  <si>
    <t>2.0</t>
  </si>
  <si>
    <t>ZAMOK</t>
  </si>
  <si>
    <t>False</t>
  </si>
  <si>
    <t>{d85b2035-4e89-4729-bfd4-a74650498f89}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</si>
  <si>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</si>
  <si>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</si>
  <si>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</si>
  <si>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</si>
  <si>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</si>
  <si>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</si>
  <si>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</si>
  <si>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</si>
  <si>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</si>
  <si>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</si>
  <si>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</si>
  <si>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RO_KKN a.s.-Objekt B - ortopedie ostatní výrobky</t>
  </si>
  <si>
    <t>KSO:</t>
  </si>
  <si>
    <t>CC-CZ:</t>
  </si>
  <si>
    <t>Místo:</t>
  </si>
  <si>
    <t xml:space="preserve"> </t>
  </si>
  <si>
    <t>Datum:</t>
  </si>
  <si>
    <t>19. 7. 2023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</si>
  <si>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</si>
  <si>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</si>
  <si>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</si>
  <si>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</si>
  <si>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</si>
  <si>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</si>
  <si>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</si>
  <si>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</si>
  <si>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</si>
  <si>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</si>
  <si>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</si>
  <si>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</si>
  <si>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</si>
  <si>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</si>
  <si>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</si>
  <si>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</si>
  <si>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</si>
  <si>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</si>
  <si>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</si>
  <si>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</si>
  <si>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</si>
  <si>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</si>
  <si>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</si>
  <si>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</si>
  <si>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</si>
  <si>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</si>
  <si>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</si>
  <si>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</si>
  <si>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</si>
  <si>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</si>
  <si>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</si>
  <si>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</si>
  <si>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</si>
  <si>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</si>
  <si>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</si>
  <si>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</si>
  <si>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</si>
  <si>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</si>
  <si>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</si>
  <si>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</si>
  <si>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</si>
  <si>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</si>
  <si>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</si>
  <si>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</si>
  <si>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</si>
  <si>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</si>
  <si>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</si>
  <si>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</si>
  <si>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</si>
  <si>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</si>
  <si>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</si>
  <si>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</si>
  <si>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</si>
  <si>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část 1 - nábytek</t>
  </si>
  <si>
    <t>KKN a.s.-Objekt ORT</t>
  </si>
  <si>
    <t>STA</t>
  </si>
  <si>
    <t>1</t>
  </si>
  <si>
    <t>{c3eb39a9-d130-41ec-ad65-7670ae90ac5b}</t>
  </si>
  <si>
    <t>2</t>
  </si>
  <si>
    <t>část 2 - lůžka</t>
  </si>
  <si>
    <t>KKN a.s.-Objekt ...</t>
  </si>
  <si>
    <t>{b588dbe0-0c41-4cf2-a142-40ed91243b5b}</t>
  </si>
  <si>
    <t>část 3 - ostatní</t>
  </si>
  <si>
    <t>{e565750c-caee-4293-a622-957a2256ef4d}</t>
  </si>
  <si>
    <t>KRYCÍ LIST SOUPISU PRACÍ</t>
  </si>
  <si>
    <t>Objekt:</t>
  </si>
  <si>
    <t>část 1 - nábytek - KKN a.s.-Objekt ORT</t>
  </si>
  <si>
    <t>Karlovy Vary</t>
  </si>
  <si>
    <t>REKAPITULACE ČLENĚNÍ SOUPISU PRACÍ</t>
  </si>
  <si>
    <t>Kód dílu - Popis</t>
  </si>
  <si>
    <t>Cena celkem [CZK]</t>
  </si>
  <si>
    <t>Náklady ze soupisu prací</t>
  </si>
  <si>
    <t>-1</t>
  </si>
  <si>
    <t>Ostatní - Ostatní</t>
  </si>
  <si>
    <t xml:space="preserve">    N - Nábytek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</si>
  <si>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</si>
  <si>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</si>
  <si>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</si>
  <si>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</si>
  <si>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</si>
  <si>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</si>
  <si>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</si>
  <si>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</si>
  <si>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</si>
  <si>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</si>
  <si>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</si>
  <si>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</si>
  <si>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</si>
  <si>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Ostatní</t>
  </si>
  <si>
    <t>ROZPOCET</t>
  </si>
  <si>
    <t>N</t>
  </si>
  <si>
    <t>Nábytek</t>
  </si>
  <si>
    <t>M</t>
  </si>
  <si>
    <t>76666001R</t>
  </si>
  <si>
    <t>"ozn.N01"Skříň šatní 2- dvéřová 1000x2100x420 mm (pokoje pacientů)-laminované DTD</t>
  </si>
  <si>
    <t>ks</t>
  </si>
  <si>
    <t>8</t>
  </si>
  <si>
    <t>4</t>
  </si>
  <si>
    <t>PP</t>
  </si>
  <si>
    <t>76666002R</t>
  </si>
  <si>
    <t>"ozn.N02"Skříň šatní 2- dvéřová 900x2100x450 mm (pokoj nadstandart)-laminované DTD</t>
  </si>
  <si>
    <t>3</t>
  </si>
  <si>
    <t>76666003R</t>
  </si>
  <si>
    <t>"ozn.N03"Skříňka boxová -denní místnost sester 600x2000x500 mm laminované DTD</t>
  </si>
  <si>
    <t>6</t>
  </si>
  <si>
    <t>76666004R</t>
  </si>
  <si>
    <t>"ozn.N04"Skříň vyšetřovna policová 4 dvéřová 800x2000x500 mm laminované DTD</t>
  </si>
  <si>
    <t>5</t>
  </si>
  <si>
    <t>76666005R</t>
  </si>
  <si>
    <t>"ozn.N05"Skříň na léky vyšetřovna policová 2-dvéřová 900x2000x500 mm laminované DTD s uzavíratelnou schránkou na nebezpečné látky</t>
  </si>
  <si>
    <t>10</t>
  </si>
  <si>
    <t>76666006R</t>
  </si>
  <si>
    <t>"ozn.N06"Skříňka vyšetřovna - zásuvková skříňka kovové tělo zásuvek 3x zásuvka 600x850x600 mm</t>
  </si>
  <si>
    <t>12</t>
  </si>
  <si>
    <t>7</t>
  </si>
  <si>
    <t>76666007R</t>
  </si>
  <si>
    <t>"ozn.N07"SKříňka vyšetřovna zásuvková 2x zásuvka kovové tělo zásuvek 600x850x600 mm</t>
  </si>
  <si>
    <t>14</t>
  </si>
  <si>
    <t>76666008R</t>
  </si>
  <si>
    <t>"ozn.N08"Mobilní podstolový kontejner-vyšetřovna,recepce 430x600x640 mm laminované DTD</t>
  </si>
  <si>
    <t>16</t>
  </si>
  <si>
    <t>9</t>
  </si>
  <si>
    <t>76666009R</t>
  </si>
  <si>
    <t>"ozn.N09"Pracovní stůl vyšetřovna atyp 1500x600x850 mm korpus laminované DTD,horní deska Postforming</t>
  </si>
  <si>
    <t>18</t>
  </si>
  <si>
    <t>76666010R</t>
  </si>
  <si>
    <t>"ozn.N10"Pracovní stůl-vyšetřovna atypický korpus lminované DTD,pracovní deska Postforming 1600x600x850</t>
  </si>
  <si>
    <t>20</t>
  </si>
  <si>
    <t>11</t>
  </si>
  <si>
    <t>76666011R</t>
  </si>
  <si>
    <t>"ozn.N11"Pracovní stůl-vyšetřovna atyp 600x600x850 mm korpus laminované DTD,horní deska Postforming</t>
  </si>
  <si>
    <t>22</t>
  </si>
  <si>
    <t>13</t>
  </si>
  <si>
    <t>76666013R</t>
  </si>
  <si>
    <t>"ozn.N13"Kancelářská židle pojízdná otočná 600x600x1000-1210 mm</t>
  </si>
  <si>
    <t>26</t>
  </si>
  <si>
    <t>76666014R</t>
  </si>
  <si>
    <t>"ozn.N14"Židle lékařská taburetka s měěkým polstrovaným sedákem</t>
  </si>
  <si>
    <t>28</t>
  </si>
  <si>
    <t>76666015R</t>
  </si>
  <si>
    <t>"ozn.N15"Pohovka denní místnost sester čalouněná třímístná dl.1700 mm</t>
  </si>
  <si>
    <t>30</t>
  </si>
  <si>
    <t>76666016R</t>
  </si>
  <si>
    <t>"ozn.N16"Židle do denní místnosti sester pevná s područkami</t>
  </si>
  <si>
    <t>32</t>
  </si>
  <si>
    <t>17</t>
  </si>
  <si>
    <t>76666017R</t>
  </si>
  <si>
    <t>"ozn.N17"Jídelní stůl do denní místnosti sester 1100x700x750</t>
  </si>
  <si>
    <t>34</t>
  </si>
  <si>
    <t>76666018R</t>
  </si>
  <si>
    <t>"ozn.N18"Skříň recepce policová 2-dvéřová 900x2100x400 z laminované DTD</t>
  </si>
  <si>
    <t>36</t>
  </si>
  <si>
    <t>19</t>
  </si>
  <si>
    <t>76666019R</t>
  </si>
  <si>
    <t>"ozn.N19"SkříŇ policová 2- dvéřová -nástavec 900x900x400 mm</t>
  </si>
  <si>
    <t>38</t>
  </si>
  <si>
    <t>76666020R</t>
  </si>
  <si>
    <t>"ozn.N20"Skříň recepce policová 2- dvéřová uzamykatelná laminované DTD 1300x900x40 mm</t>
  </si>
  <si>
    <t>40</t>
  </si>
  <si>
    <t>76666021R</t>
  </si>
  <si>
    <t>"ozn.N21"Skříň policová(regál) recepce 500x1350x320 laminované DTD</t>
  </si>
  <si>
    <t>42</t>
  </si>
  <si>
    <t>76666022R</t>
  </si>
  <si>
    <t>"ozn.N22"Pracovní stůl-pult recepce  korpus lminované DTD,horní deska 2 ks DTD 1575x700x750 mm</t>
  </si>
  <si>
    <t>44</t>
  </si>
  <si>
    <t>23</t>
  </si>
  <si>
    <t>76666023R</t>
  </si>
  <si>
    <t>"ozn.N23"Policový regál 40x90x250 cm sklady kovový</t>
  </si>
  <si>
    <t>46</t>
  </si>
  <si>
    <t>24</t>
  </si>
  <si>
    <t>76666024R</t>
  </si>
  <si>
    <t>"ozn.N24"Policový regál 40x100x250 cm sklady kovový</t>
  </si>
  <si>
    <t>48</t>
  </si>
  <si>
    <t>25</t>
  </si>
  <si>
    <t>76666025R</t>
  </si>
  <si>
    <t>"ozn.N25"Skříň kovová 92x38x192 úklidová komora skříň na dezinfekční prostředky</t>
  </si>
  <si>
    <t>50</t>
  </si>
  <si>
    <t>76666026R</t>
  </si>
  <si>
    <t>"ozn.N26"SKříňka vyšetřovna zásuvková 3x zásuvka kovové tělo zásuvek 900x850x600 mm</t>
  </si>
  <si>
    <t>52</t>
  </si>
  <si>
    <t>27</t>
  </si>
  <si>
    <t>76666027R</t>
  </si>
  <si>
    <t>"ozn.N27"Stůl-kuchyňka 800x800x750 mm horní deska z laminované DTD</t>
  </si>
  <si>
    <t>54</t>
  </si>
  <si>
    <t>76666028R</t>
  </si>
  <si>
    <t>"ozn.N28"židle do kuchyňky čalouněný sedák bez područek</t>
  </si>
  <si>
    <t>56</t>
  </si>
  <si>
    <t>29</t>
  </si>
  <si>
    <t>76666029R</t>
  </si>
  <si>
    <t>"ozn.N29"Minikuchyňka pokoj nadstandart dl.1000 mm s vestavěnou lednicí z laminovaného DTD,pracovní deska Postforming</t>
  </si>
  <si>
    <t>58</t>
  </si>
  <si>
    <t>76666030R</t>
  </si>
  <si>
    <t>"ozn.N30"Policový regál 40x60x250 cm sklady kovový</t>
  </si>
  <si>
    <t>60</t>
  </si>
  <si>
    <t>31</t>
  </si>
  <si>
    <t>76666031R</t>
  </si>
  <si>
    <t>"ozn.N31"Skříň čisticí místnost 3-dvéřová 1500x2100x600 mm z laminovaného DTD</t>
  </si>
  <si>
    <t>62</t>
  </si>
  <si>
    <t>76666032R</t>
  </si>
  <si>
    <t>"ozn.N32"Úklidová skříň 2-dvéřová 600x2100x400 mm z laminovaného DTD</t>
  </si>
  <si>
    <t>64</t>
  </si>
  <si>
    <t>33</t>
  </si>
  <si>
    <t>76666033R</t>
  </si>
  <si>
    <t>"ozn.N33"SkříŇ sklad policová 2-dvéřová dveře posuvné 1800x2100x500 mm</t>
  </si>
  <si>
    <t>66</t>
  </si>
  <si>
    <t>76666034R</t>
  </si>
  <si>
    <t>"ozn.N34"Nástavec na skříň sklad 1800x900x500 mm</t>
  </si>
  <si>
    <t>68</t>
  </si>
  <si>
    <t>35</t>
  </si>
  <si>
    <t>76666035R</t>
  </si>
  <si>
    <t>"ozn.N35"Stolová nástavba recepce 1575x250x200 mm laminované DTD tl.180 mm</t>
  </si>
  <si>
    <t>70</t>
  </si>
  <si>
    <t>76666036R</t>
  </si>
  <si>
    <t>"ozn.N36"Boční pult recepce 1650x300x750 mm z laminovaného DTD</t>
  </si>
  <si>
    <t>72</t>
  </si>
  <si>
    <t>37</t>
  </si>
  <si>
    <t>76666037R</t>
  </si>
  <si>
    <t>"ozn.N37"Skříňka nástěnná rohová policová vyšetřovna 600+350x700x350 mm</t>
  </si>
  <si>
    <t>74</t>
  </si>
  <si>
    <t>76666038R</t>
  </si>
  <si>
    <t>"ozn.N38"Police vyšetřovna 950x300x150 mm z laminovaného DTD</t>
  </si>
  <si>
    <t>76</t>
  </si>
  <si>
    <t>39</t>
  </si>
  <si>
    <t>76666039R</t>
  </si>
  <si>
    <t>"ozn.N39"Police vyšetřovna 1500x300x150 mm z laminovaného DTD</t>
  </si>
  <si>
    <t>78</t>
  </si>
  <si>
    <t>76666040R</t>
  </si>
  <si>
    <t>"ozn.N40"Zásobník na stříkačky vyšetřovna 200x150x610 mm z laminovaného DTD</t>
  </si>
  <si>
    <t>80</t>
  </si>
  <si>
    <t>41</t>
  </si>
  <si>
    <t>76666041R</t>
  </si>
  <si>
    <t>"ozn.N41"Pořadač na formuláře na pracovní stůl 480x300x550 mm z laminovaného DTD</t>
  </si>
  <si>
    <t>82</t>
  </si>
  <si>
    <t>76666042R</t>
  </si>
  <si>
    <t>"ozn.N42"Skříň kuchyňka policová 1-dvéřová 600x2000x400 mm z laminovaného DTD</t>
  </si>
  <si>
    <t>84</t>
  </si>
  <si>
    <t>43</t>
  </si>
  <si>
    <t>76666043R</t>
  </si>
  <si>
    <t>"ozn.N43"Křeslo pokoj nadstandart š.72 cm hl.94 cm</t>
  </si>
  <si>
    <t>86</t>
  </si>
  <si>
    <t>76666044R</t>
  </si>
  <si>
    <t>"ozn.N44"Konferenční stolek pokoj nadstandart 600x600x450 mm z laminovaného DTD</t>
  </si>
  <si>
    <t>88</t>
  </si>
  <si>
    <t>45</t>
  </si>
  <si>
    <t>76666045R</t>
  </si>
  <si>
    <t>"ozn.N45"Lavice do čekárny trojmístná 1740x640x760 mm kovová</t>
  </si>
  <si>
    <t>90</t>
  </si>
  <si>
    <t>část 2 - lůžka - KKN a.s.-Objekt ...</t>
  </si>
  <si>
    <t>76666046R</t>
  </si>
  <si>
    <t>"ozn.N46"Noční stolek oboustranný s jídelní deskou pojízdný</t>
  </si>
  <si>
    <t>1023166074</t>
  </si>
  <si>
    <t>47</t>
  </si>
  <si>
    <t>76666047R</t>
  </si>
  <si>
    <t>"ozn.N47"Nemocniční lůžko 4 dílné el.polohování výškově zdvihatelné,pojízdné včetně matrace</t>
  </si>
  <si>
    <t>94</t>
  </si>
  <si>
    <t>část 3 - ostatní - KKN a.s.-Objekt ...</t>
  </si>
  <si>
    <t xml:space="preserve">    729 - Doplňky zařízení koupelen a záchodů</t>
  </si>
  <si>
    <t>729</t>
  </si>
  <si>
    <t>Doplňky zařízení koupelen a záchodů</t>
  </si>
  <si>
    <t>M137</t>
  </si>
  <si>
    <t>Keramická toaletní deska rovná šířka 450mm  - typ dle interiéru, bílá, rozměry 150x450x55 mm, včetně montáže</t>
  </si>
  <si>
    <t>108</t>
  </si>
  <si>
    <t xml:space="preserve">Keramická toaletní deska rovná šířka 450mm  - typ dle interiéru </t>
  </si>
  <si>
    <t>55</t>
  </si>
  <si>
    <t>M138</t>
  </si>
  <si>
    <t>Matný nerez  zásobník na tekuté mýdlo na 350ml  (zámek, přímé plnění mýdla, vnitřní plastová nádoba, odolný, protivandalské provedení), objem 1500 ml, rozměry 128x100x275mm, nástěnný, NEREZ AISI 304,  včetně montáže</t>
  </si>
  <si>
    <t>110</t>
  </si>
  <si>
    <t xml:space="preserve">Matný nerez  zásobník na tekuté mýdlo na 350ml  </t>
  </si>
  <si>
    <t>M139</t>
  </si>
  <si>
    <t>Matný nerez  zásobník papírových ručníků (600 ks papírových ručníků "V") 132 x 275 x 330 mm, matný nerez (AISI 304), zámek, odolný proti poškození,  včetně montáže</t>
  </si>
  <si>
    <t>112</t>
  </si>
  <si>
    <t xml:space="preserve">Matný nerez  zásobník papírových ručníků </t>
  </si>
  <si>
    <t>57</t>
  </si>
  <si>
    <t>M140</t>
  </si>
  <si>
    <t xml:space="preserve">Matný nerez  zásobník toaletních papírů  (125 x průměr 250 mm), celokovové provedení, víko i tělo zásobníku jsou vyrobeny z jednoho kusu materiálu, zámek, průzor pro kontrolu stavu papíru, malé nároky na prostor, matný nerez (AISI 304),  včetně montáže_x000D_
</t>
  </si>
  <si>
    <t>114</t>
  </si>
  <si>
    <t xml:space="preserve">Matný nerez  zásobník toaletních papírů </t>
  </si>
  <si>
    <t>M141</t>
  </si>
  <si>
    <t>Matný nerez AISI 304 odpadkový koš s výklopným víkem stojací/nástěnný (304 x 354 x 673 mm),í stojací koš s možností zavěšení na zeď - samozavírací víko_x000D_
obsahuje háčky pro uchycení plast. pytle_x000D_
dno koše je opatřeno 4 gumovými podložkami, objem 65 l</t>
  </si>
  <si>
    <t>116</t>
  </si>
  <si>
    <t xml:space="preserve">Matný nerez  odpadkový koš s výklopným víkem stojací/nástěnný </t>
  </si>
  <si>
    <t>59</t>
  </si>
  <si>
    <t>M143</t>
  </si>
  <si>
    <t>Matný nerez  dvojháček (průměr 45 mm / hloubka 45 mm) matný nerez (AISI 303), včetně montáže</t>
  </si>
  <si>
    <t>118</t>
  </si>
  <si>
    <t>Matný nerez  dvojháček  průměr 45 mm / hloubka 45 mm)</t>
  </si>
  <si>
    <t>M144</t>
  </si>
  <si>
    <t>Matný nerez  WC štětka  souprava závěsná/stojací  (průměr 90 x 400 mm), závěsný, matný nerez (AISI 304), včetně montáže</t>
  </si>
  <si>
    <t>sb</t>
  </si>
  <si>
    <t>120</t>
  </si>
  <si>
    <t xml:space="preserve">Matný nerez  WC štětka  souprava závěsná/stojací </t>
  </si>
  <si>
    <t>61</t>
  </si>
  <si>
    <t>M145</t>
  </si>
  <si>
    <t>Matný nerez  malý odpadkový koš s výklopným víkem stojací nášlapný (průměr 250 mm x 385 mm), objem 12 l, plastová vložka, kulatý, matný nerez (AISI 430)</t>
  </si>
  <si>
    <t>122</t>
  </si>
  <si>
    <t xml:space="preserve">Matný nerez  malý odpadkový koš s výklopným víkem stojací nášlapný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</si>
</sst>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1" t="s">
        <v>14</v>
      </c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19"/>
      <c r="AL5" s="19"/>
      <c r="AM5" s="19"/>
      <c r="AN5" s="19"/>
      <c r="AO5" s="19"/>
      <c r="AP5" s="19"/>
      <c r="AQ5" s="19"/>
      <c r="AR5" s="17"/>
      <c r="BE5" s="20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3" t="s">
        <v>17</v>
      </c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19"/>
      <c r="AL6" s="19"/>
      <c r="AM6" s="19"/>
      <c r="AN6" s="19"/>
      <c r="AO6" s="19"/>
      <c r="AP6" s="19"/>
      <c r="AQ6" s="19"/>
      <c r="AR6" s="17"/>
      <c r="BE6" s="20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0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0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09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0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0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09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09"/>
      <c r="BS13" s="14" t="s">
        <v>6</v>
      </c>
    </row>
    <row r="14" spans="1:74" ht="12.75">
      <c r="B14" s="18"/>
      <c r="C14" s="19"/>
      <c r="D14" s="19"/>
      <c r="E14" s="214" t="s">
        <v>28</v>
      </c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0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09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0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09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09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0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09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09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09"/>
    </row>
    <row r="23" spans="1:71" s="1" customFormat="1" ht="16.5" customHeight="1">
      <c r="B23" s="18"/>
      <c r="C23" s="19"/>
      <c r="D23" s="19"/>
      <c r="E23" s="216" t="s">
        <v>1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19"/>
      <c r="AP23" s="19"/>
      <c r="AQ23" s="19"/>
      <c r="AR23" s="17"/>
      <c r="BE23" s="20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0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09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7">
        <f>ROUND(AG94,2)</f>
        <v>0</v>
      </c>
      <c r="AL26" s="218"/>
      <c r="AM26" s="218"/>
      <c r="AN26" s="218"/>
      <c r="AO26" s="218"/>
      <c r="AP26" s="33"/>
      <c r="AQ26" s="33"/>
      <c r="AR26" s="36"/>
      <c r="BE26" s="20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0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19" t="s">
        <v>34</v>
      </c>
      <c r="M28" s="219"/>
      <c r="N28" s="219"/>
      <c r="O28" s="219"/>
      <c r="P28" s="219"/>
      <c r="Q28" s="33"/>
      <c r="R28" s="33"/>
      <c r="S28" s="33"/>
      <c r="T28" s="33"/>
      <c r="U28" s="33"/>
      <c r="V28" s="33"/>
      <c r="W28" s="219" t="s">
        <v>35</v>
      </c>
      <c r="X28" s="219"/>
      <c r="Y28" s="219"/>
      <c r="Z28" s="219"/>
      <c r="AA28" s="219"/>
      <c r="AB28" s="219"/>
      <c r="AC28" s="219"/>
      <c r="AD28" s="219"/>
      <c r="AE28" s="219"/>
      <c r="AF28" s="33"/>
      <c r="AG28" s="33"/>
      <c r="AH28" s="33"/>
      <c r="AI28" s="33"/>
      <c r="AJ28" s="33"/>
      <c r="AK28" s="219" t="s">
        <v>36</v>
      </c>
      <c r="AL28" s="219"/>
      <c r="AM28" s="219"/>
      <c r="AN28" s="219"/>
      <c r="AO28" s="219"/>
      <c r="AP28" s="33"/>
      <c r="AQ28" s="33"/>
      <c r="AR28" s="36"/>
      <c r="BE28" s="209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2">
        <v>0.21</v>
      </c>
      <c r="M29" s="221"/>
      <c r="N29" s="221"/>
      <c r="O29" s="221"/>
      <c r="P29" s="221"/>
      <c r="Q29" s="38"/>
      <c r="R29" s="38"/>
      <c r="S29" s="38"/>
      <c r="T29" s="38"/>
      <c r="U29" s="38"/>
      <c r="V29" s="38"/>
      <c r="W29" s="220">
        <f>ROUND(AZ94, 2)</f>
        <v>0</v>
      </c>
      <c r="X29" s="221"/>
      <c r="Y29" s="221"/>
      <c r="Z29" s="221"/>
      <c r="AA29" s="221"/>
      <c r="AB29" s="221"/>
      <c r="AC29" s="221"/>
      <c r="AD29" s="221"/>
      <c r="AE29" s="221"/>
      <c r="AF29" s="38"/>
      <c r="AG29" s="38"/>
      <c r="AH29" s="38"/>
      <c r="AI29" s="38"/>
      <c r="AJ29" s="38"/>
      <c r="AK29" s="220">
        <f>ROUND(AV94, 2)</f>
        <v>0</v>
      </c>
      <c r="AL29" s="221"/>
      <c r="AM29" s="221"/>
      <c r="AN29" s="221"/>
      <c r="AO29" s="221"/>
      <c r="AP29" s="38"/>
      <c r="AQ29" s="38"/>
      <c r="AR29" s="39"/>
      <c r="BE29" s="210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2">
        <v>0.15</v>
      </c>
      <c r="M30" s="221"/>
      <c r="N30" s="221"/>
      <c r="O30" s="221"/>
      <c r="P30" s="221"/>
      <c r="Q30" s="38"/>
      <c r="R30" s="38"/>
      <c r="S30" s="38"/>
      <c r="T30" s="38"/>
      <c r="U30" s="38"/>
      <c r="V30" s="38"/>
      <c r="W30" s="220">
        <f>ROUND(BA94, 2)</f>
        <v>0</v>
      </c>
      <c r="X30" s="221"/>
      <c r="Y30" s="221"/>
      <c r="Z30" s="221"/>
      <c r="AA30" s="221"/>
      <c r="AB30" s="221"/>
      <c r="AC30" s="221"/>
      <c r="AD30" s="221"/>
      <c r="AE30" s="221"/>
      <c r="AF30" s="38"/>
      <c r="AG30" s="38"/>
      <c r="AH30" s="38"/>
      <c r="AI30" s="38"/>
      <c r="AJ30" s="38"/>
      <c r="AK30" s="220">
        <f>ROUND(AW94, 2)</f>
        <v>0</v>
      </c>
      <c r="AL30" s="221"/>
      <c r="AM30" s="221"/>
      <c r="AN30" s="221"/>
      <c r="AO30" s="221"/>
      <c r="AP30" s="38"/>
      <c r="AQ30" s="38"/>
      <c r="AR30" s="39"/>
      <c r="BE30" s="210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2">
        <v>0.21</v>
      </c>
      <c r="M31" s="221"/>
      <c r="N31" s="221"/>
      <c r="O31" s="221"/>
      <c r="P31" s="221"/>
      <c r="Q31" s="38"/>
      <c r="R31" s="38"/>
      <c r="S31" s="38"/>
      <c r="T31" s="38"/>
      <c r="U31" s="38"/>
      <c r="V31" s="38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F31" s="38"/>
      <c r="AG31" s="38"/>
      <c r="AH31" s="38"/>
      <c r="AI31" s="38"/>
      <c r="AJ31" s="38"/>
      <c r="AK31" s="220">
        <v>0</v>
      </c>
      <c r="AL31" s="221"/>
      <c r="AM31" s="221"/>
      <c r="AN31" s="221"/>
      <c r="AO31" s="221"/>
      <c r="AP31" s="38"/>
      <c r="AQ31" s="38"/>
      <c r="AR31" s="39"/>
      <c r="BE31" s="210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2">
        <v>0.15</v>
      </c>
      <c r="M32" s="221"/>
      <c r="N32" s="221"/>
      <c r="O32" s="221"/>
      <c r="P32" s="221"/>
      <c r="Q32" s="38"/>
      <c r="R32" s="38"/>
      <c r="S32" s="38"/>
      <c r="T32" s="38"/>
      <c r="U32" s="38"/>
      <c r="V32" s="38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F32" s="38"/>
      <c r="AG32" s="38"/>
      <c r="AH32" s="38"/>
      <c r="AI32" s="38"/>
      <c r="AJ32" s="38"/>
      <c r="AK32" s="220">
        <v>0</v>
      </c>
      <c r="AL32" s="221"/>
      <c r="AM32" s="221"/>
      <c r="AN32" s="221"/>
      <c r="AO32" s="221"/>
      <c r="AP32" s="38"/>
      <c r="AQ32" s="38"/>
      <c r="AR32" s="39"/>
      <c r="BE32" s="210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2">
        <v>0</v>
      </c>
      <c r="M33" s="221"/>
      <c r="N33" s="221"/>
      <c r="O33" s="221"/>
      <c r="P33" s="221"/>
      <c r="Q33" s="38"/>
      <c r="R33" s="38"/>
      <c r="S33" s="38"/>
      <c r="T33" s="38"/>
      <c r="U33" s="38"/>
      <c r="V33" s="38"/>
      <c r="W33" s="220">
        <f>ROUND(BD94, 2)</f>
        <v>0</v>
      </c>
      <c r="X33" s="221"/>
      <c r="Y33" s="221"/>
      <c r="Z33" s="221"/>
      <c r="AA33" s="221"/>
      <c r="AB33" s="221"/>
      <c r="AC33" s="221"/>
      <c r="AD33" s="221"/>
      <c r="AE33" s="221"/>
      <c r="AF33" s="38"/>
      <c r="AG33" s="38"/>
      <c r="AH33" s="38"/>
      <c r="AI33" s="38"/>
      <c r="AJ33" s="38"/>
      <c r="AK33" s="220">
        <v>0</v>
      </c>
      <c r="AL33" s="221"/>
      <c r="AM33" s="221"/>
      <c r="AN33" s="221"/>
      <c r="AO33" s="221"/>
      <c r="AP33" s="38"/>
      <c r="AQ33" s="38"/>
      <c r="AR33" s="39"/>
      <c r="BE33" s="21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09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3" t="s">
        <v>45</v>
      </c>
      <c r="Y35" s="224"/>
      <c r="Z35" s="224"/>
      <c r="AA35" s="224"/>
      <c r="AB35" s="224"/>
      <c r="AC35" s="42"/>
      <c r="AD35" s="42"/>
      <c r="AE35" s="42"/>
      <c r="AF35" s="42"/>
      <c r="AG35" s="42"/>
      <c r="AH35" s="42"/>
      <c r="AI35" s="42"/>
      <c r="AJ35" s="42"/>
      <c r="AK35" s="225">
        <f>SUM(AK26:AK33)</f>
        <v>0</v>
      </c>
      <c r="AL35" s="224"/>
      <c r="AM35" s="224"/>
      <c r="AN35" s="224"/>
      <c r="AO35" s="226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IMPORT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7" t="str">
        <f>K6</f>
        <v>RO_KKN a.s.-Objekt B - ortopedie ostatní výrobky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9" t="str">
        <f>IF(AN8= "","",AN8)</f>
        <v>19. 7. 2023</v>
      </c>
      <c r="AN87" s="229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0" t="str">
        <f>IF(E17="","",E17)</f>
        <v xml:space="preserve"> </v>
      </c>
      <c r="AN89" s="231"/>
      <c r="AO89" s="231"/>
      <c r="AP89" s="231"/>
      <c r="AQ89" s="33"/>
      <c r="AR89" s="36"/>
      <c r="AS89" s="232" t="s">
        <v>53</v>
      </c>
      <c r="AT89" s="233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0" t="str">
        <f>IF(E20="","",E20)</f>
        <v xml:space="preserve"> </v>
      </c>
      <c r="AN90" s="231"/>
      <c r="AO90" s="231"/>
      <c r="AP90" s="231"/>
      <c r="AQ90" s="33"/>
      <c r="AR90" s="36"/>
      <c r="AS90" s="234"/>
      <c r="AT90" s="235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6"/>
      <c r="AT91" s="237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8" t="s">
        <v>54</v>
      </c>
      <c r="D92" s="239"/>
      <c r="E92" s="239"/>
      <c r="F92" s="239"/>
      <c r="G92" s="239"/>
      <c r="H92" s="70"/>
      <c r="I92" s="240" t="s">
        <v>55</v>
      </c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41" t="s">
        <v>56</v>
      </c>
      <c r="AH92" s="239"/>
      <c r="AI92" s="239"/>
      <c r="AJ92" s="239"/>
      <c r="AK92" s="239"/>
      <c r="AL92" s="239"/>
      <c r="AM92" s="239"/>
      <c r="AN92" s="240" t="s">
        <v>57</v>
      </c>
      <c r="AO92" s="239"/>
      <c r="AP92" s="242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6">
        <f>ROUND(SUM(AG95:AG97),2)</f>
        <v>0</v>
      </c>
      <c r="AH94" s="246"/>
      <c r="AI94" s="246"/>
      <c r="AJ94" s="246"/>
      <c r="AK94" s="246"/>
      <c r="AL94" s="246"/>
      <c r="AM94" s="246"/>
      <c r="AN94" s="247">
        <f>SUM(AG94,AT94)</f>
        <v>0</v>
      </c>
      <c r="AO94" s="247"/>
      <c r="AP94" s="247"/>
      <c r="AQ94" s="82" t="s">
        <v>1</v>
      </c>
      <c r="AR94" s="83"/>
      <c r="AS94" s="84">
        <f>ROUND(SUM(AS95:AS97),2)</f>
        <v>0</v>
      </c>
      <c r="AT94" s="85">
        <f>ROUND(SUM(AV94:AW94),2)</f>
        <v>0</v>
      </c>
      <c r="AU94" s="86">
        <f>ROUND(SUM(AU95:AU97),5)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ROUND(SUM(AZ95:AZ97),2)</f>
        <v>0</v>
      </c>
      <c r="BA94" s="85">
        <f>ROUND(SUM(BA95:BA97),2)</f>
        <v>0</v>
      </c>
      <c r="BB94" s="85">
        <f>ROUND(SUM(BB95:BB97),2)</f>
        <v>0</v>
      </c>
      <c r="BC94" s="85">
        <f>ROUND(SUM(BC95:BC97),2)</f>
        <v>0</v>
      </c>
      <c r="BD94" s="87">
        <f>ROUND(SUM(BD95:BD97),2)</f>
        <v>0</v>
      </c>
      <c r="BS94" s="88" t="s">
        <v>72</v>
      </c>
      <c r="BT94" s="88" t="s">
        <v>73</v>
      </c>
      <c r="BU94" s="89" t="s">
        <v>74</v>
      </c>
      <c r="BV94" s="88" t="s">
        <v>14</v>
      </c>
      <c r="BW94" s="88" t="s">
        <v>5</v>
      </c>
      <c r="BX94" s="88" t="s">
        <v>75</v>
      </c>
      <c r="CL94" s="88" t="s">
        <v>1</v>
      </c>
    </row>
    <row r="95" spans="1:91" s="7" customFormat="1" ht="37.5" customHeight="1">
      <c r="A95" s="90" t="s">
        <v>76</v>
      </c>
      <c r="B95" s="91"/>
      <c r="C95" s="92"/>
      <c r="D95" s="245" t="s">
        <v>77</v>
      </c>
      <c r="E95" s="245"/>
      <c r="F95" s="245"/>
      <c r="G95" s="245"/>
      <c r="H95" s="245"/>
      <c r="I95" s="93"/>
      <c r="J95" s="245" t="s">
        <v>78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3">
        <f>'část 1 - nábytek - KKN a....'!J30</f>
        <v>0</v>
      </c>
      <c r="AH95" s="244"/>
      <c r="AI95" s="244"/>
      <c r="AJ95" s="244"/>
      <c r="AK95" s="244"/>
      <c r="AL95" s="244"/>
      <c r="AM95" s="244"/>
      <c r="AN95" s="243">
        <f>SUM(AG95,AT95)</f>
        <v>0</v>
      </c>
      <c r="AO95" s="244"/>
      <c r="AP95" s="244"/>
      <c r="AQ95" s="94" t="s">
        <v>79</v>
      </c>
      <c r="AR95" s="95"/>
      <c r="AS95" s="96">
        <v>0</v>
      </c>
      <c r="AT95" s="97">
        <f>ROUND(SUM(AV95:AW95),2)</f>
        <v>0</v>
      </c>
      <c r="AU95" s="98">
        <f>'část 1 - nábytek - KKN a....'!P118</f>
        <v>0</v>
      </c>
      <c r="AV95" s="97">
        <f>'část 1 - nábytek - KKN a....'!J33</f>
        <v>0</v>
      </c>
      <c r="AW95" s="97">
        <f>'část 1 - nábytek - KKN a....'!J34</f>
        <v>0</v>
      </c>
      <c r="AX95" s="97">
        <f>'část 1 - nábytek - KKN a....'!J35</f>
        <v>0</v>
      </c>
      <c r="AY95" s="97">
        <f>'část 1 - nábytek - KKN a....'!J36</f>
        <v>0</v>
      </c>
      <c r="AZ95" s="97">
        <f>'část 1 - nábytek - KKN a....'!F33</f>
        <v>0</v>
      </c>
      <c r="BA95" s="97">
        <f>'část 1 - nábytek - KKN a....'!F34</f>
        <v>0</v>
      </c>
      <c r="BB95" s="97">
        <f>'část 1 - nábytek - KKN a....'!F35</f>
        <v>0</v>
      </c>
      <c r="BC95" s="97">
        <f>'část 1 - nábytek - KKN a....'!F36</f>
        <v>0</v>
      </c>
      <c r="BD95" s="99">
        <f>'část 1 - nábytek - KKN a....'!F37</f>
        <v>0</v>
      </c>
      <c r="BT95" s="100" t="s">
        <v>80</v>
      </c>
      <c r="BV95" s="100" t="s">
        <v>14</v>
      </c>
      <c r="BW95" s="100" t="s">
        <v>81</v>
      </c>
      <c r="BX95" s="100" t="s">
        <v>5</v>
      </c>
      <c r="CL95" s="100" t="s">
        <v>1</v>
      </c>
      <c r="CM95" s="100" t="s">
        <v>82</v>
      </c>
    </row>
    <row r="96" spans="1:91" s="7" customFormat="1" ht="24.75" customHeight="1">
      <c r="A96" s="90" t="s">
        <v>76</v>
      </c>
      <c r="B96" s="91"/>
      <c r="C96" s="92"/>
      <c r="D96" s="245" t="s">
        <v>83</v>
      </c>
      <c r="E96" s="245"/>
      <c r="F96" s="245"/>
      <c r="G96" s="245"/>
      <c r="H96" s="245"/>
      <c r="I96" s="93"/>
      <c r="J96" s="245" t="s">
        <v>84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3">
        <f>'část 2 - lůžka - KKN a.s....'!J30</f>
        <v>0</v>
      </c>
      <c r="AH96" s="244"/>
      <c r="AI96" s="244"/>
      <c r="AJ96" s="244"/>
      <c r="AK96" s="244"/>
      <c r="AL96" s="244"/>
      <c r="AM96" s="244"/>
      <c r="AN96" s="243">
        <f>SUM(AG96,AT96)</f>
        <v>0</v>
      </c>
      <c r="AO96" s="244"/>
      <c r="AP96" s="244"/>
      <c r="AQ96" s="94" t="s">
        <v>79</v>
      </c>
      <c r="AR96" s="95"/>
      <c r="AS96" s="96">
        <v>0</v>
      </c>
      <c r="AT96" s="97">
        <f>ROUND(SUM(AV96:AW96),2)</f>
        <v>0</v>
      </c>
      <c r="AU96" s="98">
        <f>'část 2 - lůžka - KKN a.s....'!P118</f>
        <v>0</v>
      </c>
      <c r="AV96" s="97">
        <f>'část 2 - lůžka - KKN a.s....'!J33</f>
        <v>0</v>
      </c>
      <c r="AW96" s="97">
        <f>'část 2 - lůžka - KKN a.s....'!J34</f>
        <v>0</v>
      </c>
      <c r="AX96" s="97">
        <f>'část 2 - lůžka - KKN a.s....'!J35</f>
        <v>0</v>
      </c>
      <c r="AY96" s="97">
        <f>'část 2 - lůžka - KKN a.s....'!J36</f>
        <v>0</v>
      </c>
      <c r="AZ96" s="97">
        <f>'část 2 - lůžka - KKN a.s....'!F33</f>
        <v>0</v>
      </c>
      <c r="BA96" s="97">
        <f>'část 2 - lůžka - KKN a.s....'!F34</f>
        <v>0</v>
      </c>
      <c r="BB96" s="97">
        <f>'část 2 - lůžka - KKN a.s....'!F35</f>
        <v>0</v>
      </c>
      <c r="BC96" s="97">
        <f>'část 2 - lůžka - KKN a.s....'!F36</f>
        <v>0</v>
      </c>
      <c r="BD96" s="99">
        <f>'část 2 - lůžka - KKN a.s....'!F37</f>
        <v>0</v>
      </c>
      <c r="BT96" s="100" t="s">
        <v>80</v>
      </c>
      <c r="BV96" s="100" t="s">
        <v>14</v>
      </c>
      <c r="BW96" s="100" t="s">
        <v>85</v>
      </c>
      <c r="BX96" s="100" t="s">
        <v>5</v>
      </c>
      <c r="CL96" s="100" t="s">
        <v>1</v>
      </c>
      <c r="CM96" s="100" t="s">
        <v>82</v>
      </c>
    </row>
    <row r="97" spans="1:91" s="7" customFormat="1" ht="37.5" customHeight="1">
      <c r="A97" s="90" t="s">
        <v>76</v>
      </c>
      <c r="B97" s="91"/>
      <c r="C97" s="92"/>
      <c r="D97" s="245" t="s">
        <v>86</v>
      </c>
      <c r="E97" s="245"/>
      <c r="F97" s="245"/>
      <c r="G97" s="245"/>
      <c r="H97" s="245"/>
      <c r="I97" s="93"/>
      <c r="J97" s="245" t="s">
        <v>84</v>
      </c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3">
        <f>'část 3 - ostatní - KKN a....'!J30</f>
        <v>0</v>
      </c>
      <c r="AH97" s="244"/>
      <c r="AI97" s="244"/>
      <c r="AJ97" s="244"/>
      <c r="AK97" s="244"/>
      <c r="AL97" s="244"/>
      <c r="AM97" s="244"/>
      <c r="AN97" s="243">
        <f>SUM(AG97,AT97)</f>
        <v>0</v>
      </c>
      <c r="AO97" s="244"/>
      <c r="AP97" s="244"/>
      <c r="AQ97" s="94" t="s">
        <v>79</v>
      </c>
      <c r="AR97" s="95"/>
      <c r="AS97" s="101">
        <v>0</v>
      </c>
      <c r="AT97" s="102">
        <f>ROUND(SUM(AV97:AW97),2)</f>
        <v>0</v>
      </c>
      <c r="AU97" s="103">
        <f>'část 3 - ostatní - KKN a....'!P118</f>
        <v>0</v>
      </c>
      <c r="AV97" s="102">
        <f>'část 3 - ostatní - KKN a....'!J33</f>
        <v>0</v>
      </c>
      <c r="AW97" s="102">
        <f>'část 3 - ostatní - KKN a....'!J34</f>
        <v>0</v>
      </c>
      <c r="AX97" s="102">
        <f>'část 3 - ostatní - KKN a....'!J35</f>
        <v>0</v>
      </c>
      <c r="AY97" s="102">
        <f>'část 3 - ostatní - KKN a....'!J36</f>
        <v>0</v>
      </c>
      <c r="AZ97" s="102">
        <f>'část 3 - ostatní - KKN a....'!F33</f>
        <v>0</v>
      </c>
      <c r="BA97" s="102">
        <f>'část 3 - ostatní - KKN a....'!F34</f>
        <v>0</v>
      </c>
      <c r="BB97" s="102">
        <f>'část 3 - ostatní - KKN a....'!F35</f>
        <v>0</v>
      </c>
      <c r="BC97" s="102">
        <f>'část 3 - ostatní - KKN a....'!F36</f>
        <v>0</v>
      </c>
      <c r="BD97" s="104">
        <f>'část 3 - ostatní - KKN a....'!F37</f>
        <v>0</v>
      </c>
      <c r="BT97" s="100" t="s">
        <v>80</v>
      </c>
      <c r="BV97" s="100" t="s">
        <v>14</v>
      </c>
      <c r="BW97" s="100" t="s">
        <v>87</v>
      </c>
      <c r="BX97" s="100" t="s">
        <v>5</v>
      </c>
      <c r="CL97" s="100" t="s">
        <v>1</v>
      </c>
      <c r="CM97" s="100" t="s">
        <v>82</v>
      </c>
    </row>
    <row r="98" spans="1:91" s="2" customFormat="1" ht="30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sheetProtection algorithmName="SHA-512" hashValue="Am5+M+Ao7w/CcEmLERBMIJCKxL291nlhijg9VVgBLc73MN9T7tQq+n1i4McqPGHhS253qY64o3r/GLP6lqLVIw==" saltValue="XyV8ksOMs9VVXuVbnwjz05iOdWBKM99FoURLyQ+wixX/VbnW59nNeMbEvM8LWnmxgypLYAEThvAqRLDhFVw+H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část 1 - nábytek - KKN a....'!C2" display="/" xr:uid="{00000000-0004-0000-0000-000000000000}"/>
    <hyperlink ref="A96" location="'část 2 - lůžka - KKN a.s....'!C2" display="/" xr:uid="{00000000-0004-0000-0000-000001000000}"/>
    <hyperlink ref="A97" location="'část 3 - ostatní - KKN a.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9"/>
  <sheetViews>
    <sheetView showGridLines="0" topLeftCell="A113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81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hidden="1" customHeight="1">
      <c r="B4" s="17"/>
      <c r="D4" s="107" t="s">
        <v>88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49" t="str">
        <f>'Rekapitulace stavby'!K6</f>
        <v>RO_KKN a.s.-Objekt B - ortopedie ostatní výrobky</v>
      </c>
      <c r="F7" s="250"/>
      <c r="G7" s="250"/>
      <c r="H7" s="250"/>
      <c r="L7" s="17"/>
    </row>
    <row r="8" spans="1:46" s="2" customFormat="1" ht="12" hidden="1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1" t="s">
        <v>90</v>
      </c>
      <c r="F9" s="252"/>
      <c r="G9" s="252"/>
      <c r="H9" s="25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91</v>
      </c>
      <c r="G12" s="31"/>
      <c r="H12" s="31"/>
      <c r="I12" s="109" t="s">
        <v>22</v>
      </c>
      <c r="J12" s="111" t="str">
        <f>'Rekapitulace stavby'!AN8</f>
        <v>19. 7. 2023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53" t="str">
        <f>'Rekapitulace stavby'!E14</f>
        <v>Vyplň údaj</v>
      </c>
      <c r="F18" s="254"/>
      <c r="G18" s="254"/>
      <c r="H18" s="25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55" t="s">
        <v>1</v>
      </c>
      <c r="F27" s="255"/>
      <c r="G27" s="255"/>
      <c r="H27" s="25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37</v>
      </c>
      <c r="E33" s="109" t="s">
        <v>38</v>
      </c>
      <c r="F33" s="120">
        <f>ROUND((SUM(BE118:BE208)),  2)</f>
        <v>0</v>
      </c>
      <c r="G33" s="31"/>
      <c r="H33" s="31"/>
      <c r="I33" s="121">
        <v>0.21</v>
      </c>
      <c r="J33" s="120">
        <f>ROUND(((SUM(BE118:BE208))*I33),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39</v>
      </c>
      <c r="F34" s="120">
        <f>ROUND((SUM(BF118:BF208)),  2)</f>
        <v>0</v>
      </c>
      <c r="G34" s="31"/>
      <c r="H34" s="31"/>
      <c r="I34" s="121">
        <v>0.15</v>
      </c>
      <c r="J34" s="120">
        <f>ROUND(((SUM(BF118:BF208))*I34),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ROUND((SUM(BG118:BG208)),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ROUND((SUM(BH118:BH208)),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ROUND((SUM(BI118:BI208)),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6" t="str">
        <f>E7</f>
        <v>RO_KKN a.s.-Objekt B - ortopedie ostatní výrobky</v>
      </c>
      <c r="F85" s="257"/>
      <c r="G85" s="257"/>
      <c r="H85" s="25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7" t="str">
        <f>E9</f>
        <v>část 1 - nábytek - KKN a.s.-Objekt ORT</v>
      </c>
      <c r="F87" s="258"/>
      <c r="G87" s="258"/>
      <c r="H87" s="25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>Karlovy Vary</v>
      </c>
      <c r="G89" s="33"/>
      <c r="H89" s="33"/>
      <c r="I89" s="26" t="s">
        <v>22</v>
      </c>
      <c r="J89" s="63" t="str">
        <f>IF(J12="","",J12)</f>
        <v>19. 7. 2023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93</v>
      </c>
      <c r="D94" s="141"/>
      <c r="E94" s="141"/>
      <c r="F94" s="141"/>
      <c r="G94" s="141"/>
      <c r="H94" s="141"/>
      <c r="I94" s="141"/>
      <c r="J94" s="142" t="s">
        <v>94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95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96</v>
      </c>
    </row>
    <row r="97" spans="1:31" s="9" customFormat="1" ht="24.95" hidden="1" customHeight="1">
      <c r="B97" s="144"/>
      <c r="C97" s="145"/>
      <c r="D97" s="146" t="s">
        <v>97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98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hidden="1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hidden="1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99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56" t="str">
        <f>E7</f>
        <v>RO_KKN a.s.-Objekt B - ortopedie ostatní výrobky</v>
      </c>
      <c r="F108" s="257"/>
      <c r="G108" s="257"/>
      <c r="H108" s="257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89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7" t="str">
        <f>E9</f>
        <v>část 1 - nábytek - KKN a.s.-Objekt ORT</v>
      </c>
      <c r="F110" s="258"/>
      <c r="G110" s="258"/>
      <c r="H110" s="258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>Karlovy Vary</v>
      </c>
      <c r="G112" s="33"/>
      <c r="H112" s="33"/>
      <c r="I112" s="26" t="s">
        <v>22</v>
      </c>
      <c r="J112" s="63" t="str">
        <f>IF(J12="","",J12)</f>
        <v>19. 7. 2023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100</v>
      </c>
      <c r="D117" s="159" t="s">
        <v>58</v>
      </c>
      <c r="E117" s="159" t="s">
        <v>54</v>
      </c>
      <c r="F117" s="159" t="s">
        <v>55</v>
      </c>
      <c r="G117" s="159" t="s">
        <v>101</v>
      </c>
      <c r="H117" s="159" t="s">
        <v>102</v>
      </c>
      <c r="I117" s="159" t="s">
        <v>103</v>
      </c>
      <c r="J117" s="160" t="s">
        <v>94</v>
      </c>
      <c r="K117" s="161" t="s">
        <v>104</v>
      </c>
      <c r="L117" s="162"/>
      <c r="M117" s="72" t="s">
        <v>1</v>
      </c>
      <c r="N117" s="73" t="s">
        <v>37</v>
      </c>
      <c r="O117" s="73" t="s">
        <v>105</v>
      </c>
      <c r="P117" s="73" t="s">
        <v>106</v>
      </c>
      <c r="Q117" s="73" t="s">
        <v>107</v>
      </c>
      <c r="R117" s="73" t="s">
        <v>108</v>
      </c>
      <c r="S117" s="73" t="s">
        <v>109</v>
      </c>
      <c r="T117" s="74" t="s">
        <v>110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111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96</v>
      </c>
      <c r="BK118" s="167">
        <f>BK119</f>
        <v>0</v>
      </c>
    </row>
    <row r="119" spans="1:65" s="12" customFormat="1" ht="25.9" customHeight="1">
      <c r="B119" s="168"/>
      <c r="C119" s="169"/>
      <c r="D119" s="170" t="s">
        <v>72</v>
      </c>
      <c r="E119" s="171" t="s">
        <v>112</v>
      </c>
      <c r="F119" s="171" t="s">
        <v>112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9" t="s">
        <v>80</v>
      </c>
      <c r="AT119" s="180" t="s">
        <v>72</v>
      </c>
      <c r="AU119" s="180" t="s">
        <v>73</v>
      </c>
      <c r="AY119" s="179" t="s">
        <v>113</v>
      </c>
      <c r="BK119" s="181">
        <f>BK120</f>
        <v>0</v>
      </c>
    </row>
    <row r="120" spans="1:65" s="12" customFormat="1" ht="22.9" customHeight="1">
      <c r="B120" s="168"/>
      <c r="C120" s="169"/>
      <c r="D120" s="170" t="s">
        <v>72</v>
      </c>
      <c r="E120" s="182" t="s">
        <v>114</v>
      </c>
      <c r="F120" s="182" t="s">
        <v>115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SUM(P121:P208)</f>
        <v>0</v>
      </c>
      <c r="Q120" s="176"/>
      <c r="R120" s="177">
        <f>SUM(R121:R208)</f>
        <v>0</v>
      </c>
      <c r="S120" s="176"/>
      <c r="T120" s="178">
        <f>SUM(T121:T208)</f>
        <v>0</v>
      </c>
      <c r="AR120" s="179" t="s">
        <v>80</v>
      </c>
      <c r="AT120" s="180" t="s">
        <v>72</v>
      </c>
      <c r="AU120" s="180" t="s">
        <v>80</v>
      </c>
      <c r="AY120" s="179" t="s">
        <v>113</v>
      </c>
      <c r="BK120" s="181">
        <f>SUM(BK121:BK208)</f>
        <v>0</v>
      </c>
    </row>
    <row r="121" spans="1:65" s="2" customFormat="1" ht="24.2" customHeight="1">
      <c r="A121" s="31"/>
      <c r="B121" s="32"/>
      <c r="C121" s="184" t="s">
        <v>80</v>
      </c>
      <c r="D121" s="184" t="s">
        <v>116</v>
      </c>
      <c r="E121" s="185" t="s">
        <v>117</v>
      </c>
      <c r="F121" s="186" t="s">
        <v>118</v>
      </c>
      <c r="G121" s="187" t="s">
        <v>119</v>
      </c>
      <c r="H121" s="188">
        <v>12</v>
      </c>
      <c r="I121" s="189"/>
      <c r="J121" s="190">
        <f>ROUND(I121*H121,2)</f>
        <v>0</v>
      </c>
      <c r="K121" s="191"/>
      <c r="L121" s="192"/>
      <c r="M121" s="193" t="s">
        <v>1</v>
      </c>
      <c r="N121" s="194" t="s">
        <v>38</v>
      </c>
      <c r="O121" s="68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7" t="s">
        <v>120</v>
      </c>
      <c r="AT121" s="197" t="s">
        <v>116</v>
      </c>
      <c r="AU121" s="197" t="s">
        <v>82</v>
      </c>
      <c r="AY121" s="14" t="s">
        <v>113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4" t="s">
        <v>80</v>
      </c>
      <c r="BK121" s="198">
        <f>ROUND(I121*H121,2)</f>
        <v>0</v>
      </c>
      <c r="BL121" s="14" t="s">
        <v>121</v>
      </c>
      <c r="BM121" s="197" t="s">
        <v>82</v>
      </c>
    </row>
    <row r="122" spans="1:65" s="2" customFormat="1" ht="19.5">
      <c r="A122" s="31"/>
      <c r="B122" s="32"/>
      <c r="C122" s="33"/>
      <c r="D122" s="199" t="s">
        <v>122</v>
      </c>
      <c r="E122" s="33"/>
      <c r="F122" s="200" t="s">
        <v>118</v>
      </c>
      <c r="G122" s="33"/>
      <c r="H122" s="33"/>
      <c r="I122" s="201"/>
      <c r="J122" s="33"/>
      <c r="K122" s="33"/>
      <c r="L122" s="36"/>
      <c r="M122" s="202"/>
      <c r="N122" s="203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122</v>
      </c>
      <c r="AU122" s="14" t="s">
        <v>82</v>
      </c>
    </row>
    <row r="123" spans="1:65" s="2" customFormat="1" ht="24.2" customHeight="1">
      <c r="A123" s="31"/>
      <c r="B123" s="32"/>
      <c r="C123" s="184" t="s">
        <v>82</v>
      </c>
      <c r="D123" s="184" t="s">
        <v>116</v>
      </c>
      <c r="E123" s="185" t="s">
        <v>123</v>
      </c>
      <c r="F123" s="186" t="s">
        <v>124</v>
      </c>
      <c r="G123" s="187" t="s">
        <v>119</v>
      </c>
      <c r="H123" s="188">
        <v>1</v>
      </c>
      <c r="I123" s="189"/>
      <c r="J123" s="190">
        <f>ROUND(I123*H123,2)</f>
        <v>0</v>
      </c>
      <c r="K123" s="191"/>
      <c r="L123" s="192"/>
      <c r="M123" s="193" t="s">
        <v>1</v>
      </c>
      <c r="N123" s="194" t="s">
        <v>38</v>
      </c>
      <c r="O123" s="68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7" t="s">
        <v>120</v>
      </c>
      <c r="AT123" s="197" t="s">
        <v>116</v>
      </c>
      <c r="AU123" s="197" t="s">
        <v>82</v>
      </c>
      <c r="AY123" s="14" t="s">
        <v>113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4" t="s">
        <v>80</v>
      </c>
      <c r="BK123" s="198">
        <f>ROUND(I123*H123,2)</f>
        <v>0</v>
      </c>
      <c r="BL123" s="14" t="s">
        <v>121</v>
      </c>
      <c r="BM123" s="197" t="s">
        <v>121</v>
      </c>
    </row>
    <row r="124" spans="1:65" s="2" customFormat="1" ht="19.5">
      <c r="A124" s="31"/>
      <c r="B124" s="32"/>
      <c r="C124" s="33"/>
      <c r="D124" s="199" t="s">
        <v>122</v>
      </c>
      <c r="E124" s="33"/>
      <c r="F124" s="200" t="s">
        <v>124</v>
      </c>
      <c r="G124" s="33"/>
      <c r="H124" s="33"/>
      <c r="I124" s="201"/>
      <c r="J124" s="33"/>
      <c r="K124" s="33"/>
      <c r="L124" s="36"/>
      <c r="M124" s="202"/>
      <c r="N124" s="203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122</v>
      </c>
      <c r="AU124" s="14" t="s">
        <v>82</v>
      </c>
    </row>
    <row r="125" spans="1:65" s="2" customFormat="1" ht="24.2" customHeight="1">
      <c r="A125" s="31"/>
      <c r="B125" s="32"/>
      <c r="C125" s="184" t="s">
        <v>125</v>
      </c>
      <c r="D125" s="184" t="s">
        <v>116</v>
      </c>
      <c r="E125" s="185" t="s">
        <v>126</v>
      </c>
      <c r="F125" s="186" t="s">
        <v>127</v>
      </c>
      <c r="G125" s="187" t="s">
        <v>119</v>
      </c>
      <c r="H125" s="188">
        <v>2</v>
      </c>
      <c r="I125" s="189"/>
      <c r="J125" s="190">
        <f>ROUND(I125*H125,2)</f>
        <v>0</v>
      </c>
      <c r="K125" s="191"/>
      <c r="L125" s="192"/>
      <c r="M125" s="193" t="s">
        <v>1</v>
      </c>
      <c r="N125" s="194" t="s">
        <v>38</v>
      </c>
      <c r="O125" s="6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7" t="s">
        <v>120</v>
      </c>
      <c r="AT125" s="197" t="s">
        <v>116</v>
      </c>
      <c r="AU125" s="197" t="s">
        <v>82</v>
      </c>
      <c r="AY125" s="14" t="s">
        <v>113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4" t="s">
        <v>80</v>
      </c>
      <c r="BK125" s="198">
        <f>ROUND(I125*H125,2)</f>
        <v>0</v>
      </c>
      <c r="BL125" s="14" t="s">
        <v>121</v>
      </c>
      <c r="BM125" s="197" t="s">
        <v>128</v>
      </c>
    </row>
    <row r="126" spans="1:65" s="2" customFormat="1" ht="19.5">
      <c r="A126" s="31"/>
      <c r="B126" s="32"/>
      <c r="C126" s="33"/>
      <c r="D126" s="199" t="s">
        <v>122</v>
      </c>
      <c r="E126" s="33"/>
      <c r="F126" s="200" t="s">
        <v>127</v>
      </c>
      <c r="G126" s="33"/>
      <c r="H126" s="33"/>
      <c r="I126" s="201"/>
      <c r="J126" s="33"/>
      <c r="K126" s="33"/>
      <c r="L126" s="36"/>
      <c r="M126" s="202"/>
      <c r="N126" s="203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122</v>
      </c>
      <c r="AU126" s="14" t="s">
        <v>82</v>
      </c>
    </row>
    <row r="127" spans="1:65" s="2" customFormat="1" ht="24.2" customHeight="1">
      <c r="A127" s="31"/>
      <c r="B127" s="32"/>
      <c r="C127" s="184" t="s">
        <v>121</v>
      </c>
      <c r="D127" s="184" t="s">
        <v>116</v>
      </c>
      <c r="E127" s="185" t="s">
        <v>129</v>
      </c>
      <c r="F127" s="186" t="s">
        <v>130</v>
      </c>
      <c r="G127" s="187" t="s">
        <v>119</v>
      </c>
      <c r="H127" s="188">
        <v>1</v>
      </c>
      <c r="I127" s="189"/>
      <c r="J127" s="190">
        <f>ROUND(I127*H127,2)</f>
        <v>0</v>
      </c>
      <c r="K127" s="191"/>
      <c r="L127" s="192"/>
      <c r="M127" s="193" t="s">
        <v>1</v>
      </c>
      <c r="N127" s="194" t="s">
        <v>38</v>
      </c>
      <c r="O127" s="6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7" t="s">
        <v>120</v>
      </c>
      <c r="AT127" s="197" t="s">
        <v>116</v>
      </c>
      <c r="AU127" s="197" t="s">
        <v>82</v>
      </c>
      <c r="AY127" s="14" t="s">
        <v>113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4" t="s">
        <v>80</v>
      </c>
      <c r="BK127" s="198">
        <f>ROUND(I127*H127,2)</f>
        <v>0</v>
      </c>
      <c r="BL127" s="14" t="s">
        <v>121</v>
      </c>
      <c r="BM127" s="197" t="s">
        <v>120</v>
      </c>
    </row>
    <row r="128" spans="1:65" s="2" customFormat="1" ht="19.5">
      <c r="A128" s="31"/>
      <c r="B128" s="32"/>
      <c r="C128" s="33"/>
      <c r="D128" s="199" t="s">
        <v>122</v>
      </c>
      <c r="E128" s="33"/>
      <c r="F128" s="200" t="s">
        <v>130</v>
      </c>
      <c r="G128" s="33"/>
      <c r="H128" s="33"/>
      <c r="I128" s="201"/>
      <c r="J128" s="33"/>
      <c r="K128" s="33"/>
      <c r="L128" s="36"/>
      <c r="M128" s="202"/>
      <c r="N128" s="203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122</v>
      </c>
      <c r="AU128" s="14" t="s">
        <v>82</v>
      </c>
    </row>
    <row r="129" spans="1:65" s="2" customFormat="1" ht="37.9" customHeight="1">
      <c r="A129" s="31"/>
      <c r="B129" s="32"/>
      <c r="C129" s="184" t="s">
        <v>131</v>
      </c>
      <c r="D129" s="184" t="s">
        <v>116</v>
      </c>
      <c r="E129" s="185" t="s">
        <v>132</v>
      </c>
      <c r="F129" s="186" t="s">
        <v>133</v>
      </c>
      <c r="G129" s="187" t="s">
        <v>119</v>
      </c>
      <c r="H129" s="188">
        <v>1</v>
      </c>
      <c r="I129" s="189"/>
      <c r="J129" s="190">
        <f>ROUND(I129*H129,2)</f>
        <v>0</v>
      </c>
      <c r="K129" s="191"/>
      <c r="L129" s="192"/>
      <c r="M129" s="193" t="s">
        <v>1</v>
      </c>
      <c r="N129" s="194" t="s">
        <v>38</v>
      </c>
      <c r="O129" s="6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7" t="s">
        <v>120</v>
      </c>
      <c r="AT129" s="197" t="s">
        <v>116</v>
      </c>
      <c r="AU129" s="197" t="s">
        <v>82</v>
      </c>
      <c r="AY129" s="14" t="s">
        <v>113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4" t="s">
        <v>80</v>
      </c>
      <c r="BK129" s="198">
        <f>ROUND(I129*H129,2)</f>
        <v>0</v>
      </c>
      <c r="BL129" s="14" t="s">
        <v>121</v>
      </c>
      <c r="BM129" s="197" t="s">
        <v>134</v>
      </c>
    </row>
    <row r="130" spans="1:65" s="2" customFormat="1" ht="29.25">
      <c r="A130" s="31"/>
      <c r="B130" s="32"/>
      <c r="C130" s="33"/>
      <c r="D130" s="199" t="s">
        <v>122</v>
      </c>
      <c r="E130" s="33"/>
      <c r="F130" s="200" t="s">
        <v>133</v>
      </c>
      <c r="G130" s="33"/>
      <c r="H130" s="33"/>
      <c r="I130" s="201"/>
      <c r="J130" s="33"/>
      <c r="K130" s="33"/>
      <c r="L130" s="36"/>
      <c r="M130" s="202"/>
      <c r="N130" s="203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122</v>
      </c>
      <c r="AU130" s="14" t="s">
        <v>82</v>
      </c>
    </row>
    <row r="131" spans="1:65" s="2" customFormat="1" ht="33" customHeight="1">
      <c r="A131" s="31"/>
      <c r="B131" s="32"/>
      <c r="C131" s="184" t="s">
        <v>128</v>
      </c>
      <c r="D131" s="184" t="s">
        <v>116</v>
      </c>
      <c r="E131" s="185" t="s">
        <v>135</v>
      </c>
      <c r="F131" s="186" t="s">
        <v>136</v>
      </c>
      <c r="G131" s="187" t="s">
        <v>119</v>
      </c>
      <c r="H131" s="188">
        <v>3</v>
      </c>
      <c r="I131" s="189"/>
      <c r="J131" s="190">
        <f>ROUND(I131*H131,2)</f>
        <v>0</v>
      </c>
      <c r="K131" s="191"/>
      <c r="L131" s="192"/>
      <c r="M131" s="193" t="s">
        <v>1</v>
      </c>
      <c r="N131" s="194" t="s">
        <v>38</v>
      </c>
      <c r="O131" s="6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7" t="s">
        <v>120</v>
      </c>
      <c r="AT131" s="197" t="s">
        <v>116</v>
      </c>
      <c r="AU131" s="197" t="s">
        <v>82</v>
      </c>
      <c r="AY131" s="14" t="s">
        <v>113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4" t="s">
        <v>80</v>
      </c>
      <c r="BK131" s="198">
        <f>ROUND(I131*H131,2)</f>
        <v>0</v>
      </c>
      <c r="BL131" s="14" t="s">
        <v>121</v>
      </c>
      <c r="BM131" s="197" t="s">
        <v>137</v>
      </c>
    </row>
    <row r="132" spans="1:65" s="2" customFormat="1" ht="19.5">
      <c r="A132" s="31"/>
      <c r="B132" s="32"/>
      <c r="C132" s="33"/>
      <c r="D132" s="199" t="s">
        <v>122</v>
      </c>
      <c r="E132" s="33"/>
      <c r="F132" s="200" t="s">
        <v>136</v>
      </c>
      <c r="G132" s="33"/>
      <c r="H132" s="33"/>
      <c r="I132" s="201"/>
      <c r="J132" s="33"/>
      <c r="K132" s="33"/>
      <c r="L132" s="36"/>
      <c r="M132" s="202"/>
      <c r="N132" s="203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122</v>
      </c>
      <c r="AU132" s="14" t="s">
        <v>82</v>
      </c>
    </row>
    <row r="133" spans="1:65" s="2" customFormat="1" ht="24.2" customHeight="1">
      <c r="A133" s="31"/>
      <c r="B133" s="32"/>
      <c r="C133" s="184" t="s">
        <v>138</v>
      </c>
      <c r="D133" s="184" t="s">
        <v>116</v>
      </c>
      <c r="E133" s="185" t="s">
        <v>139</v>
      </c>
      <c r="F133" s="186" t="s">
        <v>140</v>
      </c>
      <c r="G133" s="187" t="s">
        <v>119</v>
      </c>
      <c r="H133" s="188">
        <v>1</v>
      </c>
      <c r="I133" s="189"/>
      <c r="J133" s="190">
        <f>ROUND(I133*H133,2)</f>
        <v>0</v>
      </c>
      <c r="K133" s="191"/>
      <c r="L133" s="192"/>
      <c r="M133" s="193" t="s">
        <v>1</v>
      </c>
      <c r="N133" s="194" t="s">
        <v>38</v>
      </c>
      <c r="O133" s="6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7" t="s">
        <v>120</v>
      </c>
      <c r="AT133" s="197" t="s">
        <v>116</v>
      </c>
      <c r="AU133" s="197" t="s">
        <v>82</v>
      </c>
      <c r="AY133" s="14" t="s">
        <v>113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4" t="s">
        <v>80</v>
      </c>
      <c r="BK133" s="198">
        <f>ROUND(I133*H133,2)</f>
        <v>0</v>
      </c>
      <c r="BL133" s="14" t="s">
        <v>121</v>
      </c>
      <c r="BM133" s="197" t="s">
        <v>141</v>
      </c>
    </row>
    <row r="134" spans="1:65" s="2" customFormat="1" ht="19.5">
      <c r="A134" s="31"/>
      <c r="B134" s="32"/>
      <c r="C134" s="33"/>
      <c r="D134" s="199" t="s">
        <v>122</v>
      </c>
      <c r="E134" s="33"/>
      <c r="F134" s="200" t="s">
        <v>140</v>
      </c>
      <c r="G134" s="33"/>
      <c r="H134" s="33"/>
      <c r="I134" s="201"/>
      <c r="J134" s="33"/>
      <c r="K134" s="33"/>
      <c r="L134" s="36"/>
      <c r="M134" s="202"/>
      <c r="N134" s="203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122</v>
      </c>
      <c r="AU134" s="14" t="s">
        <v>82</v>
      </c>
    </row>
    <row r="135" spans="1:65" s="2" customFormat="1" ht="33" customHeight="1">
      <c r="A135" s="31"/>
      <c r="B135" s="32"/>
      <c r="C135" s="184" t="s">
        <v>120</v>
      </c>
      <c r="D135" s="184" t="s">
        <v>116</v>
      </c>
      <c r="E135" s="185" t="s">
        <v>142</v>
      </c>
      <c r="F135" s="186" t="s">
        <v>143</v>
      </c>
      <c r="G135" s="187" t="s">
        <v>119</v>
      </c>
      <c r="H135" s="188">
        <v>2</v>
      </c>
      <c r="I135" s="189"/>
      <c r="J135" s="190">
        <f>ROUND(I135*H135,2)</f>
        <v>0</v>
      </c>
      <c r="K135" s="191"/>
      <c r="L135" s="192"/>
      <c r="M135" s="193" t="s">
        <v>1</v>
      </c>
      <c r="N135" s="194" t="s">
        <v>38</v>
      </c>
      <c r="O135" s="6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7" t="s">
        <v>120</v>
      </c>
      <c r="AT135" s="197" t="s">
        <v>116</v>
      </c>
      <c r="AU135" s="197" t="s">
        <v>82</v>
      </c>
      <c r="AY135" s="14" t="s">
        <v>113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4" t="s">
        <v>80</v>
      </c>
      <c r="BK135" s="198">
        <f>ROUND(I135*H135,2)</f>
        <v>0</v>
      </c>
      <c r="BL135" s="14" t="s">
        <v>121</v>
      </c>
      <c r="BM135" s="197" t="s">
        <v>144</v>
      </c>
    </row>
    <row r="136" spans="1:65" s="2" customFormat="1" ht="19.5">
      <c r="A136" s="31"/>
      <c r="B136" s="32"/>
      <c r="C136" s="33"/>
      <c r="D136" s="199" t="s">
        <v>122</v>
      </c>
      <c r="E136" s="33"/>
      <c r="F136" s="200" t="s">
        <v>143</v>
      </c>
      <c r="G136" s="33"/>
      <c r="H136" s="33"/>
      <c r="I136" s="201"/>
      <c r="J136" s="33"/>
      <c r="K136" s="33"/>
      <c r="L136" s="36"/>
      <c r="M136" s="202"/>
      <c r="N136" s="203"/>
      <c r="O136" s="68"/>
      <c r="P136" s="68"/>
      <c r="Q136" s="68"/>
      <c r="R136" s="68"/>
      <c r="S136" s="68"/>
      <c r="T136" s="6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122</v>
      </c>
      <c r="AU136" s="14" t="s">
        <v>82</v>
      </c>
    </row>
    <row r="137" spans="1:65" s="2" customFormat="1" ht="33" customHeight="1">
      <c r="A137" s="31"/>
      <c r="B137" s="32"/>
      <c r="C137" s="184" t="s">
        <v>145</v>
      </c>
      <c r="D137" s="184" t="s">
        <v>116</v>
      </c>
      <c r="E137" s="185" t="s">
        <v>146</v>
      </c>
      <c r="F137" s="186" t="s">
        <v>147</v>
      </c>
      <c r="G137" s="187" t="s">
        <v>119</v>
      </c>
      <c r="H137" s="188">
        <v>1</v>
      </c>
      <c r="I137" s="189"/>
      <c r="J137" s="190">
        <f>ROUND(I137*H137,2)</f>
        <v>0</v>
      </c>
      <c r="K137" s="191"/>
      <c r="L137" s="192"/>
      <c r="M137" s="193" t="s">
        <v>1</v>
      </c>
      <c r="N137" s="194" t="s">
        <v>38</v>
      </c>
      <c r="O137" s="6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7" t="s">
        <v>120</v>
      </c>
      <c r="AT137" s="197" t="s">
        <v>116</v>
      </c>
      <c r="AU137" s="197" t="s">
        <v>82</v>
      </c>
      <c r="AY137" s="14" t="s">
        <v>113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4" t="s">
        <v>80</v>
      </c>
      <c r="BK137" s="198">
        <f>ROUND(I137*H137,2)</f>
        <v>0</v>
      </c>
      <c r="BL137" s="14" t="s">
        <v>121</v>
      </c>
      <c r="BM137" s="197" t="s">
        <v>148</v>
      </c>
    </row>
    <row r="138" spans="1:65" s="2" customFormat="1" ht="19.5">
      <c r="A138" s="31"/>
      <c r="B138" s="32"/>
      <c r="C138" s="33"/>
      <c r="D138" s="199" t="s">
        <v>122</v>
      </c>
      <c r="E138" s="33"/>
      <c r="F138" s="200" t="s">
        <v>147</v>
      </c>
      <c r="G138" s="33"/>
      <c r="H138" s="33"/>
      <c r="I138" s="201"/>
      <c r="J138" s="33"/>
      <c r="K138" s="33"/>
      <c r="L138" s="36"/>
      <c r="M138" s="202"/>
      <c r="N138" s="203"/>
      <c r="O138" s="68"/>
      <c r="P138" s="68"/>
      <c r="Q138" s="68"/>
      <c r="R138" s="68"/>
      <c r="S138" s="68"/>
      <c r="T138" s="6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122</v>
      </c>
      <c r="AU138" s="14" t="s">
        <v>82</v>
      </c>
    </row>
    <row r="139" spans="1:65" s="2" customFormat="1" ht="37.9" customHeight="1">
      <c r="A139" s="31"/>
      <c r="B139" s="32"/>
      <c r="C139" s="184" t="s">
        <v>134</v>
      </c>
      <c r="D139" s="184" t="s">
        <v>116</v>
      </c>
      <c r="E139" s="185" t="s">
        <v>149</v>
      </c>
      <c r="F139" s="186" t="s">
        <v>150</v>
      </c>
      <c r="G139" s="187" t="s">
        <v>119</v>
      </c>
      <c r="H139" s="188">
        <v>1</v>
      </c>
      <c r="I139" s="189"/>
      <c r="J139" s="190">
        <f>ROUND(I139*H139,2)</f>
        <v>0</v>
      </c>
      <c r="K139" s="191"/>
      <c r="L139" s="192"/>
      <c r="M139" s="193" t="s">
        <v>1</v>
      </c>
      <c r="N139" s="194" t="s">
        <v>38</v>
      </c>
      <c r="O139" s="6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7" t="s">
        <v>120</v>
      </c>
      <c r="AT139" s="197" t="s">
        <v>116</v>
      </c>
      <c r="AU139" s="197" t="s">
        <v>82</v>
      </c>
      <c r="AY139" s="14" t="s">
        <v>113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4" t="s">
        <v>80</v>
      </c>
      <c r="BK139" s="198">
        <f>ROUND(I139*H139,2)</f>
        <v>0</v>
      </c>
      <c r="BL139" s="14" t="s">
        <v>121</v>
      </c>
      <c r="BM139" s="197" t="s">
        <v>151</v>
      </c>
    </row>
    <row r="140" spans="1:65" s="2" customFormat="1" ht="19.5">
      <c r="A140" s="31"/>
      <c r="B140" s="32"/>
      <c r="C140" s="33"/>
      <c r="D140" s="199" t="s">
        <v>122</v>
      </c>
      <c r="E140" s="33"/>
      <c r="F140" s="200" t="s">
        <v>150</v>
      </c>
      <c r="G140" s="33"/>
      <c r="H140" s="33"/>
      <c r="I140" s="201"/>
      <c r="J140" s="33"/>
      <c r="K140" s="33"/>
      <c r="L140" s="36"/>
      <c r="M140" s="202"/>
      <c r="N140" s="203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4" t="s">
        <v>122</v>
      </c>
      <c r="AU140" s="14" t="s">
        <v>82</v>
      </c>
    </row>
    <row r="141" spans="1:65" s="2" customFormat="1" ht="33" customHeight="1">
      <c r="A141" s="31"/>
      <c r="B141" s="32"/>
      <c r="C141" s="184" t="s">
        <v>152</v>
      </c>
      <c r="D141" s="184" t="s">
        <v>116</v>
      </c>
      <c r="E141" s="185" t="s">
        <v>153</v>
      </c>
      <c r="F141" s="186" t="s">
        <v>154</v>
      </c>
      <c r="G141" s="187" t="s">
        <v>119</v>
      </c>
      <c r="H141" s="188">
        <v>1</v>
      </c>
      <c r="I141" s="189"/>
      <c r="J141" s="190">
        <f>ROUND(I141*H141,2)</f>
        <v>0</v>
      </c>
      <c r="K141" s="191"/>
      <c r="L141" s="192"/>
      <c r="M141" s="193" t="s">
        <v>1</v>
      </c>
      <c r="N141" s="194" t="s">
        <v>38</v>
      </c>
      <c r="O141" s="6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7" t="s">
        <v>120</v>
      </c>
      <c r="AT141" s="197" t="s">
        <v>116</v>
      </c>
      <c r="AU141" s="197" t="s">
        <v>82</v>
      </c>
      <c r="AY141" s="14" t="s">
        <v>113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4" t="s">
        <v>80</v>
      </c>
      <c r="BK141" s="198">
        <f>ROUND(I141*H141,2)</f>
        <v>0</v>
      </c>
      <c r="BL141" s="14" t="s">
        <v>121</v>
      </c>
      <c r="BM141" s="197" t="s">
        <v>155</v>
      </c>
    </row>
    <row r="142" spans="1:65" s="2" customFormat="1" ht="19.5">
      <c r="A142" s="31"/>
      <c r="B142" s="32"/>
      <c r="C142" s="33"/>
      <c r="D142" s="199" t="s">
        <v>122</v>
      </c>
      <c r="E142" s="33"/>
      <c r="F142" s="200" t="s">
        <v>154</v>
      </c>
      <c r="G142" s="33"/>
      <c r="H142" s="33"/>
      <c r="I142" s="201"/>
      <c r="J142" s="33"/>
      <c r="K142" s="33"/>
      <c r="L142" s="36"/>
      <c r="M142" s="202"/>
      <c r="N142" s="203"/>
      <c r="O142" s="68"/>
      <c r="P142" s="68"/>
      <c r="Q142" s="68"/>
      <c r="R142" s="68"/>
      <c r="S142" s="68"/>
      <c r="T142" s="6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4" t="s">
        <v>122</v>
      </c>
      <c r="AU142" s="14" t="s">
        <v>82</v>
      </c>
    </row>
    <row r="143" spans="1:65" s="2" customFormat="1" ht="24.2" customHeight="1">
      <c r="A143" s="31"/>
      <c r="B143" s="32"/>
      <c r="C143" s="184" t="s">
        <v>156</v>
      </c>
      <c r="D143" s="184" t="s">
        <v>116</v>
      </c>
      <c r="E143" s="185" t="s">
        <v>157</v>
      </c>
      <c r="F143" s="186" t="s">
        <v>158</v>
      </c>
      <c r="G143" s="187" t="s">
        <v>119</v>
      </c>
      <c r="H143" s="188">
        <v>4</v>
      </c>
      <c r="I143" s="189"/>
      <c r="J143" s="190">
        <f>ROUND(I143*H143,2)</f>
        <v>0</v>
      </c>
      <c r="K143" s="191"/>
      <c r="L143" s="192"/>
      <c r="M143" s="193" t="s">
        <v>1</v>
      </c>
      <c r="N143" s="194" t="s">
        <v>38</v>
      </c>
      <c r="O143" s="6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7" t="s">
        <v>120</v>
      </c>
      <c r="AT143" s="197" t="s">
        <v>116</v>
      </c>
      <c r="AU143" s="197" t="s">
        <v>82</v>
      </c>
      <c r="AY143" s="14" t="s">
        <v>113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4" t="s">
        <v>80</v>
      </c>
      <c r="BK143" s="198">
        <f>ROUND(I143*H143,2)</f>
        <v>0</v>
      </c>
      <c r="BL143" s="14" t="s">
        <v>121</v>
      </c>
      <c r="BM143" s="197" t="s">
        <v>159</v>
      </c>
    </row>
    <row r="144" spans="1:65" s="2" customFormat="1" ht="11.25">
      <c r="A144" s="31"/>
      <c r="B144" s="32"/>
      <c r="C144" s="33"/>
      <c r="D144" s="199" t="s">
        <v>122</v>
      </c>
      <c r="E144" s="33"/>
      <c r="F144" s="200" t="s">
        <v>158</v>
      </c>
      <c r="G144" s="33"/>
      <c r="H144" s="33"/>
      <c r="I144" s="201"/>
      <c r="J144" s="33"/>
      <c r="K144" s="33"/>
      <c r="L144" s="36"/>
      <c r="M144" s="202"/>
      <c r="N144" s="203"/>
      <c r="O144" s="68"/>
      <c r="P144" s="68"/>
      <c r="Q144" s="68"/>
      <c r="R144" s="68"/>
      <c r="S144" s="68"/>
      <c r="T144" s="6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4" t="s">
        <v>122</v>
      </c>
      <c r="AU144" s="14" t="s">
        <v>82</v>
      </c>
    </row>
    <row r="145" spans="1:65" s="2" customFormat="1" ht="24.2" customHeight="1">
      <c r="A145" s="31"/>
      <c r="B145" s="32"/>
      <c r="C145" s="184" t="s">
        <v>141</v>
      </c>
      <c r="D145" s="184" t="s">
        <v>116</v>
      </c>
      <c r="E145" s="185" t="s">
        <v>160</v>
      </c>
      <c r="F145" s="186" t="s">
        <v>161</v>
      </c>
      <c r="G145" s="187" t="s">
        <v>119</v>
      </c>
      <c r="H145" s="188">
        <v>1</v>
      </c>
      <c r="I145" s="189"/>
      <c r="J145" s="190">
        <f>ROUND(I145*H145,2)</f>
        <v>0</v>
      </c>
      <c r="K145" s="191"/>
      <c r="L145" s="192"/>
      <c r="M145" s="193" t="s">
        <v>1</v>
      </c>
      <c r="N145" s="194" t="s">
        <v>38</v>
      </c>
      <c r="O145" s="6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7" t="s">
        <v>120</v>
      </c>
      <c r="AT145" s="197" t="s">
        <v>116</v>
      </c>
      <c r="AU145" s="197" t="s">
        <v>82</v>
      </c>
      <c r="AY145" s="14" t="s">
        <v>113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4" t="s">
        <v>80</v>
      </c>
      <c r="BK145" s="198">
        <f>ROUND(I145*H145,2)</f>
        <v>0</v>
      </c>
      <c r="BL145" s="14" t="s">
        <v>121</v>
      </c>
      <c r="BM145" s="197" t="s">
        <v>162</v>
      </c>
    </row>
    <row r="146" spans="1:65" s="2" customFormat="1" ht="11.25">
      <c r="A146" s="31"/>
      <c r="B146" s="32"/>
      <c r="C146" s="33"/>
      <c r="D146" s="199" t="s">
        <v>122</v>
      </c>
      <c r="E146" s="33"/>
      <c r="F146" s="200" t="s">
        <v>161</v>
      </c>
      <c r="G146" s="33"/>
      <c r="H146" s="33"/>
      <c r="I146" s="201"/>
      <c r="J146" s="33"/>
      <c r="K146" s="33"/>
      <c r="L146" s="36"/>
      <c r="M146" s="202"/>
      <c r="N146" s="203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4" t="s">
        <v>122</v>
      </c>
      <c r="AU146" s="14" t="s">
        <v>82</v>
      </c>
    </row>
    <row r="147" spans="1:65" s="2" customFormat="1" ht="24.2" customHeight="1">
      <c r="A147" s="31"/>
      <c r="B147" s="32"/>
      <c r="C147" s="184" t="s">
        <v>8</v>
      </c>
      <c r="D147" s="184" t="s">
        <v>116</v>
      </c>
      <c r="E147" s="185" t="s">
        <v>163</v>
      </c>
      <c r="F147" s="186" t="s">
        <v>164</v>
      </c>
      <c r="G147" s="187" t="s">
        <v>119</v>
      </c>
      <c r="H147" s="188">
        <v>1</v>
      </c>
      <c r="I147" s="189"/>
      <c r="J147" s="190">
        <f>ROUND(I147*H147,2)</f>
        <v>0</v>
      </c>
      <c r="K147" s="191"/>
      <c r="L147" s="192"/>
      <c r="M147" s="193" t="s">
        <v>1</v>
      </c>
      <c r="N147" s="194" t="s">
        <v>38</v>
      </c>
      <c r="O147" s="6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7" t="s">
        <v>120</v>
      </c>
      <c r="AT147" s="197" t="s">
        <v>116</v>
      </c>
      <c r="AU147" s="197" t="s">
        <v>82</v>
      </c>
      <c r="AY147" s="14" t="s">
        <v>113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4" t="s">
        <v>80</v>
      </c>
      <c r="BK147" s="198">
        <f>ROUND(I147*H147,2)</f>
        <v>0</v>
      </c>
      <c r="BL147" s="14" t="s">
        <v>121</v>
      </c>
      <c r="BM147" s="197" t="s">
        <v>165</v>
      </c>
    </row>
    <row r="148" spans="1:65" s="2" customFormat="1" ht="19.5">
      <c r="A148" s="31"/>
      <c r="B148" s="32"/>
      <c r="C148" s="33"/>
      <c r="D148" s="199" t="s">
        <v>122</v>
      </c>
      <c r="E148" s="33"/>
      <c r="F148" s="200" t="s">
        <v>164</v>
      </c>
      <c r="G148" s="33"/>
      <c r="H148" s="33"/>
      <c r="I148" s="201"/>
      <c r="J148" s="33"/>
      <c r="K148" s="33"/>
      <c r="L148" s="36"/>
      <c r="M148" s="202"/>
      <c r="N148" s="203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4" t="s">
        <v>122</v>
      </c>
      <c r="AU148" s="14" t="s">
        <v>82</v>
      </c>
    </row>
    <row r="149" spans="1:65" s="2" customFormat="1" ht="24.2" customHeight="1">
      <c r="A149" s="31"/>
      <c r="B149" s="32"/>
      <c r="C149" s="184" t="s">
        <v>144</v>
      </c>
      <c r="D149" s="184" t="s">
        <v>116</v>
      </c>
      <c r="E149" s="185" t="s">
        <v>166</v>
      </c>
      <c r="F149" s="186" t="s">
        <v>167</v>
      </c>
      <c r="G149" s="187" t="s">
        <v>119</v>
      </c>
      <c r="H149" s="188">
        <v>2</v>
      </c>
      <c r="I149" s="189"/>
      <c r="J149" s="190">
        <f>ROUND(I149*H149,2)</f>
        <v>0</v>
      </c>
      <c r="K149" s="191"/>
      <c r="L149" s="192"/>
      <c r="M149" s="193" t="s">
        <v>1</v>
      </c>
      <c r="N149" s="194" t="s">
        <v>38</v>
      </c>
      <c r="O149" s="6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7" t="s">
        <v>120</v>
      </c>
      <c r="AT149" s="197" t="s">
        <v>116</v>
      </c>
      <c r="AU149" s="197" t="s">
        <v>82</v>
      </c>
      <c r="AY149" s="14" t="s">
        <v>113</v>
      </c>
      <c r="BE149" s="198">
        <f>IF(N149="základní",J149,0)</f>
        <v>0</v>
      </c>
      <c r="BF149" s="198">
        <f>IF(N149="snížená",J149,0)</f>
        <v>0</v>
      </c>
      <c r="BG149" s="198">
        <f>IF(N149="zákl. přenesená",J149,0)</f>
        <v>0</v>
      </c>
      <c r="BH149" s="198">
        <f>IF(N149="sníž. přenesená",J149,0)</f>
        <v>0</v>
      </c>
      <c r="BI149" s="198">
        <f>IF(N149="nulová",J149,0)</f>
        <v>0</v>
      </c>
      <c r="BJ149" s="14" t="s">
        <v>80</v>
      </c>
      <c r="BK149" s="198">
        <f>ROUND(I149*H149,2)</f>
        <v>0</v>
      </c>
      <c r="BL149" s="14" t="s">
        <v>121</v>
      </c>
      <c r="BM149" s="197" t="s">
        <v>168</v>
      </c>
    </row>
    <row r="150" spans="1:65" s="2" customFormat="1" ht="11.25">
      <c r="A150" s="31"/>
      <c r="B150" s="32"/>
      <c r="C150" s="33"/>
      <c r="D150" s="199" t="s">
        <v>122</v>
      </c>
      <c r="E150" s="33"/>
      <c r="F150" s="200" t="s">
        <v>167</v>
      </c>
      <c r="G150" s="33"/>
      <c r="H150" s="33"/>
      <c r="I150" s="201"/>
      <c r="J150" s="33"/>
      <c r="K150" s="33"/>
      <c r="L150" s="36"/>
      <c r="M150" s="202"/>
      <c r="N150" s="203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122</v>
      </c>
      <c r="AU150" s="14" t="s">
        <v>82</v>
      </c>
    </row>
    <row r="151" spans="1:65" s="2" customFormat="1" ht="24.2" customHeight="1">
      <c r="A151" s="31"/>
      <c r="B151" s="32"/>
      <c r="C151" s="184" t="s">
        <v>169</v>
      </c>
      <c r="D151" s="184" t="s">
        <v>116</v>
      </c>
      <c r="E151" s="185" t="s">
        <v>170</v>
      </c>
      <c r="F151" s="186" t="s">
        <v>171</v>
      </c>
      <c r="G151" s="187" t="s">
        <v>119</v>
      </c>
      <c r="H151" s="188">
        <v>1</v>
      </c>
      <c r="I151" s="189"/>
      <c r="J151" s="190">
        <f>ROUND(I151*H151,2)</f>
        <v>0</v>
      </c>
      <c r="K151" s="191"/>
      <c r="L151" s="192"/>
      <c r="M151" s="193" t="s">
        <v>1</v>
      </c>
      <c r="N151" s="194" t="s">
        <v>38</v>
      </c>
      <c r="O151" s="6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7" t="s">
        <v>120</v>
      </c>
      <c r="AT151" s="197" t="s">
        <v>116</v>
      </c>
      <c r="AU151" s="197" t="s">
        <v>82</v>
      </c>
      <c r="AY151" s="14" t="s">
        <v>113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4" t="s">
        <v>80</v>
      </c>
      <c r="BK151" s="198">
        <f>ROUND(I151*H151,2)</f>
        <v>0</v>
      </c>
      <c r="BL151" s="14" t="s">
        <v>121</v>
      </c>
      <c r="BM151" s="197" t="s">
        <v>172</v>
      </c>
    </row>
    <row r="152" spans="1:65" s="2" customFormat="1" ht="11.25">
      <c r="A152" s="31"/>
      <c r="B152" s="32"/>
      <c r="C152" s="33"/>
      <c r="D152" s="199" t="s">
        <v>122</v>
      </c>
      <c r="E152" s="33"/>
      <c r="F152" s="200" t="s">
        <v>171</v>
      </c>
      <c r="G152" s="33"/>
      <c r="H152" s="33"/>
      <c r="I152" s="201"/>
      <c r="J152" s="33"/>
      <c r="K152" s="33"/>
      <c r="L152" s="36"/>
      <c r="M152" s="202"/>
      <c r="N152" s="203"/>
      <c r="O152" s="68"/>
      <c r="P152" s="68"/>
      <c r="Q152" s="68"/>
      <c r="R152" s="68"/>
      <c r="S152" s="68"/>
      <c r="T152" s="6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4" t="s">
        <v>122</v>
      </c>
      <c r="AU152" s="14" t="s">
        <v>82</v>
      </c>
    </row>
    <row r="153" spans="1:65" s="2" customFormat="1" ht="24.2" customHeight="1">
      <c r="A153" s="31"/>
      <c r="B153" s="32"/>
      <c r="C153" s="184" t="s">
        <v>148</v>
      </c>
      <c r="D153" s="184" t="s">
        <v>116</v>
      </c>
      <c r="E153" s="185" t="s">
        <v>173</v>
      </c>
      <c r="F153" s="186" t="s">
        <v>174</v>
      </c>
      <c r="G153" s="187" t="s">
        <v>119</v>
      </c>
      <c r="H153" s="188">
        <v>1</v>
      </c>
      <c r="I153" s="189"/>
      <c r="J153" s="190">
        <f>ROUND(I153*H153,2)</f>
        <v>0</v>
      </c>
      <c r="K153" s="191"/>
      <c r="L153" s="192"/>
      <c r="M153" s="193" t="s">
        <v>1</v>
      </c>
      <c r="N153" s="194" t="s">
        <v>38</v>
      </c>
      <c r="O153" s="6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7" t="s">
        <v>120</v>
      </c>
      <c r="AT153" s="197" t="s">
        <v>116</v>
      </c>
      <c r="AU153" s="197" t="s">
        <v>82</v>
      </c>
      <c r="AY153" s="14" t="s">
        <v>113</v>
      </c>
      <c r="BE153" s="198">
        <f>IF(N153="základní",J153,0)</f>
        <v>0</v>
      </c>
      <c r="BF153" s="198">
        <f>IF(N153="snížená",J153,0)</f>
        <v>0</v>
      </c>
      <c r="BG153" s="198">
        <f>IF(N153="zákl. přenesená",J153,0)</f>
        <v>0</v>
      </c>
      <c r="BH153" s="198">
        <f>IF(N153="sníž. přenesená",J153,0)</f>
        <v>0</v>
      </c>
      <c r="BI153" s="198">
        <f>IF(N153="nulová",J153,0)</f>
        <v>0</v>
      </c>
      <c r="BJ153" s="14" t="s">
        <v>80</v>
      </c>
      <c r="BK153" s="198">
        <f>ROUND(I153*H153,2)</f>
        <v>0</v>
      </c>
      <c r="BL153" s="14" t="s">
        <v>121</v>
      </c>
      <c r="BM153" s="197" t="s">
        <v>175</v>
      </c>
    </row>
    <row r="154" spans="1:65" s="2" customFormat="1" ht="19.5">
      <c r="A154" s="31"/>
      <c r="B154" s="32"/>
      <c r="C154" s="33"/>
      <c r="D154" s="199" t="s">
        <v>122</v>
      </c>
      <c r="E154" s="33"/>
      <c r="F154" s="200" t="s">
        <v>174</v>
      </c>
      <c r="G154" s="33"/>
      <c r="H154" s="33"/>
      <c r="I154" s="201"/>
      <c r="J154" s="33"/>
      <c r="K154" s="33"/>
      <c r="L154" s="36"/>
      <c r="M154" s="202"/>
      <c r="N154" s="203"/>
      <c r="O154" s="68"/>
      <c r="P154" s="68"/>
      <c r="Q154" s="68"/>
      <c r="R154" s="68"/>
      <c r="S154" s="68"/>
      <c r="T154" s="6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4" t="s">
        <v>122</v>
      </c>
      <c r="AU154" s="14" t="s">
        <v>82</v>
      </c>
    </row>
    <row r="155" spans="1:65" s="2" customFormat="1" ht="24.2" customHeight="1">
      <c r="A155" s="31"/>
      <c r="B155" s="32"/>
      <c r="C155" s="184" t="s">
        <v>176</v>
      </c>
      <c r="D155" s="184" t="s">
        <v>116</v>
      </c>
      <c r="E155" s="185" t="s">
        <v>177</v>
      </c>
      <c r="F155" s="186" t="s">
        <v>178</v>
      </c>
      <c r="G155" s="187" t="s">
        <v>119</v>
      </c>
      <c r="H155" s="188">
        <v>2</v>
      </c>
      <c r="I155" s="189"/>
      <c r="J155" s="190">
        <f>ROUND(I155*H155,2)</f>
        <v>0</v>
      </c>
      <c r="K155" s="191"/>
      <c r="L155" s="192"/>
      <c r="M155" s="193" t="s">
        <v>1</v>
      </c>
      <c r="N155" s="194" t="s">
        <v>38</v>
      </c>
      <c r="O155" s="6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7" t="s">
        <v>120</v>
      </c>
      <c r="AT155" s="197" t="s">
        <v>116</v>
      </c>
      <c r="AU155" s="197" t="s">
        <v>82</v>
      </c>
      <c r="AY155" s="14" t="s">
        <v>113</v>
      </c>
      <c r="BE155" s="198">
        <f>IF(N155="základní",J155,0)</f>
        <v>0</v>
      </c>
      <c r="BF155" s="198">
        <f>IF(N155="snížená",J155,0)</f>
        <v>0</v>
      </c>
      <c r="BG155" s="198">
        <f>IF(N155="zákl. přenesená",J155,0)</f>
        <v>0</v>
      </c>
      <c r="BH155" s="198">
        <f>IF(N155="sníž. přenesená",J155,0)</f>
        <v>0</v>
      </c>
      <c r="BI155" s="198">
        <f>IF(N155="nulová",J155,0)</f>
        <v>0</v>
      </c>
      <c r="BJ155" s="14" t="s">
        <v>80</v>
      </c>
      <c r="BK155" s="198">
        <f>ROUND(I155*H155,2)</f>
        <v>0</v>
      </c>
      <c r="BL155" s="14" t="s">
        <v>121</v>
      </c>
      <c r="BM155" s="197" t="s">
        <v>179</v>
      </c>
    </row>
    <row r="156" spans="1:65" s="2" customFormat="1" ht="11.25">
      <c r="A156" s="31"/>
      <c r="B156" s="32"/>
      <c r="C156" s="33"/>
      <c r="D156" s="199" t="s">
        <v>122</v>
      </c>
      <c r="E156" s="33"/>
      <c r="F156" s="200" t="s">
        <v>178</v>
      </c>
      <c r="G156" s="33"/>
      <c r="H156" s="33"/>
      <c r="I156" s="201"/>
      <c r="J156" s="33"/>
      <c r="K156" s="33"/>
      <c r="L156" s="36"/>
      <c r="M156" s="202"/>
      <c r="N156" s="203"/>
      <c r="O156" s="68"/>
      <c r="P156" s="68"/>
      <c r="Q156" s="68"/>
      <c r="R156" s="68"/>
      <c r="S156" s="68"/>
      <c r="T156" s="6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4" t="s">
        <v>122</v>
      </c>
      <c r="AU156" s="14" t="s">
        <v>82</v>
      </c>
    </row>
    <row r="157" spans="1:65" s="2" customFormat="1" ht="24.2" customHeight="1">
      <c r="A157" s="31"/>
      <c r="B157" s="32"/>
      <c r="C157" s="184" t="s">
        <v>151</v>
      </c>
      <c r="D157" s="184" t="s">
        <v>116</v>
      </c>
      <c r="E157" s="185" t="s">
        <v>180</v>
      </c>
      <c r="F157" s="186" t="s">
        <v>181</v>
      </c>
      <c r="G157" s="187" t="s">
        <v>119</v>
      </c>
      <c r="H157" s="188">
        <v>1</v>
      </c>
      <c r="I157" s="189"/>
      <c r="J157" s="190">
        <f>ROUND(I157*H157,2)</f>
        <v>0</v>
      </c>
      <c r="K157" s="191"/>
      <c r="L157" s="192"/>
      <c r="M157" s="193" t="s">
        <v>1</v>
      </c>
      <c r="N157" s="194" t="s">
        <v>38</v>
      </c>
      <c r="O157" s="6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7" t="s">
        <v>120</v>
      </c>
      <c r="AT157" s="197" t="s">
        <v>116</v>
      </c>
      <c r="AU157" s="197" t="s">
        <v>82</v>
      </c>
      <c r="AY157" s="14" t="s">
        <v>113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14" t="s">
        <v>80</v>
      </c>
      <c r="BK157" s="198">
        <f>ROUND(I157*H157,2)</f>
        <v>0</v>
      </c>
      <c r="BL157" s="14" t="s">
        <v>121</v>
      </c>
      <c r="BM157" s="197" t="s">
        <v>182</v>
      </c>
    </row>
    <row r="158" spans="1:65" s="2" customFormat="1" ht="19.5">
      <c r="A158" s="31"/>
      <c r="B158" s="32"/>
      <c r="C158" s="33"/>
      <c r="D158" s="199" t="s">
        <v>122</v>
      </c>
      <c r="E158" s="33"/>
      <c r="F158" s="200" t="s">
        <v>181</v>
      </c>
      <c r="G158" s="33"/>
      <c r="H158" s="33"/>
      <c r="I158" s="201"/>
      <c r="J158" s="33"/>
      <c r="K158" s="33"/>
      <c r="L158" s="36"/>
      <c r="M158" s="202"/>
      <c r="N158" s="203"/>
      <c r="O158" s="68"/>
      <c r="P158" s="68"/>
      <c r="Q158" s="68"/>
      <c r="R158" s="68"/>
      <c r="S158" s="68"/>
      <c r="T158" s="6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4" t="s">
        <v>122</v>
      </c>
      <c r="AU158" s="14" t="s">
        <v>82</v>
      </c>
    </row>
    <row r="159" spans="1:65" s="2" customFormat="1" ht="24.2" customHeight="1">
      <c r="A159" s="31"/>
      <c r="B159" s="32"/>
      <c r="C159" s="184" t="s">
        <v>7</v>
      </c>
      <c r="D159" s="184" t="s">
        <v>116</v>
      </c>
      <c r="E159" s="185" t="s">
        <v>183</v>
      </c>
      <c r="F159" s="186" t="s">
        <v>184</v>
      </c>
      <c r="G159" s="187" t="s">
        <v>119</v>
      </c>
      <c r="H159" s="188">
        <v>1</v>
      </c>
      <c r="I159" s="189"/>
      <c r="J159" s="190">
        <f>ROUND(I159*H159,2)</f>
        <v>0</v>
      </c>
      <c r="K159" s="191"/>
      <c r="L159" s="192"/>
      <c r="M159" s="193" t="s">
        <v>1</v>
      </c>
      <c r="N159" s="194" t="s">
        <v>38</v>
      </c>
      <c r="O159" s="68"/>
      <c r="P159" s="195">
        <f>O159*H159</f>
        <v>0</v>
      </c>
      <c r="Q159" s="195">
        <v>0</v>
      </c>
      <c r="R159" s="195">
        <f>Q159*H159</f>
        <v>0</v>
      </c>
      <c r="S159" s="195">
        <v>0</v>
      </c>
      <c r="T159" s="196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7" t="s">
        <v>120</v>
      </c>
      <c r="AT159" s="197" t="s">
        <v>116</v>
      </c>
      <c r="AU159" s="197" t="s">
        <v>82</v>
      </c>
      <c r="AY159" s="14" t="s">
        <v>113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14" t="s">
        <v>80</v>
      </c>
      <c r="BK159" s="198">
        <f>ROUND(I159*H159,2)</f>
        <v>0</v>
      </c>
      <c r="BL159" s="14" t="s">
        <v>121</v>
      </c>
      <c r="BM159" s="197" t="s">
        <v>185</v>
      </c>
    </row>
    <row r="160" spans="1:65" s="2" customFormat="1" ht="19.5">
      <c r="A160" s="31"/>
      <c r="B160" s="32"/>
      <c r="C160" s="33"/>
      <c r="D160" s="199" t="s">
        <v>122</v>
      </c>
      <c r="E160" s="33"/>
      <c r="F160" s="200" t="s">
        <v>184</v>
      </c>
      <c r="G160" s="33"/>
      <c r="H160" s="33"/>
      <c r="I160" s="201"/>
      <c r="J160" s="33"/>
      <c r="K160" s="33"/>
      <c r="L160" s="36"/>
      <c r="M160" s="202"/>
      <c r="N160" s="203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122</v>
      </c>
      <c r="AU160" s="14" t="s">
        <v>82</v>
      </c>
    </row>
    <row r="161" spans="1:65" s="2" customFormat="1" ht="33" customHeight="1">
      <c r="A161" s="31"/>
      <c r="B161" s="32"/>
      <c r="C161" s="184" t="s">
        <v>155</v>
      </c>
      <c r="D161" s="184" t="s">
        <v>116</v>
      </c>
      <c r="E161" s="185" t="s">
        <v>186</v>
      </c>
      <c r="F161" s="186" t="s">
        <v>187</v>
      </c>
      <c r="G161" s="187" t="s">
        <v>119</v>
      </c>
      <c r="H161" s="188">
        <v>1</v>
      </c>
      <c r="I161" s="189"/>
      <c r="J161" s="190">
        <f>ROUND(I161*H161,2)</f>
        <v>0</v>
      </c>
      <c r="K161" s="191"/>
      <c r="L161" s="192"/>
      <c r="M161" s="193" t="s">
        <v>1</v>
      </c>
      <c r="N161" s="194" t="s">
        <v>38</v>
      </c>
      <c r="O161" s="68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7" t="s">
        <v>120</v>
      </c>
      <c r="AT161" s="197" t="s">
        <v>116</v>
      </c>
      <c r="AU161" s="197" t="s">
        <v>82</v>
      </c>
      <c r="AY161" s="14" t="s">
        <v>113</v>
      </c>
      <c r="BE161" s="198">
        <f>IF(N161="základní",J161,0)</f>
        <v>0</v>
      </c>
      <c r="BF161" s="198">
        <f>IF(N161="snížená",J161,0)</f>
        <v>0</v>
      </c>
      <c r="BG161" s="198">
        <f>IF(N161="zákl. přenesená",J161,0)</f>
        <v>0</v>
      </c>
      <c r="BH161" s="198">
        <f>IF(N161="sníž. přenesená",J161,0)</f>
        <v>0</v>
      </c>
      <c r="BI161" s="198">
        <f>IF(N161="nulová",J161,0)</f>
        <v>0</v>
      </c>
      <c r="BJ161" s="14" t="s">
        <v>80</v>
      </c>
      <c r="BK161" s="198">
        <f>ROUND(I161*H161,2)</f>
        <v>0</v>
      </c>
      <c r="BL161" s="14" t="s">
        <v>121</v>
      </c>
      <c r="BM161" s="197" t="s">
        <v>188</v>
      </c>
    </row>
    <row r="162" spans="1:65" s="2" customFormat="1" ht="19.5">
      <c r="A162" s="31"/>
      <c r="B162" s="32"/>
      <c r="C162" s="33"/>
      <c r="D162" s="199" t="s">
        <v>122</v>
      </c>
      <c r="E162" s="33"/>
      <c r="F162" s="200" t="s">
        <v>187</v>
      </c>
      <c r="G162" s="33"/>
      <c r="H162" s="33"/>
      <c r="I162" s="201"/>
      <c r="J162" s="33"/>
      <c r="K162" s="33"/>
      <c r="L162" s="36"/>
      <c r="M162" s="202"/>
      <c r="N162" s="203"/>
      <c r="O162" s="68"/>
      <c r="P162" s="68"/>
      <c r="Q162" s="68"/>
      <c r="R162" s="68"/>
      <c r="S162" s="68"/>
      <c r="T162" s="6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T162" s="14" t="s">
        <v>122</v>
      </c>
      <c r="AU162" s="14" t="s">
        <v>82</v>
      </c>
    </row>
    <row r="163" spans="1:65" s="2" customFormat="1" ht="21.75" customHeight="1">
      <c r="A163" s="31"/>
      <c r="B163" s="32"/>
      <c r="C163" s="184" t="s">
        <v>189</v>
      </c>
      <c r="D163" s="184" t="s">
        <v>116</v>
      </c>
      <c r="E163" s="185" t="s">
        <v>190</v>
      </c>
      <c r="F163" s="186" t="s">
        <v>191</v>
      </c>
      <c r="G163" s="187" t="s">
        <v>119</v>
      </c>
      <c r="H163" s="188">
        <v>7</v>
      </c>
      <c r="I163" s="189"/>
      <c r="J163" s="190">
        <f>ROUND(I163*H163,2)</f>
        <v>0</v>
      </c>
      <c r="K163" s="191"/>
      <c r="L163" s="192"/>
      <c r="M163" s="193" t="s">
        <v>1</v>
      </c>
      <c r="N163" s="194" t="s">
        <v>38</v>
      </c>
      <c r="O163" s="6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7" t="s">
        <v>120</v>
      </c>
      <c r="AT163" s="197" t="s">
        <v>116</v>
      </c>
      <c r="AU163" s="197" t="s">
        <v>82</v>
      </c>
      <c r="AY163" s="14" t="s">
        <v>113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14" t="s">
        <v>80</v>
      </c>
      <c r="BK163" s="198">
        <f>ROUND(I163*H163,2)</f>
        <v>0</v>
      </c>
      <c r="BL163" s="14" t="s">
        <v>121</v>
      </c>
      <c r="BM163" s="197" t="s">
        <v>192</v>
      </c>
    </row>
    <row r="164" spans="1:65" s="2" customFormat="1" ht="11.25">
      <c r="A164" s="31"/>
      <c r="B164" s="32"/>
      <c r="C164" s="33"/>
      <c r="D164" s="199" t="s">
        <v>122</v>
      </c>
      <c r="E164" s="33"/>
      <c r="F164" s="200" t="s">
        <v>191</v>
      </c>
      <c r="G164" s="33"/>
      <c r="H164" s="33"/>
      <c r="I164" s="201"/>
      <c r="J164" s="33"/>
      <c r="K164" s="33"/>
      <c r="L164" s="36"/>
      <c r="M164" s="202"/>
      <c r="N164" s="203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4" t="s">
        <v>122</v>
      </c>
      <c r="AU164" s="14" t="s">
        <v>82</v>
      </c>
    </row>
    <row r="165" spans="1:65" s="2" customFormat="1" ht="21.75" customHeight="1">
      <c r="A165" s="31"/>
      <c r="B165" s="32"/>
      <c r="C165" s="184" t="s">
        <v>193</v>
      </c>
      <c r="D165" s="184" t="s">
        <v>116</v>
      </c>
      <c r="E165" s="185" t="s">
        <v>194</v>
      </c>
      <c r="F165" s="186" t="s">
        <v>195</v>
      </c>
      <c r="G165" s="187" t="s">
        <v>119</v>
      </c>
      <c r="H165" s="188">
        <v>1</v>
      </c>
      <c r="I165" s="189"/>
      <c r="J165" s="190">
        <f>ROUND(I165*H165,2)</f>
        <v>0</v>
      </c>
      <c r="K165" s="191"/>
      <c r="L165" s="192"/>
      <c r="M165" s="193" t="s">
        <v>1</v>
      </c>
      <c r="N165" s="194" t="s">
        <v>38</v>
      </c>
      <c r="O165" s="68"/>
      <c r="P165" s="195">
        <f>O165*H165</f>
        <v>0</v>
      </c>
      <c r="Q165" s="195">
        <v>0</v>
      </c>
      <c r="R165" s="195">
        <f>Q165*H165</f>
        <v>0</v>
      </c>
      <c r="S165" s="195">
        <v>0</v>
      </c>
      <c r="T165" s="196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7" t="s">
        <v>120</v>
      </c>
      <c r="AT165" s="197" t="s">
        <v>116</v>
      </c>
      <c r="AU165" s="197" t="s">
        <v>82</v>
      </c>
      <c r="AY165" s="14" t="s">
        <v>113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14" t="s">
        <v>80</v>
      </c>
      <c r="BK165" s="198">
        <f>ROUND(I165*H165,2)</f>
        <v>0</v>
      </c>
      <c r="BL165" s="14" t="s">
        <v>121</v>
      </c>
      <c r="BM165" s="197" t="s">
        <v>196</v>
      </c>
    </row>
    <row r="166" spans="1:65" s="2" customFormat="1" ht="11.25">
      <c r="A166" s="31"/>
      <c r="B166" s="32"/>
      <c r="C166" s="33"/>
      <c r="D166" s="199" t="s">
        <v>122</v>
      </c>
      <c r="E166" s="33"/>
      <c r="F166" s="200" t="s">
        <v>195</v>
      </c>
      <c r="G166" s="33"/>
      <c r="H166" s="33"/>
      <c r="I166" s="201"/>
      <c r="J166" s="33"/>
      <c r="K166" s="33"/>
      <c r="L166" s="36"/>
      <c r="M166" s="202"/>
      <c r="N166" s="203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4" t="s">
        <v>122</v>
      </c>
      <c r="AU166" s="14" t="s">
        <v>82</v>
      </c>
    </row>
    <row r="167" spans="1:65" s="2" customFormat="1" ht="24.2" customHeight="1">
      <c r="A167" s="31"/>
      <c r="B167" s="32"/>
      <c r="C167" s="184" t="s">
        <v>197</v>
      </c>
      <c r="D167" s="184" t="s">
        <v>116</v>
      </c>
      <c r="E167" s="185" t="s">
        <v>198</v>
      </c>
      <c r="F167" s="186" t="s">
        <v>199</v>
      </c>
      <c r="G167" s="187" t="s">
        <v>119</v>
      </c>
      <c r="H167" s="188">
        <v>1</v>
      </c>
      <c r="I167" s="189"/>
      <c r="J167" s="190">
        <f>ROUND(I167*H167,2)</f>
        <v>0</v>
      </c>
      <c r="K167" s="191"/>
      <c r="L167" s="192"/>
      <c r="M167" s="193" t="s">
        <v>1</v>
      </c>
      <c r="N167" s="194" t="s">
        <v>38</v>
      </c>
      <c r="O167" s="68"/>
      <c r="P167" s="195">
        <f>O167*H167</f>
        <v>0</v>
      </c>
      <c r="Q167" s="195">
        <v>0</v>
      </c>
      <c r="R167" s="195">
        <f>Q167*H167</f>
        <v>0</v>
      </c>
      <c r="S167" s="195">
        <v>0</v>
      </c>
      <c r="T167" s="196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7" t="s">
        <v>120</v>
      </c>
      <c r="AT167" s="197" t="s">
        <v>116</v>
      </c>
      <c r="AU167" s="197" t="s">
        <v>82</v>
      </c>
      <c r="AY167" s="14" t="s">
        <v>113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14" t="s">
        <v>80</v>
      </c>
      <c r="BK167" s="198">
        <f>ROUND(I167*H167,2)</f>
        <v>0</v>
      </c>
      <c r="BL167" s="14" t="s">
        <v>121</v>
      </c>
      <c r="BM167" s="197" t="s">
        <v>200</v>
      </c>
    </row>
    <row r="168" spans="1:65" s="2" customFormat="1" ht="19.5">
      <c r="A168" s="31"/>
      <c r="B168" s="32"/>
      <c r="C168" s="33"/>
      <c r="D168" s="199" t="s">
        <v>122</v>
      </c>
      <c r="E168" s="33"/>
      <c r="F168" s="200" t="s">
        <v>199</v>
      </c>
      <c r="G168" s="33"/>
      <c r="H168" s="33"/>
      <c r="I168" s="201"/>
      <c r="J168" s="33"/>
      <c r="K168" s="33"/>
      <c r="L168" s="36"/>
      <c r="M168" s="202"/>
      <c r="N168" s="203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4" t="s">
        <v>122</v>
      </c>
      <c r="AU168" s="14" t="s">
        <v>82</v>
      </c>
    </row>
    <row r="169" spans="1:65" s="2" customFormat="1" ht="24.2" customHeight="1">
      <c r="A169" s="31"/>
      <c r="B169" s="32"/>
      <c r="C169" s="184" t="s">
        <v>159</v>
      </c>
      <c r="D169" s="184" t="s">
        <v>116</v>
      </c>
      <c r="E169" s="185" t="s">
        <v>201</v>
      </c>
      <c r="F169" s="186" t="s">
        <v>202</v>
      </c>
      <c r="G169" s="187" t="s">
        <v>119</v>
      </c>
      <c r="H169" s="188">
        <v>1</v>
      </c>
      <c r="I169" s="189"/>
      <c r="J169" s="190">
        <f>ROUND(I169*H169,2)</f>
        <v>0</v>
      </c>
      <c r="K169" s="191"/>
      <c r="L169" s="192"/>
      <c r="M169" s="193" t="s">
        <v>1</v>
      </c>
      <c r="N169" s="194" t="s">
        <v>38</v>
      </c>
      <c r="O169" s="68"/>
      <c r="P169" s="195">
        <f>O169*H169</f>
        <v>0</v>
      </c>
      <c r="Q169" s="195">
        <v>0</v>
      </c>
      <c r="R169" s="195">
        <f>Q169*H169</f>
        <v>0</v>
      </c>
      <c r="S169" s="195">
        <v>0</v>
      </c>
      <c r="T169" s="196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7" t="s">
        <v>120</v>
      </c>
      <c r="AT169" s="197" t="s">
        <v>116</v>
      </c>
      <c r="AU169" s="197" t="s">
        <v>82</v>
      </c>
      <c r="AY169" s="14" t="s">
        <v>113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14" t="s">
        <v>80</v>
      </c>
      <c r="BK169" s="198">
        <f>ROUND(I169*H169,2)</f>
        <v>0</v>
      </c>
      <c r="BL169" s="14" t="s">
        <v>121</v>
      </c>
      <c r="BM169" s="197" t="s">
        <v>203</v>
      </c>
    </row>
    <row r="170" spans="1:65" s="2" customFormat="1" ht="19.5">
      <c r="A170" s="31"/>
      <c r="B170" s="32"/>
      <c r="C170" s="33"/>
      <c r="D170" s="199" t="s">
        <v>122</v>
      </c>
      <c r="E170" s="33"/>
      <c r="F170" s="200" t="s">
        <v>202</v>
      </c>
      <c r="G170" s="33"/>
      <c r="H170" s="33"/>
      <c r="I170" s="201"/>
      <c r="J170" s="33"/>
      <c r="K170" s="33"/>
      <c r="L170" s="36"/>
      <c r="M170" s="202"/>
      <c r="N170" s="203"/>
      <c r="O170" s="68"/>
      <c r="P170" s="68"/>
      <c r="Q170" s="68"/>
      <c r="R170" s="68"/>
      <c r="S170" s="68"/>
      <c r="T170" s="6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4" t="s">
        <v>122</v>
      </c>
      <c r="AU170" s="14" t="s">
        <v>82</v>
      </c>
    </row>
    <row r="171" spans="1:65" s="2" customFormat="1" ht="24.2" customHeight="1">
      <c r="A171" s="31"/>
      <c r="B171" s="32"/>
      <c r="C171" s="184" t="s">
        <v>204</v>
      </c>
      <c r="D171" s="184" t="s">
        <v>116</v>
      </c>
      <c r="E171" s="185" t="s">
        <v>205</v>
      </c>
      <c r="F171" s="186" t="s">
        <v>206</v>
      </c>
      <c r="G171" s="187" t="s">
        <v>119</v>
      </c>
      <c r="H171" s="188">
        <v>1</v>
      </c>
      <c r="I171" s="189"/>
      <c r="J171" s="190">
        <f>ROUND(I171*H171,2)</f>
        <v>0</v>
      </c>
      <c r="K171" s="191"/>
      <c r="L171" s="192"/>
      <c r="M171" s="193" t="s">
        <v>1</v>
      </c>
      <c r="N171" s="194" t="s">
        <v>38</v>
      </c>
      <c r="O171" s="6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7" t="s">
        <v>120</v>
      </c>
      <c r="AT171" s="197" t="s">
        <v>116</v>
      </c>
      <c r="AU171" s="197" t="s">
        <v>82</v>
      </c>
      <c r="AY171" s="14" t="s">
        <v>113</v>
      </c>
      <c r="BE171" s="198">
        <f>IF(N171="základní",J171,0)</f>
        <v>0</v>
      </c>
      <c r="BF171" s="198">
        <f>IF(N171="snížená",J171,0)</f>
        <v>0</v>
      </c>
      <c r="BG171" s="198">
        <f>IF(N171="zákl. přenesená",J171,0)</f>
        <v>0</v>
      </c>
      <c r="BH171" s="198">
        <f>IF(N171="sníž. přenesená",J171,0)</f>
        <v>0</v>
      </c>
      <c r="BI171" s="198">
        <f>IF(N171="nulová",J171,0)</f>
        <v>0</v>
      </c>
      <c r="BJ171" s="14" t="s">
        <v>80</v>
      </c>
      <c r="BK171" s="198">
        <f>ROUND(I171*H171,2)</f>
        <v>0</v>
      </c>
      <c r="BL171" s="14" t="s">
        <v>121</v>
      </c>
      <c r="BM171" s="197" t="s">
        <v>207</v>
      </c>
    </row>
    <row r="172" spans="1:65" s="2" customFormat="1" ht="19.5">
      <c r="A172" s="31"/>
      <c r="B172" s="32"/>
      <c r="C172" s="33"/>
      <c r="D172" s="199" t="s">
        <v>122</v>
      </c>
      <c r="E172" s="33"/>
      <c r="F172" s="200" t="s">
        <v>206</v>
      </c>
      <c r="G172" s="33"/>
      <c r="H172" s="33"/>
      <c r="I172" s="201"/>
      <c r="J172" s="33"/>
      <c r="K172" s="33"/>
      <c r="L172" s="36"/>
      <c r="M172" s="202"/>
      <c r="N172" s="203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4" t="s">
        <v>122</v>
      </c>
      <c r="AU172" s="14" t="s">
        <v>82</v>
      </c>
    </row>
    <row r="173" spans="1:65" s="2" customFormat="1" ht="24.2" customHeight="1">
      <c r="A173" s="31"/>
      <c r="B173" s="32"/>
      <c r="C173" s="184" t="s">
        <v>162</v>
      </c>
      <c r="D173" s="184" t="s">
        <v>116</v>
      </c>
      <c r="E173" s="185" t="s">
        <v>208</v>
      </c>
      <c r="F173" s="186" t="s">
        <v>209</v>
      </c>
      <c r="G173" s="187" t="s">
        <v>119</v>
      </c>
      <c r="H173" s="188">
        <v>3</v>
      </c>
      <c r="I173" s="189"/>
      <c r="J173" s="190">
        <f>ROUND(I173*H173,2)</f>
        <v>0</v>
      </c>
      <c r="K173" s="191"/>
      <c r="L173" s="192"/>
      <c r="M173" s="193" t="s">
        <v>1</v>
      </c>
      <c r="N173" s="194" t="s">
        <v>38</v>
      </c>
      <c r="O173" s="6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7" t="s">
        <v>120</v>
      </c>
      <c r="AT173" s="197" t="s">
        <v>116</v>
      </c>
      <c r="AU173" s="197" t="s">
        <v>82</v>
      </c>
      <c r="AY173" s="14" t="s">
        <v>113</v>
      </c>
      <c r="BE173" s="198">
        <f>IF(N173="základní",J173,0)</f>
        <v>0</v>
      </c>
      <c r="BF173" s="198">
        <f>IF(N173="snížená",J173,0)</f>
        <v>0</v>
      </c>
      <c r="BG173" s="198">
        <f>IF(N173="zákl. přenesená",J173,0)</f>
        <v>0</v>
      </c>
      <c r="BH173" s="198">
        <f>IF(N173="sníž. přenesená",J173,0)</f>
        <v>0</v>
      </c>
      <c r="BI173" s="198">
        <f>IF(N173="nulová",J173,0)</f>
        <v>0</v>
      </c>
      <c r="BJ173" s="14" t="s">
        <v>80</v>
      </c>
      <c r="BK173" s="198">
        <f>ROUND(I173*H173,2)</f>
        <v>0</v>
      </c>
      <c r="BL173" s="14" t="s">
        <v>121</v>
      </c>
      <c r="BM173" s="197" t="s">
        <v>210</v>
      </c>
    </row>
    <row r="174" spans="1:65" s="2" customFormat="1" ht="11.25">
      <c r="A174" s="31"/>
      <c r="B174" s="32"/>
      <c r="C174" s="33"/>
      <c r="D174" s="199" t="s">
        <v>122</v>
      </c>
      <c r="E174" s="33"/>
      <c r="F174" s="200" t="s">
        <v>209</v>
      </c>
      <c r="G174" s="33"/>
      <c r="H174" s="33"/>
      <c r="I174" s="201"/>
      <c r="J174" s="33"/>
      <c r="K174" s="33"/>
      <c r="L174" s="36"/>
      <c r="M174" s="202"/>
      <c r="N174" s="203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4" t="s">
        <v>122</v>
      </c>
      <c r="AU174" s="14" t="s">
        <v>82</v>
      </c>
    </row>
    <row r="175" spans="1:65" s="2" customFormat="1" ht="37.9" customHeight="1">
      <c r="A175" s="31"/>
      <c r="B175" s="32"/>
      <c r="C175" s="184" t="s">
        <v>211</v>
      </c>
      <c r="D175" s="184" t="s">
        <v>116</v>
      </c>
      <c r="E175" s="185" t="s">
        <v>212</v>
      </c>
      <c r="F175" s="186" t="s">
        <v>213</v>
      </c>
      <c r="G175" s="187" t="s">
        <v>119</v>
      </c>
      <c r="H175" s="188">
        <v>1</v>
      </c>
      <c r="I175" s="189"/>
      <c r="J175" s="190">
        <f>ROUND(I175*H175,2)</f>
        <v>0</v>
      </c>
      <c r="K175" s="191"/>
      <c r="L175" s="192"/>
      <c r="M175" s="193" t="s">
        <v>1</v>
      </c>
      <c r="N175" s="194" t="s">
        <v>38</v>
      </c>
      <c r="O175" s="6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7" t="s">
        <v>120</v>
      </c>
      <c r="AT175" s="197" t="s">
        <v>116</v>
      </c>
      <c r="AU175" s="197" t="s">
        <v>82</v>
      </c>
      <c r="AY175" s="14" t="s">
        <v>113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4" t="s">
        <v>80</v>
      </c>
      <c r="BK175" s="198">
        <f>ROUND(I175*H175,2)</f>
        <v>0</v>
      </c>
      <c r="BL175" s="14" t="s">
        <v>121</v>
      </c>
      <c r="BM175" s="197" t="s">
        <v>214</v>
      </c>
    </row>
    <row r="176" spans="1:65" s="2" customFormat="1" ht="19.5">
      <c r="A176" s="31"/>
      <c r="B176" s="32"/>
      <c r="C176" s="33"/>
      <c r="D176" s="199" t="s">
        <v>122</v>
      </c>
      <c r="E176" s="33"/>
      <c r="F176" s="200" t="s">
        <v>213</v>
      </c>
      <c r="G176" s="33"/>
      <c r="H176" s="33"/>
      <c r="I176" s="201"/>
      <c r="J176" s="33"/>
      <c r="K176" s="33"/>
      <c r="L176" s="36"/>
      <c r="M176" s="202"/>
      <c r="N176" s="203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4" t="s">
        <v>122</v>
      </c>
      <c r="AU176" s="14" t="s">
        <v>82</v>
      </c>
    </row>
    <row r="177" spans="1:65" s="2" customFormat="1" ht="21.75" customHeight="1">
      <c r="A177" s="31"/>
      <c r="B177" s="32"/>
      <c r="C177" s="184" t="s">
        <v>165</v>
      </c>
      <c r="D177" s="184" t="s">
        <v>116</v>
      </c>
      <c r="E177" s="185" t="s">
        <v>215</v>
      </c>
      <c r="F177" s="186" t="s">
        <v>216</v>
      </c>
      <c r="G177" s="187" t="s">
        <v>119</v>
      </c>
      <c r="H177" s="188">
        <v>2</v>
      </c>
      <c r="I177" s="189"/>
      <c r="J177" s="190">
        <f>ROUND(I177*H177,2)</f>
        <v>0</v>
      </c>
      <c r="K177" s="191"/>
      <c r="L177" s="192"/>
      <c r="M177" s="193" t="s">
        <v>1</v>
      </c>
      <c r="N177" s="194" t="s">
        <v>38</v>
      </c>
      <c r="O177" s="6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7" t="s">
        <v>120</v>
      </c>
      <c r="AT177" s="197" t="s">
        <v>116</v>
      </c>
      <c r="AU177" s="197" t="s">
        <v>82</v>
      </c>
      <c r="AY177" s="14" t="s">
        <v>113</v>
      </c>
      <c r="BE177" s="198">
        <f>IF(N177="základní",J177,0)</f>
        <v>0</v>
      </c>
      <c r="BF177" s="198">
        <f>IF(N177="snížená",J177,0)</f>
        <v>0</v>
      </c>
      <c r="BG177" s="198">
        <f>IF(N177="zákl. přenesená",J177,0)</f>
        <v>0</v>
      </c>
      <c r="BH177" s="198">
        <f>IF(N177="sníž. přenesená",J177,0)</f>
        <v>0</v>
      </c>
      <c r="BI177" s="198">
        <f>IF(N177="nulová",J177,0)</f>
        <v>0</v>
      </c>
      <c r="BJ177" s="14" t="s">
        <v>80</v>
      </c>
      <c r="BK177" s="198">
        <f>ROUND(I177*H177,2)</f>
        <v>0</v>
      </c>
      <c r="BL177" s="14" t="s">
        <v>121</v>
      </c>
      <c r="BM177" s="197" t="s">
        <v>217</v>
      </c>
    </row>
    <row r="178" spans="1:65" s="2" customFormat="1" ht="11.25">
      <c r="A178" s="31"/>
      <c r="B178" s="32"/>
      <c r="C178" s="33"/>
      <c r="D178" s="199" t="s">
        <v>122</v>
      </c>
      <c r="E178" s="33"/>
      <c r="F178" s="200" t="s">
        <v>216</v>
      </c>
      <c r="G178" s="33"/>
      <c r="H178" s="33"/>
      <c r="I178" s="201"/>
      <c r="J178" s="33"/>
      <c r="K178" s="33"/>
      <c r="L178" s="36"/>
      <c r="M178" s="202"/>
      <c r="N178" s="203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4" t="s">
        <v>122</v>
      </c>
      <c r="AU178" s="14" t="s">
        <v>82</v>
      </c>
    </row>
    <row r="179" spans="1:65" s="2" customFormat="1" ht="24.2" customHeight="1">
      <c r="A179" s="31"/>
      <c r="B179" s="32"/>
      <c r="C179" s="184" t="s">
        <v>218</v>
      </c>
      <c r="D179" s="184" t="s">
        <v>116</v>
      </c>
      <c r="E179" s="185" t="s">
        <v>219</v>
      </c>
      <c r="F179" s="186" t="s">
        <v>220</v>
      </c>
      <c r="G179" s="187" t="s">
        <v>119</v>
      </c>
      <c r="H179" s="188">
        <v>1</v>
      </c>
      <c r="I179" s="189"/>
      <c r="J179" s="190">
        <f>ROUND(I179*H179,2)</f>
        <v>0</v>
      </c>
      <c r="K179" s="191"/>
      <c r="L179" s="192"/>
      <c r="M179" s="193" t="s">
        <v>1</v>
      </c>
      <c r="N179" s="194" t="s">
        <v>38</v>
      </c>
      <c r="O179" s="68"/>
      <c r="P179" s="195">
        <f>O179*H179</f>
        <v>0</v>
      </c>
      <c r="Q179" s="195">
        <v>0</v>
      </c>
      <c r="R179" s="195">
        <f>Q179*H179</f>
        <v>0</v>
      </c>
      <c r="S179" s="195">
        <v>0</v>
      </c>
      <c r="T179" s="196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7" t="s">
        <v>120</v>
      </c>
      <c r="AT179" s="197" t="s">
        <v>116</v>
      </c>
      <c r="AU179" s="197" t="s">
        <v>82</v>
      </c>
      <c r="AY179" s="14" t="s">
        <v>113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14" t="s">
        <v>80</v>
      </c>
      <c r="BK179" s="198">
        <f>ROUND(I179*H179,2)</f>
        <v>0</v>
      </c>
      <c r="BL179" s="14" t="s">
        <v>121</v>
      </c>
      <c r="BM179" s="197" t="s">
        <v>221</v>
      </c>
    </row>
    <row r="180" spans="1:65" s="2" customFormat="1" ht="19.5">
      <c r="A180" s="31"/>
      <c r="B180" s="32"/>
      <c r="C180" s="33"/>
      <c r="D180" s="199" t="s">
        <v>122</v>
      </c>
      <c r="E180" s="33"/>
      <c r="F180" s="200" t="s">
        <v>220</v>
      </c>
      <c r="G180" s="33"/>
      <c r="H180" s="33"/>
      <c r="I180" s="201"/>
      <c r="J180" s="33"/>
      <c r="K180" s="33"/>
      <c r="L180" s="36"/>
      <c r="M180" s="202"/>
      <c r="N180" s="203"/>
      <c r="O180" s="68"/>
      <c r="P180" s="68"/>
      <c r="Q180" s="68"/>
      <c r="R180" s="68"/>
      <c r="S180" s="68"/>
      <c r="T180" s="6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T180" s="14" t="s">
        <v>122</v>
      </c>
      <c r="AU180" s="14" t="s">
        <v>82</v>
      </c>
    </row>
    <row r="181" spans="1:65" s="2" customFormat="1" ht="24.2" customHeight="1">
      <c r="A181" s="31"/>
      <c r="B181" s="32"/>
      <c r="C181" s="184" t="s">
        <v>168</v>
      </c>
      <c r="D181" s="184" t="s">
        <v>116</v>
      </c>
      <c r="E181" s="185" t="s">
        <v>222</v>
      </c>
      <c r="F181" s="186" t="s">
        <v>223</v>
      </c>
      <c r="G181" s="187" t="s">
        <v>119</v>
      </c>
      <c r="H181" s="188">
        <v>1</v>
      </c>
      <c r="I181" s="189"/>
      <c r="J181" s="190">
        <f>ROUND(I181*H181,2)</f>
        <v>0</v>
      </c>
      <c r="K181" s="191"/>
      <c r="L181" s="192"/>
      <c r="M181" s="193" t="s">
        <v>1</v>
      </c>
      <c r="N181" s="194" t="s">
        <v>38</v>
      </c>
      <c r="O181" s="68"/>
      <c r="P181" s="195">
        <f>O181*H181</f>
        <v>0</v>
      </c>
      <c r="Q181" s="195">
        <v>0</v>
      </c>
      <c r="R181" s="195">
        <f>Q181*H181</f>
        <v>0</v>
      </c>
      <c r="S181" s="195">
        <v>0</v>
      </c>
      <c r="T181" s="196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7" t="s">
        <v>120</v>
      </c>
      <c r="AT181" s="197" t="s">
        <v>116</v>
      </c>
      <c r="AU181" s="197" t="s">
        <v>82</v>
      </c>
      <c r="AY181" s="14" t="s">
        <v>113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4" t="s">
        <v>80</v>
      </c>
      <c r="BK181" s="198">
        <f>ROUND(I181*H181,2)</f>
        <v>0</v>
      </c>
      <c r="BL181" s="14" t="s">
        <v>121</v>
      </c>
      <c r="BM181" s="197" t="s">
        <v>224</v>
      </c>
    </row>
    <row r="182" spans="1:65" s="2" customFormat="1" ht="19.5">
      <c r="A182" s="31"/>
      <c r="B182" s="32"/>
      <c r="C182" s="33"/>
      <c r="D182" s="199" t="s">
        <v>122</v>
      </c>
      <c r="E182" s="33"/>
      <c r="F182" s="200" t="s">
        <v>223</v>
      </c>
      <c r="G182" s="33"/>
      <c r="H182" s="33"/>
      <c r="I182" s="201"/>
      <c r="J182" s="33"/>
      <c r="K182" s="33"/>
      <c r="L182" s="36"/>
      <c r="M182" s="202"/>
      <c r="N182" s="203"/>
      <c r="O182" s="68"/>
      <c r="P182" s="68"/>
      <c r="Q182" s="68"/>
      <c r="R182" s="68"/>
      <c r="S182" s="68"/>
      <c r="T182" s="6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4" t="s">
        <v>122</v>
      </c>
      <c r="AU182" s="14" t="s">
        <v>82</v>
      </c>
    </row>
    <row r="183" spans="1:65" s="2" customFormat="1" ht="24.2" customHeight="1">
      <c r="A183" s="31"/>
      <c r="B183" s="32"/>
      <c r="C183" s="184" t="s">
        <v>225</v>
      </c>
      <c r="D183" s="184" t="s">
        <v>116</v>
      </c>
      <c r="E183" s="185" t="s">
        <v>226</v>
      </c>
      <c r="F183" s="186" t="s">
        <v>227</v>
      </c>
      <c r="G183" s="187" t="s">
        <v>119</v>
      </c>
      <c r="H183" s="188">
        <v>1</v>
      </c>
      <c r="I183" s="189"/>
      <c r="J183" s="190">
        <f>ROUND(I183*H183,2)</f>
        <v>0</v>
      </c>
      <c r="K183" s="191"/>
      <c r="L183" s="192"/>
      <c r="M183" s="193" t="s">
        <v>1</v>
      </c>
      <c r="N183" s="194" t="s">
        <v>38</v>
      </c>
      <c r="O183" s="68"/>
      <c r="P183" s="195">
        <f>O183*H183</f>
        <v>0</v>
      </c>
      <c r="Q183" s="195">
        <v>0</v>
      </c>
      <c r="R183" s="195">
        <f>Q183*H183</f>
        <v>0</v>
      </c>
      <c r="S183" s="195">
        <v>0</v>
      </c>
      <c r="T183" s="196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7" t="s">
        <v>120</v>
      </c>
      <c r="AT183" s="197" t="s">
        <v>116</v>
      </c>
      <c r="AU183" s="197" t="s">
        <v>82</v>
      </c>
      <c r="AY183" s="14" t="s">
        <v>113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14" t="s">
        <v>80</v>
      </c>
      <c r="BK183" s="198">
        <f>ROUND(I183*H183,2)</f>
        <v>0</v>
      </c>
      <c r="BL183" s="14" t="s">
        <v>121</v>
      </c>
      <c r="BM183" s="197" t="s">
        <v>228</v>
      </c>
    </row>
    <row r="184" spans="1:65" s="2" customFormat="1" ht="19.5">
      <c r="A184" s="31"/>
      <c r="B184" s="32"/>
      <c r="C184" s="33"/>
      <c r="D184" s="199" t="s">
        <v>122</v>
      </c>
      <c r="E184" s="33"/>
      <c r="F184" s="200" t="s">
        <v>227</v>
      </c>
      <c r="G184" s="33"/>
      <c r="H184" s="33"/>
      <c r="I184" s="201"/>
      <c r="J184" s="33"/>
      <c r="K184" s="33"/>
      <c r="L184" s="36"/>
      <c r="M184" s="202"/>
      <c r="N184" s="203"/>
      <c r="O184" s="68"/>
      <c r="P184" s="68"/>
      <c r="Q184" s="68"/>
      <c r="R184" s="68"/>
      <c r="S184" s="68"/>
      <c r="T184" s="6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T184" s="14" t="s">
        <v>122</v>
      </c>
      <c r="AU184" s="14" t="s">
        <v>82</v>
      </c>
    </row>
    <row r="185" spans="1:65" s="2" customFormat="1" ht="21.75" customHeight="1">
      <c r="A185" s="31"/>
      <c r="B185" s="32"/>
      <c r="C185" s="184" t="s">
        <v>172</v>
      </c>
      <c r="D185" s="184" t="s">
        <v>116</v>
      </c>
      <c r="E185" s="185" t="s">
        <v>229</v>
      </c>
      <c r="F185" s="186" t="s">
        <v>230</v>
      </c>
      <c r="G185" s="187" t="s">
        <v>119</v>
      </c>
      <c r="H185" s="188">
        <v>1</v>
      </c>
      <c r="I185" s="189"/>
      <c r="J185" s="190">
        <f>ROUND(I185*H185,2)</f>
        <v>0</v>
      </c>
      <c r="K185" s="191"/>
      <c r="L185" s="192"/>
      <c r="M185" s="193" t="s">
        <v>1</v>
      </c>
      <c r="N185" s="194" t="s">
        <v>38</v>
      </c>
      <c r="O185" s="68"/>
      <c r="P185" s="195">
        <f>O185*H185</f>
        <v>0</v>
      </c>
      <c r="Q185" s="195">
        <v>0</v>
      </c>
      <c r="R185" s="195">
        <f>Q185*H185</f>
        <v>0</v>
      </c>
      <c r="S185" s="195">
        <v>0</v>
      </c>
      <c r="T185" s="196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7" t="s">
        <v>120</v>
      </c>
      <c r="AT185" s="197" t="s">
        <v>116</v>
      </c>
      <c r="AU185" s="197" t="s">
        <v>82</v>
      </c>
      <c r="AY185" s="14" t="s">
        <v>113</v>
      </c>
      <c r="BE185" s="198">
        <f>IF(N185="základní",J185,0)</f>
        <v>0</v>
      </c>
      <c r="BF185" s="198">
        <f>IF(N185="snížená",J185,0)</f>
        <v>0</v>
      </c>
      <c r="BG185" s="198">
        <f>IF(N185="zákl. přenesená",J185,0)</f>
        <v>0</v>
      </c>
      <c r="BH185" s="198">
        <f>IF(N185="sníž. přenesená",J185,0)</f>
        <v>0</v>
      </c>
      <c r="BI185" s="198">
        <f>IF(N185="nulová",J185,0)</f>
        <v>0</v>
      </c>
      <c r="BJ185" s="14" t="s">
        <v>80</v>
      </c>
      <c r="BK185" s="198">
        <f>ROUND(I185*H185,2)</f>
        <v>0</v>
      </c>
      <c r="BL185" s="14" t="s">
        <v>121</v>
      </c>
      <c r="BM185" s="197" t="s">
        <v>231</v>
      </c>
    </row>
    <row r="186" spans="1:65" s="2" customFormat="1" ht="11.25">
      <c r="A186" s="31"/>
      <c r="B186" s="32"/>
      <c r="C186" s="33"/>
      <c r="D186" s="199" t="s">
        <v>122</v>
      </c>
      <c r="E186" s="33"/>
      <c r="F186" s="200" t="s">
        <v>230</v>
      </c>
      <c r="G186" s="33"/>
      <c r="H186" s="33"/>
      <c r="I186" s="201"/>
      <c r="J186" s="33"/>
      <c r="K186" s="33"/>
      <c r="L186" s="36"/>
      <c r="M186" s="202"/>
      <c r="N186" s="203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4" t="s">
        <v>122</v>
      </c>
      <c r="AU186" s="14" t="s">
        <v>82</v>
      </c>
    </row>
    <row r="187" spans="1:65" s="2" customFormat="1" ht="24.2" customHeight="1">
      <c r="A187" s="31"/>
      <c r="B187" s="32"/>
      <c r="C187" s="184" t="s">
        <v>232</v>
      </c>
      <c r="D187" s="184" t="s">
        <v>116</v>
      </c>
      <c r="E187" s="185" t="s">
        <v>233</v>
      </c>
      <c r="F187" s="186" t="s">
        <v>234</v>
      </c>
      <c r="G187" s="187" t="s">
        <v>119</v>
      </c>
      <c r="H187" s="188">
        <v>2</v>
      </c>
      <c r="I187" s="189"/>
      <c r="J187" s="190">
        <f>ROUND(I187*H187,2)</f>
        <v>0</v>
      </c>
      <c r="K187" s="191"/>
      <c r="L187" s="192"/>
      <c r="M187" s="193" t="s">
        <v>1</v>
      </c>
      <c r="N187" s="194" t="s">
        <v>38</v>
      </c>
      <c r="O187" s="68"/>
      <c r="P187" s="195">
        <f>O187*H187</f>
        <v>0</v>
      </c>
      <c r="Q187" s="195">
        <v>0</v>
      </c>
      <c r="R187" s="195">
        <f>Q187*H187</f>
        <v>0</v>
      </c>
      <c r="S187" s="195">
        <v>0</v>
      </c>
      <c r="T187" s="196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7" t="s">
        <v>120</v>
      </c>
      <c r="AT187" s="197" t="s">
        <v>116</v>
      </c>
      <c r="AU187" s="197" t="s">
        <v>82</v>
      </c>
      <c r="AY187" s="14" t="s">
        <v>113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4" t="s">
        <v>80</v>
      </c>
      <c r="BK187" s="198">
        <f>ROUND(I187*H187,2)</f>
        <v>0</v>
      </c>
      <c r="BL187" s="14" t="s">
        <v>121</v>
      </c>
      <c r="BM187" s="197" t="s">
        <v>235</v>
      </c>
    </row>
    <row r="188" spans="1:65" s="2" customFormat="1" ht="19.5">
      <c r="A188" s="31"/>
      <c r="B188" s="32"/>
      <c r="C188" s="33"/>
      <c r="D188" s="199" t="s">
        <v>122</v>
      </c>
      <c r="E188" s="33"/>
      <c r="F188" s="200" t="s">
        <v>234</v>
      </c>
      <c r="G188" s="33"/>
      <c r="H188" s="33"/>
      <c r="I188" s="201"/>
      <c r="J188" s="33"/>
      <c r="K188" s="33"/>
      <c r="L188" s="36"/>
      <c r="M188" s="202"/>
      <c r="N188" s="203"/>
      <c r="O188" s="68"/>
      <c r="P188" s="68"/>
      <c r="Q188" s="68"/>
      <c r="R188" s="68"/>
      <c r="S188" s="68"/>
      <c r="T188" s="6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4" t="s">
        <v>122</v>
      </c>
      <c r="AU188" s="14" t="s">
        <v>82</v>
      </c>
    </row>
    <row r="189" spans="1:65" s="2" customFormat="1" ht="24.2" customHeight="1">
      <c r="A189" s="31"/>
      <c r="B189" s="32"/>
      <c r="C189" s="184" t="s">
        <v>175</v>
      </c>
      <c r="D189" s="184" t="s">
        <v>116</v>
      </c>
      <c r="E189" s="185" t="s">
        <v>236</v>
      </c>
      <c r="F189" s="186" t="s">
        <v>237</v>
      </c>
      <c r="G189" s="187" t="s">
        <v>119</v>
      </c>
      <c r="H189" s="188">
        <v>1</v>
      </c>
      <c r="I189" s="189"/>
      <c r="J189" s="190">
        <f>ROUND(I189*H189,2)</f>
        <v>0</v>
      </c>
      <c r="K189" s="191"/>
      <c r="L189" s="192"/>
      <c r="M189" s="193" t="s">
        <v>1</v>
      </c>
      <c r="N189" s="194" t="s">
        <v>38</v>
      </c>
      <c r="O189" s="6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7" t="s">
        <v>120</v>
      </c>
      <c r="AT189" s="197" t="s">
        <v>116</v>
      </c>
      <c r="AU189" s="197" t="s">
        <v>82</v>
      </c>
      <c r="AY189" s="14" t="s">
        <v>113</v>
      </c>
      <c r="BE189" s="198">
        <f>IF(N189="základní",J189,0)</f>
        <v>0</v>
      </c>
      <c r="BF189" s="198">
        <f>IF(N189="snížená",J189,0)</f>
        <v>0</v>
      </c>
      <c r="BG189" s="198">
        <f>IF(N189="zákl. přenesená",J189,0)</f>
        <v>0</v>
      </c>
      <c r="BH189" s="198">
        <f>IF(N189="sníž. přenesená",J189,0)</f>
        <v>0</v>
      </c>
      <c r="BI189" s="198">
        <f>IF(N189="nulová",J189,0)</f>
        <v>0</v>
      </c>
      <c r="BJ189" s="14" t="s">
        <v>80</v>
      </c>
      <c r="BK189" s="198">
        <f>ROUND(I189*H189,2)</f>
        <v>0</v>
      </c>
      <c r="BL189" s="14" t="s">
        <v>121</v>
      </c>
      <c r="BM189" s="197" t="s">
        <v>238</v>
      </c>
    </row>
    <row r="190" spans="1:65" s="2" customFormat="1" ht="19.5">
      <c r="A190" s="31"/>
      <c r="B190" s="32"/>
      <c r="C190" s="33"/>
      <c r="D190" s="199" t="s">
        <v>122</v>
      </c>
      <c r="E190" s="33"/>
      <c r="F190" s="200" t="s">
        <v>237</v>
      </c>
      <c r="G190" s="33"/>
      <c r="H190" s="33"/>
      <c r="I190" s="201"/>
      <c r="J190" s="33"/>
      <c r="K190" s="33"/>
      <c r="L190" s="36"/>
      <c r="M190" s="202"/>
      <c r="N190" s="203"/>
      <c r="O190" s="68"/>
      <c r="P190" s="68"/>
      <c r="Q190" s="68"/>
      <c r="R190" s="68"/>
      <c r="S190" s="68"/>
      <c r="T190" s="6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4" t="s">
        <v>122</v>
      </c>
      <c r="AU190" s="14" t="s">
        <v>82</v>
      </c>
    </row>
    <row r="191" spans="1:65" s="2" customFormat="1" ht="24.2" customHeight="1">
      <c r="A191" s="31"/>
      <c r="B191" s="32"/>
      <c r="C191" s="184" t="s">
        <v>239</v>
      </c>
      <c r="D191" s="184" t="s">
        <v>116</v>
      </c>
      <c r="E191" s="185" t="s">
        <v>240</v>
      </c>
      <c r="F191" s="186" t="s">
        <v>241</v>
      </c>
      <c r="G191" s="187" t="s">
        <v>119</v>
      </c>
      <c r="H191" s="188">
        <v>1</v>
      </c>
      <c r="I191" s="189"/>
      <c r="J191" s="190">
        <f>ROUND(I191*H191,2)</f>
        <v>0</v>
      </c>
      <c r="K191" s="191"/>
      <c r="L191" s="192"/>
      <c r="M191" s="193" t="s">
        <v>1</v>
      </c>
      <c r="N191" s="194" t="s">
        <v>38</v>
      </c>
      <c r="O191" s="6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7" t="s">
        <v>120</v>
      </c>
      <c r="AT191" s="197" t="s">
        <v>116</v>
      </c>
      <c r="AU191" s="197" t="s">
        <v>82</v>
      </c>
      <c r="AY191" s="14" t="s">
        <v>113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4" t="s">
        <v>80</v>
      </c>
      <c r="BK191" s="198">
        <f>ROUND(I191*H191,2)</f>
        <v>0</v>
      </c>
      <c r="BL191" s="14" t="s">
        <v>121</v>
      </c>
      <c r="BM191" s="197" t="s">
        <v>242</v>
      </c>
    </row>
    <row r="192" spans="1:65" s="2" customFormat="1" ht="19.5">
      <c r="A192" s="31"/>
      <c r="B192" s="32"/>
      <c r="C192" s="33"/>
      <c r="D192" s="199" t="s">
        <v>122</v>
      </c>
      <c r="E192" s="33"/>
      <c r="F192" s="200" t="s">
        <v>241</v>
      </c>
      <c r="G192" s="33"/>
      <c r="H192" s="33"/>
      <c r="I192" s="201"/>
      <c r="J192" s="33"/>
      <c r="K192" s="33"/>
      <c r="L192" s="36"/>
      <c r="M192" s="202"/>
      <c r="N192" s="203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4" t="s">
        <v>122</v>
      </c>
      <c r="AU192" s="14" t="s">
        <v>82</v>
      </c>
    </row>
    <row r="193" spans="1:65" s="2" customFormat="1" ht="24.2" customHeight="1">
      <c r="A193" s="31"/>
      <c r="B193" s="32"/>
      <c r="C193" s="184" t="s">
        <v>179</v>
      </c>
      <c r="D193" s="184" t="s">
        <v>116</v>
      </c>
      <c r="E193" s="185" t="s">
        <v>243</v>
      </c>
      <c r="F193" s="186" t="s">
        <v>244</v>
      </c>
      <c r="G193" s="187" t="s">
        <v>119</v>
      </c>
      <c r="H193" s="188">
        <v>1</v>
      </c>
      <c r="I193" s="189"/>
      <c r="J193" s="190">
        <f>ROUND(I193*H193,2)</f>
        <v>0</v>
      </c>
      <c r="K193" s="191"/>
      <c r="L193" s="192"/>
      <c r="M193" s="193" t="s">
        <v>1</v>
      </c>
      <c r="N193" s="194" t="s">
        <v>38</v>
      </c>
      <c r="O193" s="6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7" t="s">
        <v>120</v>
      </c>
      <c r="AT193" s="197" t="s">
        <v>116</v>
      </c>
      <c r="AU193" s="197" t="s">
        <v>82</v>
      </c>
      <c r="AY193" s="14" t="s">
        <v>113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14" t="s">
        <v>80</v>
      </c>
      <c r="BK193" s="198">
        <f>ROUND(I193*H193,2)</f>
        <v>0</v>
      </c>
      <c r="BL193" s="14" t="s">
        <v>121</v>
      </c>
      <c r="BM193" s="197" t="s">
        <v>245</v>
      </c>
    </row>
    <row r="194" spans="1:65" s="2" customFormat="1" ht="11.25">
      <c r="A194" s="31"/>
      <c r="B194" s="32"/>
      <c r="C194" s="33"/>
      <c r="D194" s="199" t="s">
        <v>122</v>
      </c>
      <c r="E194" s="33"/>
      <c r="F194" s="200" t="s">
        <v>244</v>
      </c>
      <c r="G194" s="33"/>
      <c r="H194" s="33"/>
      <c r="I194" s="201"/>
      <c r="J194" s="33"/>
      <c r="K194" s="33"/>
      <c r="L194" s="36"/>
      <c r="M194" s="202"/>
      <c r="N194" s="203"/>
      <c r="O194" s="68"/>
      <c r="P194" s="68"/>
      <c r="Q194" s="68"/>
      <c r="R194" s="68"/>
      <c r="S194" s="68"/>
      <c r="T194" s="69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4" t="s">
        <v>122</v>
      </c>
      <c r="AU194" s="14" t="s">
        <v>82</v>
      </c>
    </row>
    <row r="195" spans="1:65" s="2" customFormat="1" ht="24.2" customHeight="1">
      <c r="A195" s="31"/>
      <c r="B195" s="32"/>
      <c r="C195" s="184" t="s">
        <v>246</v>
      </c>
      <c r="D195" s="184" t="s">
        <v>116</v>
      </c>
      <c r="E195" s="185" t="s">
        <v>247</v>
      </c>
      <c r="F195" s="186" t="s">
        <v>248</v>
      </c>
      <c r="G195" s="187" t="s">
        <v>119</v>
      </c>
      <c r="H195" s="188">
        <v>2</v>
      </c>
      <c r="I195" s="189"/>
      <c r="J195" s="190">
        <f>ROUND(I195*H195,2)</f>
        <v>0</v>
      </c>
      <c r="K195" s="191"/>
      <c r="L195" s="192"/>
      <c r="M195" s="193" t="s">
        <v>1</v>
      </c>
      <c r="N195" s="194" t="s">
        <v>38</v>
      </c>
      <c r="O195" s="6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7" t="s">
        <v>120</v>
      </c>
      <c r="AT195" s="197" t="s">
        <v>116</v>
      </c>
      <c r="AU195" s="197" t="s">
        <v>82</v>
      </c>
      <c r="AY195" s="14" t="s">
        <v>113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4" t="s">
        <v>80</v>
      </c>
      <c r="BK195" s="198">
        <f>ROUND(I195*H195,2)</f>
        <v>0</v>
      </c>
      <c r="BL195" s="14" t="s">
        <v>121</v>
      </c>
      <c r="BM195" s="197" t="s">
        <v>249</v>
      </c>
    </row>
    <row r="196" spans="1:65" s="2" customFormat="1" ht="19.5">
      <c r="A196" s="31"/>
      <c r="B196" s="32"/>
      <c r="C196" s="33"/>
      <c r="D196" s="199" t="s">
        <v>122</v>
      </c>
      <c r="E196" s="33"/>
      <c r="F196" s="200" t="s">
        <v>248</v>
      </c>
      <c r="G196" s="33"/>
      <c r="H196" s="33"/>
      <c r="I196" s="201"/>
      <c r="J196" s="33"/>
      <c r="K196" s="33"/>
      <c r="L196" s="36"/>
      <c r="M196" s="202"/>
      <c r="N196" s="203"/>
      <c r="O196" s="68"/>
      <c r="P196" s="68"/>
      <c r="Q196" s="68"/>
      <c r="R196" s="68"/>
      <c r="S196" s="68"/>
      <c r="T196" s="69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4" t="s">
        <v>122</v>
      </c>
      <c r="AU196" s="14" t="s">
        <v>82</v>
      </c>
    </row>
    <row r="197" spans="1:65" s="2" customFormat="1" ht="24.2" customHeight="1">
      <c r="A197" s="31"/>
      <c r="B197" s="32"/>
      <c r="C197" s="184" t="s">
        <v>182</v>
      </c>
      <c r="D197" s="184" t="s">
        <v>116</v>
      </c>
      <c r="E197" s="185" t="s">
        <v>250</v>
      </c>
      <c r="F197" s="186" t="s">
        <v>251</v>
      </c>
      <c r="G197" s="187" t="s">
        <v>119</v>
      </c>
      <c r="H197" s="188">
        <v>4</v>
      </c>
      <c r="I197" s="189"/>
      <c r="J197" s="190">
        <f>ROUND(I197*H197,2)</f>
        <v>0</v>
      </c>
      <c r="K197" s="191"/>
      <c r="L197" s="192"/>
      <c r="M197" s="193" t="s">
        <v>1</v>
      </c>
      <c r="N197" s="194" t="s">
        <v>38</v>
      </c>
      <c r="O197" s="6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7" t="s">
        <v>120</v>
      </c>
      <c r="AT197" s="197" t="s">
        <v>116</v>
      </c>
      <c r="AU197" s="197" t="s">
        <v>82</v>
      </c>
      <c r="AY197" s="14" t="s">
        <v>113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14" t="s">
        <v>80</v>
      </c>
      <c r="BK197" s="198">
        <f>ROUND(I197*H197,2)</f>
        <v>0</v>
      </c>
      <c r="BL197" s="14" t="s">
        <v>121</v>
      </c>
      <c r="BM197" s="197" t="s">
        <v>252</v>
      </c>
    </row>
    <row r="198" spans="1:65" s="2" customFormat="1" ht="19.5">
      <c r="A198" s="31"/>
      <c r="B198" s="32"/>
      <c r="C198" s="33"/>
      <c r="D198" s="199" t="s">
        <v>122</v>
      </c>
      <c r="E198" s="33"/>
      <c r="F198" s="200" t="s">
        <v>251</v>
      </c>
      <c r="G198" s="33"/>
      <c r="H198" s="33"/>
      <c r="I198" s="201"/>
      <c r="J198" s="33"/>
      <c r="K198" s="33"/>
      <c r="L198" s="36"/>
      <c r="M198" s="202"/>
      <c r="N198" s="203"/>
      <c r="O198" s="68"/>
      <c r="P198" s="68"/>
      <c r="Q198" s="68"/>
      <c r="R198" s="68"/>
      <c r="S198" s="68"/>
      <c r="T198" s="69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4" t="s">
        <v>122</v>
      </c>
      <c r="AU198" s="14" t="s">
        <v>82</v>
      </c>
    </row>
    <row r="199" spans="1:65" s="2" customFormat="1" ht="24.2" customHeight="1">
      <c r="A199" s="31"/>
      <c r="B199" s="32"/>
      <c r="C199" s="184" t="s">
        <v>253</v>
      </c>
      <c r="D199" s="184" t="s">
        <v>116</v>
      </c>
      <c r="E199" s="185" t="s">
        <v>254</v>
      </c>
      <c r="F199" s="186" t="s">
        <v>255</v>
      </c>
      <c r="G199" s="187" t="s">
        <v>119</v>
      </c>
      <c r="H199" s="188">
        <v>1</v>
      </c>
      <c r="I199" s="189"/>
      <c r="J199" s="190">
        <f>ROUND(I199*H199,2)</f>
        <v>0</v>
      </c>
      <c r="K199" s="191"/>
      <c r="L199" s="192"/>
      <c r="M199" s="193" t="s">
        <v>1</v>
      </c>
      <c r="N199" s="194" t="s">
        <v>38</v>
      </c>
      <c r="O199" s="68"/>
      <c r="P199" s="195">
        <f>O199*H199</f>
        <v>0</v>
      </c>
      <c r="Q199" s="195">
        <v>0</v>
      </c>
      <c r="R199" s="195">
        <f>Q199*H199</f>
        <v>0</v>
      </c>
      <c r="S199" s="195">
        <v>0</v>
      </c>
      <c r="T199" s="196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7" t="s">
        <v>120</v>
      </c>
      <c r="AT199" s="197" t="s">
        <v>116</v>
      </c>
      <c r="AU199" s="197" t="s">
        <v>82</v>
      </c>
      <c r="AY199" s="14" t="s">
        <v>113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14" t="s">
        <v>80</v>
      </c>
      <c r="BK199" s="198">
        <f>ROUND(I199*H199,2)</f>
        <v>0</v>
      </c>
      <c r="BL199" s="14" t="s">
        <v>121</v>
      </c>
      <c r="BM199" s="197" t="s">
        <v>256</v>
      </c>
    </row>
    <row r="200" spans="1:65" s="2" customFormat="1" ht="19.5">
      <c r="A200" s="31"/>
      <c r="B200" s="32"/>
      <c r="C200" s="33"/>
      <c r="D200" s="199" t="s">
        <v>122</v>
      </c>
      <c r="E200" s="33"/>
      <c r="F200" s="200" t="s">
        <v>255</v>
      </c>
      <c r="G200" s="33"/>
      <c r="H200" s="33"/>
      <c r="I200" s="201"/>
      <c r="J200" s="33"/>
      <c r="K200" s="33"/>
      <c r="L200" s="36"/>
      <c r="M200" s="202"/>
      <c r="N200" s="203"/>
      <c r="O200" s="68"/>
      <c r="P200" s="68"/>
      <c r="Q200" s="68"/>
      <c r="R200" s="68"/>
      <c r="S200" s="68"/>
      <c r="T200" s="69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T200" s="14" t="s">
        <v>122</v>
      </c>
      <c r="AU200" s="14" t="s">
        <v>82</v>
      </c>
    </row>
    <row r="201" spans="1:65" s="2" customFormat="1" ht="24.2" customHeight="1">
      <c r="A201" s="31"/>
      <c r="B201" s="32"/>
      <c r="C201" s="184" t="s">
        <v>185</v>
      </c>
      <c r="D201" s="184" t="s">
        <v>116</v>
      </c>
      <c r="E201" s="185" t="s">
        <v>257</v>
      </c>
      <c r="F201" s="186" t="s">
        <v>258</v>
      </c>
      <c r="G201" s="187" t="s">
        <v>119</v>
      </c>
      <c r="H201" s="188">
        <v>1</v>
      </c>
      <c r="I201" s="189"/>
      <c r="J201" s="190">
        <f>ROUND(I201*H201,2)</f>
        <v>0</v>
      </c>
      <c r="K201" s="191"/>
      <c r="L201" s="192"/>
      <c r="M201" s="193" t="s">
        <v>1</v>
      </c>
      <c r="N201" s="194" t="s">
        <v>38</v>
      </c>
      <c r="O201" s="68"/>
      <c r="P201" s="195">
        <f>O201*H201</f>
        <v>0</v>
      </c>
      <c r="Q201" s="195">
        <v>0</v>
      </c>
      <c r="R201" s="195">
        <f>Q201*H201</f>
        <v>0</v>
      </c>
      <c r="S201" s="195">
        <v>0</v>
      </c>
      <c r="T201" s="196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7" t="s">
        <v>120</v>
      </c>
      <c r="AT201" s="197" t="s">
        <v>116</v>
      </c>
      <c r="AU201" s="197" t="s">
        <v>82</v>
      </c>
      <c r="AY201" s="14" t="s">
        <v>113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14" t="s">
        <v>80</v>
      </c>
      <c r="BK201" s="198">
        <f>ROUND(I201*H201,2)</f>
        <v>0</v>
      </c>
      <c r="BL201" s="14" t="s">
        <v>121</v>
      </c>
      <c r="BM201" s="197" t="s">
        <v>259</v>
      </c>
    </row>
    <row r="202" spans="1:65" s="2" customFormat="1" ht="19.5">
      <c r="A202" s="31"/>
      <c r="B202" s="32"/>
      <c r="C202" s="33"/>
      <c r="D202" s="199" t="s">
        <v>122</v>
      </c>
      <c r="E202" s="33"/>
      <c r="F202" s="200" t="s">
        <v>258</v>
      </c>
      <c r="G202" s="33"/>
      <c r="H202" s="33"/>
      <c r="I202" s="201"/>
      <c r="J202" s="33"/>
      <c r="K202" s="33"/>
      <c r="L202" s="36"/>
      <c r="M202" s="202"/>
      <c r="N202" s="203"/>
      <c r="O202" s="68"/>
      <c r="P202" s="68"/>
      <c r="Q202" s="68"/>
      <c r="R202" s="68"/>
      <c r="S202" s="68"/>
      <c r="T202" s="69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4" t="s">
        <v>122</v>
      </c>
      <c r="AU202" s="14" t="s">
        <v>82</v>
      </c>
    </row>
    <row r="203" spans="1:65" s="2" customFormat="1" ht="21.75" customHeight="1">
      <c r="A203" s="31"/>
      <c r="B203" s="32"/>
      <c r="C203" s="184" t="s">
        <v>260</v>
      </c>
      <c r="D203" s="184" t="s">
        <v>116</v>
      </c>
      <c r="E203" s="185" t="s">
        <v>261</v>
      </c>
      <c r="F203" s="186" t="s">
        <v>262</v>
      </c>
      <c r="G203" s="187" t="s">
        <v>119</v>
      </c>
      <c r="H203" s="188">
        <v>1</v>
      </c>
      <c r="I203" s="189"/>
      <c r="J203" s="190">
        <f>ROUND(I203*H203,2)</f>
        <v>0</v>
      </c>
      <c r="K203" s="191"/>
      <c r="L203" s="192"/>
      <c r="M203" s="193" t="s">
        <v>1</v>
      </c>
      <c r="N203" s="194" t="s">
        <v>38</v>
      </c>
      <c r="O203" s="68"/>
      <c r="P203" s="195">
        <f>O203*H203</f>
        <v>0</v>
      </c>
      <c r="Q203" s="195">
        <v>0</v>
      </c>
      <c r="R203" s="195">
        <f>Q203*H203</f>
        <v>0</v>
      </c>
      <c r="S203" s="195">
        <v>0</v>
      </c>
      <c r="T203" s="196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7" t="s">
        <v>120</v>
      </c>
      <c r="AT203" s="197" t="s">
        <v>116</v>
      </c>
      <c r="AU203" s="197" t="s">
        <v>82</v>
      </c>
      <c r="AY203" s="14" t="s">
        <v>113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14" t="s">
        <v>80</v>
      </c>
      <c r="BK203" s="198">
        <f>ROUND(I203*H203,2)</f>
        <v>0</v>
      </c>
      <c r="BL203" s="14" t="s">
        <v>121</v>
      </c>
      <c r="BM203" s="197" t="s">
        <v>263</v>
      </c>
    </row>
    <row r="204" spans="1:65" s="2" customFormat="1" ht="11.25">
      <c r="A204" s="31"/>
      <c r="B204" s="32"/>
      <c r="C204" s="33"/>
      <c r="D204" s="199" t="s">
        <v>122</v>
      </c>
      <c r="E204" s="33"/>
      <c r="F204" s="200" t="s">
        <v>262</v>
      </c>
      <c r="G204" s="33"/>
      <c r="H204" s="33"/>
      <c r="I204" s="201"/>
      <c r="J204" s="33"/>
      <c r="K204" s="33"/>
      <c r="L204" s="36"/>
      <c r="M204" s="202"/>
      <c r="N204" s="203"/>
      <c r="O204" s="68"/>
      <c r="P204" s="68"/>
      <c r="Q204" s="68"/>
      <c r="R204" s="68"/>
      <c r="S204" s="68"/>
      <c r="T204" s="69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4" t="s">
        <v>122</v>
      </c>
      <c r="AU204" s="14" t="s">
        <v>82</v>
      </c>
    </row>
    <row r="205" spans="1:65" s="2" customFormat="1" ht="24.2" customHeight="1">
      <c r="A205" s="31"/>
      <c r="B205" s="32"/>
      <c r="C205" s="184" t="s">
        <v>188</v>
      </c>
      <c r="D205" s="184" t="s">
        <v>116</v>
      </c>
      <c r="E205" s="185" t="s">
        <v>264</v>
      </c>
      <c r="F205" s="186" t="s">
        <v>265</v>
      </c>
      <c r="G205" s="187" t="s">
        <v>119</v>
      </c>
      <c r="H205" s="188">
        <v>1</v>
      </c>
      <c r="I205" s="189"/>
      <c r="J205" s="190">
        <f>ROUND(I205*H205,2)</f>
        <v>0</v>
      </c>
      <c r="K205" s="191"/>
      <c r="L205" s="192"/>
      <c r="M205" s="193" t="s">
        <v>1</v>
      </c>
      <c r="N205" s="194" t="s">
        <v>38</v>
      </c>
      <c r="O205" s="6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7" t="s">
        <v>120</v>
      </c>
      <c r="AT205" s="197" t="s">
        <v>116</v>
      </c>
      <c r="AU205" s="197" t="s">
        <v>82</v>
      </c>
      <c r="AY205" s="14" t="s">
        <v>113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4" t="s">
        <v>80</v>
      </c>
      <c r="BK205" s="198">
        <f>ROUND(I205*H205,2)</f>
        <v>0</v>
      </c>
      <c r="BL205" s="14" t="s">
        <v>121</v>
      </c>
      <c r="BM205" s="197" t="s">
        <v>266</v>
      </c>
    </row>
    <row r="206" spans="1:65" s="2" customFormat="1" ht="19.5">
      <c r="A206" s="31"/>
      <c r="B206" s="32"/>
      <c r="C206" s="33"/>
      <c r="D206" s="199" t="s">
        <v>122</v>
      </c>
      <c r="E206" s="33"/>
      <c r="F206" s="200" t="s">
        <v>265</v>
      </c>
      <c r="G206" s="33"/>
      <c r="H206" s="33"/>
      <c r="I206" s="201"/>
      <c r="J206" s="33"/>
      <c r="K206" s="33"/>
      <c r="L206" s="36"/>
      <c r="M206" s="202"/>
      <c r="N206" s="203"/>
      <c r="O206" s="68"/>
      <c r="P206" s="68"/>
      <c r="Q206" s="68"/>
      <c r="R206" s="68"/>
      <c r="S206" s="68"/>
      <c r="T206" s="69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4" t="s">
        <v>122</v>
      </c>
      <c r="AU206" s="14" t="s">
        <v>82</v>
      </c>
    </row>
    <row r="207" spans="1:65" s="2" customFormat="1" ht="24.2" customHeight="1">
      <c r="A207" s="31"/>
      <c r="B207" s="32"/>
      <c r="C207" s="184" t="s">
        <v>267</v>
      </c>
      <c r="D207" s="184" t="s">
        <v>116</v>
      </c>
      <c r="E207" s="185" t="s">
        <v>268</v>
      </c>
      <c r="F207" s="186" t="s">
        <v>269</v>
      </c>
      <c r="G207" s="187" t="s">
        <v>119</v>
      </c>
      <c r="H207" s="188">
        <v>2</v>
      </c>
      <c r="I207" s="189"/>
      <c r="J207" s="190">
        <f>ROUND(I207*H207,2)</f>
        <v>0</v>
      </c>
      <c r="K207" s="191"/>
      <c r="L207" s="192"/>
      <c r="M207" s="193" t="s">
        <v>1</v>
      </c>
      <c r="N207" s="194" t="s">
        <v>38</v>
      </c>
      <c r="O207" s="68"/>
      <c r="P207" s="195">
        <f>O207*H207</f>
        <v>0</v>
      </c>
      <c r="Q207" s="195">
        <v>0</v>
      </c>
      <c r="R207" s="195">
        <f>Q207*H207</f>
        <v>0</v>
      </c>
      <c r="S207" s="195">
        <v>0</v>
      </c>
      <c r="T207" s="196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7" t="s">
        <v>120</v>
      </c>
      <c r="AT207" s="197" t="s">
        <v>116</v>
      </c>
      <c r="AU207" s="197" t="s">
        <v>82</v>
      </c>
      <c r="AY207" s="14" t="s">
        <v>113</v>
      </c>
      <c r="BE207" s="198">
        <f>IF(N207="základní",J207,0)</f>
        <v>0</v>
      </c>
      <c r="BF207" s="198">
        <f>IF(N207="snížená",J207,0)</f>
        <v>0</v>
      </c>
      <c r="BG207" s="198">
        <f>IF(N207="zákl. přenesená",J207,0)</f>
        <v>0</v>
      </c>
      <c r="BH207" s="198">
        <f>IF(N207="sníž. přenesená",J207,0)</f>
        <v>0</v>
      </c>
      <c r="BI207" s="198">
        <f>IF(N207="nulová",J207,0)</f>
        <v>0</v>
      </c>
      <c r="BJ207" s="14" t="s">
        <v>80</v>
      </c>
      <c r="BK207" s="198">
        <f>ROUND(I207*H207,2)</f>
        <v>0</v>
      </c>
      <c r="BL207" s="14" t="s">
        <v>121</v>
      </c>
      <c r="BM207" s="197" t="s">
        <v>270</v>
      </c>
    </row>
    <row r="208" spans="1:65" s="2" customFormat="1" ht="11.25">
      <c r="A208" s="31"/>
      <c r="B208" s="32"/>
      <c r="C208" s="33"/>
      <c r="D208" s="199" t="s">
        <v>122</v>
      </c>
      <c r="E208" s="33"/>
      <c r="F208" s="200" t="s">
        <v>269</v>
      </c>
      <c r="G208" s="33"/>
      <c r="H208" s="33"/>
      <c r="I208" s="201"/>
      <c r="J208" s="33"/>
      <c r="K208" s="33"/>
      <c r="L208" s="36"/>
      <c r="M208" s="204"/>
      <c r="N208" s="205"/>
      <c r="O208" s="206"/>
      <c r="P208" s="206"/>
      <c r="Q208" s="206"/>
      <c r="R208" s="206"/>
      <c r="S208" s="206"/>
      <c r="T208" s="207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4" t="s">
        <v>122</v>
      </c>
      <c r="AU208" s="14" t="s">
        <v>82</v>
      </c>
    </row>
    <row r="209" spans="1:31" s="2" customFormat="1" ht="6.95" customHeight="1">
      <c r="A209" s="31"/>
      <c r="B209" s="51"/>
      <c r="C209" s="52"/>
      <c r="D209" s="52"/>
      <c r="E209" s="52"/>
      <c r="F209" s="52"/>
      <c r="G209" s="52"/>
      <c r="H209" s="52"/>
      <c r="I209" s="52"/>
      <c r="J209" s="52"/>
      <c r="K209" s="52"/>
      <c r="L209" s="36"/>
      <c r="M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</sheetData>
  <sheetProtection algorithmName="SHA-512" hashValue="tuSWpsKUlFwb7r0YghFY6Xvp6uQJuRt+opJPov8Rl/i2T4K1Oo9pIkqtjtW+sFzk20d6So8WpLA4BkV5Eh2SVg==" saltValue="HfJ6LfYb7AwNygHh79kjWoXbydaFD2pETPNAa/j/zQNVvrc9vdCcjnsgulhRKpmNKYNlclmhhJFHt5A1PRUYKw==" spinCount="100000" sheet="1" objects="1" scenarios="1" formatColumns="0" formatRows="0" autoFilter="0"/>
  <autoFilter ref="C117:K208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5"/>
  <sheetViews>
    <sheetView showGridLines="0" topLeftCell="A11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85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hidden="1" customHeight="1">
      <c r="B4" s="17"/>
      <c r="D4" s="107" t="s">
        <v>88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49" t="str">
        <f>'Rekapitulace stavby'!K6</f>
        <v>RO_KKN a.s.-Objekt B - ortopedie ostatní výrobky</v>
      </c>
      <c r="F7" s="250"/>
      <c r="G7" s="250"/>
      <c r="H7" s="250"/>
      <c r="L7" s="17"/>
    </row>
    <row r="8" spans="1:46" s="2" customFormat="1" ht="12" hidden="1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1" t="s">
        <v>271</v>
      </c>
      <c r="F9" s="252"/>
      <c r="G9" s="252"/>
      <c r="H9" s="25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19. 7. 2023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53" t="str">
        <f>'Rekapitulace stavby'!E14</f>
        <v>Vyplň údaj</v>
      </c>
      <c r="F18" s="254"/>
      <c r="G18" s="254"/>
      <c r="H18" s="25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55" t="s">
        <v>1</v>
      </c>
      <c r="F27" s="255"/>
      <c r="G27" s="255"/>
      <c r="H27" s="25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37</v>
      </c>
      <c r="E33" s="109" t="s">
        <v>38</v>
      </c>
      <c r="F33" s="120">
        <f>ROUND((SUM(BE118:BE124)),  2)</f>
        <v>0</v>
      </c>
      <c r="G33" s="31"/>
      <c r="H33" s="31"/>
      <c r="I33" s="121">
        <v>0.21</v>
      </c>
      <c r="J33" s="120">
        <f>ROUND(((SUM(BE118:BE124))*I33),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39</v>
      </c>
      <c r="F34" s="120">
        <f>ROUND((SUM(BF118:BF124)),  2)</f>
        <v>0</v>
      </c>
      <c r="G34" s="31"/>
      <c r="H34" s="31"/>
      <c r="I34" s="121">
        <v>0.15</v>
      </c>
      <c r="J34" s="120">
        <f>ROUND(((SUM(BF118:BF124))*I34),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ROUND((SUM(BG118:BG124)),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ROUND((SUM(BH118:BH124)),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ROUND((SUM(BI118:BI124)),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6" t="str">
        <f>E7</f>
        <v>RO_KKN a.s.-Objekt B - ortopedie ostatní výrobky</v>
      </c>
      <c r="F85" s="257"/>
      <c r="G85" s="257"/>
      <c r="H85" s="25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7" t="str">
        <f>E9</f>
        <v>část 2 - lůžka - KKN a.s.-Objekt ...</v>
      </c>
      <c r="F87" s="258"/>
      <c r="G87" s="258"/>
      <c r="H87" s="25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19. 7. 2023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93</v>
      </c>
      <c r="D94" s="141"/>
      <c r="E94" s="141"/>
      <c r="F94" s="141"/>
      <c r="G94" s="141"/>
      <c r="H94" s="141"/>
      <c r="I94" s="141"/>
      <c r="J94" s="142" t="s">
        <v>94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95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96</v>
      </c>
    </row>
    <row r="97" spans="1:31" s="9" customFormat="1" ht="24.95" hidden="1" customHeight="1">
      <c r="B97" s="144"/>
      <c r="C97" s="145"/>
      <c r="D97" s="146" t="s">
        <v>97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98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hidden="1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hidden="1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99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56" t="str">
        <f>E7</f>
        <v>RO_KKN a.s.-Objekt B - ortopedie ostatní výrobky</v>
      </c>
      <c r="F108" s="257"/>
      <c r="G108" s="257"/>
      <c r="H108" s="257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89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7" t="str">
        <f>E9</f>
        <v>část 2 - lůžka - KKN a.s.-Objekt ...</v>
      </c>
      <c r="F110" s="258"/>
      <c r="G110" s="258"/>
      <c r="H110" s="258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19. 7. 2023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100</v>
      </c>
      <c r="D117" s="159" t="s">
        <v>58</v>
      </c>
      <c r="E117" s="159" t="s">
        <v>54</v>
      </c>
      <c r="F117" s="159" t="s">
        <v>55</v>
      </c>
      <c r="G117" s="159" t="s">
        <v>101</v>
      </c>
      <c r="H117" s="159" t="s">
        <v>102</v>
      </c>
      <c r="I117" s="159" t="s">
        <v>103</v>
      </c>
      <c r="J117" s="160" t="s">
        <v>94</v>
      </c>
      <c r="K117" s="161" t="s">
        <v>104</v>
      </c>
      <c r="L117" s="162"/>
      <c r="M117" s="72" t="s">
        <v>1</v>
      </c>
      <c r="N117" s="73" t="s">
        <v>37</v>
      </c>
      <c r="O117" s="73" t="s">
        <v>105</v>
      </c>
      <c r="P117" s="73" t="s">
        <v>106</v>
      </c>
      <c r="Q117" s="73" t="s">
        <v>107</v>
      </c>
      <c r="R117" s="73" t="s">
        <v>108</v>
      </c>
      <c r="S117" s="73" t="s">
        <v>109</v>
      </c>
      <c r="T117" s="74" t="s">
        <v>110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111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96</v>
      </c>
      <c r="BK118" s="167">
        <f>BK119</f>
        <v>0</v>
      </c>
    </row>
    <row r="119" spans="1:65" s="12" customFormat="1" ht="25.9" customHeight="1">
      <c r="B119" s="168"/>
      <c r="C119" s="169"/>
      <c r="D119" s="170" t="s">
        <v>72</v>
      </c>
      <c r="E119" s="171" t="s">
        <v>112</v>
      </c>
      <c r="F119" s="171" t="s">
        <v>112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9" t="s">
        <v>80</v>
      </c>
      <c r="AT119" s="180" t="s">
        <v>72</v>
      </c>
      <c r="AU119" s="180" t="s">
        <v>73</v>
      </c>
      <c r="AY119" s="179" t="s">
        <v>113</v>
      </c>
      <c r="BK119" s="181">
        <f>BK120</f>
        <v>0</v>
      </c>
    </row>
    <row r="120" spans="1:65" s="12" customFormat="1" ht="22.9" customHeight="1">
      <c r="B120" s="168"/>
      <c r="C120" s="169"/>
      <c r="D120" s="170" t="s">
        <v>72</v>
      </c>
      <c r="E120" s="182" t="s">
        <v>114</v>
      </c>
      <c r="F120" s="182" t="s">
        <v>115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SUM(P121:P124)</f>
        <v>0</v>
      </c>
      <c r="Q120" s="176"/>
      <c r="R120" s="177">
        <f>SUM(R121:R124)</f>
        <v>0</v>
      </c>
      <c r="S120" s="176"/>
      <c r="T120" s="178">
        <f>SUM(T121:T124)</f>
        <v>0</v>
      </c>
      <c r="AR120" s="179" t="s">
        <v>80</v>
      </c>
      <c r="AT120" s="180" t="s">
        <v>72</v>
      </c>
      <c r="AU120" s="180" t="s">
        <v>80</v>
      </c>
      <c r="AY120" s="179" t="s">
        <v>113</v>
      </c>
      <c r="BK120" s="181">
        <f>SUM(BK121:BK124)</f>
        <v>0</v>
      </c>
    </row>
    <row r="121" spans="1:65" s="2" customFormat="1" ht="24.2" customHeight="1">
      <c r="A121" s="31"/>
      <c r="B121" s="32"/>
      <c r="C121" s="184" t="s">
        <v>196</v>
      </c>
      <c r="D121" s="184" t="s">
        <v>116</v>
      </c>
      <c r="E121" s="185" t="s">
        <v>272</v>
      </c>
      <c r="F121" s="186" t="s">
        <v>273</v>
      </c>
      <c r="G121" s="187" t="s">
        <v>119</v>
      </c>
      <c r="H121" s="188">
        <v>25</v>
      </c>
      <c r="I121" s="189"/>
      <c r="J121" s="190">
        <f>ROUND(I121*H121,2)</f>
        <v>0</v>
      </c>
      <c r="K121" s="191"/>
      <c r="L121" s="192"/>
      <c r="M121" s="193" t="s">
        <v>1</v>
      </c>
      <c r="N121" s="194" t="s">
        <v>38</v>
      </c>
      <c r="O121" s="68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7" t="s">
        <v>120</v>
      </c>
      <c r="AT121" s="197" t="s">
        <v>116</v>
      </c>
      <c r="AU121" s="197" t="s">
        <v>82</v>
      </c>
      <c r="AY121" s="14" t="s">
        <v>113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4" t="s">
        <v>80</v>
      </c>
      <c r="BK121" s="198">
        <f>ROUND(I121*H121,2)</f>
        <v>0</v>
      </c>
      <c r="BL121" s="14" t="s">
        <v>121</v>
      </c>
      <c r="BM121" s="197" t="s">
        <v>274</v>
      </c>
    </row>
    <row r="122" spans="1:65" s="2" customFormat="1" ht="11.25">
      <c r="A122" s="31"/>
      <c r="B122" s="32"/>
      <c r="C122" s="33"/>
      <c r="D122" s="199" t="s">
        <v>122</v>
      </c>
      <c r="E122" s="33"/>
      <c r="F122" s="200" t="s">
        <v>273</v>
      </c>
      <c r="G122" s="33"/>
      <c r="H122" s="33"/>
      <c r="I122" s="201"/>
      <c r="J122" s="33"/>
      <c r="K122" s="33"/>
      <c r="L122" s="36"/>
      <c r="M122" s="202"/>
      <c r="N122" s="203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122</v>
      </c>
      <c r="AU122" s="14" t="s">
        <v>82</v>
      </c>
    </row>
    <row r="123" spans="1:65" s="2" customFormat="1" ht="24.2" customHeight="1">
      <c r="A123" s="31"/>
      <c r="B123" s="32"/>
      <c r="C123" s="184" t="s">
        <v>275</v>
      </c>
      <c r="D123" s="184" t="s">
        <v>116</v>
      </c>
      <c r="E123" s="185" t="s">
        <v>276</v>
      </c>
      <c r="F123" s="186" t="s">
        <v>277</v>
      </c>
      <c r="G123" s="187" t="s">
        <v>119</v>
      </c>
      <c r="H123" s="188">
        <v>25</v>
      </c>
      <c r="I123" s="189"/>
      <c r="J123" s="190">
        <f>ROUND(I123*H123,2)</f>
        <v>0</v>
      </c>
      <c r="K123" s="191"/>
      <c r="L123" s="192"/>
      <c r="M123" s="193" t="s">
        <v>1</v>
      </c>
      <c r="N123" s="194" t="s">
        <v>38</v>
      </c>
      <c r="O123" s="68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7" t="s">
        <v>120</v>
      </c>
      <c r="AT123" s="197" t="s">
        <v>116</v>
      </c>
      <c r="AU123" s="197" t="s">
        <v>82</v>
      </c>
      <c r="AY123" s="14" t="s">
        <v>113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4" t="s">
        <v>80</v>
      </c>
      <c r="BK123" s="198">
        <f>ROUND(I123*H123,2)</f>
        <v>0</v>
      </c>
      <c r="BL123" s="14" t="s">
        <v>121</v>
      </c>
      <c r="BM123" s="197" t="s">
        <v>278</v>
      </c>
    </row>
    <row r="124" spans="1:65" s="2" customFormat="1" ht="19.5">
      <c r="A124" s="31"/>
      <c r="B124" s="32"/>
      <c r="C124" s="33"/>
      <c r="D124" s="199" t="s">
        <v>122</v>
      </c>
      <c r="E124" s="33"/>
      <c r="F124" s="200" t="s">
        <v>277</v>
      </c>
      <c r="G124" s="33"/>
      <c r="H124" s="33"/>
      <c r="I124" s="201"/>
      <c r="J124" s="33"/>
      <c r="K124" s="33"/>
      <c r="L124" s="36"/>
      <c r="M124" s="204"/>
      <c r="N124" s="205"/>
      <c r="O124" s="206"/>
      <c r="P124" s="206"/>
      <c r="Q124" s="206"/>
      <c r="R124" s="206"/>
      <c r="S124" s="206"/>
      <c r="T124" s="207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122</v>
      </c>
      <c r="AU124" s="14" t="s">
        <v>82</v>
      </c>
    </row>
    <row r="125" spans="1:65" s="2" customFormat="1" ht="6.95" customHeight="1">
      <c r="A125" s="31"/>
      <c r="B125" s="51"/>
      <c r="C125" s="52"/>
      <c r="D125" s="52"/>
      <c r="E125" s="52"/>
      <c r="F125" s="52"/>
      <c r="G125" s="52"/>
      <c r="H125" s="52"/>
      <c r="I125" s="52"/>
      <c r="J125" s="52"/>
      <c r="K125" s="52"/>
      <c r="L125" s="36"/>
      <c r="M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</sheetData>
  <sheetProtection algorithmName="SHA-512" hashValue="ShIpqgBJrOvU9vn4fo2twvdEN1u++xO2h+jZD7CzHc1TFILvvYtVXc7EF2exBL5qtVStxhsE2hWkeE3oYqLhtQ==" saltValue="VlUzIiXWb3EpP8v7dwM0qtdD73Q9sGfiBCfKFIm0rCcssMhKj5qIltVFfbVmwQc9BTv55O48hW2EXYon+Fp7oA==" spinCount="100000" sheet="1" objects="1" scenarios="1" formatColumns="0" formatRows="0" autoFilter="0"/>
  <autoFilter ref="C117:K124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7"/>
  <sheetViews>
    <sheetView showGridLines="0" tabSelected="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AT2" s="14" t="s">
        <v>87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82</v>
      </c>
    </row>
    <row r="4" spans="1:46" s="1" customFormat="1" ht="24.95" hidden="1" customHeight="1">
      <c r="B4" s="17"/>
      <c r="D4" s="107" t="s">
        <v>88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49" t="str">
        <f>'Rekapitulace stavby'!K6</f>
        <v>RO_KKN a.s.-Objekt B - ortopedie ostatní výrobky</v>
      </c>
      <c r="F7" s="250"/>
      <c r="G7" s="250"/>
      <c r="H7" s="250"/>
      <c r="L7" s="17"/>
    </row>
    <row r="8" spans="1:46" s="2" customFormat="1" ht="12" hidden="1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1" t="s">
        <v>279</v>
      </c>
      <c r="F9" s="252"/>
      <c r="G9" s="252"/>
      <c r="H9" s="25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19. 7. 2023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53" t="str">
        <f>'Rekapitulace stavby'!E14</f>
        <v>Vyplň údaj</v>
      </c>
      <c r="F18" s="254"/>
      <c r="G18" s="254"/>
      <c r="H18" s="25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55" t="s">
        <v>1</v>
      </c>
      <c r="F27" s="255"/>
      <c r="G27" s="255"/>
      <c r="H27" s="25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37</v>
      </c>
      <c r="E33" s="109" t="s">
        <v>38</v>
      </c>
      <c r="F33" s="120">
        <f>ROUND((SUM(BE118:BE136)),  2)</f>
        <v>0</v>
      </c>
      <c r="G33" s="31"/>
      <c r="H33" s="31"/>
      <c r="I33" s="121">
        <v>0.21</v>
      </c>
      <c r="J33" s="120">
        <f>ROUND(((SUM(BE118:BE136))*I33),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39</v>
      </c>
      <c r="F34" s="120">
        <f>ROUND((SUM(BF118:BF136)),  2)</f>
        <v>0</v>
      </c>
      <c r="G34" s="31"/>
      <c r="H34" s="31"/>
      <c r="I34" s="121">
        <v>0.15</v>
      </c>
      <c r="J34" s="120">
        <f>ROUND(((SUM(BF118:BF136))*I34),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ROUND((SUM(BG118:BG136)),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ROUND((SUM(BH118:BH136)),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ROUND((SUM(BI118:BI136)),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92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6" t="str">
        <f>E7</f>
        <v>RO_KKN a.s.-Objekt B - ortopedie ostatní výrobky</v>
      </c>
      <c r="F85" s="257"/>
      <c r="G85" s="257"/>
      <c r="H85" s="257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7" t="str">
        <f>E9</f>
        <v>část 3 - ostatní - KKN a.s.-Objekt ...</v>
      </c>
      <c r="F87" s="258"/>
      <c r="G87" s="258"/>
      <c r="H87" s="258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19. 7. 2023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93</v>
      </c>
      <c r="D94" s="141"/>
      <c r="E94" s="141"/>
      <c r="F94" s="141"/>
      <c r="G94" s="141"/>
      <c r="H94" s="141"/>
      <c r="I94" s="141"/>
      <c r="J94" s="142" t="s">
        <v>94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95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96</v>
      </c>
    </row>
    <row r="97" spans="1:31" s="9" customFormat="1" ht="24.95" hidden="1" customHeight="1">
      <c r="B97" s="144"/>
      <c r="C97" s="145"/>
      <c r="D97" s="146" t="s">
        <v>97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280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hidden="1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hidden="1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ht="11.25" hidden="1"/>
    <row r="102" spans="1:31" ht="11.25" hidden="1"/>
    <row r="103" spans="1:31" ht="11.25" hidden="1"/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99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56" t="str">
        <f>E7</f>
        <v>RO_KKN a.s.-Objekt B - ortopedie ostatní výrobky</v>
      </c>
      <c r="F108" s="257"/>
      <c r="G108" s="257"/>
      <c r="H108" s="257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89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7" t="str">
        <f>E9</f>
        <v>část 3 - ostatní - KKN a.s.-Objekt ...</v>
      </c>
      <c r="F110" s="258"/>
      <c r="G110" s="258"/>
      <c r="H110" s="258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19. 7. 2023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100</v>
      </c>
      <c r="D117" s="159" t="s">
        <v>58</v>
      </c>
      <c r="E117" s="159" t="s">
        <v>54</v>
      </c>
      <c r="F117" s="159" t="s">
        <v>55</v>
      </c>
      <c r="G117" s="159" t="s">
        <v>101</v>
      </c>
      <c r="H117" s="159" t="s">
        <v>102</v>
      </c>
      <c r="I117" s="159" t="s">
        <v>103</v>
      </c>
      <c r="J117" s="160" t="s">
        <v>94</v>
      </c>
      <c r="K117" s="161" t="s">
        <v>104</v>
      </c>
      <c r="L117" s="162"/>
      <c r="M117" s="72" t="s">
        <v>1</v>
      </c>
      <c r="N117" s="73" t="s">
        <v>37</v>
      </c>
      <c r="O117" s="73" t="s">
        <v>105</v>
      </c>
      <c r="P117" s="73" t="s">
        <v>106</v>
      </c>
      <c r="Q117" s="73" t="s">
        <v>107</v>
      </c>
      <c r="R117" s="73" t="s">
        <v>108</v>
      </c>
      <c r="S117" s="73" t="s">
        <v>109</v>
      </c>
      <c r="T117" s="74" t="s">
        <v>110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111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96</v>
      </c>
      <c r="BK118" s="167">
        <f>BK119</f>
        <v>0</v>
      </c>
    </row>
    <row r="119" spans="1:65" s="12" customFormat="1" ht="25.9" customHeight="1">
      <c r="B119" s="168"/>
      <c r="C119" s="169"/>
      <c r="D119" s="170" t="s">
        <v>72</v>
      </c>
      <c r="E119" s="171" t="s">
        <v>112</v>
      </c>
      <c r="F119" s="171" t="s">
        <v>112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9" t="s">
        <v>80</v>
      </c>
      <c r="AT119" s="180" t="s">
        <v>72</v>
      </c>
      <c r="AU119" s="180" t="s">
        <v>73</v>
      </c>
      <c r="AY119" s="179" t="s">
        <v>113</v>
      </c>
      <c r="BK119" s="181">
        <f>BK120</f>
        <v>0</v>
      </c>
    </row>
    <row r="120" spans="1:65" s="12" customFormat="1" ht="22.9" customHeight="1">
      <c r="B120" s="168"/>
      <c r="C120" s="169"/>
      <c r="D120" s="170" t="s">
        <v>72</v>
      </c>
      <c r="E120" s="182" t="s">
        <v>281</v>
      </c>
      <c r="F120" s="182" t="s">
        <v>282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SUM(P121:P136)</f>
        <v>0</v>
      </c>
      <c r="Q120" s="176"/>
      <c r="R120" s="177">
        <f>SUM(R121:R136)</f>
        <v>0</v>
      </c>
      <c r="S120" s="176"/>
      <c r="T120" s="178">
        <f>SUM(T121:T136)</f>
        <v>0</v>
      </c>
      <c r="AR120" s="179" t="s">
        <v>80</v>
      </c>
      <c r="AT120" s="180" t="s">
        <v>72</v>
      </c>
      <c r="AU120" s="180" t="s">
        <v>80</v>
      </c>
      <c r="AY120" s="179" t="s">
        <v>113</v>
      </c>
      <c r="BK120" s="181">
        <f>SUM(BK121:BK136)</f>
        <v>0</v>
      </c>
    </row>
    <row r="121" spans="1:65" s="2" customFormat="1" ht="37.9" customHeight="1">
      <c r="A121" s="31"/>
      <c r="B121" s="32"/>
      <c r="C121" s="184" t="s">
        <v>207</v>
      </c>
      <c r="D121" s="184" t="s">
        <v>116</v>
      </c>
      <c r="E121" s="185" t="s">
        <v>283</v>
      </c>
      <c r="F121" s="186" t="s">
        <v>284</v>
      </c>
      <c r="G121" s="187" t="s">
        <v>119</v>
      </c>
      <c r="H121" s="188">
        <v>11</v>
      </c>
      <c r="I121" s="189"/>
      <c r="J121" s="190">
        <f>ROUND(I121*H121,2)</f>
        <v>0</v>
      </c>
      <c r="K121" s="191"/>
      <c r="L121" s="192"/>
      <c r="M121" s="193" t="s">
        <v>1</v>
      </c>
      <c r="N121" s="194" t="s">
        <v>38</v>
      </c>
      <c r="O121" s="68"/>
      <c r="P121" s="195">
        <f>O121*H121</f>
        <v>0</v>
      </c>
      <c r="Q121" s="195">
        <v>0</v>
      </c>
      <c r="R121" s="195">
        <f>Q121*H121</f>
        <v>0</v>
      </c>
      <c r="S121" s="195">
        <v>0</v>
      </c>
      <c r="T121" s="19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7" t="s">
        <v>120</v>
      </c>
      <c r="AT121" s="197" t="s">
        <v>116</v>
      </c>
      <c r="AU121" s="197" t="s">
        <v>82</v>
      </c>
      <c r="AY121" s="14" t="s">
        <v>113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14" t="s">
        <v>80</v>
      </c>
      <c r="BK121" s="198">
        <f>ROUND(I121*H121,2)</f>
        <v>0</v>
      </c>
      <c r="BL121" s="14" t="s">
        <v>121</v>
      </c>
      <c r="BM121" s="197" t="s">
        <v>285</v>
      </c>
    </row>
    <row r="122" spans="1:65" s="2" customFormat="1" ht="11.25">
      <c r="A122" s="31"/>
      <c r="B122" s="32"/>
      <c r="C122" s="33"/>
      <c r="D122" s="199" t="s">
        <v>122</v>
      </c>
      <c r="E122" s="33"/>
      <c r="F122" s="200" t="s">
        <v>286</v>
      </c>
      <c r="G122" s="33"/>
      <c r="H122" s="33"/>
      <c r="I122" s="201"/>
      <c r="J122" s="33"/>
      <c r="K122" s="33"/>
      <c r="L122" s="36"/>
      <c r="M122" s="202"/>
      <c r="N122" s="203"/>
      <c r="O122" s="68"/>
      <c r="P122" s="68"/>
      <c r="Q122" s="68"/>
      <c r="R122" s="68"/>
      <c r="S122" s="68"/>
      <c r="T122" s="6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122</v>
      </c>
      <c r="AU122" s="14" t="s">
        <v>82</v>
      </c>
    </row>
    <row r="123" spans="1:65" s="2" customFormat="1" ht="66.75" customHeight="1">
      <c r="A123" s="31"/>
      <c r="B123" s="32"/>
      <c r="C123" s="184" t="s">
        <v>287</v>
      </c>
      <c r="D123" s="184" t="s">
        <v>116</v>
      </c>
      <c r="E123" s="185" t="s">
        <v>288</v>
      </c>
      <c r="F123" s="186" t="s">
        <v>289</v>
      </c>
      <c r="G123" s="187" t="s">
        <v>119</v>
      </c>
      <c r="H123" s="188">
        <v>15</v>
      </c>
      <c r="I123" s="189"/>
      <c r="J123" s="190">
        <f>ROUND(I123*H123,2)</f>
        <v>0</v>
      </c>
      <c r="K123" s="191"/>
      <c r="L123" s="192"/>
      <c r="M123" s="193" t="s">
        <v>1</v>
      </c>
      <c r="N123" s="194" t="s">
        <v>38</v>
      </c>
      <c r="O123" s="68"/>
      <c r="P123" s="195">
        <f>O123*H123</f>
        <v>0</v>
      </c>
      <c r="Q123" s="195">
        <v>0</v>
      </c>
      <c r="R123" s="195">
        <f>Q123*H123</f>
        <v>0</v>
      </c>
      <c r="S123" s="195">
        <v>0</v>
      </c>
      <c r="T123" s="196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7" t="s">
        <v>120</v>
      </c>
      <c r="AT123" s="197" t="s">
        <v>116</v>
      </c>
      <c r="AU123" s="197" t="s">
        <v>82</v>
      </c>
      <c r="AY123" s="14" t="s">
        <v>113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4" t="s">
        <v>80</v>
      </c>
      <c r="BK123" s="198">
        <f>ROUND(I123*H123,2)</f>
        <v>0</v>
      </c>
      <c r="BL123" s="14" t="s">
        <v>121</v>
      </c>
      <c r="BM123" s="197" t="s">
        <v>290</v>
      </c>
    </row>
    <row r="124" spans="1:65" s="2" customFormat="1" ht="11.25">
      <c r="A124" s="31"/>
      <c r="B124" s="32"/>
      <c r="C124" s="33"/>
      <c r="D124" s="199" t="s">
        <v>122</v>
      </c>
      <c r="E124" s="33"/>
      <c r="F124" s="200" t="s">
        <v>291</v>
      </c>
      <c r="G124" s="33"/>
      <c r="H124" s="33"/>
      <c r="I124" s="201"/>
      <c r="J124" s="33"/>
      <c r="K124" s="33"/>
      <c r="L124" s="36"/>
      <c r="M124" s="202"/>
      <c r="N124" s="203"/>
      <c r="O124" s="68"/>
      <c r="P124" s="68"/>
      <c r="Q124" s="68"/>
      <c r="R124" s="68"/>
      <c r="S124" s="68"/>
      <c r="T124" s="6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122</v>
      </c>
      <c r="AU124" s="14" t="s">
        <v>82</v>
      </c>
    </row>
    <row r="125" spans="1:65" s="2" customFormat="1" ht="49.15" customHeight="1">
      <c r="A125" s="31"/>
      <c r="B125" s="32"/>
      <c r="C125" s="184" t="s">
        <v>210</v>
      </c>
      <c r="D125" s="184" t="s">
        <v>116</v>
      </c>
      <c r="E125" s="185" t="s">
        <v>292</v>
      </c>
      <c r="F125" s="186" t="s">
        <v>293</v>
      </c>
      <c r="G125" s="187" t="s">
        <v>119</v>
      </c>
      <c r="H125" s="188">
        <v>15</v>
      </c>
      <c r="I125" s="189"/>
      <c r="J125" s="190">
        <f>ROUND(I125*H125,2)</f>
        <v>0</v>
      </c>
      <c r="K125" s="191"/>
      <c r="L125" s="192"/>
      <c r="M125" s="193" t="s">
        <v>1</v>
      </c>
      <c r="N125" s="194" t="s">
        <v>38</v>
      </c>
      <c r="O125" s="68"/>
      <c r="P125" s="195">
        <f>O125*H125</f>
        <v>0</v>
      </c>
      <c r="Q125" s="195">
        <v>0</v>
      </c>
      <c r="R125" s="195">
        <f>Q125*H125</f>
        <v>0</v>
      </c>
      <c r="S125" s="195">
        <v>0</v>
      </c>
      <c r="T125" s="196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7" t="s">
        <v>120</v>
      </c>
      <c r="AT125" s="197" t="s">
        <v>116</v>
      </c>
      <c r="AU125" s="197" t="s">
        <v>82</v>
      </c>
      <c r="AY125" s="14" t="s">
        <v>113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4" t="s">
        <v>80</v>
      </c>
      <c r="BK125" s="198">
        <f>ROUND(I125*H125,2)</f>
        <v>0</v>
      </c>
      <c r="BL125" s="14" t="s">
        <v>121</v>
      </c>
      <c r="BM125" s="197" t="s">
        <v>294</v>
      </c>
    </row>
    <row r="126" spans="1:65" s="2" customFormat="1" ht="11.25">
      <c r="A126" s="31"/>
      <c r="B126" s="32"/>
      <c r="C126" s="33"/>
      <c r="D126" s="199" t="s">
        <v>122</v>
      </c>
      <c r="E126" s="33"/>
      <c r="F126" s="200" t="s">
        <v>295</v>
      </c>
      <c r="G126" s="33"/>
      <c r="H126" s="33"/>
      <c r="I126" s="201"/>
      <c r="J126" s="33"/>
      <c r="K126" s="33"/>
      <c r="L126" s="36"/>
      <c r="M126" s="202"/>
      <c r="N126" s="203"/>
      <c r="O126" s="68"/>
      <c r="P126" s="68"/>
      <c r="Q126" s="68"/>
      <c r="R126" s="68"/>
      <c r="S126" s="68"/>
      <c r="T126" s="6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122</v>
      </c>
      <c r="AU126" s="14" t="s">
        <v>82</v>
      </c>
    </row>
    <row r="127" spans="1:65" s="2" customFormat="1" ht="78.75" customHeight="1">
      <c r="A127" s="31"/>
      <c r="B127" s="32"/>
      <c r="C127" s="184" t="s">
        <v>296</v>
      </c>
      <c r="D127" s="184" t="s">
        <v>116</v>
      </c>
      <c r="E127" s="185" t="s">
        <v>297</v>
      </c>
      <c r="F127" s="186" t="s">
        <v>298</v>
      </c>
      <c r="G127" s="187" t="s">
        <v>119</v>
      </c>
      <c r="H127" s="188">
        <v>10</v>
      </c>
      <c r="I127" s="189"/>
      <c r="J127" s="190">
        <f>ROUND(I127*H127,2)</f>
        <v>0</v>
      </c>
      <c r="K127" s="191"/>
      <c r="L127" s="192"/>
      <c r="M127" s="193" t="s">
        <v>1</v>
      </c>
      <c r="N127" s="194" t="s">
        <v>38</v>
      </c>
      <c r="O127" s="68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7" t="s">
        <v>120</v>
      </c>
      <c r="AT127" s="197" t="s">
        <v>116</v>
      </c>
      <c r="AU127" s="197" t="s">
        <v>82</v>
      </c>
      <c r="AY127" s="14" t="s">
        <v>113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4" t="s">
        <v>80</v>
      </c>
      <c r="BK127" s="198">
        <f>ROUND(I127*H127,2)</f>
        <v>0</v>
      </c>
      <c r="BL127" s="14" t="s">
        <v>121</v>
      </c>
      <c r="BM127" s="197" t="s">
        <v>299</v>
      </c>
    </row>
    <row r="128" spans="1:65" s="2" customFormat="1" ht="11.25">
      <c r="A128" s="31"/>
      <c r="B128" s="32"/>
      <c r="C128" s="33"/>
      <c r="D128" s="199" t="s">
        <v>122</v>
      </c>
      <c r="E128" s="33"/>
      <c r="F128" s="200" t="s">
        <v>300</v>
      </c>
      <c r="G128" s="33"/>
      <c r="H128" s="33"/>
      <c r="I128" s="201"/>
      <c r="J128" s="33"/>
      <c r="K128" s="33"/>
      <c r="L128" s="36"/>
      <c r="M128" s="202"/>
      <c r="N128" s="203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122</v>
      </c>
      <c r="AU128" s="14" t="s">
        <v>82</v>
      </c>
    </row>
    <row r="129" spans="1:65" s="2" customFormat="1" ht="78" customHeight="1">
      <c r="A129" s="31"/>
      <c r="B129" s="32"/>
      <c r="C129" s="184" t="s">
        <v>214</v>
      </c>
      <c r="D129" s="184" t="s">
        <v>116</v>
      </c>
      <c r="E129" s="185" t="s">
        <v>301</v>
      </c>
      <c r="F129" s="186" t="s">
        <v>302</v>
      </c>
      <c r="G129" s="187" t="s">
        <v>119</v>
      </c>
      <c r="H129" s="188">
        <v>13</v>
      </c>
      <c r="I129" s="189"/>
      <c r="J129" s="190">
        <f>ROUND(I129*H129,2)</f>
        <v>0</v>
      </c>
      <c r="K129" s="191"/>
      <c r="L129" s="192"/>
      <c r="M129" s="193" t="s">
        <v>1</v>
      </c>
      <c r="N129" s="194" t="s">
        <v>38</v>
      </c>
      <c r="O129" s="68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7" t="s">
        <v>120</v>
      </c>
      <c r="AT129" s="197" t="s">
        <v>116</v>
      </c>
      <c r="AU129" s="197" t="s">
        <v>82</v>
      </c>
      <c r="AY129" s="14" t="s">
        <v>113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4" t="s">
        <v>80</v>
      </c>
      <c r="BK129" s="198">
        <f>ROUND(I129*H129,2)</f>
        <v>0</v>
      </c>
      <c r="BL129" s="14" t="s">
        <v>121</v>
      </c>
      <c r="BM129" s="197" t="s">
        <v>303</v>
      </c>
    </row>
    <row r="130" spans="1:65" s="2" customFormat="1" ht="11.25">
      <c r="A130" s="31"/>
      <c r="B130" s="32"/>
      <c r="C130" s="33"/>
      <c r="D130" s="199" t="s">
        <v>122</v>
      </c>
      <c r="E130" s="33"/>
      <c r="F130" s="200" t="s">
        <v>304</v>
      </c>
      <c r="G130" s="33"/>
      <c r="H130" s="33"/>
      <c r="I130" s="201"/>
      <c r="J130" s="33"/>
      <c r="K130" s="33"/>
      <c r="L130" s="36"/>
      <c r="M130" s="202"/>
      <c r="N130" s="203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122</v>
      </c>
      <c r="AU130" s="14" t="s">
        <v>82</v>
      </c>
    </row>
    <row r="131" spans="1:65" s="2" customFormat="1" ht="33" customHeight="1">
      <c r="A131" s="31"/>
      <c r="B131" s="32"/>
      <c r="C131" s="184" t="s">
        <v>305</v>
      </c>
      <c r="D131" s="184" t="s">
        <v>116</v>
      </c>
      <c r="E131" s="185" t="s">
        <v>306</v>
      </c>
      <c r="F131" s="186" t="s">
        <v>307</v>
      </c>
      <c r="G131" s="187" t="s">
        <v>119</v>
      </c>
      <c r="H131" s="188">
        <v>32</v>
      </c>
      <c r="I131" s="189"/>
      <c r="J131" s="190">
        <f>ROUND(I131*H131,2)</f>
        <v>0</v>
      </c>
      <c r="K131" s="191"/>
      <c r="L131" s="192"/>
      <c r="M131" s="193" t="s">
        <v>1</v>
      </c>
      <c r="N131" s="194" t="s">
        <v>38</v>
      </c>
      <c r="O131" s="68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7" t="s">
        <v>120</v>
      </c>
      <c r="AT131" s="197" t="s">
        <v>116</v>
      </c>
      <c r="AU131" s="197" t="s">
        <v>82</v>
      </c>
      <c r="AY131" s="14" t="s">
        <v>113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4" t="s">
        <v>80</v>
      </c>
      <c r="BK131" s="198">
        <f>ROUND(I131*H131,2)</f>
        <v>0</v>
      </c>
      <c r="BL131" s="14" t="s">
        <v>121</v>
      </c>
      <c r="BM131" s="197" t="s">
        <v>308</v>
      </c>
    </row>
    <row r="132" spans="1:65" s="2" customFormat="1" ht="11.25">
      <c r="A132" s="31"/>
      <c r="B132" s="32"/>
      <c r="C132" s="33"/>
      <c r="D132" s="199" t="s">
        <v>122</v>
      </c>
      <c r="E132" s="33"/>
      <c r="F132" s="200" t="s">
        <v>309</v>
      </c>
      <c r="G132" s="33"/>
      <c r="H132" s="33"/>
      <c r="I132" s="201"/>
      <c r="J132" s="33"/>
      <c r="K132" s="33"/>
      <c r="L132" s="36"/>
      <c r="M132" s="202"/>
      <c r="N132" s="203"/>
      <c r="O132" s="68"/>
      <c r="P132" s="68"/>
      <c r="Q132" s="68"/>
      <c r="R132" s="68"/>
      <c r="S132" s="68"/>
      <c r="T132" s="6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122</v>
      </c>
      <c r="AU132" s="14" t="s">
        <v>82</v>
      </c>
    </row>
    <row r="133" spans="1:65" s="2" customFormat="1" ht="37.9" customHeight="1">
      <c r="A133" s="31"/>
      <c r="B133" s="32"/>
      <c r="C133" s="184" t="s">
        <v>217</v>
      </c>
      <c r="D133" s="184" t="s">
        <v>116</v>
      </c>
      <c r="E133" s="185" t="s">
        <v>310</v>
      </c>
      <c r="F133" s="186" t="s">
        <v>311</v>
      </c>
      <c r="G133" s="187" t="s">
        <v>312</v>
      </c>
      <c r="H133" s="188">
        <v>10</v>
      </c>
      <c r="I133" s="189"/>
      <c r="J133" s="190">
        <f>ROUND(I133*H133,2)</f>
        <v>0</v>
      </c>
      <c r="K133" s="191"/>
      <c r="L133" s="192"/>
      <c r="M133" s="193" t="s">
        <v>1</v>
      </c>
      <c r="N133" s="194" t="s">
        <v>38</v>
      </c>
      <c r="O133" s="6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7" t="s">
        <v>120</v>
      </c>
      <c r="AT133" s="197" t="s">
        <v>116</v>
      </c>
      <c r="AU133" s="197" t="s">
        <v>82</v>
      </c>
      <c r="AY133" s="14" t="s">
        <v>113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14" t="s">
        <v>80</v>
      </c>
      <c r="BK133" s="198">
        <f>ROUND(I133*H133,2)</f>
        <v>0</v>
      </c>
      <c r="BL133" s="14" t="s">
        <v>121</v>
      </c>
      <c r="BM133" s="197" t="s">
        <v>313</v>
      </c>
    </row>
    <row r="134" spans="1:65" s="2" customFormat="1" ht="11.25">
      <c r="A134" s="31"/>
      <c r="B134" s="32"/>
      <c r="C134" s="33"/>
      <c r="D134" s="199" t="s">
        <v>122</v>
      </c>
      <c r="E134" s="33"/>
      <c r="F134" s="200" t="s">
        <v>314</v>
      </c>
      <c r="G134" s="33"/>
      <c r="H134" s="33"/>
      <c r="I134" s="201"/>
      <c r="J134" s="33"/>
      <c r="K134" s="33"/>
      <c r="L134" s="36"/>
      <c r="M134" s="202"/>
      <c r="N134" s="203"/>
      <c r="O134" s="68"/>
      <c r="P134" s="68"/>
      <c r="Q134" s="68"/>
      <c r="R134" s="68"/>
      <c r="S134" s="68"/>
      <c r="T134" s="6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122</v>
      </c>
      <c r="AU134" s="14" t="s">
        <v>82</v>
      </c>
    </row>
    <row r="135" spans="1:65" s="2" customFormat="1" ht="44.25" customHeight="1">
      <c r="A135" s="31"/>
      <c r="B135" s="32"/>
      <c r="C135" s="184" t="s">
        <v>315</v>
      </c>
      <c r="D135" s="184" t="s">
        <v>116</v>
      </c>
      <c r="E135" s="185" t="s">
        <v>316</v>
      </c>
      <c r="F135" s="186" t="s">
        <v>317</v>
      </c>
      <c r="G135" s="187" t="s">
        <v>119</v>
      </c>
      <c r="H135" s="188">
        <v>13</v>
      </c>
      <c r="I135" s="189"/>
      <c r="J135" s="190">
        <f>ROUND(I135*H135,2)</f>
        <v>0</v>
      </c>
      <c r="K135" s="191"/>
      <c r="L135" s="192"/>
      <c r="M135" s="193" t="s">
        <v>1</v>
      </c>
      <c r="N135" s="194" t="s">
        <v>38</v>
      </c>
      <c r="O135" s="6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7" t="s">
        <v>120</v>
      </c>
      <c r="AT135" s="197" t="s">
        <v>116</v>
      </c>
      <c r="AU135" s="197" t="s">
        <v>82</v>
      </c>
      <c r="AY135" s="14" t="s">
        <v>113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4" t="s">
        <v>80</v>
      </c>
      <c r="BK135" s="198">
        <f>ROUND(I135*H135,2)</f>
        <v>0</v>
      </c>
      <c r="BL135" s="14" t="s">
        <v>121</v>
      </c>
      <c r="BM135" s="197" t="s">
        <v>318</v>
      </c>
    </row>
    <row r="136" spans="1:65" s="2" customFormat="1" ht="19.5">
      <c r="A136" s="31"/>
      <c r="B136" s="32"/>
      <c r="C136" s="33"/>
      <c r="D136" s="199" t="s">
        <v>122</v>
      </c>
      <c r="E136" s="33"/>
      <c r="F136" s="200" t="s">
        <v>319</v>
      </c>
      <c r="G136" s="33"/>
      <c r="H136" s="33"/>
      <c r="I136" s="201"/>
      <c r="J136" s="33"/>
      <c r="K136" s="33"/>
      <c r="L136" s="36"/>
      <c r="M136" s="204"/>
      <c r="N136" s="205"/>
      <c r="O136" s="206"/>
      <c r="P136" s="206"/>
      <c r="Q136" s="206"/>
      <c r="R136" s="206"/>
      <c r="S136" s="206"/>
      <c r="T136" s="207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4" t="s">
        <v>122</v>
      </c>
      <c r="AU136" s="14" t="s">
        <v>82</v>
      </c>
    </row>
    <row r="137" spans="1:65" s="2" customFormat="1" ht="6.95" customHeight="1">
      <c r="A137" s="31"/>
      <c r="B137" s="51"/>
      <c r="C137" s="52"/>
      <c r="D137" s="52"/>
      <c r="E137" s="52"/>
      <c r="F137" s="52"/>
      <c r="G137" s="52"/>
      <c r="H137" s="52"/>
      <c r="I137" s="52"/>
      <c r="J137" s="52"/>
      <c r="K137" s="52"/>
      <c r="L137" s="36"/>
      <c r="M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</sheetData>
  <sheetProtection algorithmName="SHA-512" hashValue="ruNZhFxzDDihXfFRIZlbUF8Ef/XT3oD0RgNw9jvrsBUj/zCCriAH5AeZjx6s7pI7BTM9EhhiEjqBFhH2bqhE3g==" saltValue="prBIGLYJNR9GyXGTxl2FYBcH7dky/7GC8qq5ofOxe23MigJ9EcoJ7bogGYnELiUdWtX08uH9zoxJW/XQleiNjQ==" spinCount="100000" sheet="1" objects="1" scenarios="1" formatColumns="0" formatRows="0" autoFilter="0"/>
  <autoFilter ref="C117:K136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8</vt:i4>
      </vt:variant>
    </vt:vector>
  </HeadingPairs>
  <TitlesOfParts>
    <vt:vector size="11" baseType="lpstr">
      <vt:lpstr>část 1 - nábytek - KKN a....</vt:lpstr>
      <vt:lpstr>část 2 - lůžka - KKN a.s....</vt:lpstr>
      <vt:lpstr>část 3 - ostatní - KKN a....</vt:lpstr>
      <vt:lpstr>'část 1 - nábytek - KKN a....'!Názvy_tisku</vt:lpstr>
      <vt:lpstr>'část 2 - lůžka - KKN a.s....'!Názvy_tisku</vt:lpstr>
      <vt:lpstr>'část 3 - ostatní - KKN a....'!Názvy_tisku</vt:lpstr>
      <vt:lpstr>'Rekapitulace stavby'!Názvy_tisku</vt:lpstr>
      <vt:lpstr>'část 1 - nábytek - KKN a....'!Oblast_tisku</vt:lpstr>
      <vt:lpstr>'část 2 - lůžka - KKN a.s....'!Oblast_tisku</vt:lpstr>
      <vt:lpstr>'část 3 - ostatní - KKN a....'!Oblast_tisku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Smutný Květoslav</dc:creator>
  <cp:lastModifiedBy>Redlová Veronika</cp:lastModifiedBy>
  <dcterms:created xsi:type="dcterms:W3CDTF">2023-08-14T10:21:24Z</dcterms:created>
  <dcterms:modified xsi:type="dcterms:W3CDTF">2023-08-14T10:30:19Z</dcterms:modified>
</cp:coreProperties>
</file>