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Gymnázium Aš\2023_Zabezpečení škol a školských zařízení v Karlovarském kraji – Gymnázium Aš - 1. část\"/>
    </mc:Choice>
  </mc:AlternateContent>
  <bookViews>
    <workbookView xWindow="0" yWindow="0" windowWidth="28800" windowHeight="12300" activeTab="1"/>
  </bookViews>
  <sheets>
    <sheet name="Rekapitulace stavby" sheetId="1" r:id="rId1"/>
    <sheet name="23052301-I - Gymnázium Aš..." sheetId="2" r:id="rId2"/>
    <sheet name="Pokyny pro vyplnění" sheetId="3" r:id="rId3"/>
  </sheets>
  <definedNames>
    <definedName name="_xlnm._FilterDatabase" localSheetId="1" hidden="1">'23052301-I - Gymnázium Aš...'!$C$86:$K$311</definedName>
    <definedName name="_xlnm.Print_Titles" localSheetId="1">'23052301-I - Gymnázium Aš...'!$86:$86</definedName>
    <definedName name="_xlnm.Print_Titles" localSheetId="0">'Rekapitulace stavby'!$52:$52</definedName>
    <definedName name="_xlnm.Print_Area" localSheetId="1">'23052301-I - Gymnázium Aš...'!$C$4:$J$39,'23052301-I - Gymnázium Aš...'!$C$74:$K$311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F81" i="2"/>
  <c r="E79" i="2"/>
  <c r="F52" i="2"/>
  <c r="E50" i="2"/>
  <c r="J24" i="2"/>
  <c r="E24" i="2"/>
  <c r="J55" i="2" s="1"/>
  <c r="J23" i="2"/>
  <c r="J21" i="2"/>
  <c r="E21" i="2"/>
  <c r="J83" i="2" s="1"/>
  <c r="J20" i="2"/>
  <c r="J18" i="2"/>
  <c r="E18" i="2"/>
  <c r="F55" i="2" s="1"/>
  <c r="J17" i="2"/>
  <c r="J15" i="2"/>
  <c r="E15" i="2"/>
  <c r="F83" i="2" s="1"/>
  <c r="J14" i="2"/>
  <c r="J12" i="2"/>
  <c r="J81" i="2"/>
  <c r="E7" i="2"/>
  <c r="E77" i="2"/>
  <c r="L50" i="1"/>
  <c r="AM50" i="1"/>
  <c r="AM49" i="1"/>
  <c r="L49" i="1"/>
  <c r="AM47" i="1"/>
  <c r="L47" i="1"/>
  <c r="L45" i="1"/>
  <c r="L44" i="1"/>
  <c r="BK283" i="2"/>
  <c r="BK246" i="2"/>
  <c r="BK235" i="2"/>
  <c r="J216" i="2"/>
  <c r="BK205" i="2"/>
  <c r="J183" i="2"/>
  <c r="J153" i="2"/>
  <c r="BK131" i="2"/>
  <c r="J113" i="2"/>
  <c r="BK91" i="2"/>
  <c r="BK208" i="2"/>
  <c r="BK172" i="2"/>
  <c r="J147" i="2"/>
  <c r="J128" i="2"/>
  <c r="BK108" i="2"/>
  <c r="J99" i="2"/>
  <c r="J299" i="2"/>
  <c r="J277" i="2"/>
  <c r="J266" i="2"/>
  <c r="BK236" i="2"/>
  <c r="BK218" i="2"/>
  <c r="BK183" i="2"/>
  <c r="BK140" i="2"/>
  <c r="BK134" i="2"/>
  <c r="J102" i="2"/>
  <c r="BK310" i="2"/>
  <c r="J285" i="2"/>
  <c r="J263" i="2"/>
  <c r="BK220" i="2"/>
  <c r="J160" i="2"/>
  <c r="J310" i="2"/>
  <c r="BK289" i="2"/>
  <c r="J272" i="2"/>
  <c r="J232" i="2"/>
  <c r="J210" i="2"/>
  <c r="J195" i="2"/>
  <c r="BK174" i="2"/>
  <c r="BK153" i="2"/>
  <c r="J134" i="2"/>
  <c r="BK107" i="2"/>
  <c r="BK306" i="2"/>
  <c r="J273" i="2"/>
  <c r="J251" i="2"/>
  <c r="J227" i="2"/>
  <c r="J196" i="2"/>
  <c r="BK180" i="2"/>
  <c r="BK150" i="2"/>
  <c r="J95" i="2"/>
  <c r="J281" i="2"/>
  <c r="BK259" i="2"/>
  <c r="J239" i="2"/>
  <c r="J218" i="2"/>
  <c r="BK201" i="2"/>
  <c r="J177" i="2"/>
  <c r="J164" i="2"/>
  <c r="J140" i="2"/>
  <c r="BK120" i="2"/>
  <c r="J111" i="2"/>
  <c r="J306" i="2"/>
  <c r="BK188" i="2"/>
  <c r="J174" i="2"/>
  <c r="BK133" i="2"/>
  <c r="BK113" i="2"/>
  <c r="BK94" i="2"/>
  <c r="BK295" i="2"/>
  <c r="BK272" i="2"/>
  <c r="J243" i="2"/>
  <c r="J199" i="2"/>
  <c r="BK166" i="2"/>
  <c r="BK121" i="2"/>
  <c r="J98" i="2"/>
  <c r="BK281" i="2"/>
  <c r="BK260" i="2"/>
  <c r="BK195" i="2"/>
  <c r="J133" i="2"/>
  <c r="J295" i="2"/>
  <c r="BK273" i="2"/>
  <c r="J238" i="2"/>
  <c r="BK203" i="2"/>
  <c r="BK173" i="2"/>
  <c r="J150" i="2"/>
  <c r="J118" i="2"/>
  <c r="J297" i="2"/>
  <c r="J283" i="2"/>
  <c r="BK256" i="2"/>
  <c r="J223" i="2"/>
  <c r="BK193" i="2"/>
  <c r="J170" i="2"/>
  <c r="BK130" i="2"/>
  <c r="J301" i="2"/>
  <c r="BK248" i="2"/>
  <c r="BK243" i="2"/>
  <c r="BK227" i="2"/>
  <c r="BK210" i="2"/>
  <c r="J202" i="2"/>
  <c r="BK196" i="2"/>
  <c r="J163" i="2"/>
  <c r="BK151" i="2"/>
  <c r="BK128" i="2"/>
  <c r="BK105" i="2"/>
  <c r="BK265" i="2"/>
  <c r="J249" i="2"/>
  <c r="BK232" i="2"/>
  <c r="J211" i="2"/>
  <c r="J203" i="2"/>
  <c r="BK189" i="2"/>
  <c r="BK157" i="2"/>
  <c r="BK137" i="2"/>
  <c r="BK114" i="2"/>
  <c r="J105" i="2"/>
  <c r="J304" i="2"/>
  <c r="J186" i="2"/>
  <c r="J151" i="2"/>
  <c r="J130" i="2"/>
  <c r="J124" i="2"/>
  <c r="BK104" i="2"/>
  <c r="J93" i="2"/>
  <c r="J289" i="2"/>
  <c r="BK268" i="2"/>
  <c r="J248" i="2"/>
  <c r="BK209" i="2"/>
  <c r="J173" i="2"/>
  <c r="BK139" i="2"/>
  <c r="J104" i="2"/>
  <c r="J91" i="2"/>
  <c r="BK299" i="2"/>
  <c r="J275" i="2"/>
  <c r="J242" i="2"/>
  <c r="BK211" i="2"/>
  <c r="BK147" i="2"/>
  <c r="J123" i="2"/>
  <c r="BK291" i="2"/>
  <c r="BK270" i="2"/>
  <c r="BK242" i="2"/>
  <c r="J220" i="2"/>
  <c r="J208" i="2"/>
  <c r="BK192" i="2"/>
  <c r="J180" i="2"/>
  <c r="BK163" i="2"/>
  <c r="J125" i="2"/>
  <c r="J94" i="2"/>
  <c r="BK308" i="2"/>
  <c r="J291" i="2"/>
  <c r="J262" i="2"/>
  <c r="BK238" i="2"/>
  <c r="BK221" i="2"/>
  <c r="J188" i="2"/>
  <c r="J169" i="2"/>
  <c r="J121" i="2"/>
  <c r="BK110" i="2"/>
  <c r="J279" i="2"/>
  <c r="BK263" i="2"/>
  <c r="BK123" i="2"/>
  <c r="BK202" i="2"/>
  <c r="BK170" i="2"/>
  <c r="BK142" i="2"/>
  <c r="BK118" i="2"/>
  <c r="BK164" i="2"/>
  <c r="BK117" i="2"/>
  <c r="J110" i="2"/>
  <c r="BK95" i="2"/>
  <c r="J303" i="2"/>
  <c r="BK262" i="2"/>
  <c r="J221" i="2"/>
  <c r="J190" i="2"/>
  <c r="J145" i="2"/>
  <c r="BK301" i="2"/>
  <c r="BK279" i="2"/>
  <c r="J253" i="2"/>
  <c r="BK224" i="2"/>
  <c r="J206" i="2"/>
  <c r="BK190" i="2"/>
  <c r="BK177" i="2"/>
  <c r="J148" i="2"/>
  <c r="BK127" i="2"/>
  <c r="BK101" i="2"/>
  <c r="J308" i="2"/>
  <c r="J287" i="2"/>
  <c r="J257" i="2"/>
  <c r="J245" i="2"/>
  <c r="BK226" i="2"/>
  <c r="J192" i="2"/>
  <c r="J172" i="2"/>
  <c r="BK144" i="2"/>
  <c r="BK303" i="2"/>
  <c r="BK266" i="2"/>
  <c r="J139" i="2"/>
  <c r="J115" i="2"/>
  <c r="BK93" i="2"/>
  <c r="J270" i="2"/>
  <c r="J235" i="2"/>
  <c r="J198" i="2"/>
  <c r="BK186" i="2"/>
  <c r="BK155" i="2"/>
  <c r="BK115" i="2"/>
  <c r="J268" i="2"/>
  <c r="J260" i="2"/>
  <c r="BK245" i="2"/>
  <c r="J228" i="2"/>
  <c r="J209" i="2"/>
  <c r="J193" i="2"/>
  <c r="BK167" i="2"/>
  <c r="BK145" i="2"/>
  <c r="J117" i="2"/>
  <c r="J96" i="2"/>
  <c r="J213" i="2"/>
  <c r="J176" i="2"/>
  <c r="BK160" i="2"/>
  <c r="J131" i="2"/>
  <c r="BK125" i="2"/>
  <c r="J107" i="2"/>
  <c r="AS54" i="1"/>
  <c r="J293" i="2"/>
  <c r="J265" i="2"/>
  <c r="BK223" i="2"/>
  <c r="J189" i="2"/>
  <c r="J162" i="2"/>
  <c r="BK136" i="2"/>
  <c r="BK111" i="2"/>
  <c r="BK99" i="2"/>
  <c r="BK304" i="2"/>
  <c r="BK277" i="2"/>
  <c r="BK251" i="2"/>
  <c r="BK216" i="2"/>
  <c r="BK148" i="2"/>
  <c r="BK124" i="2"/>
  <c r="BK297" i="2"/>
  <c r="BK285" i="2"/>
  <c r="BK257" i="2"/>
  <c r="J236" i="2"/>
  <c r="BK219" i="2"/>
  <c r="BK199" i="2"/>
  <c r="J182" i="2"/>
  <c r="J166" i="2"/>
  <c r="J137" i="2"/>
  <c r="BK98" i="2"/>
  <c r="BK293" i="2"/>
  <c r="BK275" i="2"/>
  <c r="BK253" i="2"/>
  <c r="BK230" i="2"/>
  <c r="J219" i="2"/>
  <c r="J185" i="2"/>
  <c r="J136" i="2"/>
  <c r="J114" i="2"/>
  <c r="BK287" i="2"/>
  <c r="BK249" i="2"/>
  <c r="BK239" i="2"/>
  <c r="J226" i="2"/>
  <c r="BK213" i="2"/>
  <c r="J201" i="2"/>
  <c r="BK185" i="2"/>
  <c r="BK169" i="2"/>
  <c r="J157" i="2"/>
  <c r="J142" i="2"/>
  <c r="J108" i="2"/>
  <c r="BK96" i="2"/>
  <c r="J256" i="2"/>
  <c r="J230" i="2"/>
  <c r="BK206" i="2"/>
  <c r="BK198" i="2"/>
  <c r="BK176" i="2"/>
  <c r="BK162" i="2"/>
  <c r="J144" i="2"/>
  <c r="J120" i="2"/>
  <c r="BK102" i="2"/>
  <c r="J259" i="2"/>
  <c r="J246" i="2"/>
  <c r="BK228" i="2"/>
  <c r="J224" i="2"/>
  <c r="J205" i="2"/>
  <c r="BK182" i="2"/>
  <c r="J167" i="2"/>
  <c r="J155" i="2"/>
  <c r="J127" i="2"/>
  <c r="J101" i="2"/>
  <c r="BK159" i="2" l="1"/>
  <c r="J159" i="2" s="1"/>
  <c r="J63" i="2" s="1"/>
  <c r="BK215" i="2"/>
  <c r="J215" i="2" s="1"/>
  <c r="J65" i="2" s="1"/>
  <c r="BK179" i="2"/>
  <c r="J179" i="2"/>
  <c r="J64" i="2" s="1"/>
  <c r="P215" i="2"/>
  <c r="R90" i="2"/>
  <c r="P179" i="2"/>
  <c r="BK231" i="2"/>
  <c r="J231" i="2" s="1"/>
  <c r="J66" i="2" s="1"/>
  <c r="BK269" i="2"/>
  <c r="J269" i="2" s="1"/>
  <c r="J67" i="2" s="1"/>
  <c r="T90" i="2"/>
  <c r="T159" i="2"/>
  <c r="P231" i="2"/>
  <c r="P269" i="2"/>
  <c r="BK90" i="2"/>
  <c r="J90" i="2"/>
  <c r="J62" i="2" s="1"/>
  <c r="P159" i="2"/>
  <c r="R179" i="2"/>
  <c r="R215" i="2"/>
  <c r="R231" i="2"/>
  <c r="R269" i="2"/>
  <c r="P90" i="2"/>
  <c r="P89" i="2"/>
  <c r="P88" i="2" s="1"/>
  <c r="P87" i="2" s="1"/>
  <c r="AU55" i="1" s="1"/>
  <c r="AU54" i="1" s="1"/>
  <c r="R159" i="2"/>
  <c r="T179" i="2"/>
  <c r="T215" i="2"/>
  <c r="T231" i="2"/>
  <c r="T269" i="2"/>
  <c r="J54" i="2"/>
  <c r="BE95" i="2"/>
  <c r="BE98" i="2"/>
  <c r="BE99" i="2"/>
  <c r="BE104" i="2"/>
  <c r="BE114" i="2"/>
  <c r="BE115" i="2"/>
  <c r="BE153" i="2"/>
  <c r="BE160" i="2"/>
  <c r="BE180" i="2"/>
  <c r="BE183" i="2"/>
  <c r="BE189" i="2"/>
  <c r="BE193" i="2"/>
  <c r="BE195" i="2"/>
  <c r="BE211" i="2"/>
  <c r="BE238" i="2"/>
  <c r="BE242" i="2"/>
  <c r="BE253" i="2"/>
  <c r="BE285" i="2"/>
  <c r="E48" i="2"/>
  <c r="J84" i="2"/>
  <c r="BE101" i="2"/>
  <c r="BE102" i="2"/>
  <c r="BE123" i="2"/>
  <c r="BE139" i="2"/>
  <c r="BE140" i="2"/>
  <c r="BE148" i="2"/>
  <c r="BE164" i="2"/>
  <c r="BE203" i="2"/>
  <c r="BE205" i="2"/>
  <c r="BE206" i="2"/>
  <c r="BE218" i="2"/>
  <c r="BE220" i="2"/>
  <c r="BE228" i="2"/>
  <c r="BE232" i="2"/>
  <c r="BE236" i="2"/>
  <c r="BE243" i="2"/>
  <c r="BE249" i="2"/>
  <c r="BE279" i="2"/>
  <c r="BE283" i="2"/>
  <c r="BE289" i="2"/>
  <c r="BE295" i="2"/>
  <c r="BE299" i="2"/>
  <c r="J52" i="2"/>
  <c r="F84" i="2"/>
  <c r="BE91" i="2"/>
  <c r="BE111" i="2"/>
  <c r="BE113" i="2"/>
  <c r="BE121" i="2"/>
  <c r="BE147" i="2"/>
  <c r="BE151" i="2"/>
  <c r="BE162" i="2"/>
  <c r="BE202" i="2"/>
  <c r="BE216" i="2"/>
  <c r="BE221" i="2"/>
  <c r="BE223" i="2"/>
  <c r="BE226" i="2"/>
  <c r="BE230" i="2"/>
  <c r="BE239" i="2"/>
  <c r="BE245" i="2"/>
  <c r="BE251" i="2"/>
  <c r="BE256" i="2"/>
  <c r="BE260" i="2"/>
  <c r="BE262" i="2"/>
  <c r="BE265" i="2"/>
  <c r="BE266" i="2"/>
  <c r="BE277" i="2"/>
  <c r="BE281" i="2"/>
  <c r="BE293" i="2"/>
  <c r="BE303" i="2"/>
  <c r="BE306" i="2"/>
  <c r="BE308" i="2"/>
  <c r="F54" i="2"/>
  <c r="BE96" i="2"/>
  <c r="BE120" i="2"/>
  <c r="BE134" i="2"/>
  <c r="BE137" i="2"/>
  <c r="BE150" i="2"/>
  <c r="BE155" i="2"/>
  <c r="BE163" i="2"/>
  <c r="BE167" i="2"/>
  <c r="BE173" i="2"/>
  <c r="BE185" i="2"/>
  <c r="BE196" i="2"/>
  <c r="BE246" i="2"/>
  <c r="BE259" i="2"/>
  <c r="BE301" i="2"/>
  <c r="BE93" i="2"/>
  <c r="BE94" i="2"/>
  <c r="BE107" i="2"/>
  <c r="BE131" i="2"/>
  <c r="BE133" i="2"/>
  <c r="BE170" i="2"/>
  <c r="BE172" i="2"/>
  <c r="BE174" i="2"/>
  <c r="BE176" i="2"/>
  <c r="BE177" i="2"/>
  <c r="BE182" i="2"/>
  <c r="BE186" i="2"/>
  <c r="BE188" i="2"/>
  <c r="BE190" i="2"/>
  <c r="BE192" i="2"/>
  <c r="BE198" i="2"/>
  <c r="BE208" i="2"/>
  <c r="BE213" i="2"/>
  <c r="BE219" i="2"/>
  <c r="BE224" i="2"/>
  <c r="BE235" i="2"/>
  <c r="BE257" i="2"/>
  <c r="BE263" i="2"/>
  <c r="BE270" i="2"/>
  <c r="BE275" i="2"/>
  <c r="BE287" i="2"/>
  <c r="BE291" i="2"/>
  <c r="BE310" i="2"/>
  <c r="BE105" i="2"/>
  <c r="BE117" i="2"/>
  <c r="BE145" i="2"/>
  <c r="BE157" i="2"/>
  <c r="BE169" i="2"/>
  <c r="BE199" i="2"/>
  <c r="BE201" i="2"/>
  <c r="BE209" i="2"/>
  <c r="BE210" i="2"/>
  <c r="BE108" i="2"/>
  <c r="BE110" i="2"/>
  <c r="BE118" i="2"/>
  <c r="BE124" i="2"/>
  <c r="BE125" i="2"/>
  <c r="BE127" i="2"/>
  <c r="BE128" i="2"/>
  <c r="BE130" i="2"/>
  <c r="BE136" i="2"/>
  <c r="BE142" i="2"/>
  <c r="BE144" i="2"/>
  <c r="BE166" i="2"/>
  <c r="BE227" i="2"/>
  <c r="BE248" i="2"/>
  <c r="BE268" i="2"/>
  <c r="BE272" i="2"/>
  <c r="BE273" i="2"/>
  <c r="BE297" i="2"/>
  <c r="BE304" i="2"/>
  <c r="F34" i="2"/>
  <c r="BA55" i="1" s="1"/>
  <c r="BA54" i="1" s="1"/>
  <c r="W30" i="1" s="1"/>
  <c r="F36" i="2"/>
  <c r="BC55" i="1" s="1"/>
  <c r="BC54" i="1" s="1"/>
  <c r="AY54" i="1" s="1"/>
  <c r="F37" i="2"/>
  <c r="BD55" i="1" s="1"/>
  <c r="BD54" i="1" s="1"/>
  <c r="W33" i="1" s="1"/>
  <c r="F35" i="2"/>
  <c r="BB55" i="1" s="1"/>
  <c r="BB54" i="1" s="1"/>
  <c r="W31" i="1" s="1"/>
  <c r="J34" i="2"/>
  <c r="AW55" i="1" s="1"/>
  <c r="R89" i="2" l="1"/>
  <c r="R88" i="2"/>
  <c r="R87" i="2"/>
  <c r="T89" i="2"/>
  <c r="T88" i="2" s="1"/>
  <c r="T87" i="2" s="1"/>
  <c r="BK89" i="2"/>
  <c r="J89" i="2"/>
  <c r="J61" i="2" s="1"/>
  <c r="AW54" i="1"/>
  <c r="AK30" i="1"/>
  <c r="W32" i="1"/>
  <c r="F33" i="2"/>
  <c r="AZ55" i="1" s="1"/>
  <c r="AZ54" i="1" s="1"/>
  <c r="W29" i="1" s="1"/>
  <c r="AX54" i="1"/>
  <c r="J33" i="2"/>
  <c r="AV55" i="1"/>
  <c r="AT55" i="1"/>
  <c r="BK88" i="2" l="1"/>
  <c r="J88" i="2"/>
  <c r="J60" i="2"/>
  <c r="AV54" i="1"/>
  <c r="AK29" i="1" s="1"/>
  <c r="BK87" i="2" l="1"/>
  <c r="J87" i="2"/>
  <c r="J30" i="2"/>
  <c r="AG55" i="1"/>
  <c r="AG54" i="1" s="1"/>
  <c r="AK26" i="1" s="1"/>
  <c r="AT54" i="1"/>
  <c r="J59" i="2" l="1"/>
  <c r="J39" i="2"/>
  <c r="AN54" i="1"/>
  <c r="AN55" i="1"/>
  <c r="AK35" i="1"/>
</calcChain>
</file>

<file path=xl/sharedStrings.xml><?xml version="1.0" encoding="utf-8"?>
<sst xmlns="http://schemas.openxmlformats.org/spreadsheetml/2006/main" count="3274" uniqueCount="933">
  <si>
    <t>Export Komplet</t>
  </si>
  <si>
    <t>VZ</t>
  </si>
  <si>
    <t>2.0</t>
  </si>
  <si>
    <t>ZAMOK</t>
  </si>
  <si>
    <t>False</t>
  </si>
  <si>
    <t>{4e71ff4e-e373-4843-94a8-c175bd28ea16}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</si>
  <si>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</si>
  <si>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</si>
  <si>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</si>
  <si>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</si>
  <si>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</si>
  <si>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</si>
  <si>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</si>
  <si>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</si>
  <si>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230523011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</si>
  <si>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</si>
  <si>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</si>
  <si>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Gymnázium Aš Zabezpečení vstupů do objektu</t>
  </si>
  <si>
    <t>KSO:</t>
  </si>
  <si>
    <t/>
  </si>
  <si>
    <t>CC-CZ:</t>
  </si>
  <si>
    <t>Místo:</t>
  </si>
  <si>
    <t>Hlavní 2514/106 Aš</t>
  </si>
  <si>
    <t>Datum:</t>
  </si>
  <si>
    <t>23. 5. 2023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</si>
  <si>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</si>
  <si>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</si>
  <si>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</si>
  <si>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</si>
  <si>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</si>
  <si>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</si>
  <si>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</si>
  <si>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</si>
  <si>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</si>
  <si>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</si>
  <si>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</si>
  <si>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</si>
  <si>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</si>
  <si>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</si>
  <si>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</si>
  <si>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</si>
  <si>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</si>
  <si>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</si>
  <si>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</si>
  <si>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</si>
  <si>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</si>
  <si>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</si>
  <si>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</si>
  <si>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</si>
  <si>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</si>
  <si>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</si>
  <si>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</si>
  <si>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</si>
  <si>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</si>
  <si>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</si>
  <si>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</si>
  <si>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</si>
  <si>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</si>
  <si>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</si>
  <si>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</si>
  <si>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</si>
  <si>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</si>
  <si>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</si>
  <si>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</si>
  <si>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</si>
  <si>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</si>
  <si>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</si>
  <si>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</si>
  <si>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</si>
  <si>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</si>
  <si>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</si>
  <si>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</si>
  <si>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</si>
  <si>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</si>
  <si>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</si>
  <si>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23052301-I</t>
  </si>
  <si>
    <t>Gymnázium Aš - I. Etapa</t>
  </si>
  <si>
    <t>STA</t>
  </si>
  <si>
    <t>1</t>
  </si>
  <si>
    <t>{912001a6-673b-46bf-b198-4bcb96561442}</t>
  </si>
  <si>
    <t>2</t>
  </si>
  <si>
    <t>KRYCÍ LIST SOUPISU PRACÍ</t>
  </si>
  <si>
    <t>Objekt:</t>
  </si>
  <si>
    <t>23052301-I - Gymnázium Aš - I. Etapa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</si>
  <si>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</si>
  <si>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</si>
  <si>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</si>
  <si>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</si>
  <si>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</si>
  <si>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742 - Elektroinstalace - slaboproud</t>
  </si>
  <si>
    <t xml:space="preserve">      PZTS_ACS - Poplachový zabezpečovací a přístupový systém</t>
  </si>
  <si>
    <t xml:space="preserve">      VSS - Dohledový videosystém</t>
  </si>
  <si>
    <t xml:space="preserve">      STK - Strukturovaná kabeláž</t>
  </si>
  <si>
    <t xml:space="preserve">      DDS - Domovní dorozumívací systém</t>
  </si>
  <si>
    <t xml:space="preserve">      TRASY - Trasy a kabeláže</t>
  </si>
  <si>
    <t xml:space="preserve">      MON - Montáže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</si>
  <si>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</si>
  <si>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</si>
  <si>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</si>
  <si>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</si>
  <si>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</si>
  <si>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</si>
  <si>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</si>
  <si>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</si>
  <si>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</si>
  <si>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</si>
  <si>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</si>
  <si>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</si>
  <si>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</si>
  <si>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</si>
  <si>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PSV</t>
  </si>
  <si>
    <t>Práce a dodávky PSV</t>
  </si>
  <si>
    <t>ROZPOCET</t>
  </si>
  <si>
    <t>742</t>
  </si>
  <si>
    <t>Elektroinstalace - slaboproud</t>
  </si>
  <si>
    <t>PZTS_ACS</t>
  </si>
  <si>
    <t>Poplachový zabezpečovací a přístupový systém</t>
  </si>
  <si>
    <t>K</t>
  </si>
  <si>
    <t>742220003</t>
  </si>
  <si>
    <t>Montáž ústředny PZTS s komunikátorem na PCO a zdrojem přes 48 do 520 zón a 32 podsystémů</t>
  </si>
  <si>
    <t>kus</t>
  </si>
  <si>
    <t>CS ÚRS 2023 01</t>
  </si>
  <si>
    <t>16</t>
  </si>
  <si>
    <t>3</t>
  </si>
  <si>
    <t>1065882349</t>
  </si>
  <si>
    <t>Online PSC</t>
  </si>
  <si>
    <t>https://podminky.urs.cz/item/CS_URS_2023_01/742220003</t>
  </si>
  <si>
    <t>M</t>
  </si>
  <si>
    <t>ADI.0033333.URS</t>
  </si>
  <si>
    <t>Ústředna PZTS 512 uživatel, 512 - 4096 zón, až 256 čteček</t>
  </si>
  <si>
    <t>32</t>
  </si>
  <si>
    <t>1142737166</t>
  </si>
  <si>
    <t>ADI.0033335.URS</t>
  </si>
  <si>
    <t>Kryt pro ústřednu nebo koncentátor</t>
  </si>
  <si>
    <t>-1317552433</t>
  </si>
  <si>
    <t>4</t>
  </si>
  <si>
    <t>ADI.0033435.URS</t>
  </si>
  <si>
    <t>Syst. napájecí zdroj do ústředny 12V DC/18Ah, AUX 1,5A</t>
  </si>
  <si>
    <t>886602736</t>
  </si>
  <si>
    <t>5</t>
  </si>
  <si>
    <t>742220031</t>
  </si>
  <si>
    <t>Montáž koncentrátoru nebo expanderu pro PZTS</t>
  </si>
  <si>
    <t>-1462419285</t>
  </si>
  <si>
    <t>https://podminky.urs.cz/item/CS_URS_2023_01/742220031</t>
  </si>
  <si>
    <t>6</t>
  </si>
  <si>
    <t>ADI.0033376.URS</t>
  </si>
  <si>
    <t>Koncentrátor 16in/16out, PCB bez krytu, BUS2/IB2</t>
  </si>
  <si>
    <t>667453182</t>
  </si>
  <si>
    <t>7</t>
  </si>
  <si>
    <t>742220051</t>
  </si>
  <si>
    <t>Montáž krabice pro expander uložené na omítce</t>
  </si>
  <si>
    <t>1772984472</t>
  </si>
  <si>
    <t>https://podminky.urs.cz/item/CS_URS_2023_01/742220051</t>
  </si>
  <si>
    <t>8</t>
  </si>
  <si>
    <t>110946960</t>
  </si>
  <si>
    <t>9</t>
  </si>
  <si>
    <t>742220053</t>
  </si>
  <si>
    <t>Montáž krabice pro magnetický kontakt propojovací</t>
  </si>
  <si>
    <t>950721570</t>
  </si>
  <si>
    <t>https://podminky.urs.cz/item/CS_URS_2023_01/742220053</t>
  </si>
  <si>
    <t>10</t>
  </si>
  <si>
    <t>ADI.0062656.URS</t>
  </si>
  <si>
    <t>Plastová povrchová propojovací krabice, 10 šroubovacích svorek</t>
  </si>
  <si>
    <t>1938129922</t>
  </si>
  <si>
    <t>11</t>
  </si>
  <si>
    <t>742220071</t>
  </si>
  <si>
    <t>Montáž dveřního modulu pro připojení čteček v krytu</t>
  </si>
  <si>
    <t>-152619613</t>
  </si>
  <si>
    <t>https://podminky.urs.cz/item/CS_URS_2023_01/742220071</t>
  </si>
  <si>
    <t>12</t>
  </si>
  <si>
    <t>ADI.0033379.URS</t>
  </si>
  <si>
    <t>Dveřní modul max. 2 čtečky RS-485, 1 dveře, BUS2</t>
  </si>
  <si>
    <t>-2104111567</t>
  </si>
  <si>
    <t>13</t>
  </si>
  <si>
    <t>742220081</t>
  </si>
  <si>
    <t>Montáž čtečky bezkontaktních karet</t>
  </si>
  <si>
    <t>1000214076</t>
  </si>
  <si>
    <t>https://podminky.urs.cz/item/CS_URS_2023_01/742220081</t>
  </si>
  <si>
    <t>14</t>
  </si>
  <si>
    <t>ADI.0033546.URS</t>
  </si>
  <si>
    <t>Čtečka mifareD, bez klávesnice, RS-485/C&amp;D</t>
  </si>
  <si>
    <t>-1548535029</t>
  </si>
  <si>
    <t>742220141</t>
  </si>
  <si>
    <t>Montáž klávesnice pro dodanou ústřednu</t>
  </si>
  <si>
    <t>2109826963</t>
  </si>
  <si>
    <t>https://podminky.urs.cz/item/CS_URS_2023_01/742220141</t>
  </si>
  <si>
    <t>ADI.0033397.URS</t>
  </si>
  <si>
    <t>LCD/LED Klávesnice (komplet), bílá, 19 tlačítek</t>
  </si>
  <si>
    <t>-1809999435</t>
  </si>
  <si>
    <t>17</t>
  </si>
  <si>
    <t>ADI.0033428.URS</t>
  </si>
  <si>
    <t>Čtečka Mifare/DesFire, mont. PCB, pro LED a LCD klávesnici</t>
  </si>
  <si>
    <t>234429227</t>
  </si>
  <si>
    <t>18</t>
  </si>
  <si>
    <t>742220161</t>
  </si>
  <si>
    <t>Montáž akumulátoru 12V</t>
  </si>
  <si>
    <t>-1690899927</t>
  </si>
  <si>
    <t>https://podminky.urs.cz/item/CS_URS_2023_01/742220161</t>
  </si>
  <si>
    <t>19</t>
  </si>
  <si>
    <t>ADI.0033194.URS</t>
  </si>
  <si>
    <t>Akumulátor 12V/17Ah se šroubovými svorkami M5 a životností až 5 let, VdS</t>
  </si>
  <si>
    <t>-768775818</t>
  </si>
  <si>
    <t>20</t>
  </si>
  <si>
    <t>742220211</t>
  </si>
  <si>
    <t>Montáž zálohového napájecího zdroje s dobíječem a akumulátorem</t>
  </si>
  <si>
    <t>-1402327083</t>
  </si>
  <si>
    <t>https://podminky.urs.cz/item/CS_URS_2023_01/742220211</t>
  </si>
  <si>
    <t>ADI.0033076.URS</t>
  </si>
  <si>
    <t>Spínaný zdroj v kov. krytu 13,8Vss/5A s výstupy, LED disp., prostor pro AKU 17Ah</t>
  </si>
  <si>
    <t>1459106860</t>
  </si>
  <si>
    <t>22</t>
  </si>
  <si>
    <t>742220221</t>
  </si>
  <si>
    <t>Montáž systémového zdroje s akumulátorem a 8 kanálovým expandérem</t>
  </si>
  <si>
    <t>-481711162</t>
  </si>
  <si>
    <t>https://podminky.urs.cz/item/CS_URS_2023_01/742220221</t>
  </si>
  <si>
    <t>23</t>
  </si>
  <si>
    <t>-1802137396</t>
  </si>
  <si>
    <t>24</t>
  </si>
  <si>
    <t>294261333</t>
  </si>
  <si>
    <t>25</t>
  </si>
  <si>
    <t>742220232</t>
  </si>
  <si>
    <t>Montáž příslušenství pro PZTS detektor na stěnu nebo na strop</t>
  </si>
  <si>
    <t>-630279220</t>
  </si>
  <si>
    <t>https://podminky.urs.cz/item/CS_URS_2023_01/742220232</t>
  </si>
  <si>
    <t>26</t>
  </si>
  <si>
    <t>ADI.0032303.URS</t>
  </si>
  <si>
    <t>PIR detektor se zrcadlovou optikou, funkcí AM, vestavěnými EOL a dosahem 16m</t>
  </si>
  <si>
    <t>1913151820</t>
  </si>
  <si>
    <t>27</t>
  </si>
  <si>
    <t>742220236</t>
  </si>
  <si>
    <t>Montáž příslušenství pro PZTS magnetický kontakt závrtný čtyřdrátový</t>
  </si>
  <si>
    <t>1237675111</t>
  </si>
  <si>
    <t>https://podminky.urs.cz/item/CS_URS_2023_01/742220236</t>
  </si>
  <si>
    <t>28</t>
  </si>
  <si>
    <t>ADI.0032463.URS</t>
  </si>
  <si>
    <t>MG kontakt závrtný čtyřdrát do nekovových materiálů, prac.mezera 20mm, kabel 5m</t>
  </si>
  <si>
    <t>-287983964</t>
  </si>
  <si>
    <t>29</t>
  </si>
  <si>
    <t>742220241</t>
  </si>
  <si>
    <t>Montáž příslušenství pro PZTS armované hadice k magnetickému kontaktu</t>
  </si>
  <si>
    <t>954204942</t>
  </si>
  <si>
    <t>https://podminky.urs.cz/item/CS_URS_2023_01/742220241</t>
  </si>
  <si>
    <t>30</t>
  </si>
  <si>
    <t>ADI.0032495.URS</t>
  </si>
  <si>
    <t>armovaná hadice poplastovaná délka 0,5m, barva bílá 7/9mm</t>
  </si>
  <si>
    <t>m</t>
  </si>
  <si>
    <t>-284437881</t>
  </si>
  <si>
    <t>31</t>
  </si>
  <si>
    <t>742220255</t>
  </si>
  <si>
    <t>Montáž příslušenství pro PZTS siréna vnitřní pro vyhlášení poplachu</t>
  </si>
  <si>
    <t>1443855099</t>
  </si>
  <si>
    <t>https://podminky.urs.cz/item/CS_URS_2023_01/742220255</t>
  </si>
  <si>
    <t>ADI.0032926.URS</t>
  </si>
  <si>
    <t>Nezálohovaná plastová vnitřní siréna 112dB/1m do stupně 3 s modrým majákem</t>
  </si>
  <si>
    <t>664091766</t>
  </si>
  <si>
    <t>33</t>
  </si>
  <si>
    <t>742220421</t>
  </si>
  <si>
    <t>Nastavení a oživení PZTS instalace přístupového SW</t>
  </si>
  <si>
    <t>-519724593</t>
  </si>
  <si>
    <t>https://podminky.urs.cz/item/CS_URS_2023_01/742220421</t>
  </si>
  <si>
    <t>34</t>
  </si>
  <si>
    <t>ADI.0033615.URS</t>
  </si>
  <si>
    <t>Software do 500 karet</t>
  </si>
  <si>
    <t>323169498</t>
  </si>
  <si>
    <t>35</t>
  </si>
  <si>
    <t>SRV.001121.URS</t>
  </si>
  <si>
    <t>Server pro instalaci přístupového SW</t>
  </si>
  <si>
    <t>1021878449</t>
  </si>
  <si>
    <t>P</t>
  </si>
  <si>
    <t>Poznámka k položce:_x000D_
Server Intel Procesor 4.7 GHz, integrovaná grafická karta, RAM 16GB DDR4, HDD 2 TB 7200 ot/min, DVD, DisplayPort, 5× USB 3.2, 4× USB 2.0, typ skříně: Mini Tower, OS ve verzi Pro, Záruka NBD</t>
  </si>
  <si>
    <t>36</t>
  </si>
  <si>
    <t>742240006</t>
  </si>
  <si>
    <t>Montáž elekronické kontroly vstupu klávesnicová čtečka USB k PC pro načítání karet do programu</t>
  </si>
  <si>
    <t>139383294</t>
  </si>
  <si>
    <t>https://podminky.urs.cz/item/CS_URS_2023_01/742240006</t>
  </si>
  <si>
    <t>37</t>
  </si>
  <si>
    <t>ADI.0033602.URS</t>
  </si>
  <si>
    <t>USB načítací stanice mifare Classic a DESFire EV1</t>
  </si>
  <si>
    <t>1712145845</t>
  </si>
  <si>
    <t>38</t>
  </si>
  <si>
    <t>742240003</t>
  </si>
  <si>
    <t>Montáž elekronické kontroly vstupu bezkontaktní čipová karta</t>
  </si>
  <si>
    <t>-1899430278</t>
  </si>
  <si>
    <t>https://podminky.urs.cz/item/CS_URS_2023_01/742240003</t>
  </si>
  <si>
    <t>39</t>
  </si>
  <si>
    <t>ADI.0033600.URS</t>
  </si>
  <si>
    <t>Přívěšek ID pro čtečky Mifare</t>
  </si>
  <si>
    <t>1945113164</t>
  </si>
  <si>
    <t>40</t>
  </si>
  <si>
    <t>742320011</t>
  </si>
  <si>
    <t>Montáž elektricky ovládaných zámků elektromechanických samozamykacích s panikovou funkcí</t>
  </si>
  <si>
    <t>-1080226991</t>
  </si>
  <si>
    <t>https://podminky.urs.cz/item/CS_URS_2023_01/742320011</t>
  </si>
  <si>
    <t>41</t>
  </si>
  <si>
    <t>ADI.0035029.URS</t>
  </si>
  <si>
    <t>Elektromechanický hluboký samozamykací panikový zámek</t>
  </si>
  <si>
    <t>140534533</t>
  </si>
  <si>
    <t>42</t>
  </si>
  <si>
    <t>742220511</t>
  </si>
  <si>
    <t>Zkoušky a revize PZTS revize výchozí systému PZTS</t>
  </si>
  <si>
    <t>1452467131</t>
  </si>
  <si>
    <t>https://podminky.urs.cz/item/CS_URS_2023_01/742220511</t>
  </si>
  <si>
    <t>43</t>
  </si>
  <si>
    <t>742220401</t>
  </si>
  <si>
    <t>Nastavení a oživení PZTS programování základních parametrů ústředny</t>
  </si>
  <si>
    <t>560408693</t>
  </si>
  <si>
    <t>https://podminky.urs.cz/item/CS_URS_2023_01/742220401</t>
  </si>
  <si>
    <t>44</t>
  </si>
  <si>
    <t>742220402</t>
  </si>
  <si>
    <t>Nastavení a oživení PZTS programování systému na jeden detektor</t>
  </si>
  <si>
    <t>-1089978477</t>
  </si>
  <si>
    <t>https://podminky.urs.cz/item/CS_URS_2023_01/742220402</t>
  </si>
  <si>
    <t>45</t>
  </si>
  <si>
    <t>742220411</t>
  </si>
  <si>
    <t>Nastavení a oživení PZTS oživení systému na jeden detektor</t>
  </si>
  <si>
    <t>-1090723027</t>
  </si>
  <si>
    <t>https://podminky.urs.cz/item/CS_URS_2023_01/742220411</t>
  </si>
  <si>
    <t>VSS</t>
  </si>
  <si>
    <t>Dohledový videosystém</t>
  </si>
  <si>
    <t>46</t>
  </si>
  <si>
    <t>742230001</t>
  </si>
  <si>
    <t>Montáž kamerového systému DVR nebo NAS, nahrávacího zařízení pro kamery</t>
  </si>
  <si>
    <t>410167644</t>
  </si>
  <si>
    <t>https://podminky.urs.cz/item/CS_URS_2023_01/742230001</t>
  </si>
  <si>
    <t>47</t>
  </si>
  <si>
    <t>ADI.0031193.URS</t>
  </si>
  <si>
    <t>Výkonný NVR pro 64 IP kamer až 12MP, HDMI, H.245/265, až 8 HDD, bez HDD</t>
  </si>
  <si>
    <t>320929055</t>
  </si>
  <si>
    <t>137</t>
  </si>
  <si>
    <t>40332004</t>
  </si>
  <si>
    <t>HDD k rekordérům kamerových systémů 4TB</t>
  </si>
  <si>
    <t>1348739747</t>
  </si>
  <si>
    <t>48</t>
  </si>
  <si>
    <t>742230003</t>
  </si>
  <si>
    <t>Montáž kamerového systému venkovní kamery</t>
  </si>
  <si>
    <t>-1617990700</t>
  </si>
  <si>
    <t>https://podminky.urs.cz/item/CS_URS_2023_01/742230003</t>
  </si>
  <si>
    <t>49</t>
  </si>
  <si>
    <t>ADI.0049725.URS</t>
  </si>
  <si>
    <t>IP bullet kamera, 4MP, MZVF, 2.8-12mm, WDR 120dB, IR 60m, VCA, IP67</t>
  </si>
  <si>
    <t>-363308798</t>
  </si>
  <si>
    <t>50</t>
  </si>
  <si>
    <t>742230004</t>
  </si>
  <si>
    <t>Montáž kamerového systému vnitřní kamery</t>
  </si>
  <si>
    <t>-1964502834</t>
  </si>
  <si>
    <t>https://podminky.urs.cz/item/CS_URS_2023_01/742230004</t>
  </si>
  <si>
    <t>51</t>
  </si>
  <si>
    <t>ADI.0062419.URS</t>
  </si>
  <si>
    <t>IP dome kamera, 2MP, MZVF, 2.8-12mm, WDR 120dB, IR 40m, VA, IP67</t>
  </si>
  <si>
    <t>-70644144</t>
  </si>
  <si>
    <t>52</t>
  </si>
  <si>
    <t>742230007</t>
  </si>
  <si>
    <t>Montáž kamerového systému konzoly pro kryt nebo kameru</t>
  </si>
  <si>
    <t>-386536405</t>
  </si>
  <si>
    <t>https://podminky.urs.cz/item/CS_URS_2023_01/742230007</t>
  </si>
  <si>
    <t>53</t>
  </si>
  <si>
    <t>ADI.0030903.URS</t>
  </si>
  <si>
    <t>Instalační krabice pro kamery DOME</t>
  </si>
  <si>
    <t>766933827</t>
  </si>
  <si>
    <t>54</t>
  </si>
  <si>
    <t>ADI.0030880.URS</t>
  </si>
  <si>
    <t>Instalační krabice pro montáž bullet kamer</t>
  </si>
  <si>
    <t>1616654231</t>
  </si>
  <si>
    <t>55</t>
  </si>
  <si>
    <t>742230009</t>
  </si>
  <si>
    <t>Montáž kamerového systému samolepky "Střeženo kamerovým systémem"</t>
  </si>
  <si>
    <t>1654833245</t>
  </si>
  <si>
    <t>https://podminky.urs.cz/item/CS_URS_2023_01/742230009</t>
  </si>
  <si>
    <t>56</t>
  </si>
  <si>
    <t>73558004</t>
  </si>
  <si>
    <t>samolepka "Střeženo kamerovým systémem" 10x10 cm černý piktogram ve žlutém trojúhelníku</t>
  </si>
  <si>
    <t>-1881466212</t>
  </si>
  <si>
    <t>57</t>
  </si>
  <si>
    <t>742230103</t>
  </si>
  <si>
    <t>Montáž kamerového systému nastavení a instalace nastavení záběru podle přání uživatele</t>
  </si>
  <si>
    <t>1311859264</t>
  </si>
  <si>
    <t>https://podminky.urs.cz/item/CS_URS_2023_01/742230103</t>
  </si>
  <si>
    <t>STK</t>
  </si>
  <si>
    <t>Strukturovaná kabeláž</t>
  </si>
  <si>
    <t>58</t>
  </si>
  <si>
    <t>742330005</t>
  </si>
  <si>
    <t>Montáž strukturované kabeláže rozvaděče stojanového přes 30U</t>
  </si>
  <si>
    <t>-258245344</t>
  </si>
  <si>
    <t>https://podminky.urs.cz/item/CS_URS_2023_01/742330005</t>
  </si>
  <si>
    <t>59</t>
  </si>
  <si>
    <t>35712032</t>
  </si>
  <si>
    <t>rozvaděč stojanový 19" celoskleněné dveře 42U/600x800mm</t>
  </si>
  <si>
    <t>1096240284</t>
  </si>
  <si>
    <t>60</t>
  </si>
  <si>
    <t>742330001</t>
  </si>
  <si>
    <t>Montáž strukturované kabeláže rozvaděče nástěnného</t>
  </si>
  <si>
    <t>23043794</t>
  </si>
  <si>
    <t>https://podminky.urs.cz/item/CS_URS_2023_01/742330001</t>
  </si>
  <si>
    <t>61</t>
  </si>
  <si>
    <t>35712011</t>
  </si>
  <si>
    <t>rozvaděč nástěnný jednodílný 19" celoskleněné dveře 18U/500mm</t>
  </si>
  <si>
    <t>1189411005</t>
  </si>
  <si>
    <t>62</t>
  </si>
  <si>
    <t>742330012</t>
  </si>
  <si>
    <t>Montáž strukturované kabeláže zařízení do rozvaděče switche, UPS, DVR, server bez nastavení</t>
  </si>
  <si>
    <t>1763870944</t>
  </si>
  <si>
    <t>https://podminky.urs.cz/item/CS_URS_2023_01/742330012</t>
  </si>
  <si>
    <t>63</t>
  </si>
  <si>
    <t>35712104</t>
  </si>
  <si>
    <t>switch 28 portů Gigabit (24x PoE, 4x bez PoE) kapacita 56Gbps 370W 2xSFP</t>
  </si>
  <si>
    <t>-1898465339</t>
  </si>
  <si>
    <t>64</t>
  </si>
  <si>
    <t>ADI.0050872.URS</t>
  </si>
  <si>
    <t>SFP+ Single Mode, 10 Gigabit, LC Module (10km)</t>
  </si>
  <si>
    <t>296663218</t>
  </si>
  <si>
    <t>65</t>
  </si>
  <si>
    <t>742330021</t>
  </si>
  <si>
    <t>Montáž strukturované kabeláže příslušenství a ostatní práce k rozvaděčům police</t>
  </si>
  <si>
    <t>-1472152497</t>
  </si>
  <si>
    <t>https://podminky.urs.cz/item/CS_URS_2023_01/742330021</t>
  </si>
  <si>
    <t>66</t>
  </si>
  <si>
    <t>35712069</t>
  </si>
  <si>
    <t>police rozvaděče 19" perforovaná 1U/450mm nosnost 40kg</t>
  </si>
  <si>
    <t>-1782865131</t>
  </si>
  <si>
    <t>67</t>
  </si>
  <si>
    <t>742330024</t>
  </si>
  <si>
    <t>Montáž strukturované kabeláže příslušenství a ostatní práce k rozvaděčům patch panelu 24 portů</t>
  </si>
  <si>
    <t>-1111304356</t>
  </si>
  <si>
    <t>https://podminky.urs.cz/item/CS_URS_2023_01/742330024</t>
  </si>
  <si>
    <t>68</t>
  </si>
  <si>
    <t>37451110</t>
  </si>
  <si>
    <t>patch panel Cat6 PCB 1U 24 portů 19" UTP</t>
  </si>
  <si>
    <t>-1054239627</t>
  </si>
  <si>
    <t>69</t>
  </si>
  <si>
    <t>742330027</t>
  </si>
  <si>
    <t>Montáž strukturované kabeláže příslušenství a ostatní práce k rozvaděčům panelu pro 24 x optický konektor</t>
  </si>
  <si>
    <t>-1459518150</t>
  </si>
  <si>
    <t>https://podminky.urs.cz/item/CS_URS_2023_01/742330027</t>
  </si>
  <si>
    <t>70</t>
  </si>
  <si>
    <t>ADI.0051540.URS</t>
  </si>
  <si>
    <t>Čelo optické vany 1U pro 24 SC duplex BK s montážními otvory</t>
  </si>
  <si>
    <t>1537686536</t>
  </si>
  <si>
    <t>71</t>
  </si>
  <si>
    <t>742330036</t>
  </si>
  <si>
    <t>Montáž strukturované kabeláže příslušenství a ostatní práce k rozvaděčům sestavení optické vany</t>
  </si>
  <si>
    <t>158766895</t>
  </si>
  <si>
    <t>https://podminky.urs.cz/item/CS_URS_2023_01/742330036</t>
  </si>
  <si>
    <t>72</t>
  </si>
  <si>
    <t>ADI.0051545.URS</t>
  </si>
  <si>
    <t>Optická vana s výsuvnou policí uzavíratelná klapkami 1U</t>
  </si>
  <si>
    <t>910177323</t>
  </si>
  <si>
    <t>73</t>
  </si>
  <si>
    <t>ADI.0051548.URS</t>
  </si>
  <si>
    <t>Optická kazeta pro 24 svárů bez ochran sváru</t>
  </si>
  <si>
    <t>1852832399</t>
  </si>
  <si>
    <t>74</t>
  </si>
  <si>
    <t>742330029</t>
  </si>
  <si>
    <t>Montáž strukturované kabeláže příslušenství a ostatní práce k rozvaděčům konektoru MM/SM</t>
  </si>
  <si>
    <t>832193737</t>
  </si>
  <si>
    <t>https://podminky.urs.cz/item/CS_URS_2023_01/742330029</t>
  </si>
  <si>
    <t>75</t>
  </si>
  <si>
    <t>ADI.0051576.URS</t>
  </si>
  <si>
    <t xml:space="preserve">Pigtail 9/125 SCpc SM OS1 1,5m </t>
  </si>
  <si>
    <t>-564334515</t>
  </si>
  <si>
    <t>76</t>
  </si>
  <si>
    <t>742330031</t>
  </si>
  <si>
    <t>Montáž strukturované kabeláže příslušenství a ostatní práce k rozvaděčům teplem smrštitelná ochrana sváru</t>
  </si>
  <si>
    <t>-1310192628</t>
  </si>
  <si>
    <t>https://podminky.urs.cz/item/CS_URS_2023_01/742330031</t>
  </si>
  <si>
    <t>77</t>
  </si>
  <si>
    <t>34343000</t>
  </si>
  <si>
    <t>ochrana teplem smrštitelná optického svaru 2,5x45mm</t>
  </si>
  <si>
    <t>606295060</t>
  </si>
  <si>
    <t>78</t>
  </si>
  <si>
    <t>34123140</t>
  </si>
  <si>
    <t>patchcord optický duplex délka 2m</t>
  </si>
  <si>
    <t>-1402944390</t>
  </si>
  <si>
    <t>79</t>
  </si>
  <si>
    <t>ADI.0051278.URS</t>
  </si>
  <si>
    <t>Patch kabel 2m UTP, CAT6, šedý</t>
  </si>
  <si>
    <t>1174619275</t>
  </si>
  <si>
    <t>80</t>
  </si>
  <si>
    <t>742330101</t>
  </si>
  <si>
    <t>Montáž strukturované kabeláže měření segmentu metalického s vyhotovením protokolu</t>
  </si>
  <si>
    <t>727179820</t>
  </si>
  <si>
    <t>https://podminky.urs.cz/item/CS_URS_2023_01/742330101</t>
  </si>
  <si>
    <t>81</t>
  </si>
  <si>
    <t>742330102</t>
  </si>
  <si>
    <t>Montáž strukturované kabeláže měření segmentu optického, měření útlumu, 2 okna</t>
  </si>
  <si>
    <t>-1335129358</t>
  </si>
  <si>
    <t>https://podminky.urs.cz/item/CS_URS_2023_01/742330102</t>
  </si>
  <si>
    <t>DDS</t>
  </si>
  <si>
    <t>Domovní dorozumívací systém</t>
  </si>
  <si>
    <t>82</t>
  </si>
  <si>
    <t>742310002</t>
  </si>
  <si>
    <t>Montáž domovního telefonu komunikačního tabla</t>
  </si>
  <si>
    <t>-754166703</t>
  </si>
  <si>
    <t>https://podminky.urs.cz/item/CS_URS_2023_01/742310002</t>
  </si>
  <si>
    <t>83</t>
  </si>
  <si>
    <t>ADI.0034674.URS</t>
  </si>
  <si>
    <t>Audio panel IP, 1 tlač., klávesnice, povrchová instalace</t>
  </si>
  <si>
    <t>-963963030</t>
  </si>
  <si>
    <t>84</t>
  </si>
  <si>
    <t>ADI.0034681.URS</t>
  </si>
  <si>
    <t>Audio panel IP, 3 tlač., kamera, klávesnice, povrchová instalace</t>
  </si>
  <si>
    <t>1550240079</t>
  </si>
  <si>
    <t>85</t>
  </si>
  <si>
    <t>ADI.0034682.URS</t>
  </si>
  <si>
    <t>Audio panel IP, 3x2 tlač., kamera, klávesnice, povrchová instalace</t>
  </si>
  <si>
    <t>-712036423</t>
  </si>
  <si>
    <t>86</t>
  </si>
  <si>
    <t>742310004</t>
  </si>
  <si>
    <t>Montáž domovního telefonu elektroinstalační krabice pod tablo</t>
  </si>
  <si>
    <t>973103465</t>
  </si>
  <si>
    <t>https://podminky.urs.cz/item/CS_URS_2023_01/742310004</t>
  </si>
  <si>
    <t>87</t>
  </si>
  <si>
    <t>ADI.9135361.URS</t>
  </si>
  <si>
    <t>Zápustná krabice se stříškou pro 1 modul</t>
  </si>
  <si>
    <t>-228788453</t>
  </si>
  <si>
    <t>88</t>
  </si>
  <si>
    <t>742310006</t>
  </si>
  <si>
    <t>Montáž domovního telefonu nástěnného audio/video telefonu</t>
  </si>
  <si>
    <t>188417742</t>
  </si>
  <si>
    <t>https://podminky.urs.cz/item/CS_URS_2023_01/742310006</t>
  </si>
  <si>
    <t>89</t>
  </si>
  <si>
    <t>ADI.0034755.URS</t>
  </si>
  <si>
    <t>IP stolní videotelefon VoIP display 7''</t>
  </si>
  <si>
    <t>187434041</t>
  </si>
  <si>
    <t>90</t>
  </si>
  <si>
    <t>ADI.0061336.URS</t>
  </si>
  <si>
    <t>IP nástěnný IP telefon, bílý</t>
  </si>
  <si>
    <t>1093686455</t>
  </si>
  <si>
    <t>91</t>
  </si>
  <si>
    <t>-191489779</t>
  </si>
  <si>
    <t>92</t>
  </si>
  <si>
    <t>173006408</t>
  </si>
  <si>
    <t>TRASY</t>
  </si>
  <si>
    <t>Trasy a kabeláže</t>
  </si>
  <si>
    <t>93</t>
  </si>
  <si>
    <t>742124001</t>
  </si>
  <si>
    <t>Montáž kabelů datových FTP, UTP, STP pro vnitřní rozvody do žlabu nebo lišty</t>
  </si>
  <si>
    <t>986938011</t>
  </si>
  <si>
    <t>https://podminky.urs.cz/item/CS_URS_2023_01/742124001</t>
  </si>
  <si>
    <t>Poznámka k položce:_x000D_
Datové rozvody VSS a DDS.</t>
  </si>
  <si>
    <t>94</t>
  </si>
  <si>
    <t>34121268</t>
  </si>
  <si>
    <t>kabel datový bezhalogenový třída reakce na oheň B2cas1d1a1 jádro Cu plné (U/UTP) kategorie 6</t>
  </si>
  <si>
    <t>-820942803</t>
  </si>
  <si>
    <t>95</t>
  </si>
  <si>
    <t>742124005</t>
  </si>
  <si>
    <t>Montáž kabelů datových FTP, UTP, STP ukončení kabelu konektorem</t>
  </si>
  <si>
    <t>872955713</t>
  </si>
  <si>
    <t>https://podminky.urs.cz/item/CS_URS_2023_01/742124005</t>
  </si>
  <si>
    <t>96</t>
  </si>
  <si>
    <t>37459020</t>
  </si>
  <si>
    <t>konektor na drát/lanko s vložkou RJ45 UTP Cat6 nestíněný</t>
  </si>
  <si>
    <t>-521747720</t>
  </si>
  <si>
    <t>97</t>
  </si>
  <si>
    <t>742124011</t>
  </si>
  <si>
    <t>Montáž kabelů datových optických pro vnitřní rozvody do trubky zatažením</t>
  </si>
  <si>
    <t>-1408802825</t>
  </si>
  <si>
    <t>https://podminky.urs.cz/item/CS_URS_2023_01/742124011</t>
  </si>
  <si>
    <t>Poznámka k položce:_x000D_
Propojení datových rozvaděčů.</t>
  </si>
  <si>
    <t>98</t>
  </si>
  <si>
    <t>34123055</t>
  </si>
  <si>
    <t>kabel datový optický OS univerzální 24 vláken 9/125 plášť FR-LSOH samonosný</t>
  </si>
  <si>
    <t>139426544</t>
  </si>
  <si>
    <t>99</t>
  </si>
  <si>
    <t>742124013</t>
  </si>
  <si>
    <t>Montáž kabelů datových optických pro vnitřní rozvody ukončení vlákna optického kabelu pigtailem včetně svaru</t>
  </si>
  <si>
    <t>624999337</t>
  </si>
  <si>
    <t>https://podminky.urs.cz/item/CS_URS_2023_01/742124013</t>
  </si>
  <si>
    <t>100</t>
  </si>
  <si>
    <t>37459140</t>
  </si>
  <si>
    <t>pigtail optický SC OS 9/125 délka 1m</t>
  </si>
  <si>
    <t>-448174833</t>
  </si>
  <si>
    <t>101</t>
  </si>
  <si>
    <t>742121001</t>
  </si>
  <si>
    <t>Montáž kabelů sdělovacích pro vnitřní rozvody počtu žil do 15</t>
  </si>
  <si>
    <t>1236302999</t>
  </si>
  <si>
    <t>https://podminky.urs.cz/item/CS_URS_2023_01/742121001</t>
  </si>
  <si>
    <t>102</t>
  </si>
  <si>
    <t>34121046</t>
  </si>
  <si>
    <t>kabel sdělovací stíněný laminovanou Al fólií s příložným Cu drátem jádro Cu plné izolace PVC plášť PVC 100V (SYKFY) 3x2x0,5mm2</t>
  </si>
  <si>
    <t>-746882363</t>
  </si>
  <si>
    <t>103</t>
  </si>
  <si>
    <t>742124003</t>
  </si>
  <si>
    <t>Montáž kabelů datových FTP, UTP, STP pro vnitřní rozvody pevně</t>
  </si>
  <si>
    <t>2086306726</t>
  </si>
  <si>
    <t>https://podminky.urs.cz/item/CS_URS_2023_01/742124003</t>
  </si>
  <si>
    <t>104</t>
  </si>
  <si>
    <t>34121266</t>
  </si>
  <si>
    <t>kabel datový venkovní celkově stíněný Al fólií jádro Cu plné plášť PE (F/UTP) kategorie 5e</t>
  </si>
  <si>
    <t>584522410</t>
  </si>
  <si>
    <t>Poznámka k položce:_x000D_
Sběrnice PZTS</t>
  </si>
  <si>
    <t>105</t>
  </si>
  <si>
    <t>1183706161</t>
  </si>
  <si>
    <t>Poznámka k položce:_x000D_
Napájení PZTS</t>
  </si>
  <si>
    <t>106</t>
  </si>
  <si>
    <t>34113148</t>
  </si>
  <si>
    <t>kabel ovládací průmyslový stíněný laminovanou Al fólií s příložným Cu drátem jádro Cu plné izolace PVC plášť PVC 250V (JYTY) 2x1,00mm2</t>
  </si>
  <si>
    <t>571062428</t>
  </si>
  <si>
    <t>107</t>
  </si>
  <si>
    <t>742110041</t>
  </si>
  <si>
    <t>Montáž lišt elektroinstalačních vkládacích</t>
  </si>
  <si>
    <t>919097126</t>
  </si>
  <si>
    <t>https://podminky.urs.cz/item/CS_URS_2023_01/742110041</t>
  </si>
  <si>
    <t>108</t>
  </si>
  <si>
    <t>34571008</t>
  </si>
  <si>
    <t>lišta elektroinstalační hranatá PVC 40x40mm</t>
  </si>
  <si>
    <t>-23468379</t>
  </si>
  <si>
    <t>109</t>
  </si>
  <si>
    <t>742110002</t>
  </si>
  <si>
    <t>Montáž trubek elektroinstalačních plastových ohebných uložených pod omítku</t>
  </si>
  <si>
    <t>-1523792719</t>
  </si>
  <si>
    <t>https://podminky.urs.cz/item/CS_URS_2023_01/742110002</t>
  </si>
  <si>
    <t>110</t>
  </si>
  <si>
    <t>34571063</t>
  </si>
  <si>
    <t>trubka elektroinstalační ohebná z PVC (ČSN) 2323</t>
  </si>
  <si>
    <t>-516198705</t>
  </si>
  <si>
    <t>111</t>
  </si>
  <si>
    <t>742110013</t>
  </si>
  <si>
    <t>Montáž trubek elektroinstalačních plastových tuhých pro vnitřní rozvody pro optická vlákna</t>
  </si>
  <si>
    <t>1447127356</t>
  </si>
  <si>
    <t>https://podminky.urs.cz/item/CS_URS_2023_01/742110013</t>
  </si>
  <si>
    <t>112</t>
  </si>
  <si>
    <t>34571824</t>
  </si>
  <si>
    <t>mikrotrubička HDPE zemní zodolněná vnitřní lubrikační vrstva D 7/4mm</t>
  </si>
  <si>
    <t>702595293</t>
  </si>
  <si>
    <t>113</t>
  </si>
  <si>
    <t>895196314</t>
  </si>
  <si>
    <t>114</t>
  </si>
  <si>
    <t>34571002</t>
  </si>
  <si>
    <t>lišta elektroinstalační hranatá PVC 60x40mm</t>
  </si>
  <si>
    <t>-1748475193</t>
  </si>
  <si>
    <t>MON</t>
  </si>
  <si>
    <t>Montáže a ostatní náklady</t>
  </si>
  <si>
    <t>115</t>
  </si>
  <si>
    <t>742190005</t>
  </si>
  <si>
    <t>Ostatní práce pro trasy vložení požárně těsnicího materiálu pro prostup</t>
  </si>
  <si>
    <t>-410887568</t>
  </si>
  <si>
    <t>https://podminky.urs.cz/item/CS_URS_2023_01/742190005</t>
  </si>
  <si>
    <t>116</t>
  </si>
  <si>
    <t>23170003</t>
  </si>
  <si>
    <t>pěna montážní PUR protipožární jednosložková</t>
  </si>
  <si>
    <t>litr</t>
  </si>
  <si>
    <t>-1263480144</t>
  </si>
  <si>
    <t>117</t>
  </si>
  <si>
    <t>742190001</t>
  </si>
  <si>
    <t>Ostatní práce pro trasy vyhledání vývodu nebo krabice</t>
  </si>
  <si>
    <t>-206457732</t>
  </si>
  <si>
    <t>https://podminky.urs.cz/item/CS_URS_2023_01/742190001</t>
  </si>
  <si>
    <t>118</t>
  </si>
  <si>
    <t>742190002</t>
  </si>
  <si>
    <t>Ostatní práce pro trasy značení trasy vedení</t>
  </si>
  <si>
    <t>1927307888</t>
  </si>
  <si>
    <t>https://podminky.urs.cz/item/CS_URS_2023_01/742190002</t>
  </si>
  <si>
    <t>119</t>
  </si>
  <si>
    <t>HZS2231</t>
  </si>
  <si>
    <t>Hodinové zúčtovací sazby profesí PSV provádění stavebních instalací elektrikář</t>
  </si>
  <si>
    <t>hod</t>
  </si>
  <si>
    <t>-802106765</t>
  </si>
  <si>
    <t>https://podminky.urs.cz/item/CS_URS_2023_01/HZS2231</t>
  </si>
  <si>
    <t>120</t>
  </si>
  <si>
    <t>HZS2232</t>
  </si>
  <si>
    <t>Hodinové zúčtovací sazby profesí PSV provádění stavebních instalací elektrikář odborný</t>
  </si>
  <si>
    <t>-1351661687</t>
  </si>
  <si>
    <t>https://podminky.urs.cz/item/CS_URS_2023_01/HZS2232</t>
  </si>
  <si>
    <t>121</t>
  </si>
  <si>
    <t>HZS2491</t>
  </si>
  <si>
    <t>Hodinové zúčtovací sazby profesí PSV zednické výpomoci a pomocné práce PSV dělník zednických výpomocí</t>
  </si>
  <si>
    <t>-907485816</t>
  </si>
  <si>
    <t>https://podminky.urs.cz/item/CS_URS_2023_01/HZS2491</t>
  </si>
  <si>
    <t>122</t>
  </si>
  <si>
    <t>HZS2492</t>
  </si>
  <si>
    <t>Hodinové zúčtovací sazby profesí PSV zednické výpomoci a pomocné práce PSV pomocný dělník PSV</t>
  </si>
  <si>
    <t>1990371845</t>
  </si>
  <si>
    <t>https://podminky.urs.cz/item/CS_URS_2023_01/HZS2492</t>
  </si>
  <si>
    <t>123</t>
  </si>
  <si>
    <t>HZS1311</t>
  </si>
  <si>
    <t>Hodinové zúčtovací sazby profesí HSV provádění konstrukcí omítkář</t>
  </si>
  <si>
    <t>1631074428</t>
  </si>
  <si>
    <t>https://podminky.urs.cz/item/CS_URS_2023_01/HZS1311</t>
  </si>
  <si>
    <t>124</t>
  </si>
  <si>
    <t>HZS1302</t>
  </si>
  <si>
    <t>Hodinové zúčtovací sazby profesí HSV provádění konstrukcí zedník specialista</t>
  </si>
  <si>
    <t>534030914</t>
  </si>
  <si>
    <t>https://podminky.urs.cz/item/CS_URS_2023_01/HZS1302</t>
  </si>
  <si>
    <t>125</t>
  </si>
  <si>
    <t>HZS3221</t>
  </si>
  <si>
    <t>Hodinové zúčtovací sazby montáží technologických zařízení na stavebních objektech montér slaboproudých zařízení</t>
  </si>
  <si>
    <t>885754201</t>
  </si>
  <si>
    <t>https://podminky.urs.cz/item/CS_URS_2023_01/HZS3221</t>
  </si>
  <si>
    <t>126</t>
  </si>
  <si>
    <t>HZS3222</t>
  </si>
  <si>
    <t>Hodinové zúčtovací sazby montáží technologických zařízení na stavebních objektech montér slaboproudých zařízení odborný</t>
  </si>
  <si>
    <t>-774363708</t>
  </si>
  <si>
    <t>https://podminky.urs.cz/item/CS_URS_2023_01/HZS3222</t>
  </si>
  <si>
    <t>127</t>
  </si>
  <si>
    <t>HZS4211</t>
  </si>
  <si>
    <t>Hodinové zúčtovací sazby ostatních profesí revizní a kontrolní činnost revizní technik</t>
  </si>
  <si>
    <t>1643560195</t>
  </si>
  <si>
    <t>https://podminky.urs.cz/item/CS_URS_2023_01/HZS4211</t>
  </si>
  <si>
    <t>128</t>
  </si>
  <si>
    <t>HZS4212</t>
  </si>
  <si>
    <t>Hodinové zúčtovací sazby ostatních profesí revizní a kontrolní činnost revizní technik specialista</t>
  </si>
  <si>
    <t>1799870513</t>
  </si>
  <si>
    <t>https://podminky.urs.cz/item/CS_URS_2023_01/HZS4212</t>
  </si>
  <si>
    <t>129</t>
  </si>
  <si>
    <t>HZS4231</t>
  </si>
  <si>
    <t>Hodinové zúčtovací sazby ostatních profesí revizní a kontrolní činnost technik</t>
  </si>
  <si>
    <t>-49455012</t>
  </si>
  <si>
    <t>https://podminky.urs.cz/item/CS_URS_2023_01/HZS4231</t>
  </si>
  <si>
    <t>130</t>
  </si>
  <si>
    <t>HZS4232</t>
  </si>
  <si>
    <t>Hodinové zúčtovací sazby ostatních profesí revizní a kontrolní činnost technik odborný</t>
  </si>
  <si>
    <t>-1649651344</t>
  </si>
  <si>
    <t>https://podminky.urs.cz/item/CS_URS_2023_01/HZS4232</t>
  </si>
  <si>
    <t>131</t>
  </si>
  <si>
    <t>HZS4122</t>
  </si>
  <si>
    <t>Hodinové zúčtovací sazby ostatních profesí obsluha stavebních strojů a zařízení obsluha strojů speciálních</t>
  </si>
  <si>
    <t>512</t>
  </si>
  <si>
    <t>-1611964128</t>
  </si>
  <si>
    <t>https://podminky.urs.cz/item/CS_URS_2023_01/HZS4122</t>
  </si>
  <si>
    <t>132</t>
  </si>
  <si>
    <t>945412113</t>
  </si>
  <si>
    <t>Teleskopická hydraulická montážní plošina výška zdvihu do 32 m</t>
  </si>
  <si>
    <t>den</t>
  </si>
  <si>
    <t>-1298042644</t>
  </si>
  <si>
    <t>133</t>
  </si>
  <si>
    <t>081002000</t>
  </si>
  <si>
    <t>Doprava zaměstnanců</t>
  </si>
  <si>
    <t>…</t>
  </si>
  <si>
    <t>1024</t>
  </si>
  <si>
    <t>1439394373</t>
  </si>
  <si>
    <t>https://podminky.urs.cz/item/CS_URS_2023_01/081002000</t>
  </si>
  <si>
    <t>134</t>
  </si>
  <si>
    <t>045002000</t>
  </si>
  <si>
    <t>Kompletační a koordinační činnost</t>
  </si>
  <si>
    <t>1401482280</t>
  </si>
  <si>
    <t>https://podminky.urs.cz/item/CS_URS_2023_01/045002000</t>
  </si>
  <si>
    <t>135</t>
  </si>
  <si>
    <t>013254000</t>
  </si>
  <si>
    <t>Dokumentace skutečného provedení stavby</t>
  </si>
  <si>
    <t>458156252</t>
  </si>
  <si>
    <t>https://podminky.urs.cz/item/CS_URS_2023_01/013254000</t>
  </si>
  <si>
    <t>136</t>
  </si>
  <si>
    <t>998742202</t>
  </si>
  <si>
    <t>Přesun hmot pro slaboproud stanovený procentní sazbou (%) z ceny vodorovná dopravní vzdálenost do 50 m v objektech výšky přes 6 do 12 m</t>
  </si>
  <si>
    <t>%</t>
  </si>
  <si>
    <t>1428777616</t>
  </si>
  <si>
    <t>https://podminky.urs.cz/item/CS_URS_2023_01/998742202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</si>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</sst>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167" fontId="18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23" xfId="0" applyFont="1" applyBorder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26" xfId="0" applyFont="1" applyBorder="1" applyAlignment="1">
      <alignment vertical="center" wrapText="1"/>
    </xf>
    <xf numFmtId="0" fontId="39" fillId="0" borderId="28" xfId="0" applyFont="1" applyBorder="1" applyAlignment="1">
      <alignment horizontal="left" wrapText="1"/>
    </xf>
    <xf numFmtId="0" fontId="37" fillId="0" borderId="27" xfId="0" applyFont="1" applyBorder="1" applyAlignment="1">
      <alignment vertical="center" wrapText="1"/>
    </xf>
    <xf numFmtId="0" fontId="3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1" fillId="0" borderId="26" xfId="0" applyFont="1" applyBorder="1" applyAlignment="1">
      <alignment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49" fontId="40" fillId="0" borderId="0" xfId="0" applyNumberFormat="1" applyFont="1" applyBorder="1" applyAlignment="1">
      <alignment horizontal="left" vertical="center" wrapText="1"/>
    </xf>
    <xf numFmtId="49" fontId="40" fillId="0" borderId="0" xfId="0" applyNumberFormat="1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37" fillId="0" borderId="0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3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39" fillId="0" borderId="28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3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center" vertical="top"/>
    </xf>
    <xf numFmtId="0" fontId="41" fillId="0" borderId="29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45" fillId="0" borderId="28" xfId="0" applyFont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40" fillId="0" borderId="0" xfId="0" applyFont="1" applyBorder="1" applyAlignment="1">
      <alignment vertical="top"/>
    </xf>
    <xf numFmtId="49" fontId="40" fillId="0" borderId="0" xfId="0" applyNumberFormat="1" applyFont="1" applyBorder="1" applyAlignment="1">
      <alignment horizontal="left" vertical="center"/>
    </xf>
    <xf numFmtId="0" fontId="0" fillId="0" borderId="28" xfId="0" applyBorder="1" applyAlignment="1">
      <alignment vertical="top"/>
    </xf>
    <xf numFmtId="0" fontId="39" fillId="0" borderId="28" xfId="0" applyFont="1" applyBorder="1" applyAlignment="1">
      <alignment horizontal="left"/>
    </xf>
    <xf numFmtId="0" fontId="45" fillId="0" borderId="28" xfId="0" applyFont="1" applyBorder="1" applyAlignment="1"/>
    <xf numFmtId="0" fontId="39" fillId="0" borderId="28" xfId="0" applyFont="1" applyBorder="1" applyAlignment="1">
      <alignment horizontal="left"/>
    </xf>
    <xf numFmtId="0" fontId="40" fillId="0" borderId="0" xfId="0" applyFont="1" applyBorder="1" applyAlignment="1">
      <alignment horizontal="left" vertical="center"/>
    </xf>
    <xf numFmtId="0" fontId="37" fillId="0" borderId="26" xfId="0" applyFont="1" applyBorder="1" applyAlignment="1">
      <alignment vertical="top"/>
    </xf>
    <xf numFmtId="0" fontId="40" fillId="0" borderId="0" xfId="0" applyFont="1" applyBorder="1" applyAlignment="1">
      <alignment horizontal="left" vertical="top"/>
    </xf>
    <xf numFmtId="0" fontId="37" fillId="0" borderId="27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0" fillId="0" borderId="0" xfId="0" applyAlignment="1">
      <alignment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2220241" TargetMode="External"/><Relationship Id="rId18" Type="http://schemas.openxmlformats.org/officeDocument/2006/relationships/hyperlink" Target="https://podminky.urs.cz/item/CS_URS_2023_01/742320011" TargetMode="External"/><Relationship Id="rId26" Type="http://schemas.openxmlformats.org/officeDocument/2006/relationships/hyperlink" Target="https://podminky.urs.cz/item/CS_URS_2023_01/742230007" TargetMode="External"/><Relationship Id="rId39" Type="http://schemas.openxmlformats.org/officeDocument/2006/relationships/hyperlink" Target="https://podminky.urs.cz/item/CS_URS_2023_01/742330102" TargetMode="External"/><Relationship Id="rId21" Type="http://schemas.openxmlformats.org/officeDocument/2006/relationships/hyperlink" Target="https://podminky.urs.cz/item/CS_URS_2023_01/742220402" TargetMode="External"/><Relationship Id="rId34" Type="http://schemas.openxmlformats.org/officeDocument/2006/relationships/hyperlink" Target="https://podminky.urs.cz/item/CS_URS_2023_01/742330027" TargetMode="External"/><Relationship Id="rId42" Type="http://schemas.openxmlformats.org/officeDocument/2006/relationships/hyperlink" Target="https://podminky.urs.cz/item/CS_URS_2023_01/742310006" TargetMode="External"/><Relationship Id="rId47" Type="http://schemas.openxmlformats.org/officeDocument/2006/relationships/hyperlink" Target="https://podminky.urs.cz/item/CS_URS_2023_01/742124013" TargetMode="External"/><Relationship Id="rId50" Type="http://schemas.openxmlformats.org/officeDocument/2006/relationships/hyperlink" Target="https://podminky.urs.cz/item/CS_URS_2023_01/742121001" TargetMode="External"/><Relationship Id="rId55" Type="http://schemas.openxmlformats.org/officeDocument/2006/relationships/hyperlink" Target="https://podminky.urs.cz/item/CS_URS_2023_01/742190005" TargetMode="External"/><Relationship Id="rId63" Type="http://schemas.openxmlformats.org/officeDocument/2006/relationships/hyperlink" Target="https://podminky.urs.cz/item/CS_URS_2023_01/HZS1302" TargetMode="External"/><Relationship Id="rId68" Type="http://schemas.openxmlformats.org/officeDocument/2006/relationships/hyperlink" Target="https://podminky.urs.cz/item/CS_URS_2023_01/HZS4231" TargetMode="External"/><Relationship Id="rId7" Type="http://schemas.openxmlformats.org/officeDocument/2006/relationships/hyperlink" Target="https://podminky.urs.cz/item/CS_URS_2023_01/742220141" TargetMode="External"/><Relationship Id="rId71" Type="http://schemas.openxmlformats.org/officeDocument/2006/relationships/hyperlink" Target="https://podminky.urs.cz/item/CS_URS_2023_01/081002000" TargetMode="External"/><Relationship Id="rId2" Type="http://schemas.openxmlformats.org/officeDocument/2006/relationships/hyperlink" Target="https://podminky.urs.cz/item/CS_URS_2023_01/742220031" TargetMode="External"/><Relationship Id="rId16" Type="http://schemas.openxmlformats.org/officeDocument/2006/relationships/hyperlink" Target="https://podminky.urs.cz/item/CS_URS_2023_01/742240006" TargetMode="External"/><Relationship Id="rId29" Type="http://schemas.openxmlformats.org/officeDocument/2006/relationships/hyperlink" Target="https://podminky.urs.cz/item/CS_URS_2023_01/742330005" TargetMode="External"/><Relationship Id="rId11" Type="http://schemas.openxmlformats.org/officeDocument/2006/relationships/hyperlink" Target="https://podminky.urs.cz/item/CS_URS_2023_01/742220232" TargetMode="External"/><Relationship Id="rId24" Type="http://schemas.openxmlformats.org/officeDocument/2006/relationships/hyperlink" Target="https://podminky.urs.cz/item/CS_URS_2023_01/742230003" TargetMode="External"/><Relationship Id="rId32" Type="http://schemas.openxmlformats.org/officeDocument/2006/relationships/hyperlink" Target="https://podminky.urs.cz/item/CS_URS_2023_01/742330021" TargetMode="External"/><Relationship Id="rId37" Type="http://schemas.openxmlformats.org/officeDocument/2006/relationships/hyperlink" Target="https://podminky.urs.cz/item/CS_URS_2023_01/742330031" TargetMode="External"/><Relationship Id="rId40" Type="http://schemas.openxmlformats.org/officeDocument/2006/relationships/hyperlink" Target="https://podminky.urs.cz/item/CS_URS_2023_01/742310002" TargetMode="External"/><Relationship Id="rId45" Type="http://schemas.openxmlformats.org/officeDocument/2006/relationships/hyperlink" Target="https://podminky.urs.cz/item/CS_URS_2023_01/742124005" TargetMode="External"/><Relationship Id="rId53" Type="http://schemas.openxmlformats.org/officeDocument/2006/relationships/hyperlink" Target="https://podminky.urs.cz/item/CS_URS_2023_01/742110013" TargetMode="External"/><Relationship Id="rId58" Type="http://schemas.openxmlformats.org/officeDocument/2006/relationships/hyperlink" Target="https://podminky.urs.cz/item/CS_URS_2023_01/HZS2231" TargetMode="External"/><Relationship Id="rId66" Type="http://schemas.openxmlformats.org/officeDocument/2006/relationships/hyperlink" Target="https://podminky.urs.cz/item/CS_URS_2023_01/HZS4211" TargetMode="External"/><Relationship Id="rId74" Type="http://schemas.openxmlformats.org/officeDocument/2006/relationships/hyperlink" Target="https://podminky.urs.cz/item/CS_URS_2023_01/998742202" TargetMode="External"/><Relationship Id="rId5" Type="http://schemas.openxmlformats.org/officeDocument/2006/relationships/hyperlink" Target="https://podminky.urs.cz/item/CS_URS_2023_01/742220071" TargetMode="External"/><Relationship Id="rId15" Type="http://schemas.openxmlformats.org/officeDocument/2006/relationships/hyperlink" Target="https://podminky.urs.cz/item/CS_URS_2023_01/742220421" TargetMode="External"/><Relationship Id="rId23" Type="http://schemas.openxmlformats.org/officeDocument/2006/relationships/hyperlink" Target="https://podminky.urs.cz/item/CS_URS_2023_01/742230001" TargetMode="External"/><Relationship Id="rId28" Type="http://schemas.openxmlformats.org/officeDocument/2006/relationships/hyperlink" Target="https://podminky.urs.cz/item/CS_URS_2023_01/742230103" TargetMode="External"/><Relationship Id="rId36" Type="http://schemas.openxmlformats.org/officeDocument/2006/relationships/hyperlink" Target="https://podminky.urs.cz/item/CS_URS_2023_01/742330029" TargetMode="External"/><Relationship Id="rId49" Type="http://schemas.openxmlformats.org/officeDocument/2006/relationships/hyperlink" Target="https://podminky.urs.cz/item/CS_URS_2023_01/742124003" TargetMode="External"/><Relationship Id="rId57" Type="http://schemas.openxmlformats.org/officeDocument/2006/relationships/hyperlink" Target="https://podminky.urs.cz/item/CS_URS_2023_01/742190002" TargetMode="External"/><Relationship Id="rId61" Type="http://schemas.openxmlformats.org/officeDocument/2006/relationships/hyperlink" Target="https://podminky.urs.cz/item/CS_URS_2023_01/HZS2492" TargetMode="External"/><Relationship Id="rId10" Type="http://schemas.openxmlformats.org/officeDocument/2006/relationships/hyperlink" Target="https://podminky.urs.cz/item/CS_URS_2023_01/742220221" TargetMode="External"/><Relationship Id="rId19" Type="http://schemas.openxmlformats.org/officeDocument/2006/relationships/hyperlink" Target="https://podminky.urs.cz/item/CS_URS_2023_01/742220511" TargetMode="External"/><Relationship Id="rId31" Type="http://schemas.openxmlformats.org/officeDocument/2006/relationships/hyperlink" Target="https://podminky.urs.cz/item/CS_URS_2023_01/742330012" TargetMode="External"/><Relationship Id="rId44" Type="http://schemas.openxmlformats.org/officeDocument/2006/relationships/hyperlink" Target="https://podminky.urs.cz/item/CS_URS_2023_01/742124001" TargetMode="External"/><Relationship Id="rId52" Type="http://schemas.openxmlformats.org/officeDocument/2006/relationships/hyperlink" Target="https://podminky.urs.cz/item/CS_URS_2023_01/742110002" TargetMode="External"/><Relationship Id="rId60" Type="http://schemas.openxmlformats.org/officeDocument/2006/relationships/hyperlink" Target="https://podminky.urs.cz/item/CS_URS_2023_01/HZS2491" TargetMode="External"/><Relationship Id="rId65" Type="http://schemas.openxmlformats.org/officeDocument/2006/relationships/hyperlink" Target="https://podminky.urs.cz/item/CS_URS_2023_01/HZS3222" TargetMode="External"/><Relationship Id="rId73" Type="http://schemas.openxmlformats.org/officeDocument/2006/relationships/hyperlink" Target="https://podminky.urs.cz/item/CS_URS_2023_01/013254000" TargetMode="External"/><Relationship Id="rId4" Type="http://schemas.openxmlformats.org/officeDocument/2006/relationships/hyperlink" Target="https://podminky.urs.cz/item/CS_URS_2023_01/742220053" TargetMode="External"/><Relationship Id="rId9" Type="http://schemas.openxmlformats.org/officeDocument/2006/relationships/hyperlink" Target="https://podminky.urs.cz/item/CS_URS_2023_01/742220211" TargetMode="External"/><Relationship Id="rId14" Type="http://schemas.openxmlformats.org/officeDocument/2006/relationships/hyperlink" Target="https://podminky.urs.cz/item/CS_URS_2023_01/742220255" TargetMode="External"/><Relationship Id="rId22" Type="http://schemas.openxmlformats.org/officeDocument/2006/relationships/hyperlink" Target="https://podminky.urs.cz/item/CS_URS_2023_01/742220411" TargetMode="External"/><Relationship Id="rId27" Type="http://schemas.openxmlformats.org/officeDocument/2006/relationships/hyperlink" Target="https://podminky.urs.cz/item/CS_URS_2023_01/742230009" TargetMode="External"/><Relationship Id="rId30" Type="http://schemas.openxmlformats.org/officeDocument/2006/relationships/hyperlink" Target="https://podminky.urs.cz/item/CS_URS_2023_01/742330001" TargetMode="External"/><Relationship Id="rId35" Type="http://schemas.openxmlformats.org/officeDocument/2006/relationships/hyperlink" Target="https://podminky.urs.cz/item/CS_URS_2023_01/742330036" TargetMode="External"/><Relationship Id="rId43" Type="http://schemas.openxmlformats.org/officeDocument/2006/relationships/hyperlink" Target="https://podminky.urs.cz/item/CS_URS_2023_01/742330012" TargetMode="External"/><Relationship Id="rId48" Type="http://schemas.openxmlformats.org/officeDocument/2006/relationships/hyperlink" Target="https://podminky.urs.cz/item/CS_URS_2023_01/742121001" TargetMode="External"/><Relationship Id="rId56" Type="http://schemas.openxmlformats.org/officeDocument/2006/relationships/hyperlink" Target="https://podminky.urs.cz/item/CS_URS_2023_01/742190001" TargetMode="External"/><Relationship Id="rId64" Type="http://schemas.openxmlformats.org/officeDocument/2006/relationships/hyperlink" Target="https://podminky.urs.cz/item/CS_URS_2023_01/HZS3221" TargetMode="External"/><Relationship Id="rId69" Type="http://schemas.openxmlformats.org/officeDocument/2006/relationships/hyperlink" Target="https://podminky.urs.cz/item/CS_URS_2023_01/HZS4232" TargetMode="External"/><Relationship Id="rId8" Type="http://schemas.openxmlformats.org/officeDocument/2006/relationships/hyperlink" Target="https://podminky.urs.cz/item/CS_URS_2023_01/742220161" TargetMode="External"/><Relationship Id="rId51" Type="http://schemas.openxmlformats.org/officeDocument/2006/relationships/hyperlink" Target="https://podminky.urs.cz/item/CS_URS_2023_01/742110041" TargetMode="External"/><Relationship Id="rId72" Type="http://schemas.openxmlformats.org/officeDocument/2006/relationships/hyperlink" Target="https://podminky.urs.cz/item/CS_URS_2023_01/045002000" TargetMode="External"/><Relationship Id="rId3" Type="http://schemas.openxmlformats.org/officeDocument/2006/relationships/hyperlink" Target="https://podminky.urs.cz/item/CS_URS_2023_01/742220051" TargetMode="External"/><Relationship Id="rId12" Type="http://schemas.openxmlformats.org/officeDocument/2006/relationships/hyperlink" Target="https://podminky.urs.cz/item/CS_URS_2023_01/742220236" TargetMode="External"/><Relationship Id="rId17" Type="http://schemas.openxmlformats.org/officeDocument/2006/relationships/hyperlink" Target="https://podminky.urs.cz/item/CS_URS_2023_01/742240003" TargetMode="External"/><Relationship Id="rId25" Type="http://schemas.openxmlformats.org/officeDocument/2006/relationships/hyperlink" Target="https://podminky.urs.cz/item/CS_URS_2023_01/742230004" TargetMode="External"/><Relationship Id="rId33" Type="http://schemas.openxmlformats.org/officeDocument/2006/relationships/hyperlink" Target="https://podminky.urs.cz/item/CS_URS_2023_01/742330024" TargetMode="External"/><Relationship Id="rId38" Type="http://schemas.openxmlformats.org/officeDocument/2006/relationships/hyperlink" Target="https://podminky.urs.cz/item/CS_URS_2023_01/742330101" TargetMode="External"/><Relationship Id="rId46" Type="http://schemas.openxmlformats.org/officeDocument/2006/relationships/hyperlink" Target="https://podminky.urs.cz/item/CS_URS_2023_01/742124011" TargetMode="External"/><Relationship Id="rId59" Type="http://schemas.openxmlformats.org/officeDocument/2006/relationships/hyperlink" Target="https://podminky.urs.cz/item/CS_URS_2023_01/HZS2232" TargetMode="External"/><Relationship Id="rId67" Type="http://schemas.openxmlformats.org/officeDocument/2006/relationships/hyperlink" Target="https://podminky.urs.cz/item/CS_URS_2023_01/HZS4212" TargetMode="External"/><Relationship Id="rId20" Type="http://schemas.openxmlformats.org/officeDocument/2006/relationships/hyperlink" Target="https://podminky.urs.cz/item/CS_URS_2023_01/742220401" TargetMode="External"/><Relationship Id="rId41" Type="http://schemas.openxmlformats.org/officeDocument/2006/relationships/hyperlink" Target="https://podminky.urs.cz/item/CS_URS_2023_01/742310004" TargetMode="External"/><Relationship Id="rId54" Type="http://schemas.openxmlformats.org/officeDocument/2006/relationships/hyperlink" Target="https://podminky.urs.cz/item/CS_URS_2023_01/742110041" TargetMode="External"/><Relationship Id="rId62" Type="http://schemas.openxmlformats.org/officeDocument/2006/relationships/hyperlink" Target="https://podminky.urs.cz/item/CS_URS_2023_01/HZS1311" TargetMode="External"/><Relationship Id="rId70" Type="http://schemas.openxmlformats.org/officeDocument/2006/relationships/hyperlink" Target="https://podminky.urs.cz/item/CS_URS_2023_01/HZS4122" TargetMode="External"/><Relationship Id="rId75" Type="http://schemas.openxmlformats.org/officeDocument/2006/relationships/drawing" Target="../drawings/drawing2.xml"/><Relationship Id="rId1" Type="http://schemas.openxmlformats.org/officeDocument/2006/relationships/hyperlink" Target="https://podminky.urs.cz/item/CS_URS_2023_01/742220003" TargetMode="External"/><Relationship Id="rId6" Type="http://schemas.openxmlformats.org/officeDocument/2006/relationships/hyperlink" Target="https://podminky.urs.cz/item/CS_URS_2023_01/74222008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03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19"/>
      <c r="AQ5" s="19"/>
      <c r="AR5" s="17"/>
      <c r="BE5" s="200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05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19"/>
      <c r="AQ6" s="19"/>
      <c r="AR6" s="17"/>
      <c r="BE6" s="201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19</v>
      </c>
      <c r="AO7" s="19"/>
      <c r="AP7" s="19"/>
      <c r="AQ7" s="19"/>
      <c r="AR7" s="17"/>
      <c r="BE7" s="201"/>
      <c r="BS7" s="14" t="s">
        <v>6</v>
      </c>
    </row>
    <row r="8" spans="1:74" s="1" customFormat="1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24</v>
      </c>
      <c r="AO8" s="19"/>
      <c r="AP8" s="19"/>
      <c r="AQ8" s="19"/>
      <c r="AR8" s="17"/>
      <c r="BE8" s="201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1"/>
      <c r="BS9" s="14" t="s">
        <v>6</v>
      </c>
    </row>
    <row r="10" spans="1:74" s="1" customFormat="1" ht="12" customHeight="1">
      <c r="B10" s="18"/>
      <c r="C10" s="19"/>
      <c r="D10" s="26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26</v>
      </c>
      <c r="AL10" s="19"/>
      <c r="AM10" s="19"/>
      <c r="AN10" s="24" t="s">
        <v>19</v>
      </c>
      <c r="AO10" s="19"/>
      <c r="AP10" s="19"/>
      <c r="AQ10" s="19"/>
      <c r="AR10" s="17"/>
      <c r="BE10" s="201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19</v>
      </c>
      <c r="AO11" s="19"/>
      <c r="AP11" s="19"/>
      <c r="AQ11" s="19"/>
      <c r="AR11" s="17"/>
      <c r="BE11" s="201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1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26</v>
      </c>
      <c r="AL13" s="19"/>
      <c r="AM13" s="19"/>
      <c r="AN13" s="28" t="s">
        <v>30</v>
      </c>
      <c r="AO13" s="19"/>
      <c r="AP13" s="19"/>
      <c r="AQ13" s="19"/>
      <c r="AR13" s="17"/>
      <c r="BE13" s="201"/>
      <c r="BS13" s="14" t="s">
        <v>6</v>
      </c>
    </row>
    <row r="14" spans="1:74" ht="12.75">
      <c r="B14" s="18"/>
      <c r="C14" s="19"/>
      <c r="D14" s="19"/>
      <c r="E14" s="206" t="s">
        <v>30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01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1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26</v>
      </c>
      <c r="AL16" s="19"/>
      <c r="AM16" s="19"/>
      <c r="AN16" s="24" t="s">
        <v>19</v>
      </c>
      <c r="AO16" s="19"/>
      <c r="AP16" s="19"/>
      <c r="AQ16" s="19"/>
      <c r="AR16" s="17"/>
      <c r="BE16" s="201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27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19</v>
      </c>
      <c r="AO17" s="19"/>
      <c r="AP17" s="19"/>
      <c r="AQ17" s="19"/>
      <c r="AR17" s="17"/>
      <c r="BE17" s="201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1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26</v>
      </c>
      <c r="AL19" s="19"/>
      <c r="AM19" s="19"/>
      <c r="AN19" s="24" t="s">
        <v>19</v>
      </c>
      <c r="AO19" s="19"/>
      <c r="AP19" s="19"/>
      <c r="AQ19" s="19"/>
      <c r="AR19" s="17"/>
      <c r="BE19" s="201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19</v>
      </c>
      <c r="AO20" s="19"/>
      <c r="AP20" s="19"/>
      <c r="AQ20" s="19"/>
      <c r="AR20" s="17"/>
      <c r="BE20" s="201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1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1"/>
    </row>
    <row r="23" spans="1:71" s="1" customFormat="1" ht="47.25" customHeight="1">
      <c r="B23" s="18"/>
      <c r="C23" s="19"/>
      <c r="D23" s="19"/>
      <c r="E23" s="208" t="s">
        <v>35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19"/>
      <c r="AP23" s="19"/>
      <c r="AQ23" s="19"/>
      <c r="AR23" s="17"/>
      <c r="BE23" s="201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1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1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9">
        <f>ROUND(AG54,2)</f>
        <v>0</v>
      </c>
      <c r="AL26" s="210"/>
      <c r="AM26" s="210"/>
      <c r="AN26" s="210"/>
      <c r="AO26" s="210"/>
      <c r="AP26" s="33"/>
      <c r="AQ26" s="33"/>
      <c r="AR26" s="36"/>
      <c r="BE26" s="20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1" t="s">
        <v>37</v>
      </c>
      <c r="M28" s="211"/>
      <c r="N28" s="211"/>
      <c r="O28" s="211"/>
      <c r="P28" s="211"/>
      <c r="Q28" s="33"/>
      <c r="R28" s="33"/>
      <c r="S28" s="33"/>
      <c r="T28" s="33"/>
      <c r="U28" s="33"/>
      <c r="V28" s="33"/>
      <c r="W28" s="211" t="s">
        <v>38</v>
      </c>
      <c r="X28" s="211"/>
      <c r="Y28" s="211"/>
      <c r="Z28" s="211"/>
      <c r="AA28" s="211"/>
      <c r="AB28" s="211"/>
      <c r="AC28" s="211"/>
      <c r="AD28" s="211"/>
      <c r="AE28" s="211"/>
      <c r="AF28" s="33"/>
      <c r="AG28" s="33"/>
      <c r="AH28" s="33"/>
      <c r="AI28" s="33"/>
      <c r="AJ28" s="33"/>
      <c r="AK28" s="211" t="s">
        <v>39</v>
      </c>
      <c r="AL28" s="211"/>
      <c r="AM28" s="211"/>
      <c r="AN28" s="211"/>
      <c r="AO28" s="211"/>
      <c r="AP28" s="33"/>
      <c r="AQ28" s="33"/>
      <c r="AR28" s="36"/>
      <c r="BE28" s="201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14">
        <v>0.21</v>
      </c>
      <c r="M29" s="213"/>
      <c r="N29" s="213"/>
      <c r="O29" s="213"/>
      <c r="P29" s="213"/>
      <c r="Q29" s="38"/>
      <c r="R29" s="38"/>
      <c r="S29" s="38"/>
      <c r="T29" s="38"/>
      <c r="U29" s="38"/>
      <c r="V29" s="38"/>
      <c r="W29" s="212">
        <f>ROUND(AZ54, 2)</f>
        <v>0</v>
      </c>
      <c r="X29" s="213"/>
      <c r="Y29" s="213"/>
      <c r="Z29" s="213"/>
      <c r="AA29" s="213"/>
      <c r="AB29" s="213"/>
      <c r="AC29" s="213"/>
      <c r="AD29" s="213"/>
      <c r="AE29" s="213"/>
      <c r="AF29" s="38"/>
      <c r="AG29" s="38"/>
      <c r="AH29" s="38"/>
      <c r="AI29" s="38"/>
      <c r="AJ29" s="38"/>
      <c r="AK29" s="212">
        <f>ROUND(AV54, 2)</f>
        <v>0</v>
      </c>
      <c r="AL29" s="213"/>
      <c r="AM29" s="213"/>
      <c r="AN29" s="213"/>
      <c r="AO29" s="213"/>
      <c r="AP29" s="38"/>
      <c r="AQ29" s="38"/>
      <c r="AR29" s="39"/>
      <c r="BE29" s="202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14">
        <v>0.15</v>
      </c>
      <c r="M30" s="213"/>
      <c r="N30" s="213"/>
      <c r="O30" s="213"/>
      <c r="P30" s="213"/>
      <c r="Q30" s="38"/>
      <c r="R30" s="38"/>
      <c r="S30" s="38"/>
      <c r="T30" s="38"/>
      <c r="U30" s="38"/>
      <c r="V30" s="38"/>
      <c r="W30" s="212">
        <f>ROUND(BA54, 2)</f>
        <v>0</v>
      </c>
      <c r="X30" s="213"/>
      <c r="Y30" s="213"/>
      <c r="Z30" s="213"/>
      <c r="AA30" s="213"/>
      <c r="AB30" s="213"/>
      <c r="AC30" s="213"/>
      <c r="AD30" s="213"/>
      <c r="AE30" s="213"/>
      <c r="AF30" s="38"/>
      <c r="AG30" s="38"/>
      <c r="AH30" s="38"/>
      <c r="AI30" s="38"/>
      <c r="AJ30" s="38"/>
      <c r="AK30" s="212">
        <f>ROUND(AW54, 2)</f>
        <v>0</v>
      </c>
      <c r="AL30" s="213"/>
      <c r="AM30" s="213"/>
      <c r="AN30" s="213"/>
      <c r="AO30" s="213"/>
      <c r="AP30" s="38"/>
      <c r="AQ30" s="38"/>
      <c r="AR30" s="39"/>
      <c r="BE30" s="202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14">
        <v>0.21</v>
      </c>
      <c r="M31" s="213"/>
      <c r="N31" s="213"/>
      <c r="O31" s="213"/>
      <c r="P31" s="213"/>
      <c r="Q31" s="38"/>
      <c r="R31" s="38"/>
      <c r="S31" s="38"/>
      <c r="T31" s="38"/>
      <c r="U31" s="38"/>
      <c r="V31" s="38"/>
      <c r="W31" s="212">
        <f>ROUND(BB54, 2)</f>
        <v>0</v>
      </c>
      <c r="X31" s="213"/>
      <c r="Y31" s="213"/>
      <c r="Z31" s="213"/>
      <c r="AA31" s="213"/>
      <c r="AB31" s="213"/>
      <c r="AC31" s="213"/>
      <c r="AD31" s="213"/>
      <c r="AE31" s="213"/>
      <c r="AF31" s="38"/>
      <c r="AG31" s="38"/>
      <c r="AH31" s="38"/>
      <c r="AI31" s="38"/>
      <c r="AJ31" s="38"/>
      <c r="AK31" s="212">
        <v>0</v>
      </c>
      <c r="AL31" s="213"/>
      <c r="AM31" s="213"/>
      <c r="AN31" s="213"/>
      <c r="AO31" s="213"/>
      <c r="AP31" s="38"/>
      <c r="AQ31" s="38"/>
      <c r="AR31" s="39"/>
      <c r="BE31" s="202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14">
        <v>0.15</v>
      </c>
      <c r="M32" s="213"/>
      <c r="N32" s="213"/>
      <c r="O32" s="213"/>
      <c r="P32" s="213"/>
      <c r="Q32" s="38"/>
      <c r="R32" s="38"/>
      <c r="S32" s="38"/>
      <c r="T32" s="38"/>
      <c r="U32" s="38"/>
      <c r="V32" s="38"/>
      <c r="W32" s="212">
        <f>ROUND(BC54, 2)</f>
        <v>0</v>
      </c>
      <c r="X32" s="213"/>
      <c r="Y32" s="213"/>
      <c r="Z32" s="213"/>
      <c r="AA32" s="213"/>
      <c r="AB32" s="213"/>
      <c r="AC32" s="213"/>
      <c r="AD32" s="213"/>
      <c r="AE32" s="213"/>
      <c r="AF32" s="38"/>
      <c r="AG32" s="38"/>
      <c r="AH32" s="38"/>
      <c r="AI32" s="38"/>
      <c r="AJ32" s="38"/>
      <c r="AK32" s="212">
        <v>0</v>
      </c>
      <c r="AL32" s="213"/>
      <c r="AM32" s="213"/>
      <c r="AN32" s="213"/>
      <c r="AO32" s="213"/>
      <c r="AP32" s="38"/>
      <c r="AQ32" s="38"/>
      <c r="AR32" s="39"/>
      <c r="BE32" s="202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14">
        <v>0</v>
      </c>
      <c r="M33" s="213"/>
      <c r="N33" s="213"/>
      <c r="O33" s="213"/>
      <c r="P33" s="213"/>
      <c r="Q33" s="38"/>
      <c r="R33" s="38"/>
      <c r="S33" s="38"/>
      <c r="T33" s="38"/>
      <c r="U33" s="38"/>
      <c r="V33" s="38"/>
      <c r="W33" s="212">
        <f>ROUND(BD54, 2)</f>
        <v>0</v>
      </c>
      <c r="X33" s="213"/>
      <c r="Y33" s="213"/>
      <c r="Z33" s="213"/>
      <c r="AA33" s="213"/>
      <c r="AB33" s="213"/>
      <c r="AC33" s="213"/>
      <c r="AD33" s="213"/>
      <c r="AE33" s="213"/>
      <c r="AF33" s="38"/>
      <c r="AG33" s="38"/>
      <c r="AH33" s="38"/>
      <c r="AI33" s="38"/>
      <c r="AJ33" s="38"/>
      <c r="AK33" s="212">
        <v>0</v>
      </c>
      <c r="AL33" s="213"/>
      <c r="AM33" s="213"/>
      <c r="AN33" s="213"/>
      <c r="AO33" s="213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15" t="s">
        <v>48</v>
      </c>
      <c r="Y35" s="216"/>
      <c r="Z35" s="216"/>
      <c r="AA35" s="216"/>
      <c r="AB35" s="216"/>
      <c r="AC35" s="42"/>
      <c r="AD35" s="42"/>
      <c r="AE35" s="42"/>
      <c r="AF35" s="42"/>
      <c r="AG35" s="42"/>
      <c r="AH35" s="42"/>
      <c r="AI35" s="42"/>
      <c r="AJ35" s="42"/>
      <c r="AK35" s="217">
        <f>SUM(AK26:AK33)</f>
        <v>0</v>
      </c>
      <c r="AL35" s="216"/>
      <c r="AM35" s="216"/>
      <c r="AN35" s="216"/>
      <c r="AO35" s="218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6.95" customHeight="1">
      <c r="A37" s="3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  <c r="BE37" s="31"/>
    </row>
    <row r="41" spans="1:57" s="2" customFormat="1" ht="6.95" customHeight="1">
      <c r="A41" s="3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  <c r="BE41" s="31"/>
    </row>
    <row r="42" spans="1:57" s="2" customFormat="1" ht="24.95" customHeight="1">
      <c r="A42" s="31"/>
      <c r="B42" s="32"/>
      <c r="C42" s="20" t="s">
        <v>49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  <c r="BE42" s="31"/>
    </row>
    <row r="43" spans="1:57" s="2" customFormat="1" ht="6.95" customHeight="1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  <c r="BE43" s="31"/>
    </row>
    <row r="44" spans="1:57" s="4" customFormat="1" ht="12" customHeight="1">
      <c r="B44" s="48"/>
      <c r="C44" s="26" t="s">
        <v>13</v>
      </c>
      <c r="D44" s="49"/>
      <c r="E44" s="49"/>
      <c r="F44" s="49"/>
      <c r="G44" s="49"/>
      <c r="H44" s="49"/>
      <c r="I44" s="49"/>
      <c r="J44" s="49"/>
      <c r="K44" s="49"/>
      <c r="L44" s="49" t="str">
        <f>K5</f>
        <v>230523011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</row>
    <row r="45" spans="1:57" s="5" customFormat="1" ht="36.950000000000003" customHeight="1">
      <c r="B45" s="51"/>
      <c r="C45" s="52" t="s">
        <v>16</v>
      </c>
      <c r="D45" s="53"/>
      <c r="E45" s="53"/>
      <c r="F45" s="53"/>
      <c r="G45" s="53"/>
      <c r="H45" s="53"/>
      <c r="I45" s="53"/>
      <c r="J45" s="53"/>
      <c r="K45" s="53"/>
      <c r="L45" s="219" t="str">
        <f>K6</f>
        <v>Gymnázium Aš Zabezpečení vstupů do objektu</v>
      </c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53"/>
      <c r="AQ45" s="53"/>
      <c r="AR45" s="54"/>
    </row>
    <row r="46" spans="1:57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  <c r="BE46" s="31"/>
    </row>
    <row r="47" spans="1:57" s="2" customFormat="1" ht="12" customHeight="1">
      <c r="A47" s="31"/>
      <c r="B47" s="32"/>
      <c r="C47" s="26" t="s">
        <v>21</v>
      </c>
      <c r="D47" s="33"/>
      <c r="E47" s="33"/>
      <c r="F47" s="33"/>
      <c r="G47" s="33"/>
      <c r="H47" s="33"/>
      <c r="I47" s="33"/>
      <c r="J47" s="33"/>
      <c r="K47" s="33"/>
      <c r="L47" s="55" t="str">
        <f>IF(K8="","",K8)</f>
        <v>Hlavní 2514/106 Aš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6" t="s">
        <v>23</v>
      </c>
      <c r="AJ47" s="33"/>
      <c r="AK47" s="33"/>
      <c r="AL47" s="33"/>
      <c r="AM47" s="221" t="str">
        <f>IF(AN8= "","",AN8)</f>
        <v>23. 5. 2023</v>
      </c>
      <c r="AN47" s="221"/>
      <c r="AO47" s="33"/>
      <c r="AP47" s="33"/>
      <c r="AQ47" s="33"/>
      <c r="AR47" s="36"/>
      <c r="BE47" s="31"/>
    </row>
    <row r="48" spans="1:57" s="2" customFormat="1" ht="6.95" customHeight="1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  <c r="BE48" s="31"/>
    </row>
    <row r="49" spans="1:91" s="2" customFormat="1" ht="15.2" customHeight="1">
      <c r="A49" s="31"/>
      <c r="B49" s="32"/>
      <c r="C49" s="26" t="s">
        <v>25</v>
      </c>
      <c r="D49" s="33"/>
      <c r="E49" s="33"/>
      <c r="F49" s="33"/>
      <c r="G49" s="33"/>
      <c r="H49" s="33"/>
      <c r="I49" s="33"/>
      <c r="J49" s="33"/>
      <c r="K49" s="33"/>
      <c r="L49" s="49" t="str">
        <f>IF(E11= "","",E11)</f>
        <v xml:space="preserve"> 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6" t="s">
        <v>31</v>
      </c>
      <c r="AJ49" s="33"/>
      <c r="AK49" s="33"/>
      <c r="AL49" s="33"/>
      <c r="AM49" s="222" t="str">
        <f>IF(E17="","",E17)</f>
        <v xml:space="preserve"> </v>
      </c>
      <c r="AN49" s="223"/>
      <c r="AO49" s="223"/>
      <c r="AP49" s="223"/>
      <c r="AQ49" s="33"/>
      <c r="AR49" s="36"/>
      <c r="AS49" s="224" t="s">
        <v>50</v>
      </c>
      <c r="AT49" s="225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31"/>
    </row>
    <row r="50" spans="1:91" s="2" customFormat="1" ht="15.2" customHeight="1">
      <c r="A50" s="31"/>
      <c r="B50" s="32"/>
      <c r="C50" s="26" t="s">
        <v>29</v>
      </c>
      <c r="D50" s="33"/>
      <c r="E50" s="33"/>
      <c r="F50" s="33"/>
      <c r="G50" s="33"/>
      <c r="H50" s="33"/>
      <c r="I50" s="33"/>
      <c r="J50" s="33"/>
      <c r="K50" s="33"/>
      <c r="L50" s="49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6" t="s">
        <v>33</v>
      </c>
      <c r="AJ50" s="33"/>
      <c r="AK50" s="33"/>
      <c r="AL50" s="33"/>
      <c r="AM50" s="222" t="str">
        <f>IF(E20="","",E20)</f>
        <v xml:space="preserve"> </v>
      </c>
      <c r="AN50" s="223"/>
      <c r="AO50" s="223"/>
      <c r="AP50" s="223"/>
      <c r="AQ50" s="33"/>
      <c r="AR50" s="36"/>
      <c r="AS50" s="226"/>
      <c r="AT50" s="227"/>
      <c r="AU50" s="59"/>
      <c r="AV50" s="59"/>
      <c r="AW50" s="59"/>
      <c r="AX50" s="59"/>
      <c r="AY50" s="59"/>
      <c r="AZ50" s="59"/>
      <c r="BA50" s="59"/>
      <c r="BB50" s="59"/>
      <c r="BC50" s="59"/>
      <c r="BD50" s="60"/>
      <c r="BE50" s="31"/>
    </row>
    <row r="51" spans="1:91" s="2" customFormat="1" ht="10.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28"/>
      <c r="AT51" s="229"/>
      <c r="AU51" s="61"/>
      <c r="AV51" s="61"/>
      <c r="AW51" s="61"/>
      <c r="AX51" s="61"/>
      <c r="AY51" s="61"/>
      <c r="AZ51" s="61"/>
      <c r="BA51" s="61"/>
      <c r="BB51" s="61"/>
      <c r="BC51" s="61"/>
      <c r="BD51" s="62"/>
      <c r="BE51" s="31"/>
    </row>
    <row r="52" spans="1:91" s="2" customFormat="1" ht="29.25" customHeight="1">
      <c r="A52" s="31"/>
      <c r="B52" s="32"/>
      <c r="C52" s="230" t="s">
        <v>51</v>
      </c>
      <c r="D52" s="231"/>
      <c r="E52" s="231"/>
      <c r="F52" s="231"/>
      <c r="G52" s="231"/>
      <c r="H52" s="63"/>
      <c r="I52" s="232" t="s">
        <v>52</v>
      </c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3" t="s">
        <v>53</v>
      </c>
      <c r="AH52" s="231"/>
      <c r="AI52" s="231"/>
      <c r="AJ52" s="231"/>
      <c r="AK52" s="231"/>
      <c r="AL52" s="231"/>
      <c r="AM52" s="231"/>
      <c r="AN52" s="232" t="s">
        <v>54</v>
      </c>
      <c r="AO52" s="231"/>
      <c r="AP52" s="231"/>
      <c r="AQ52" s="64" t="s">
        <v>55</v>
      </c>
      <c r="AR52" s="36"/>
      <c r="AS52" s="65" t="s">
        <v>56</v>
      </c>
      <c r="AT52" s="66" t="s">
        <v>57</v>
      </c>
      <c r="AU52" s="66" t="s">
        <v>58</v>
      </c>
      <c r="AV52" s="66" t="s">
        <v>59</v>
      </c>
      <c r="AW52" s="66" t="s">
        <v>60</v>
      </c>
      <c r="AX52" s="66" t="s">
        <v>61</v>
      </c>
      <c r="AY52" s="66" t="s">
        <v>62</v>
      </c>
      <c r="AZ52" s="66" t="s">
        <v>63</v>
      </c>
      <c r="BA52" s="66" t="s">
        <v>64</v>
      </c>
      <c r="BB52" s="66" t="s">
        <v>65</v>
      </c>
      <c r="BC52" s="66" t="s">
        <v>66</v>
      </c>
      <c r="BD52" s="67" t="s">
        <v>67</v>
      </c>
      <c r="BE52" s="31"/>
    </row>
    <row r="53" spans="1:91" s="2" customFormat="1" ht="10.9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  <c r="BE53" s="31"/>
    </row>
    <row r="54" spans="1:91" s="6" customFormat="1" ht="32.450000000000003" customHeight="1">
      <c r="B54" s="71"/>
      <c r="C54" s="72" t="s">
        <v>68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237">
        <f>ROUND(AG55,2)</f>
        <v>0</v>
      </c>
      <c r="AH54" s="237"/>
      <c r="AI54" s="237"/>
      <c r="AJ54" s="237"/>
      <c r="AK54" s="237"/>
      <c r="AL54" s="237"/>
      <c r="AM54" s="237"/>
      <c r="AN54" s="238">
        <f>SUM(AG54,AT54)</f>
        <v>0</v>
      </c>
      <c r="AO54" s="238"/>
      <c r="AP54" s="238"/>
      <c r="AQ54" s="75" t="s">
        <v>19</v>
      </c>
      <c r="AR54" s="76"/>
      <c r="AS54" s="77">
        <f>ROUND(AS55,2)</f>
        <v>0</v>
      </c>
      <c r="AT54" s="78">
        <f>ROUND(SUM(AV54:AW54),2)</f>
        <v>0</v>
      </c>
      <c r="AU54" s="79">
        <f>ROUND(AU55,5)</f>
        <v>0</v>
      </c>
      <c r="AV54" s="78">
        <f>ROUND(AZ54*L29,2)</f>
        <v>0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ROUND(AZ55,2)</f>
        <v>0</v>
      </c>
      <c r="BA54" s="78">
        <f>ROUND(BA55,2)</f>
        <v>0</v>
      </c>
      <c r="BB54" s="78">
        <f>ROUND(BB55,2)</f>
        <v>0</v>
      </c>
      <c r="BC54" s="78">
        <f>ROUND(BC55,2)</f>
        <v>0</v>
      </c>
      <c r="BD54" s="80">
        <f>ROUND(BD55,2)</f>
        <v>0</v>
      </c>
      <c r="BS54" s="81" t="s">
        <v>69</v>
      </c>
      <c r="BT54" s="81" t="s">
        <v>70</v>
      </c>
      <c r="BU54" s="82" t="s">
        <v>71</v>
      </c>
      <c r="BV54" s="81" t="s">
        <v>72</v>
      </c>
      <c r="BW54" s="81" t="s">
        <v>5</v>
      </c>
      <c r="BX54" s="81" t="s">
        <v>73</v>
      </c>
      <c r="CL54" s="81" t="s">
        <v>19</v>
      </c>
    </row>
    <row r="55" spans="1:91" s="7" customFormat="1" ht="24.75" customHeight="1">
      <c r="A55" s="83" t="s">
        <v>74</v>
      </c>
      <c r="B55" s="84"/>
      <c r="C55" s="85"/>
      <c r="D55" s="236" t="s">
        <v>75</v>
      </c>
      <c r="E55" s="236"/>
      <c r="F55" s="236"/>
      <c r="G55" s="236"/>
      <c r="H55" s="236"/>
      <c r="I55" s="86"/>
      <c r="J55" s="236" t="s">
        <v>76</v>
      </c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4">
        <f>'23052301-I - Gymnázium Aš...'!J30</f>
        <v>0</v>
      </c>
      <c r="AH55" s="235"/>
      <c r="AI55" s="235"/>
      <c r="AJ55" s="235"/>
      <c r="AK55" s="235"/>
      <c r="AL55" s="235"/>
      <c r="AM55" s="235"/>
      <c r="AN55" s="234">
        <f>SUM(AG55,AT55)</f>
        <v>0</v>
      </c>
      <c r="AO55" s="235"/>
      <c r="AP55" s="235"/>
      <c r="AQ55" s="87" t="s">
        <v>77</v>
      </c>
      <c r="AR55" s="88"/>
      <c r="AS55" s="89">
        <v>0</v>
      </c>
      <c r="AT55" s="90">
        <f>ROUND(SUM(AV55:AW55),2)</f>
        <v>0</v>
      </c>
      <c r="AU55" s="91">
        <f>'23052301-I - Gymnázium Aš...'!P87</f>
        <v>0</v>
      </c>
      <c r="AV55" s="90">
        <f>'23052301-I - Gymnázium Aš...'!J33</f>
        <v>0</v>
      </c>
      <c r="AW55" s="90">
        <f>'23052301-I - Gymnázium Aš...'!J34</f>
        <v>0</v>
      </c>
      <c r="AX55" s="90">
        <f>'23052301-I - Gymnázium Aš...'!J35</f>
        <v>0</v>
      </c>
      <c r="AY55" s="90">
        <f>'23052301-I - Gymnázium Aš...'!J36</f>
        <v>0</v>
      </c>
      <c r="AZ55" s="90">
        <f>'23052301-I - Gymnázium Aš...'!F33</f>
        <v>0</v>
      </c>
      <c r="BA55" s="90">
        <f>'23052301-I - Gymnázium Aš...'!F34</f>
        <v>0</v>
      </c>
      <c r="BB55" s="90">
        <f>'23052301-I - Gymnázium Aš...'!F35</f>
        <v>0</v>
      </c>
      <c r="BC55" s="90">
        <f>'23052301-I - Gymnázium Aš...'!F36</f>
        <v>0</v>
      </c>
      <c r="BD55" s="92">
        <f>'23052301-I - Gymnázium Aš...'!F37</f>
        <v>0</v>
      </c>
      <c r="BT55" s="93" t="s">
        <v>78</v>
      </c>
      <c r="BV55" s="93" t="s">
        <v>72</v>
      </c>
      <c r="BW55" s="93" t="s">
        <v>79</v>
      </c>
      <c r="BX55" s="93" t="s">
        <v>5</v>
      </c>
      <c r="CL55" s="93" t="s">
        <v>19</v>
      </c>
      <c r="CM55" s="93" t="s">
        <v>80</v>
      </c>
    </row>
    <row r="56" spans="1:91" s="2" customFormat="1" ht="30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1" s="2" customFormat="1" ht="6.95" customHeight="1">
      <c r="A57" s="31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sheetProtection algorithmName="SHA-512" hashValue="+yXe7rmJQyoVI9775Wgh4G238X5VUfemTTQYB1t6DEvLEybnPZnN6SaRsUWpoCTz/pbuM5dtX+LsfpsRuh9bZA==" saltValue="JrCSWqDzv/QcdUZ/d36+Cfk+njE8zEtemFBDLSacK897fA3LXYLpYP/CTHGF1m3rfd3fDsa/UXt7PLu+HyH5+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3052301-I - Gymnázium Aš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2"/>
  <sheetViews>
    <sheetView showGridLines="0" tabSelected="1" topLeftCell="A28" workbookViewId="0">
      <selection activeCell="C163" sqref="C16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4" t="s">
        <v>79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7"/>
      <c r="AT3" s="14" t="s">
        <v>80</v>
      </c>
    </row>
    <row r="4" spans="1:46" s="1" customFormat="1" ht="24.95" customHeight="1">
      <c r="B4" s="17"/>
      <c r="D4" s="96" t="s">
        <v>81</v>
      </c>
      <c r="L4" s="17"/>
      <c r="M4" s="97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98" t="s">
        <v>16</v>
      </c>
      <c r="L6" s="17"/>
    </row>
    <row r="7" spans="1:46" s="1" customFormat="1" ht="16.5" customHeight="1">
      <c r="B7" s="17"/>
      <c r="E7" s="240" t="str">
        <f>'Rekapitulace stavby'!K6</f>
        <v>Gymnázium Aš Zabezpečení vstupů do objektu</v>
      </c>
      <c r="F7" s="241"/>
      <c r="G7" s="241"/>
      <c r="H7" s="241"/>
      <c r="L7" s="17"/>
    </row>
    <row r="8" spans="1:46" s="2" customFormat="1" ht="12" customHeight="1">
      <c r="A8" s="31"/>
      <c r="B8" s="36"/>
      <c r="C8" s="31"/>
      <c r="D8" s="98" t="s">
        <v>82</v>
      </c>
      <c r="E8" s="31"/>
      <c r="F8" s="31"/>
      <c r="G8" s="31"/>
      <c r="H8" s="31"/>
      <c r="I8" s="31"/>
      <c r="J8" s="31"/>
      <c r="K8" s="31"/>
      <c r="L8" s="9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42" t="s">
        <v>83</v>
      </c>
      <c r="F9" s="243"/>
      <c r="G9" s="243"/>
      <c r="H9" s="243"/>
      <c r="I9" s="31"/>
      <c r="J9" s="31"/>
      <c r="K9" s="31"/>
      <c r="L9" s="9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9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98" t="s">
        <v>18</v>
      </c>
      <c r="E11" s="31"/>
      <c r="F11" s="100" t="s">
        <v>19</v>
      </c>
      <c r="G11" s="31"/>
      <c r="H11" s="31"/>
      <c r="I11" s="98" t="s">
        <v>20</v>
      </c>
      <c r="J11" s="100" t="s">
        <v>19</v>
      </c>
      <c r="K11" s="31"/>
      <c r="L11" s="9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98" t="s">
        <v>21</v>
      </c>
      <c r="E12" s="31"/>
      <c r="F12" s="100" t="s">
        <v>22</v>
      </c>
      <c r="G12" s="31"/>
      <c r="H12" s="31"/>
      <c r="I12" s="98" t="s">
        <v>23</v>
      </c>
      <c r="J12" s="101" t="str">
        <f>'Rekapitulace stavby'!AN8</f>
        <v>23. 5. 2023</v>
      </c>
      <c r="K12" s="31"/>
      <c r="L12" s="9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9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98" t="s">
        <v>25</v>
      </c>
      <c r="E14" s="31"/>
      <c r="F14" s="31"/>
      <c r="G14" s="31"/>
      <c r="H14" s="31"/>
      <c r="I14" s="98" t="s">
        <v>26</v>
      </c>
      <c r="J14" s="100" t="str">
        <f>IF('Rekapitulace stavby'!AN10="","",'Rekapitulace stavby'!AN10)</f>
        <v/>
      </c>
      <c r="K14" s="31"/>
      <c r="L14" s="9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0" t="str">
        <f>IF('Rekapitulace stavby'!E11="","",'Rekapitulace stavby'!E11)</f>
        <v xml:space="preserve"> </v>
      </c>
      <c r="F15" s="31"/>
      <c r="G15" s="31"/>
      <c r="H15" s="31"/>
      <c r="I15" s="98" t="s">
        <v>28</v>
      </c>
      <c r="J15" s="100" t="str">
        <f>IF('Rekapitulace stavby'!AN11="","",'Rekapitulace stavby'!AN11)</f>
        <v/>
      </c>
      <c r="K15" s="31"/>
      <c r="L15" s="9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9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98" t="s">
        <v>29</v>
      </c>
      <c r="E17" s="31"/>
      <c r="F17" s="31"/>
      <c r="G17" s="31"/>
      <c r="H17" s="31"/>
      <c r="I17" s="98" t="s">
        <v>26</v>
      </c>
      <c r="J17" s="27" t="str">
        <f>'Rekapitulace stavby'!AN13</f>
        <v>Vyplň údaj</v>
      </c>
      <c r="K17" s="31"/>
      <c r="L17" s="9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44" t="str">
        <f>'Rekapitulace stavby'!E14</f>
        <v>Vyplň údaj</v>
      </c>
      <c r="F18" s="245"/>
      <c r="G18" s="245"/>
      <c r="H18" s="245"/>
      <c r="I18" s="98" t="s">
        <v>28</v>
      </c>
      <c r="J18" s="27" t="str">
        <f>'Rekapitulace stavby'!AN14</f>
        <v>Vyplň údaj</v>
      </c>
      <c r="K18" s="31"/>
      <c r="L18" s="9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9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98" t="s">
        <v>31</v>
      </c>
      <c r="E20" s="31"/>
      <c r="F20" s="31"/>
      <c r="G20" s="31"/>
      <c r="H20" s="31"/>
      <c r="I20" s="98" t="s">
        <v>26</v>
      </c>
      <c r="J20" s="100" t="str">
        <f>IF('Rekapitulace stavby'!AN16="","",'Rekapitulace stavby'!AN16)</f>
        <v/>
      </c>
      <c r="K20" s="31"/>
      <c r="L20" s="9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0" t="str">
        <f>IF('Rekapitulace stavby'!E17="","",'Rekapitulace stavby'!E17)</f>
        <v xml:space="preserve"> </v>
      </c>
      <c r="F21" s="31"/>
      <c r="G21" s="31"/>
      <c r="H21" s="31"/>
      <c r="I21" s="98" t="s">
        <v>28</v>
      </c>
      <c r="J21" s="100" t="str">
        <f>IF('Rekapitulace stavby'!AN17="","",'Rekapitulace stavby'!AN17)</f>
        <v/>
      </c>
      <c r="K21" s="31"/>
      <c r="L21" s="9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9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98" t="s">
        <v>33</v>
      </c>
      <c r="E23" s="31"/>
      <c r="F23" s="31"/>
      <c r="G23" s="31"/>
      <c r="H23" s="31"/>
      <c r="I23" s="98" t="s">
        <v>26</v>
      </c>
      <c r="J23" s="100" t="str">
        <f>IF('Rekapitulace stavby'!AN19="","",'Rekapitulace stavby'!AN19)</f>
        <v/>
      </c>
      <c r="K23" s="31"/>
      <c r="L23" s="9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0" t="str">
        <f>IF('Rekapitulace stavby'!E20="","",'Rekapitulace stavby'!E20)</f>
        <v xml:space="preserve"> </v>
      </c>
      <c r="F24" s="31"/>
      <c r="G24" s="31"/>
      <c r="H24" s="31"/>
      <c r="I24" s="98" t="s">
        <v>28</v>
      </c>
      <c r="J24" s="100" t="str">
        <f>IF('Rekapitulace stavby'!AN20="","",'Rekapitulace stavby'!AN20)</f>
        <v/>
      </c>
      <c r="K24" s="31"/>
      <c r="L24" s="9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9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98" t="s">
        <v>34</v>
      </c>
      <c r="E26" s="31"/>
      <c r="F26" s="31"/>
      <c r="G26" s="31"/>
      <c r="H26" s="31"/>
      <c r="I26" s="31"/>
      <c r="J26" s="31"/>
      <c r="K26" s="31"/>
      <c r="L26" s="9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102"/>
      <c r="B27" s="103"/>
      <c r="C27" s="102"/>
      <c r="D27" s="102"/>
      <c r="E27" s="246" t="s">
        <v>35</v>
      </c>
      <c r="F27" s="246"/>
      <c r="G27" s="246"/>
      <c r="H27" s="246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9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5"/>
      <c r="E29" s="105"/>
      <c r="F29" s="105"/>
      <c r="G29" s="105"/>
      <c r="H29" s="105"/>
      <c r="I29" s="105"/>
      <c r="J29" s="105"/>
      <c r="K29" s="105"/>
      <c r="L29" s="9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06" t="s">
        <v>36</v>
      </c>
      <c r="E30" s="31"/>
      <c r="F30" s="31"/>
      <c r="G30" s="31"/>
      <c r="H30" s="31"/>
      <c r="I30" s="31"/>
      <c r="J30" s="107">
        <f>ROUND(J87, 2)</f>
        <v>0</v>
      </c>
      <c r="K30" s="31"/>
      <c r="L30" s="9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5"/>
      <c r="E31" s="105"/>
      <c r="F31" s="105"/>
      <c r="G31" s="105"/>
      <c r="H31" s="105"/>
      <c r="I31" s="105"/>
      <c r="J31" s="105"/>
      <c r="K31" s="105"/>
      <c r="L31" s="9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08" t="s">
        <v>38</v>
      </c>
      <c r="G32" s="31"/>
      <c r="H32" s="31"/>
      <c r="I32" s="108" t="s">
        <v>37</v>
      </c>
      <c r="J32" s="108" t="s">
        <v>39</v>
      </c>
      <c r="K32" s="31"/>
      <c r="L32" s="9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09" t="s">
        <v>40</v>
      </c>
      <c r="E33" s="98" t="s">
        <v>41</v>
      </c>
      <c r="F33" s="110">
        <f>ROUND((SUM(BE87:BE311)),  2)</f>
        <v>0</v>
      </c>
      <c r="G33" s="31"/>
      <c r="H33" s="31"/>
      <c r="I33" s="111">
        <v>0.21</v>
      </c>
      <c r="J33" s="110">
        <f>ROUND(((SUM(BE87:BE311))*I33),  2)</f>
        <v>0</v>
      </c>
      <c r="K33" s="31"/>
      <c r="L33" s="9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98" t="s">
        <v>42</v>
      </c>
      <c r="F34" s="110">
        <f>ROUND((SUM(BF87:BF311)),  2)</f>
        <v>0</v>
      </c>
      <c r="G34" s="31"/>
      <c r="H34" s="31"/>
      <c r="I34" s="111">
        <v>0.15</v>
      </c>
      <c r="J34" s="110">
        <f>ROUND(((SUM(BF87:BF311))*I34),  2)</f>
        <v>0</v>
      </c>
      <c r="K34" s="31"/>
      <c r="L34" s="9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98" t="s">
        <v>43</v>
      </c>
      <c r="F35" s="110">
        <f>ROUND((SUM(BG87:BG311)),  2)</f>
        <v>0</v>
      </c>
      <c r="G35" s="31"/>
      <c r="H35" s="31"/>
      <c r="I35" s="111">
        <v>0.21</v>
      </c>
      <c r="J35" s="110">
        <f>0</f>
        <v>0</v>
      </c>
      <c r="K35" s="31"/>
      <c r="L35" s="9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98" t="s">
        <v>44</v>
      </c>
      <c r="F36" s="110">
        <f>ROUND((SUM(BH87:BH311)),  2)</f>
        <v>0</v>
      </c>
      <c r="G36" s="31"/>
      <c r="H36" s="31"/>
      <c r="I36" s="111">
        <v>0.15</v>
      </c>
      <c r="J36" s="110">
        <f>0</f>
        <v>0</v>
      </c>
      <c r="K36" s="31"/>
      <c r="L36" s="9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98" t="s">
        <v>45</v>
      </c>
      <c r="F37" s="110">
        <f>ROUND((SUM(BI87:BI311)),  2)</f>
        <v>0</v>
      </c>
      <c r="G37" s="31"/>
      <c r="H37" s="31"/>
      <c r="I37" s="111">
        <v>0</v>
      </c>
      <c r="J37" s="110">
        <f>0</f>
        <v>0</v>
      </c>
      <c r="K37" s="31"/>
      <c r="L37" s="9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9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2"/>
      <c r="D39" s="113" t="s">
        <v>46</v>
      </c>
      <c r="E39" s="114"/>
      <c r="F39" s="114"/>
      <c r="G39" s="115" t="s">
        <v>47</v>
      </c>
      <c r="H39" s="116" t="s">
        <v>48</v>
      </c>
      <c r="I39" s="114"/>
      <c r="J39" s="117">
        <f>SUM(J30:J37)</f>
        <v>0</v>
      </c>
      <c r="K39" s="118"/>
      <c r="L39" s="9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9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>
      <c r="A44" s="31"/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99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>
      <c r="A45" s="31"/>
      <c r="B45" s="32"/>
      <c r="C45" s="20" t="s">
        <v>84</v>
      </c>
      <c r="D45" s="33"/>
      <c r="E45" s="33"/>
      <c r="F45" s="33"/>
      <c r="G45" s="33"/>
      <c r="H45" s="33"/>
      <c r="I45" s="33"/>
      <c r="J45" s="33"/>
      <c r="K45" s="33"/>
      <c r="L45" s="99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99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>
      <c r="A47" s="31"/>
      <c r="B47" s="32"/>
      <c r="C47" s="26" t="s">
        <v>16</v>
      </c>
      <c r="D47" s="33"/>
      <c r="E47" s="33"/>
      <c r="F47" s="33"/>
      <c r="G47" s="33"/>
      <c r="H47" s="33"/>
      <c r="I47" s="33"/>
      <c r="J47" s="33"/>
      <c r="K47" s="33"/>
      <c r="L47" s="99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hidden="1" customHeight="1">
      <c r="A48" s="31"/>
      <c r="B48" s="32"/>
      <c r="C48" s="33"/>
      <c r="D48" s="33"/>
      <c r="E48" s="247" t="str">
        <f>E7</f>
        <v>Gymnázium Aš Zabezpečení vstupů do objektu</v>
      </c>
      <c r="F48" s="248"/>
      <c r="G48" s="248"/>
      <c r="H48" s="248"/>
      <c r="I48" s="33"/>
      <c r="J48" s="33"/>
      <c r="K48" s="33"/>
      <c r="L48" s="99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>
      <c r="A49" s="31"/>
      <c r="B49" s="32"/>
      <c r="C49" s="26" t="s">
        <v>82</v>
      </c>
      <c r="D49" s="33"/>
      <c r="E49" s="33"/>
      <c r="F49" s="33"/>
      <c r="G49" s="33"/>
      <c r="H49" s="33"/>
      <c r="I49" s="33"/>
      <c r="J49" s="33"/>
      <c r="K49" s="33"/>
      <c r="L49" s="99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hidden="1" customHeight="1">
      <c r="A50" s="31"/>
      <c r="B50" s="32"/>
      <c r="C50" s="33"/>
      <c r="D50" s="33"/>
      <c r="E50" s="219" t="str">
        <f>E9</f>
        <v>23052301-I - Gymnázium Aš - I. Etapa</v>
      </c>
      <c r="F50" s="249"/>
      <c r="G50" s="249"/>
      <c r="H50" s="249"/>
      <c r="I50" s="33"/>
      <c r="J50" s="33"/>
      <c r="K50" s="33"/>
      <c r="L50" s="99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99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>
      <c r="A52" s="31"/>
      <c r="B52" s="32"/>
      <c r="C52" s="26" t="s">
        <v>21</v>
      </c>
      <c r="D52" s="33"/>
      <c r="E52" s="33"/>
      <c r="F52" s="24" t="str">
        <f>F12</f>
        <v>Hlavní 2514/106 Aš</v>
      </c>
      <c r="G52" s="33"/>
      <c r="H52" s="33"/>
      <c r="I52" s="26" t="s">
        <v>23</v>
      </c>
      <c r="J52" s="56" t="str">
        <f>IF(J12="","",J12)</f>
        <v>23. 5. 2023</v>
      </c>
      <c r="K52" s="33"/>
      <c r="L52" s="99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99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hidden="1" customHeight="1">
      <c r="A54" s="31"/>
      <c r="B54" s="32"/>
      <c r="C54" s="26" t="s">
        <v>25</v>
      </c>
      <c r="D54" s="33"/>
      <c r="E54" s="33"/>
      <c r="F54" s="24" t="str">
        <f>E15</f>
        <v xml:space="preserve"> </v>
      </c>
      <c r="G54" s="33"/>
      <c r="H54" s="33"/>
      <c r="I54" s="26" t="s">
        <v>31</v>
      </c>
      <c r="J54" s="29" t="str">
        <f>E21</f>
        <v xml:space="preserve"> </v>
      </c>
      <c r="K54" s="33"/>
      <c r="L54" s="99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hidden="1" customHeight="1">
      <c r="A55" s="31"/>
      <c r="B55" s="32"/>
      <c r="C55" s="26" t="s">
        <v>29</v>
      </c>
      <c r="D55" s="33"/>
      <c r="E55" s="33"/>
      <c r="F55" s="24" t="str">
        <f>IF(E18="","",E18)</f>
        <v>Vyplň údaj</v>
      </c>
      <c r="G55" s="33"/>
      <c r="H55" s="33"/>
      <c r="I55" s="26" t="s">
        <v>33</v>
      </c>
      <c r="J55" s="29" t="str">
        <f>E24</f>
        <v xml:space="preserve"> </v>
      </c>
      <c r="K55" s="33"/>
      <c r="L55" s="99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99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>
      <c r="A57" s="31"/>
      <c r="B57" s="32"/>
      <c r="C57" s="123" t="s">
        <v>85</v>
      </c>
      <c r="D57" s="124"/>
      <c r="E57" s="124"/>
      <c r="F57" s="124"/>
      <c r="G57" s="124"/>
      <c r="H57" s="124"/>
      <c r="I57" s="124"/>
      <c r="J57" s="125" t="s">
        <v>86</v>
      </c>
      <c r="K57" s="124"/>
      <c r="L57" s="99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99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>
      <c r="A59" s="31"/>
      <c r="B59" s="32"/>
      <c r="C59" s="126" t="s">
        <v>68</v>
      </c>
      <c r="D59" s="33"/>
      <c r="E59" s="33"/>
      <c r="F59" s="33"/>
      <c r="G59" s="33"/>
      <c r="H59" s="33"/>
      <c r="I59" s="33"/>
      <c r="J59" s="74">
        <f>J87</f>
        <v>0</v>
      </c>
      <c r="K59" s="33"/>
      <c r="L59" s="99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4" t="s">
        <v>87</v>
      </c>
    </row>
    <row r="60" spans="1:47" s="9" customFormat="1" ht="24.95" hidden="1" customHeight="1">
      <c r="B60" s="127"/>
      <c r="C60" s="128"/>
      <c r="D60" s="129" t="s">
        <v>88</v>
      </c>
      <c r="E60" s="130"/>
      <c r="F60" s="130"/>
      <c r="G60" s="130"/>
      <c r="H60" s="130"/>
      <c r="I60" s="130"/>
      <c r="J60" s="131">
        <f>J88</f>
        <v>0</v>
      </c>
      <c r="K60" s="128"/>
      <c r="L60" s="132"/>
    </row>
    <row r="61" spans="1:47" s="10" customFormat="1" ht="19.899999999999999" hidden="1" customHeight="1">
      <c r="B61" s="133"/>
      <c r="C61" s="134"/>
      <c r="D61" s="135" t="s">
        <v>89</v>
      </c>
      <c r="E61" s="136"/>
      <c r="F61" s="136"/>
      <c r="G61" s="136"/>
      <c r="H61" s="136"/>
      <c r="I61" s="136"/>
      <c r="J61" s="137">
        <f>J89</f>
        <v>0</v>
      </c>
      <c r="K61" s="134"/>
      <c r="L61" s="138"/>
    </row>
    <row r="62" spans="1:47" s="10" customFormat="1" ht="14.85" hidden="1" customHeight="1">
      <c r="B62" s="133"/>
      <c r="C62" s="134"/>
      <c r="D62" s="135" t="s">
        <v>90</v>
      </c>
      <c r="E62" s="136"/>
      <c r="F62" s="136"/>
      <c r="G62" s="136"/>
      <c r="H62" s="136"/>
      <c r="I62" s="136"/>
      <c r="J62" s="137">
        <f>J90</f>
        <v>0</v>
      </c>
      <c r="K62" s="134"/>
      <c r="L62" s="138"/>
    </row>
    <row r="63" spans="1:47" s="10" customFormat="1" ht="14.85" hidden="1" customHeight="1">
      <c r="B63" s="133"/>
      <c r="C63" s="134"/>
      <c r="D63" s="135" t="s">
        <v>91</v>
      </c>
      <c r="E63" s="136"/>
      <c r="F63" s="136"/>
      <c r="G63" s="136"/>
      <c r="H63" s="136"/>
      <c r="I63" s="136"/>
      <c r="J63" s="137">
        <f>J159</f>
        <v>0</v>
      </c>
      <c r="K63" s="134"/>
      <c r="L63" s="138"/>
    </row>
    <row r="64" spans="1:47" s="10" customFormat="1" ht="14.85" hidden="1" customHeight="1">
      <c r="B64" s="133"/>
      <c r="C64" s="134"/>
      <c r="D64" s="135" t="s">
        <v>92</v>
      </c>
      <c r="E64" s="136"/>
      <c r="F64" s="136"/>
      <c r="G64" s="136"/>
      <c r="H64" s="136"/>
      <c r="I64" s="136"/>
      <c r="J64" s="137">
        <f>J179</f>
        <v>0</v>
      </c>
      <c r="K64" s="134"/>
      <c r="L64" s="138"/>
    </row>
    <row r="65" spans="1:31" s="10" customFormat="1" ht="14.85" hidden="1" customHeight="1">
      <c r="B65" s="133"/>
      <c r="C65" s="134"/>
      <c r="D65" s="135" t="s">
        <v>93</v>
      </c>
      <c r="E65" s="136"/>
      <c r="F65" s="136"/>
      <c r="G65" s="136"/>
      <c r="H65" s="136"/>
      <c r="I65" s="136"/>
      <c r="J65" s="137">
        <f>J215</f>
        <v>0</v>
      </c>
      <c r="K65" s="134"/>
      <c r="L65" s="138"/>
    </row>
    <row r="66" spans="1:31" s="10" customFormat="1" ht="14.85" hidden="1" customHeight="1">
      <c r="B66" s="133"/>
      <c r="C66" s="134"/>
      <c r="D66" s="135" t="s">
        <v>94</v>
      </c>
      <c r="E66" s="136"/>
      <c r="F66" s="136"/>
      <c r="G66" s="136"/>
      <c r="H66" s="136"/>
      <c r="I66" s="136"/>
      <c r="J66" s="137">
        <f>J231</f>
        <v>0</v>
      </c>
      <c r="K66" s="134"/>
      <c r="L66" s="138"/>
    </row>
    <row r="67" spans="1:31" s="10" customFormat="1" ht="14.85" hidden="1" customHeight="1">
      <c r="B67" s="133"/>
      <c r="C67" s="134"/>
      <c r="D67" s="135" t="s">
        <v>95</v>
      </c>
      <c r="E67" s="136"/>
      <c r="F67" s="136"/>
      <c r="G67" s="136"/>
      <c r="H67" s="136"/>
      <c r="I67" s="136"/>
      <c r="J67" s="137">
        <f>J269</f>
        <v>0</v>
      </c>
      <c r="K67" s="134"/>
      <c r="L67" s="138"/>
    </row>
    <row r="68" spans="1:31" s="2" customFormat="1" ht="21.75" hidden="1" customHeight="1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99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hidden="1" customHeight="1">
      <c r="A69" s="31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9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ht="11.25" hidden="1"/>
    <row r="71" spans="1:31" ht="11.25" hidden="1"/>
    <row r="72" spans="1:31" ht="11.25" hidden="1"/>
    <row r="73" spans="1:31" s="2" customFormat="1" ht="6.95" customHeight="1">
      <c r="A73" s="31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9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24.95" customHeight="1">
      <c r="A74" s="31"/>
      <c r="B74" s="32"/>
      <c r="C74" s="20" t="s">
        <v>96</v>
      </c>
      <c r="D74" s="33"/>
      <c r="E74" s="33"/>
      <c r="F74" s="33"/>
      <c r="G74" s="33"/>
      <c r="H74" s="33"/>
      <c r="I74" s="33"/>
      <c r="J74" s="33"/>
      <c r="K74" s="33"/>
      <c r="L74" s="99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6.95" customHeight="1">
      <c r="A75" s="31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99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2" customHeight="1">
      <c r="A76" s="31"/>
      <c r="B76" s="32"/>
      <c r="C76" s="26" t="s">
        <v>16</v>
      </c>
      <c r="D76" s="33"/>
      <c r="E76" s="33"/>
      <c r="F76" s="33"/>
      <c r="G76" s="33"/>
      <c r="H76" s="33"/>
      <c r="I76" s="33"/>
      <c r="J76" s="33"/>
      <c r="K76" s="33"/>
      <c r="L76" s="9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6.5" customHeight="1">
      <c r="A77" s="31"/>
      <c r="B77" s="32"/>
      <c r="C77" s="33"/>
      <c r="D77" s="33"/>
      <c r="E77" s="247" t="str">
        <f>E7</f>
        <v>Gymnázium Aš Zabezpečení vstupů do objektu</v>
      </c>
      <c r="F77" s="248"/>
      <c r="G77" s="248"/>
      <c r="H77" s="248"/>
      <c r="I77" s="33"/>
      <c r="J77" s="33"/>
      <c r="K77" s="33"/>
      <c r="L77" s="9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2" customHeight="1">
      <c r="A78" s="31"/>
      <c r="B78" s="32"/>
      <c r="C78" s="26" t="s">
        <v>82</v>
      </c>
      <c r="D78" s="33"/>
      <c r="E78" s="33"/>
      <c r="F78" s="33"/>
      <c r="G78" s="33"/>
      <c r="H78" s="33"/>
      <c r="I78" s="33"/>
      <c r="J78" s="33"/>
      <c r="K78" s="33"/>
      <c r="L78" s="99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6.5" customHeight="1">
      <c r="A79" s="31"/>
      <c r="B79" s="32"/>
      <c r="C79" s="33"/>
      <c r="D79" s="33"/>
      <c r="E79" s="219" t="str">
        <f>E9</f>
        <v>23052301-I - Gymnázium Aš - I. Etapa</v>
      </c>
      <c r="F79" s="249"/>
      <c r="G79" s="249"/>
      <c r="H79" s="249"/>
      <c r="I79" s="33"/>
      <c r="J79" s="33"/>
      <c r="K79" s="33"/>
      <c r="L79" s="99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6.95" customHeight="1">
      <c r="A80" s="31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99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>
      <c r="A81" s="31"/>
      <c r="B81" s="32"/>
      <c r="C81" s="26" t="s">
        <v>21</v>
      </c>
      <c r="D81" s="33"/>
      <c r="E81" s="33"/>
      <c r="F81" s="24" t="str">
        <f>F12</f>
        <v>Hlavní 2514/106 Aš</v>
      </c>
      <c r="G81" s="33"/>
      <c r="H81" s="33"/>
      <c r="I81" s="26" t="s">
        <v>23</v>
      </c>
      <c r="J81" s="56" t="str">
        <f>IF(J12="","",J12)</f>
        <v>23. 5. 2023</v>
      </c>
      <c r="K81" s="33"/>
      <c r="L81" s="99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6.95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99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15.2" customHeight="1">
      <c r="A83" s="31"/>
      <c r="B83" s="32"/>
      <c r="C83" s="26" t="s">
        <v>25</v>
      </c>
      <c r="D83" s="33"/>
      <c r="E83" s="33"/>
      <c r="F83" s="24" t="str">
        <f>E15</f>
        <v xml:space="preserve"> </v>
      </c>
      <c r="G83" s="33"/>
      <c r="H83" s="33"/>
      <c r="I83" s="26" t="s">
        <v>31</v>
      </c>
      <c r="J83" s="29" t="str">
        <f>E21</f>
        <v xml:space="preserve"> </v>
      </c>
      <c r="K83" s="33"/>
      <c r="L83" s="99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5.2" customHeight="1">
      <c r="A84" s="31"/>
      <c r="B84" s="32"/>
      <c r="C84" s="26" t="s">
        <v>29</v>
      </c>
      <c r="D84" s="33"/>
      <c r="E84" s="33"/>
      <c r="F84" s="24" t="str">
        <f>IF(E18="","",E18)</f>
        <v>Vyplň údaj</v>
      </c>
      <c r="G84" s="33"/>
      <c r="H84" s="33"/>
      <c r="I84" s="26" t="s">
        <v>33</v>
      </c>
      <c r="J84" s="29" t="str">
        <f>E24</f>
        <v xml:space="preserve"> </v>
      </c>
      <c r="K84" s="33"/>
      <c r="L84" s="99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10.35" customHeight="1">
      <c r="A85" s="31"/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99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11" customFormat="1" ht="29.25" customHeight="1">
      <c r="A86" s="139"/>
      <c r="B86" s="140"/>
      <c r="C86" s="141" t="s">
        <v>97</v>
      </c>
      <c r="D86" s="142" t="s">
        <v>55</v>
      </c>
      <c r="E86" s="142" t="s">
        <v>51</v>
      </c>
      <c r="F86" s="142" t="s">
        <v>52</v>
      </c>
      <c r="G86" s="142" t="s">
        <v>98</v>
      </c>
      <c r="H86" s="142" t="s">
        <v>99</v>
      </c>
      <c r="I86" s="142" t="s">
        <v>100</v>
      </c>
      <c r="J86" s="142" t="s">
        <v>86</v>
      </c>
      <c r="K86" s="143" t="s">
        <v>101</v>
      </c>
      <c r="L86" s="144"/>
      <c r="M86" s="65" t="s">
        <v>19</v>
      </c>
      <c r="N86" s="66" t="s">
        <v>40</v>
      </c>
      <c r="O86" s="66" t="s">
        <v>102</v>
      </c>
      <c r="P86" s="66" t="s">
        <v>103</v>
      </c>
      <c r="Q86" s="66" t="s">
        <v>104</v>
      </c>
      <c r="R86" s="66" t="s">
        <v>105</v>
      </c>
      <c r="S86" s="66" t="s">
        <v>106</v>
      </c>
      <c r="T86" s="66" t="s">
        <v>107</v>
      </c>
      <c r="U86" s="67" t="s">
        <v>108</v>
      </c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pans="1:65" s="2" customFormat="1" ht="22.9" customHeight="1">
      <c r="A87" s="31"/>
      <c r="B87" s="32"/>
      <c r="C87" s="72" t="s">
        <v>109</v>
      </c>
      <c r="D87" s="33"/>
      <c r="E87" s="33"/>
      <c r="F87" s="33"/>
      <c r="G87" s="33"/>
      <c r="H87" s="33"/>
      <c r="I87" s="33"/>
      <c r="J87" s="145">
        <f>BK87</f>
        <v>0</v>
      </c>
      <c r="K87" s="33"/>
      <c r="L87" s="36"/>
      <c r="M87" s="68"/>
      <c r="N87" s="146"/>
      <c r="O87" s="69"/>
      <c r="P87" s="147">
        <f>P88</f>
        <v>0</v>
      </c>
      <c r="Q87" s="69"/>
      <c r="R87" s="147">
        <f>R88</f>
        <v>0.78148499999999999</v>
      </c>
      <c r="S87" s="69"/>
      <c r="T87" s="147">
        <f>T88</f>
        <v>0</v>
      </c>
      <c r="U87" s="70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4" t="s">
        <v>69</v>
      </c>
      <c r="AU87" s="14" t="s">
        <v>87</v>
      </c>
      <c r="BK87" s="148">
        <f>BK88</f>
        <v>0</v>
      </c>
    </row>
    <row r="88" spans="1:65" s="12" customFormat="1" ht="25.9" customHeight="1">
      <c r="B88" s="149"/>
      <c r="C88" s="150"/>
      <c r="D88" s="151" t="s">
        <v>69</v>
      </c>
      <c r="E88" s="152" t="s">
        <v>110</v>
      </c>
      <c r="F88" s="152" t="s">
        <v>111</v>
      </c>
      <c r="G88" s="150"/>
      <c r="H88" s="150"/>
      <c r="I88" s="153"/>
      <c r="J88" s="154">
        <f>BK88</f>
        <v>0</v>
      </c>
      <c r="K88" s="150"/>
      <c r="L88" s="155"/>
      <c r="M88" s="156"/>
      <c r="N88" s="157"/>
      <c r="O88" s="157"/>
      <c r="P88" s="158">
        <f>P89</f>
        <v>0</v>
      </c>
      <c r="Q88" s="157"/>
      <c r="R88" s="158">
        <f>R89</f>
        <v>0.78148499999999999</v>
      </c>
      <c r="S88" s="157"/>
      <c r="T88" s="158">
        <f>T89</f>
        <v>0</v>
      </c>
      <c r="U88" s="159"/>
      <c r="AR88" s="160" t="s">
        <v>80</v>
      </c>
      <c r="AT88" s="161" t="s">
        <v>69</v>
      </c>
      <c r="AU88" s="161" t="s">
        <v>70</v>
      </c>
      <c r="AY88" s="160" t="s">
        <v>112</v>
      </c>
      <c r="BK88" s="162">
        <f>BK89</f>
        <v>0</v>
      </c>
    </row>
    <row r="89" spans="1:65" s="12" customFormat="1" ht="22.9" customHeight="1">
      <c r="B89" s="149"/>
      <c r="C89" s="150"/>
      <c r="D89" s="151" t="s">
        <v>69</v>
      </c>
      <c r="E89" s="163" t="s">
        <v>113</v>
      </c>
      <c r="F89" s="163" t="s">
        <v>114</v>
      </c>
      <c r="G89" s="150"/>
      <c r="H89" s="150"/>
      <c r="I89" s="153"/>
      <c r="J89" s="164">
        <f>BK89</f>
        <v>0</v>
      </c>
      <c r="K89" s="150"/>
      <c r="L89" s="155"/>
      <c r="M89" s="156"/>
      <c r="N89" s="157"/>
      <c r="O89" s="157"/>
      <c r="P89" s="158">
        <f>P90+P159+P179+P215+P231+P269</f>
        <v>0</v>
      </c>
      <c r="Q89" s="157"/>
      <c r="R89" s="158">
        <f>R90+R159+R179+R215+R231+R269</f>
        <v>0.78148499999999999</v>
      </c>
      <c r="S89" s="157"/>
      <c r="T89" s="158">
        <f>T90+T159+T179+T215+T231+T269</f>
        <v>0</v>
      </c>
      <c r="U89" s="159"/>
      <c r="AR89" s="160" t="s">
        <v>80</v>
      </c>
      <c r="AT89" s="161" t="s">
        <v>69</v>
      </c>
      <c r="AU89" s="161" t="s">
        <v>78</v>
      </c>
      <c r="AY89" s="160" t="s">
        <v>112</v>
      </c>
      <c r="BK89" s="162">
        <f>BK90+BK159+BK179+BK215+BK231+BK269</f>
        <v>0</v>
      </c>
    </row>
    <row r="90" spans="1:65" s="12" customFormat="1" ht="20.85" customHeight="1">
      <c r="B90" s="149"/>
      <c r="C90" s="150"/>
      <c r="D90" s="151" t="s">
        <v>69</v>
      </c>
      <c r="E90" s="163" t="s">
        <v>115</v>
      </c>
      <c r="F90" s="163" t="s">
        <v>116</v>
      </c>
      <c r="G90" s="150"/>
      <c r="H90" s="150"/>
      <c r="I90" s="153"/>
      <c r="J90" s="164">
        <f>BK90</f>
        <v>0</v>
      </c>
      <c r="K90" s="150"/>
      <c r="L90" s="155"/>
      <c r="M90" s="156"/>
      <c r="N90" s="157"/>
      <c r="O90" s="157"/>
      <c r="P90" s="158">
        <f>SUM(P91:P158)</f>
        <v>0</v>
      </c>
      <c r="Q90" s="157"/>
      <c r="R90" s="158">
        <f>SUM(R91:R158)</f>
        <v>0</v>
      </c>
      <c r="S90" s="157"/>
      <c r="T90" s="158">
        <f>SUM(T91:T158)</f>
        <v>0</v>
      </c>
      <c r="U90" s="159"/>
      <c r="AR90" s="160" t="s">
        <v>80</v>
      </c>
      <c r="AT90" s="161" t="s">
        <v>69</v>
      </c>
      <c r="AU90" s="161" t="s">
        <v>80</v>
      </c>
      <c r="AY90" s="160" t="s">
        <v>112</v>
      </c>
      <c r="BK90" s="162">
        <f>SUM(BK91:BK158)</f>
        <v>0</v>
      </c>
    </row>
    <row r="91" spans="1:65" s="2" customFormat="1" ht="21.75" customHeight="1">
      <c r="A91" s="31"/>
      <c r="B91" s="32"/>
      <c r="C91" s="165" t="s">
        <v>78</v>
      </c>
      <c r="D91" s="165" t="s">
        <v>117</v>
      </c>
      <c r="E91" s="166" t="s">
        <v>118</v>
      </c>
      <c r="F91" s="167" t="s">
        <v>119</v>
      </c>
      <c r="G91" s="168" t="s">
        <v>120</v>
      </c>
      <c r="H91" s="169">
        <v>1</v>
      </c>
      <c r="I91" s="170"/>
      <c r="J91" s="171">
        <f>ROUND(I91*H91,2)</f>
        <v>0</v>
      </c>
      <c r="K91" s="167" t="s">
        <v>121</v>
      </c>
      <c r="L91" s="36"/>
      <c r="M91" s="172" t="s">
        <v>19</v>
      </c>
      <c r="N91" s="173" t="s">
        <v>41</v>
      </c>
      <c r="O91" s="61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4">
        <f>S91*H91</f>
        <v>0</v>
      </c>
      <c r="U91" s="175" t="s">
        <v>19</v>
      </c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76" t="s">
        <v>122</v>
      </c>
      <c r="AT91" s="176" t="s">
        <v>117</v>
      </c>
      <c r="AU91" s="176" t="s">
        <v>123</v>
      </c>
      <c r="AY91" s="14" t="s">
        <v>112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4" t="s">
        <v>78</v>
      </c>
      <c r="BK91" s="177">
        <f>ROUND(I91*H91,2)</f>
        <v>0</v>
      </c>
      <c r="BL91" s="14" t="s">
        <v>122</v>
      </c>
      <c r="BM91" s="176" t="s">
        <v>124</v>
      </c>
    </row>
    <row r="92" spans="1:65" s="2" customFormat="1" ht="11.25">
      <c r="A92" s="31"/>
      <c r="B92" s="32"/>
      <c r="C92" s="33"/>
      <c r="D92" s="178" t="s">
        <v>125</v>
      </c>
      <c r="E92" s="33"/>
      <c r="F92" s="179" t="s">
        <v>126</v>
      </c>
      <c r="G92" s="33"/>
      <c r="H92" s="33"/>
      <c r="I92" s="180"/>
      <c r="J92" s="33"/>
      <c r="K92" s="33"/>
      <c r="L92" s="36"/>
      <c r="M92" s="181"/>
      <c r="N92" s="182"/>
      <c r="O92" s="61"/>
      <c r="P92" s="61"/>
      <c r="Q92" s="61"/>
      <c r="R92" s="61"/>
      <c r="S92" s="61"/>
      <c r="T92" s="61"/>
      <c r="U92" s="62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4" t="s">
        <v>125</v>
      </c>
      <c r="AU92" s="14" t="s">
        <v>123</v>
      </c>
    </row>
    <row r="93" spans="1:65" s="2" customFormat="1" ht="24.2" customHeight="1">
      <c r="A93" s="31"/>
      <c r="B93" s="32"/>
      <c r="C93" s="183" t="s">
        <v>80</v>
      </c>
      <c r="D93" s="183" t="s">
        <v>127</v>
      </c>
      <c r="E93" s="184" t="s">
        <v>128</v>
      </c>
      <c r="F93" s="185" t="s">
        <v>129</v>
      </c>
      <c r="G93" s="186" t="s">
        <v>120</v>
      </c>
      <c r="H93" s="187">
        <v>1</v>
      </c>
      <c r="I93" s="188"/>
      <c r="J93" s="189">
        <f>ROUND(I93*H93,2)</f>
        <v>0</v>
      </c>
      <c r="K93" s="185" t="s">
        <v>19</v>
      </c>
      <c r="L93" s="190"/>
      <c r="M93" s="191" t="s">
        <v>19</v>
      </c>
      <c r="N93" s="192" t="s">
        <v>41</v>
      </c>
      <c r="O93" s="61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4">
        <f>S93*H93</f>
        <v>0</v>
      </c>
      <c r="U93" s="175" t="s">
        <v>19</v>
      </c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76" t="s">
        <v>130</v>
      </c>
      <c r="AT93" s="176" t="s">
        <v>127</v>
      </c>
      <c r="AU93" s="176" t="s">
        <v>123</v>
      </c>
      <c r="AY93" s="14" t="s">
        <v>112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4" t="s">
        <v>78</v>
      </c>
      <c r="BK93" s="177">
        <f>ROUND(I93*H93,2)</f>
        <v>0</v>
      </c>
      <c r="BL93" s="14" t="s">
        <v>122</v>
      </c>
      <c r="BM93" s="176" t="s">
        <v>131</v>
      </c>
    </row>
    <row r="94" spans="1:65" s="2" customFormat="1" ht="24.2" customHeight="1">
      <c r="A94" s="31"/>
      <c r="B94" s="32"/>
      <c r="C94" s="183" t="s">
        <v>123</v>
      </c>
      <c r="D94" s="183" t="s">
        <v>127</v>
      </c>
      <c r="E94" s="184" t="s">
        <v>132</v>
      </c>
      <c r="F94" s="185" t="s">
        <v>133</v>
      </c>
      <c r="G94" s="186" t="s">
        <v>120</v>
      </c>
      <c r="H94" s="187">
        <v>1</v>
      </c>
      <c r="I94" s="188"/>
      <c r="J94" s="189">
        <f>ROUND(I94*H94,2)</f>
        <v>0</v>
      </c>
      <c r="K94" s="185" t="s">
        <v>19</v>
      </c>
      <c r="L94" s="190"/>
      <c r="M94" s="191" t="s">
        <v>19</v>
      </c>
      <c r="N94" s="192" t="s">
        <v>41</v>
      </c>
      <c r="O94" s="61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4">
        <f>S94*H94</f>
        <v>0</v>
      </c>
      <c r="U94" s="175" t="s">
        <v>19</v>
      </c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76" t="s">
        <v>130</v>
      </c>
      <c r="AT94" s="176" t="s">
        <v>127</v>
      </c>
      <c r="AU94" s="176" t="s">
        <v>123</v>
      </c>
      <c r="AY94" s="14" t="s">
        <v>112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4" t="s">
        <v>78</v>
      </c>
      <c r="BK94" s="177">
        <f>ROUND(I94*H94,2)</f>
        <v>0</v>
      </c>
      <c r="BL94" s="14" t="s">
        <v>122</v>
      </c>
      <c r="BM94" s="176" t="s">
        <v>134</v>
      </c>
    </row>
    <row r="95" spans="1:65" s="2" customFormat="1" ht="24.2" customHeight="1">
      <c r="A95" s="31"/>
      <c r="B95" s="32"/>
      <c r="C95" s="183" t="s">
        <v>135</v>
      </c>
      <c r="D95" s="183" t="s">
        <v>127</v>
      </c>
      <c r="E95" s="184" t="s">
        <v>136</v>
      </c>
      <c r="F95" s="185" t="s">
        <v>137</v>
      </c>
      <c r="G95" s="186" t="s">
        <v>120</v>
      </c>
      <c r="H95" s="187">
        <v>1</v>
      </c>
      <c r="I95" s="188"/>
      <c r="J95" s="189">
        <f>ROUND(I95*H95,2)</f>
        <v>0</v>
      </c>
      <c r="K95" s="185" t="s">
        <v>19</v>
      </c>
      <c r="L95" s="190"/>
      <c r="M95" s="191" t="s">
        <v>19</v>
      </c>
      <c r="N95" s="192" t="s">
        <v>41</v>
      </c>
      <c r="O95" s="61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4">
        <f>S95*H95</f>
        <v>0</v>
      </c>
      <c r="U95" s="175" t="s">
        <v>19</v>
      </c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76" t="s">
        <v>130</v>
      </c>
      <c r="AT95" s="176" t="s">
        <v>127</v>
      </c>
      <c r="AU95" s="176" t="s">
        <v>123</v>
      </c>
      <c r="AY95" s="14" t="s">
        <v>112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4" t="s">
        <v>78</v>
      </c>
      <c r="BK95" s="177">
        <f>ROUND(I95*H95,2)</f>
        <v>0</v>
      </c>
      <c r="BL95" s="14" t="s">
        <v>122</v>
      </c>
      <c r="BM95" s="176" t="s">
        <v>138</v>
      </c>
    </row>
    <row r="96" spans="1:65" s="2" customFormat="1" ht="16.5" customHeight="1">
      <c r="A96" s="31"/>
      <c r="B96" s="32"/>
      <c r="C96" s="165" t="s">
        <v>139</v>
      </c>
      <c r="D96" s="165" t="s">
        <v>117</v>
      </c>
      <c r="E96" s="166" t="s">
        <v>140</v>
      </c>
      <c r="F96" s="167" t="s">
        <v>141</v>
      </c>
      <c r="G96" s="168" t="s">
        <v>120</v>
      </c>
      <c r="H96" s="169">
        <v>4</v>
      </c>
      <c r="I96" s="170"/>
      <c r="J96" s="171">
        <f>ROUND(I96*H96,2)</f>
        <v>0</v>
      </c>
      <c r="K96" s="167" t="s">
        <v>121</v>
      </c>
      <c r="L96" s="36"/>
      <c r="M96" s="172" t="s">
        <v>19</v>
      </c>
      <c r="N96" s="173" t="s">
        <v>41</v>
      </c>
      <c r="O96" s="61"/>
      <c r="P96" s="174">
        <f>O96*H96</f>
        <v>0</v>
      </c>
      <c r="Q96" s="174">
        <v>0</v>
      </c>
      <c r="R96" s="174">
        <f>Q96*H96</f>
        <v>0</v>
      </c>
      <c r="S96" s="174">
        <v>0</v>
      </c>
      <c r="T96" s="174">
        <f>S96*H96</f>
        <v>0</v>
      </c>
      <c r="U96" s="175" t="s">
        <v>19</v>
      </c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76" t="s">
        <v>122</v>
      </c>
      <c r="AT96" s="176" t="s">
        <v>117</v>
      </c>
      <c r="AU96" s="176" t="s">
        <v>123</v>
      </c>
      <c r="AY96" s="14" t="s">
        <v>112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4" t="s">
        <v>78</v>
      </c>
      <c r="BK96" s="177">
        <f>ROUND(I96*H96,2)</f>
        <v>0</v>
      </c>
      <c r="BL96" s="14" t="s">
        <v>122</v>
      </c>
      <c r="BM96" s="176" t="s">
        <v>142</v>
      </c>
    </row>
    <row r="97" spans="1:65" s="2" customFormat="1" ht="11.25">
      <c r="A97" s="31"/>
      <c r="B97" s="32"/>
      <c r="C97" s="33"/>
      <c r="D97" s="178" t="s">
        <v>125</v>
      </c>
      <c r="E97" s="33"/>
      <c r="F97" s="179" t="s">
        <v>143</v>
      </c>
      <c r="G97" s="33"/>
      <c r="H97" s="33"/>
      <c r="I97" s="180"/>
      <c r="J97" s="33"/>
      <c r="K97" s="33"/>
      <c r="L97" s="36"/>
      <c r="M97" s="181"/>
      <c r="N97" s="182"/>
      <c r="O97" s="61"/>
      <c r="P97" s="61"/>
      <c r="Q97" s="61"/>
      <c r="R97" s="61"/>
      <c r="S97" s="61"/>
      <c r="T97" s="61"/>
      <c r="U97" s="62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4" t="s">
        <v>125</v>
      </c>
      <c r="AU97" s="14" t="s">
        <v>123</v>
      </c>
    </row>
    <row r="98" spans="1:65" s="2" customFormat="1" ht="24.2" customHeight="1">
      <c r="A98" s="31"/>
      <c r="B98" s="32"/>
      <c r="C98" s="183" t="s">
        <v>144</v>
      </c>
      <c r="D98" s="183" t="s">
        <v>127</v>
      </c>
      <c r="E98" s="184" t="s">
        <v>145</v>
      </c>
      <c r="F98" s="185" t="s">
        <v>146</v>
      </c>
      <c r="G98" s="186" t="s">
        <v>120</v>
      </c>
      <c r="H98" s="187">
        <v>4</v>
      </c>
      <c r="I98" s="188"/>
      <c r="J98" s="189">
        <f>ROUND(I98*H98,2)</f>
        <v>0</v>
      </c>
      <c r="K98" s="185" t="s">
        <v>19</v>
      </c>
      <c r="L98" s="190"/>
      <c r="M98" s="191" t="s">
        <v>19</v>
      </c>
      <c r="N98" s="192" t="s">
        <v>41</v>
      </c>
      <c r="O98" s="61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4">
        <f>S98*H98</f>
        <v>0</v>
      </c>
      <c r="U98" s="175" t="s">
        <v>19</v>
      </c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76" t="s">
        <v>130</v>
      </c>
      <c r="AT98" s="176" t="s">
        <v>127</v>
      </c>
      <c r="AU98" s="176" t="s">
        <v>123</v>
      </c>
      <c r="AY98" s="14" t="s">
        <v>112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4" t="s">
        <v>78</v>
      </c>
      <c r="BK98" s="177">
        <f>ROUND(I98*H98,2)</f>
        <v>0</v>
      </c>
      <c r="BL98" s="14" t="s">
        <v>122</v>
      </c>
      <c r="BM98" s="176" t="s">
        <v>147</v>
      </c>
    </row>
    <row r="99" spans="1:65" s="2" customFormat="1" ht="16.5" customHeight="1">
      <c r="A99" s="31"/>
      <c r="B99" s="32"/>
      <c r="C99" s="165" t="s">
        <v>148</v>
      </c>
      <c r="D99" s="165" t="s">
        <v>117</v>
      </c>
      <c r="E99" s="166" t="s">
        <v>149</v>
      </c>
      <c r="F99" s="167" t="s">
        <v>150</v>
      </c>
      <c r="G99" s="168" t="s">
        <v>120</v>
      </c>
      <c r="H99" s="169">
        <v>4</v>
      </c>
      <c r="I99" s="170"/>
      <c r="J99" s="171">
        <f>ROUND(I99*H99,2)</f>
        <v>0</v>
      </c>
      <c r="K99" s="167" t="s">
        <v>121</v>
      </c>
      <c r="L99" s="36"/>
      <c r="M99" s="172" t="s">
        <v>19</v>
      </c>
      <c r="N99" s="173" t="s">
        <v>41</v>
      </c>
      <c r="O99" s="61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4">
        <f>S99*H99</f>
        <v>0</v>
      </c>
      <c r="U99" s="175" t="s">
        <v>19</v>
      </c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76" t="s">
        <v>122</v>
      </c>
      <c r="AT99" s="176" t="s">
        <v>117</v>
      </c>
      <c r="AU99" s="176" t="s">
        <v>123</v>
      </c>
      <c r="AY99" s="14" t="s">
        <v>112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4" t="s">
        <v>78</v>
      </c>
      <c r="BK99" s="177">
        <f>ROUND(I99*H99,2)</f>
        <v>0</v>
      </c>
      <c r="BL99" s="14" t="s">
        <v>122</v>
      </c>
      <c r="BM99" s="176" t="s">
        <v>151</v>
      </c>
    </row>
    <row r="100" spans="1:65" s="2" customFormat="1" ht="11.25">
      <c r="A100" s="31"/>
      <c r="B100" s="32"/>
      <c r="C100" s="33"/>
      <c r="D100" s="178" t="s">
        <v>125</v>
      </c>
      <c r="E100" s="33"/>
      <c r="F100" s="179" t="s">
        <v>152</v>
      </c>
      <c r="G100" s="33"/>
      <c r="H100" s="33"/>
      <c r="I100" s="180"/>
      <c r="J100" s="33"/>
      <c r="K100" s="33"/>
      <c r="L100" s="36"/>
      <c r="M100" s="181"/>
      <c r="N100" s="182"/>
      <c r="O100" s="61"/>
      <c r="P100" s="61"/>
      <c r="Q100" s="61"/>
      <c r="R100" s="61"/>
      <c r="S100" s="61"/>
      <c r="T100" s="61"/>
      <c r="U100" s="62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T100" s="14" t="s">
        <v>125</v>
      </c>
      <c r="AU100" s="14" t="s">
        <v>123</v>
      </c>
    </row>
    <row r="101" spans="1:65" s="2" customFormat="1" ht="24.2" customHeight="1">
      <c r="A101" s="31"/>
      <c r="B101" s="32"/>
      <c r="C101" s="183" t="s">
        <v>153</v>
      </c>
      <c r="D101" s="183" t="s">
        <v>127</v>
      </c>
      <c r="E101" s="184" t="s">
        <v>132</v>
      </c>
      <c r="F101" s="185" t="s">
        <v>133</v>
      </c>
      <c r="G101" s="186" t="s">
        <v>120</v>
      </c>
      <c r="H101" s="187">
        <v>4</v>
      </c>
      <c r="I101" s="188"/>
      <c r="J101" s="189">
        <f>ROUND(I101*H101,2)</f>
        <v>0</v>
      </c>
      <c r="K101" s="185" t="s">
        <v>19</v>
      </c>
      <c r="L101" s="190"/>
      <c r="M101" s="191" t="s">
        <v>19</v>
      </c>
      <c r="N101" s="192" t="s">
        <v>41</v>
      </c>
      <c r="O101" s="61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4">
        <f>S101*H101</f>
        <v>0</v>
      </c>
      <c r="U101" s="175" t="s">
        <v>19</v>
      </c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76" t="s">
        <v>130</v>
      </c>
      <c r="AT101" s="176" t="s">
        <v>127</v>
      </c>
      <c r="AU101" s="176" t="s">
        <v>123</v>
      </c>
      <c r="AY101" s="14" t="s">
        <v>112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4" t="s">
        <v>78</v>
      </c>
      <c r="BK101" s="177">
        <f>ROUND(I101*H101,2)</f>
        <v>0</v>
      </c>
      <c r="BL101" s="14" t="s">
        <v>122</v>
      </c>
      <c r="BM101" s="176" t="s">
        <v>154</v>
      </c>
    </row>
    <row r="102" spans="1:65" s="2" customFormat="1" ht="16.5" customHeight="1">
      <c r="A102" s="31"/>
      <c r="B102" s="32"/>
      <c r="C102" s="165" t="s">
        <v>155</v>
      </c>
      <c r="D102" s="165" t="s">
        <v>117</v>
      </c>
      <c r="E102" s="166" t="s">
        <v>156</v>
      </c>
      <c r="F102" s="167" t="s">
        <v>157</v>
      </c>
      <c r="G102" s="168" t="s">
        <v>120</v>
      </c>
      <c r="H102" s="169">
        <v>7</v>
      </c>
      <c r="I102" s="170"/>
      <c r="J102" s="171">
        <f>ROUND(I102*H102,2)</f>
        <v>0</v>
      </c>
      <c r="K102" s="167" t="s">
        <v>121</v>
      </c>
      <c r="L102" s="36"/>
      <c r="M102" s="172" t="s">
        <v>19</v>
      </c>
      <c r="N102" s="173" t="s">
        <v>41</v>
      </c>
      <c r="O102" s="61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4">
        <f>S102*H102</f>
        <v>0</v>
      </c>
      <c r="U102" s="175" t="s">
        <v>19</v>
      </c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76" t="s">
        <v>122</v>
      </c>
      <c r="AT102" s="176" t="s">
        <v>117</v>
      </c>
      <c r="AU102" s="176" t="s">
        <v>123</v>
      </c>
      <c r="AY102" s="14" t="s">
        <v>112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4" t="s">
        <v>78</v>
      </c>
      <c r="BK102" s="177">
        <f>ROUND(I102*H102,2)</f>
        <v>0</v>
      </c>
      <c r="BL102" s="14" t="s">
        <v>122</v>
      </c>
      <c r="BM102" s="176" t="s">
        <v>158</v>
      </c>
    </row>
    <row r="103" spans="1:65" s="2" customFormat="1" ht="11.25">
      <c r="A103" s="31"/>
      <c r="B103" s="32"/>
      <c r="C103" s="33"/>
      <c r="D103" s="178" t="s">
        <v>125</v>
      </c>
      <c r="E103" s="33"/>
      <c r="F103" s="179" t="s">
        <v>159</v>
      </c>
      <c r="G103" s="33"/>
      <c r="H103" s="33"/>
      <c r="I103" s="180"/>
      <c r="J103" s="33"/>
      <c r="K103" s="33"/>
      <c r="L103" s="36"/>
      <c r="M103" s="181"/>
      <c r="N103" s="182"/>
      <c r="O103" s="61"/>
      <c r="P103" s="61"/>
      <c r="Q103" s="61"/>
      <c r="R103" s="61"/>
      <c r="S103" s="61"/>
      <c r="T103" s="61"/>
      <c r="U103" s="62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4" t="s">
        <v>125</v>
      </c>
      <c r="AU103" s="14" t="s">
        <v>123</v>
      </c>
    </row>
    <row r="104" spans="1:65" s="2" customFormat="1" ht="24.2" customHeight="1">
      <c r="A104" s="31"/>
      <c r="B104" s="32"/>
      <c r="C104" s="183" t="s">
        <v>160</v>
      </c>
      <c r="D104" s="183" t="s">
        <v>127</v>
      </c>
      <c r="E104" s="184" t="s">
        <v>161</v>
      </c>
      <c r="F104" s="185" t="s">
        <v>162</v>
      </c>
      <c r="G104" s="186" t="s">
        <v>120</v>
      </c>
      <c r="H104" s="187">
        <v>7</v>
      </c>
      <c r="I104" s="188"/>
      <c r="J104" s="189">
        <f>ROUND(I104*H104,2)</f>
        <v>0</v>
      </c>
      <c r="K104" s="185" t="s">
        <v>19</v>
      </c>
      <c r="L104" s="190"/>
      <c r="M104" s="191" t="s">
        <v>19</v>
      </c>
      <c r="N104" s="192" t="s">
        <v>41</v>
      </c>
      <c r="O104" s="61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4">
        <f>S104*H104</f>
        <v>0</v>
      </c>
      <c r="U104" s="175" t="s">
        <v>19</v>
      </c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76" t="s">
        <v>130</v>
      </c>
      <c r="AT104" s="176" t="s">
        <v>127</v>
      </c>
      <c r="AU104" s="176" t="s">
        <v>123</v>
      </c>
      <c r="AY104" s="14" t="s">
        <v>112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4" t="s">
        <v>78</v>
      </c>
      <c r="BK104" s="177">
        <f>ROUND(I104*H104,2)</f>
        <v>0</v>
      </c>
      <c r="BL104" s="14" t="s">
        <v>122</v>
      </c>
      <c r="BM104" s="176" t="s">
        <v>163</v>
      </c>
    </row>
    <row r="105" spans="1:65" s="2" customFormat="1" ht="16.5" customHeight="1">
      <c r="A105" s="31"/>
      <c r="B105" s="32"/>
      <c r="C105" s="165" t="s">
        <v>164</v>
      </c>
      <c r="D105" s="165" t="s">
        <v>117</v>
      </c>
      <c r="E105" s="166" t="s">
        <v>165</v>
      </c>
      <c r="F105" s="167" t="s">
        <v>166</v>
      </c>
      <c r="G105" s="168" t="s">
        <v>120</v>
      </c>
      <c r="H105" s="169">
        <v>3</v>
      </c>
      <c r="I105" s="170"/>
      <c r="J105" s="171">
        <f>ROUND(I105*H105,2)</f>
        <v>0</v>
      </c>
      <c r="K105" s="167" t="s">
        <v>121</v>
      </c>
      <c r="L105" s="36"/>
      <c r="M105" s="172" t="s">
        <v>19</v>
      </c>
      <c r="N105" s="173" t="s">
        <v>41</v>
      </c>
      <c r="O105" s="61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4">
        <f>S105*H105</f>
        <v>0</v>
      </c>
      <c r="U105" s="175" t="s">
        <v>19</v>
      </c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76" t="s">
        <v>122</v>
      </c>
      <c r="AT105" s="176" t="s">
        <v>117</v>
      </c>
      <c r="AU105" s="176" t="s">
        <v>123</v>
      </c>
      <c r="AY105" s="14" t="s">
        <v>112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4" t="s">
        <v>78</v>
      </c>
      <c r="BK105" s="177">
        <f>ROUND(I105*H105,2)</f>
        <v>0</v>
      </c>
      <c r="BL105" s="14" t="s">
        <v>122</v>
      </c>
      <c r="BM105" s="176" t="s">
        <v>167</v>
      </c>
    </row>
    <row r="106" spans="1:65" s="2" customFormat="1" ht="11.25">
      <c r="A106" s="31"/>
      <c r="B106" s="32"/>
      <c r="C106" s="33"/>
      <c r="D106" s="178" t="s">
        <v>125</v>
      </c>
      <c r="E106" s="33"/>
      <c r="F106" s="179" t="s">
        <v>168</v>
      </c>
      <c r="G106" s="33"/>
      <c r="H106" s="33"/>
      <c r="I106" s="180"/>
      <c r="J106" s="33"/>
      <c r="K106" s="33"/>
      <c r="L106" s="36"/>
      <c r="M106" s="181"/>
      <c r="N106" s="182"/>
      <c r="O106" s="61"/>
      <c r="P106" s="61"/>
      <c r="Q106" s="61"/>
      <c r="R106" s="61"/>
      <c r="S106" s="61"/>
      <c r="T106" s="61"/>
      <c r="U106" s="62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T106" s="14" t="s">
        <v>125</v>
      </c>
      <c r="AU106" s="14" t="s">
        <v>123</v>
      </c>
    </row>
    <row r="107" spans="1:65" s="2" customFormat="1" ht="24.2" customHeight="1">
      <c r="A107" s="31"/>
      <c r="B107" s="32"/>
      <c r="C107" s="183" t="s">
        <v>169</v>
      </c>
      <c r="D107" s="183" t="s">
        <v>127</v>
      </c>
      <c r="E107" s="184" t="s">
        <v>170</v>
      </c>
      <c r="F107" s="185" t="s">
        <v>171</v>
      </c>
      <c r="G107" s="186" t="s">
        <v>120</v>
      </c>
      <c r="H107" s="187">
        <v>3</v>
      </c>
      <c r="I107" s="188"/>
      <c r="J107" s="189">
        <f>ROUND(I107*H107,2)</f>
        <v>0</v>
      </c>
      <c r="K107" s="185" t="s">
        <v>19</v>
      </c>
      <c r="L107" s="190"/>
      <c r="M107" s="191" t="s">
        <v>19</v>
      </c>
      <c r="N107" s="192" t="s">
        <v>41</v>
      </c>
      <c r="O107" s="61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4">
        <f>S107*H107</f>
        <v>0</v>
      </c>
      <c r="U107" s="175" t="s">
        <v>19</v>
      </c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76" t="s">
        <v>130</v>
      </c>
      <c r="AT107" s="176" t="s">
        <v>127</v>
      </c>
      <c r="AU107" s="176" t="s">
        <v>123</v>
      </c>
      <c r="AY107" s="14" t="s">
        <v>112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4" t="s">
        <v>78</v>
      </c>
      <c r="BK107" s="177">
        <f>ROUND(I107*H107,2)</f>
        <v>0</v>
      </c>
      <c r="BL107" s="14" t="s">
        <v>122</v>
      </c>
      <c r="BM107" s="176" t="s">
        <v>172</v>
      </c>
    </row>
    <row r="108" spans="1:65" s="2" customFormat="1" ht="16.5" customHeight="1">
      <c r="A108" s="31"/>
      <c r="B108" s="32"/>
      <c r="C108" s="165" t="s">
        <v>173</v>
      </c>
      <c r="D108" s="165" t="s">
        <v>117</v>
      </c>
      <c r="E108" s="166" t="s">
        <v>174</v>
      </c>
      <c r="F108" s="167" t="s">
        <v>175</v>
      </c>
      <c r="G108" s="168" t="s">
        <v>120</v>
      </c>
      <c r="H108" s="169">
        <v>5</v>
      </c>
      <c r="I108" s="170"/>
      <c r="J108" s="171">
        <f>ROUND(I108*H108,2)</f>
        <v>0</v>
      </c>
      <c r="K108" s="167" t="s">
        <v>121</v>
      </c>
      <c r="L108" s="36"/>
      <c r="M108" s="172" t="s">
        <v>19</v>
      </c>
      <c r="N108" s="173" t="s">
        <v>41</v>
      </c>
      <c r="O108" s="61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4">
        <f>S108*H108</f>
        <v>0</v>
      </c>
      <c r="U108" s="175" t="s">
        <v>19</v>
      </c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76" t="s">
        <v>122</v>
      </c>
      <c r="AT108" s="176" t="s">
        <v>117</v>
      </c>
      <c r="AU108" s="176" t="s">
        <v>123</v>
      </c>
      <c r="AY108" s="14" t="s">
        <v>112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4" t="s">
        <v>78</v>
      </c>
      <c r="BK108" s="177">
        <f>ROUND(I108*H108,2)</f>
        <v>0</v>
      </c>
      <c r="BL108" s="14" t="s">
        <v>122</v>
      </c>
      <c r="BM108" s="176" t="s">
        <v>176</v>
      </c>
    </row>
    <row r="109" spans="1:65" s="2" customFormat="1" ht="11.25">
      <c r="A109" s="31"/>
      <c r="B109" s="32"/>
      <c r="C109" s="33"/>
      <c r="D109" s="178" t="s">
        <v>125</v>
      </c>
      <c r="E109" s="33"/>
      <c r="F109" s="179" t="s">
        <v>177</v>
      </c>
      <c r="G109" s="33"/>
      <c r="H109" s="33"/>
      <c r="I109" s="180"/>
      <c r="J109" s="33"/>
      <c r="K109" s="33"/>
      <c r="L109" s="36"/>
      <c r="M109" s="181"/>
      <c r="N109" s="182"/>
      <c r="O109" s="61"/>
      <c r="P109" s="61"/>
      <c r="Q109" s="61"/>
      <c r="R109" s="61"/>
      <c r="S109" s="61"/>
      <c r="T109" s="61"/>
      <c r="U109" s="62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4" t="s">
        <v>125</v>
      </c>
      <c r="AU109" s="14" t="s">
        <v>123</v>
      </c>
    </row>
    <row r="110" spans="1:65" s="2" customFormat="1" ht="24.2" customHeight="1">
      <c r="A110" s="31"/>
      <c r="B110" s="32"/>
      <c r="C110" s="183" t="s">
        <v>178</v>
      </c>
      <c r="D110" s="183" t="s">
        <v>127</v>
      </c>
      <c r="E110" s="184" t="s">
        <v>179</v>
      </c>
      <c r="F110" s="185" t="s">
        <v>180</v>
      </c>
      <c r="G110" s="186" t="s">
        <v>120</v>
      </c>
      <c r="H110" s="187">
        <v>5</v>
      </c>
      <c r="I110" s="188"/>
      <c r="J110" s="189">
        <f>ROUND(I110*H110,2)</f>
        <v>0</v>
      </c>
      <c r="K110" s="185" t="s">
        <v>19</v>
      </c>
      <c r="L110" s="190"/>
      <c r="M110" s="191" t="s">
        <v>19</v>
      </c>
      <c r="N110" s="192" t="s">
        <v>41</v>
      </c>
      <c r="O110" s="61"/>
      <c r="P110" s="174">
        <f>O110*H110</f>
        <v>0</v>
      </c>
      <c r="Q110" s="174">
        <v>0</v>
      </c>
      <c r="R110" s="174">
        <f>Q110*H110</f>
        <v>0</v>
      </c>
      <c r="S110" s="174">
        <v>0</v>
      </c>
      <c r="T110" s="174">
        <f>S110*H110</f>
        <v>0</v>
      </c>
      <c r="U110" s="175" t="s">
        <v>19</v>
      </c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76" t="s">
        <v>130</v>
      </c>
      <c r="AT110" s="176" t="s">
        <v>127</v>
      </c>
      <c r="AU110" s="176" t="s">
        <v>123</v>
      </c>
      <c r="AY110" s="14" t="s">
        <v>112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4" t="s">
        <v>78</v>
      </c>
      <c r="BK110" s="177">
        <f>ROUND(I110*H110,2)</f>
        <v>0</v>
      </c>
      <c r="BL110" s="14" t="s">
        <v>122</v>
      </c>
      <c r="BM110" s="176" t="s">
        <v>181</v>
      </c>
    </row>
    <row r="111" spans="1:65" s="2" customFormat="1" ht="16.5" customHeight="1">
      <c r="A111" s="31"/>
      <c r="B111" s="32"/>
      <c r="C111" s="165" t="s">
        <v>8</v>
      </c>
      <c r="D111" s="165" t="s">
        <v>117</v>
      </c>
      <c r="E111" s="166" t="s">
        <v>182</v>
      </c>
      <c r="F111" s="167" t="s">
        <v>183</v>
      </c>
      <c r="G111" s="168" t="s">
        <v>120</v>
      </c>
      <c r="H111" s="169">
        <v>2</v>
      </c>
      <c r="I111" s="170"/>
      <c r="J111" s="171">
        <f>ROUND(I111*H111,2)</f>
        <v>0</v>
      </c>
      <c r="K111" s="167" t="s">
        <v>121</v>
      </c>
      <c r="L111" s="36"/>
      <c r="M111" s="172" t="s">
        <v>19</v>
      </c>
      <c r="N111" s="173" t="s">
        <v>41</v>
      </c>
      <c r="O111" s="61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4">
        <f>S111*H111</f>
        <v>0</v>
      </c>
      <c r="U111" s="175" t="s">
        <v>19</v>
      </c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76" t="s">
        <v>122</v>
      </c>
      <c r="AT111" s="176" t="s">
        <v>117</v>
      </c>
      <c r="AU111" s="176" t="s">
        <v>123</v>
      </c>
      <c r="AY111" s="14" t="s">
        <v>112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4" t="s">
        <v>78</v>
      </c>
      <c r="BK111" s="177">
        <f>ROUND(I111*H111,2)</f>
        <v>0</v>
      </c>
      <c r="BL111" s="14" t="s">
        <v>122</v>
      </c>
      <c r="BM111" s="176" t="s">
        <v>184</v>
      </c>
    </row>
    <row r="112" spans="1:65" s="2" customFormat="1" ht="11.25">
      <c r="A112" s="31"/>
      <c r="B112" s="32"/>
      <c r="C112" s="33"/>
      <c r="D112" s="178" t="s">
        <v>125</v>
      </c>
      <c r="E112" s="33"/>
      <c r="F112" s="179" t="s">
        <v>185</v>
      </c>
      <c r="G112" s="33"/>
      <c r="H112" s="33"/>
      <c r="I112" s="180"/>
      <c r="J112" s="33"/>
      <c r="K112" s="33"/>
      <c r="L112" s="36"/>
      <c r="M112" s="181"/>
      <c r="N112" s="182"/>
      <c r="O112" s="61"/>
      <c r="P112" s="61"/>
      <c r="Q112" s="61"/>
      <c r="R112" s="61"/>
      <c r="S112" s="61"/>
      <c r="T112" s="61"/>
      <c r="U112" s="62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T112" s="14" t="s">
        <v>125</v>
      </c>
      <c r="AU112" s="14" t="s">
        <v>123</v>
      </c>
    </row>
    <row r="113" spans="1:65" s="2" customFormat="1" ht="24.2" customHeight="1">
      <c r="A113" s="31"/>
      <c r="B113" s="32"/>
      <c r="C113" s="183" t="s">
        <v>122</v>
      </c>
      <c r="D113" s="183" t="s">
        <v>127</v>
      </c>
      <c r="E113" s="184" t="s">
        <v>186</v>
      </c>
      <c r="F113" s="185" t="s">
        <v>187</v>
      </c>
      <c r="G113" s="186" t="s">
        <v>120</v>
      </c>
      <c r="H113" s="187">
        <v>2</v>
      </c>
      <c r="I113" s="188"/>
      <c r="J113" s="189">
        <f>ROUND(I113*H113,2)</f>
        <v>0</v>
      </c>
      <c r="K113" s="185" t="s">
        <v>19</v>
      </c>
      <c r="L113" s="190"/>
      <c r="M113" s="191" t="s">
        <v>19</v>
      </c>
      <c r="N113" s="192" t="s">
        <v>41</v>
      </c>
      <c r="O113" s="61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4">
        <f>S113*H113</f>
        <v>0</v>
      </c>
      <c r="U113" s="175" t="s">
        <v>19</v>
      </c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76" t="s">
        <v>130</v>
      </c>
      <c r="AT113" s="176" t="s">
        <v>127</v>
      </c>
      <c r="AU113" s="176" t="s">
        <v>123</v>
      </c>
      <c r="AY113" s="14" t="s">
        <v>112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4" t="s">
        <v>78</v>
      </c>
      <c r="BK113" s="177">
        <f>ROUND(I113*H113,2)</f>
        <v>0</v>
      </c>
      <c r="BL113" s="14" t="s">
        <v>122</v>
      </c>
      <c r="BM113" s="176" t="s">
        <v>188</v>
      </c>
    </row>
    <row r="114" spans="1:65" s="2" customFormat="1" ht="24.2" customHeight="1">
      <c r="A114" s="31"/>
      <c r="B114" s="32"/>
      <c r="C114" s="183" t="s">
        <v>189</v>
      </c>
      <c r="D114" s="183" t="s">
        <v>127</v>
      </c>
      <c r="E114" s="184" t="s">
        <v>190</v>
      </c>
      <c r="F114" s="185" t="s">
        <v>191</v>
      </c>
      <c r="G114" s="186" t="s">
        <v>120</v>
      </c>
      <c r="H114" s="187">
        <v>2</v>
      </c>
      <c r="I114" s="188"/>
      <c r="J114" s="189">
        <f>ROUND(I114*H114,2)</f>
        <v>0</v>
      </c>
      <c r="K114" s="185" t="s">
        <v>19</v>
      </c>
      <c r="L114" s="190"/>
      <c r="M114" s="191" t="s">
        <v>19</v>
      </c>
      <c r="N114" s="192" t="s">
        <v>41</v>
      </c>
      <c r="O114" s="61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4">
        <f>S114*H114</f>
        <v>0</v>
      </c>
      <c r="U114" s="175" t="s">
        <v>19</v>
      </c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76" t="s">
        <v>130</v>
      </c>
      <c r="AT114" s="176" t="s">
        <v>127</v>
      </c>
      <c r="AU114" s="176" t="s">
        <v>123</v>
      </c>
      <c r="AY114" s="14" t="s">
        <v>112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4" t="s">
        <v>78</v>
      </c>
      <c r="BK114" s="177">
        <f>ROUND(I114*H114,2)</f>
        <v>0</v>
      </c>
      <c r="BL114" s="14" t="s">
        <v>122</v>
      </c>
      <c r="BM114" s="176" t="s">
        <v>192</v>
      </c>
    </row>
    <row r="115" spans="1:65" s="2" customFormat="1" ht="16.5" customHeight="1">
      <c r="A115" s="31"/>
      <c r="B115" s="32"/>
      <c r="C115" s="165" t="s">
        <v>193</v>
      </c>
      <c r="D115" s="165" t="s">
        <v>117</v>
      </c>
      <c r="E115" s="166" t="s">
        <v>194</v>
      </c>
      <c r="F115" s="167" t="s">
        <v>195</v>
      </c>
      <c r="G115" s="168" t="s">
        <v>120</v>
      </c>
      <c r="H115" s="169">
        <v>5</v>
      </c>
      <c r="I115" s="170"/>
      <c r="J115" s="171">
        <f>ROUND(I115*H115,2)</f>
        <v>0</v>
      </c>
      <c r="K115" s="167" t="s">
        <v>121</v>
      </c>
      <c r="L115" s="36"/>
      <c r="M115" s="172" t="s">
        <v>19</v>
      </c>
      <c r="N115" s="173" t="s">
        <v>41</v>
      </c>
      <c r="O115" s="61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4">
        <f>S115*H115</f>
        <v>0</v>
      </c>
      <c r="U115" s="175" t="s">
        <v>19</v>
      </c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76" t="s">
        <v>122</v>
      </c>
      <c r="AT115" s="176" t="s">
        <v>117</v>
      </c>
      <c r="AU115" s="176" t="s">
        <v>123</v>
      </c>
      <c r="AY115" s="14" t="s">
        <v>112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4" t="s">
        <v>78</v>
      </c>
      <c r="BK115" s="177">
        <f>ROUND(I115*H115,2)</f>
        <v>0</v>
      </c>
      <c r="BL115" s="14" t="s">
        <v>122</v>
      </c>
      <c r="BM115" s="176" t="s">
        <v>196</v>
      </c>
    </row>
    <row r="116" spans="1:65" s="2" customFormat="1" ht="11.25">
      <c r="A116" s="31"/>
      <c r="B116" s="32"/>
      <c r="C116" s="33"/>
      <c r="D116" s="178" t="s">
        <v>125</v>
      </c>
      <c r="E116" s="33"/>
      <c r="F116" s="179" t="s">
        <v>197</v>
      </c>
      <c r="G116" s="33"/>
      <c r="H116" s="33"/>
      <c r="I116" s="180"/>
      <c r="J116" s="33"/>
      <c r="K116" s="33"/>
      <c r="L116" s="36"/>
      <c r="M116" s="181"/>
      <c r="N116" s="182"/>
      <c r="O116" s="61"/>
      <c r="P116" s="61"/>
      <c r="Q116" s="61"/>
      <c r="R116" s="61"/>
      <c r="S116" s="61"/>
      <c r="T116" s="61"/>
      <c r="U116" s="62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125</v>
      </c>
      <c r="AU116" s="14" t="s">
        <v>123</v>
      </c>
    </row>
    <row r="117" spans="1:65" s="2" customFormat="1" ht="24.2" customHeight="1">
      <c r="A117" s="31"/>
      <c r="B117" s="32"/>
      <c r="C117" s="183" t="s">
        <v>198</v>
      </c>
      <c r="D117" s="183" t="s">
        <v>127</v>
      </c>
      <c r="E117" s="184" t="s">
        <v>199</v>
      </c>
      <c r="F117" s="185" t="s">
        <v>200</v>
      </c>
      <c r="G117" s="186" t="s">
        <v>120</v>
      </c>
      <c r="H117" s="187">
        <v>5</v>
      </c>
      <c r="I117" s="188"/>
      <c r="J117" s="189">
        <f>ROUND(I117*H117,2)</f>
        <v>0</v>
      </c>
      <c r="K117" s="185" t="s">
        <v>19</v>
      </c>
      <c r="L117" s="190"/>
      <c r="M117" s="191" t="s">
        <v>19</v>
      </c>
      <c r="N117" s="192" t="s">
        <v>41</v>
      </c>
      <c r="O117" s="61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4">
        <f>S117*H117</f>
        <v>0</v>
      </c>
      <c r="U117" s="175" t="s">
        <v>19</v>
      </c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76" t="s">
        <v>130</v>
      </c>
      <c r="AT117" s="176" t="s">
        <v>127</v>
      </c>
      <c r="AU117" s="176" t="s">
        <v>123</v>
      </c>
      <c r="AY117" s="14" t="s">
        <v>112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4" t="s">
        <v>78</v>
      </c>
      <c r="BK117" s="177">
        <f>ROUND(I117*H117,2)</f>
        <v>0</v>
      </c>
      <c r="BL117" s="14" t="s">
        <v>122</v>
      </c>
      <c r="BM117" s="176" t="s">
        <v>201</v>
      </c>
    </row>
    <row r="118" spans="1:65" s="2" customFormat="1" ht="16.5" customHeight="1">
      <c r="A118" s="31"/>
      <c r="B118" s="32"/>
      <c r="C118" s="165" t="s">
        <v>202</v>
      </c>
      <c r="D118" s="165" t="s">
        <v>117</v>
      </c>
      <c r="E118" s="166" t="s">
        <v>203</v>
      </c>
      <c r="F118" s="167" t="s">
        <v>204</v>
      </c>
      <c r="G118" s="168" t="s">
        <v>120</v>
      </c>
      <c r="H118" s="169">
        <v>2</v>
      </c>
      <c r="I118" s="170"/>
      <c r="J118" s="171">
        <f>ROUND(I118*H118,2)</f>
        <v>0</v>
      </c>
      <c r="K118" s="167" t="s">
        <v>121</v>
      </c>
      <c r="L118" s="36"/>
      <c r="M118" s="172" t="s">
        <v>19</v>
      </c>
      <c r="N118" s="173" t="s">
        <v>41</v>
      </c>
      <c r="O118" s="61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4">
        <f>S118*H118</f>
        <v>0</v>
      </c>
      <c r="U118" s="175" t="s">
        <v>19</v>
      </c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76" t="s">
        <v>122</v>
      </c>
      <c r="AT118" s="176" t="s">
        <v>117</v>
      </c>
      <c r="AU118" s="176" t="s">
        <v>123</v>
      </c>
      <c r="AY118" s="14" t="s">
        <v>112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4" t="s">
        <v>78</v>
      </c>
      <c r="BK118" s="177">
        <f>ROUND(I118*H118,2)</f>
        <v>0</v>
      </c>
      <c r="BL118" s="14" t="s">
        <v>122</v>
      </c>
      <c r="BM118" s="176" t="s">
        <v>205</v>
      </c>
    </row>
    <row r="119" spans="1:65" s="2" customFormat="1" ht="11.25">
      <c r="A119" s="31"/>
      <c r="B119" s="32"/>
      <c r="C119" s="33"/>
      <c r="D119" s="178" t="s">
        <v>125</v>
      </c>
      <c r="E119" s="33"/>
      <c r="F119" s="179" t="s">
        <v>206</v>
      </c>
      <c r="G119" s="33"/>
      <c r="H119" s="33"/>
      <c r="I119" s="180"/>
      <c r="J119" s="33"/>
      <c r="K119" s="33"/>
      <c r="L119" s="36"/>
      <c r="M119" s="181"/>
      <c r="N119" s="182"/>
      <c r="O119" s="61"/>
      <c r="P119" s="61"/>
      <c r="Q119" s="61"/>
      <c r="R119" s="61"/>
      <c r="S119" s="61"/>
      <c r="T119" s="61"/>
      <c r="U119" s="62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125</v>
      </c>
      <c r="AU119" s="14" t="s">
        <v>123</v>
      </c>
    </row>
    <row r="120" spans="1:65" s="2" customFormat="1" ht="24.2" customHeight="1">
      <c r="A120" s="31"/>
      <c r="B120" s="32"/>
      <c r="C120" s="183" t="s">
        <v>7</v>
      </c>
      <c r="D120" s="183" t="s">
        <v>127</v>
      </c>
      <c r="E120" s="184" t="s">
        <v>207</v>
      </c>
      <c r="F120" s="185" t="s">
        <v>208</v>
      </c>
      <c r="G120" s="186" t="s">
        <v>120</v>
      </c>
      <c r="H120" s="187">
        <v>2</v>
      </c>
      <c r="I120" s="188"/>
      <c r="J120" s="189">
        <f>ROUND(I120*H120,2)</f>
        <v>0</v>
      </c>
      <c r="K120" s="185" t="s">
        <v>19</v>
      </c>
      <c r="L120" s="190"/>
      <c r="M120" s="191" t="s">
        <v>19</v>
      </c>
      <c r="N120" s="192" t="s">
        <v>41</v>
      </c>
      <c r="O120" s="61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4">
        <f>S120*H120</f>
        <v>0</v>
      </c>
      <c r="U120" s="175" t="s">
        <v>19</v>
      </c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76" t="s">
        <v>130</v>
      </c>
      <c r="AT120" s="176" t="s">
        <v>127</v>
      </c>
      <c r="AU120" s="176" t="s">
        <v>123</v>
      </c>
      <c r="AY120" s="14" t="s">
        <v>112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4" t="s">
        <v>78</v>
      </c>
      <c r="BK120" s="177">
        <f>ROUND(I120*H120,2)</f>
        <v>0</v>
      </c>
      <c r="BL120" s="14" t="s">
        <v>122</v>
      </c>
      <c r="BM120" s="176" t="s">
        <v>209</v>
      </c>
    </row>
    <row r="121" spans="1:65" s="2" customFormat="1" ht="16.5" customHeight="1">
      <c r="A121" s="31"/>
      <c r="B121" s="32"/>
      <c r="C121" s="165" t="s">
        <v>210</v>
      </c>
      <c r="D121" s="165" t="s">
        <v>117</v>
      </c>
      <c r="E121" s="166" t="s">
        <v>211</v>
      </c>
      <c r="F121" s="167" t="s">
        <v>212</v>
      </c>
      <c r="G121" s="168" t="s">
        <v>120</v>
      </c>
      <c r="H121" s="169">
        <v>2</v>
      </c>
      <c r="I121" s="170"/>
      <c r="J121" s="171">
        <f>ROUND(I121*H121,2)</f>
        <v>0</v>
      </c>
      <c r="K121" s="167" t="s">
        <v>121</v>
      </c>
      <c r="L121" s="36"/>
      <c r="M121" s="172" t="s">
        <v>19</v>
      </c>
      <c r="N121" s="173" t="s">
        <v>41</v>
      </c>
      <c r="O121" s="61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4">
        <f>S121*H121</f>
        <v>0</v>
      </c>
      <c r="U121" s="175" t="s">
        <v>19</v>
      </c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6" t="s">
        <v>122</v>
      </c>
      <c r="AT121" s="176" t="s">
        <v>117</v>
      </c>
      <c r="AU121" s="176" t="s">
        <v>123</v>
      </c>
      <c r="AY121" s="14" t="s">
        <v>112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4" t="s">
        <v>78</v>
      </c>
      <c r="BK121" s="177">
        <f>ROUND(I121*H121,2)</f>
        <v>0</v>
      </c>
      <c r="BL121" s="14" t="s">
        <v>122</v>
      </c>
      <c r="BM121" s="176" t="s">
        <v>213</v>
      </c>
    </row>
    <row r="122" spans="1:65" s="2" customFormat="1" ht="11.25">
      <c r="A122" s="31"/>
      <c r="B122" s="32"/>
      <c r="C122" s="33"/>
      <c r="D122" s="178" t="s">
        <v>125</v>
      </c>
      <c r="E122" s="33"/>
      <c r="F122" s="179" t="s">
        <v>214</v>
      </c>
      <c r="G122" s="33"/>
      <c r="H122" s="33"/>
      <c r="I122" s="180"/>
      <c r="J122" s="33"/>
      <c r="K122" s="33"/>
      <c r="L122" s="36"/>
      <c r="M122" s="181"/>
      <c r="N122" s="182"/>
      <c r="O122" s="61"/>
      <c r="P122" s="61"/>
      <c r="Q122" s="61"/>
      <c r="R122" s="61"/>
      <c r="S122" s="61"/>
      <c r="T122" s="61"/>
      <c r="U122" s="62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125</v>
      </c>
      <c r="AU122" s="14" t="s">
        <v>123</v>
      </c>
    </row>
    <row r="123" spans="1:65" s="2" customFormat="1" ht="24.2" customHeight="1">
      <c r="A123" s="31"/>
      <c r="B123" s="32"/>
      <c r="C123" s="183" t="s">
        <v>215</v>
      </c>
      <c r="D123" s="183" t="s">
        <v>127</v>
      </c>
      <c r="E123" s="184" t="s">
        <v>136</v>
      </c>
      <c r="F123" s="185" t="s">
        <v>137</v>
      </c>
      <c r="G123" s="186" t="s">
        <v>120</v>
      </c>
      <c r="H123" s="187">
        <v>2</v>
      </c>
      <c r="I123" s="188"/>
      <c r="J123" s="189">
        <f>ROUND(I123*H123,2)</f>
        <v>0</v>
      </c>
      <c r="K123" s="185" t="s">
        <v>19</v>
      </c>
      <c r="L123" s="190"/>
      <c r="M123" s="191" t="s">
        <v>19</v>
      </c>
      <c r="N123" s="192" t="s">
        <v>41</v>
      </c>
      <c r="O123" s="61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4">
        <f>S123*H123</f>
        <v>0</v>
      </c>
      <c r="U123" s="175" t="s">
        <v>19</v>
      </c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6" t="s">
        <v>130</v>
      </c>
      <c r="AT123" s="176" t="s">
        <v>127</v>
      </c>
      <c r="AU123" s="176" t="s">
        <v>123</v>
      </c>
      <c r="AY123" s="14" t="s">
        <v>112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4" t="s">
        <v>78</v>
      </c>
      <c r="BK123" s="177">
        <f>ROUND(I123*H123,2)</f>
        <v>0</v>
      </c>
      <c r="BL123" s="14" t="s">
        <v>122</v>
      </c>
      <c r="BM123" s="176" t="s">
        <v>216</v>
      </c>
    </row>
    <row r="124" spans="1:65" s="2" customFormat="1" ht="24.2" customHeight="1">
      <c r="A124" s="31"/>
      <c r="B124" s="32"/>
      <c r="C124" s="183" t="s">
        <v>217</v>
      </c>
      <c r="D124" s="183" t="s">
        <v>127</v>
      </c>
      <c r="E124" s="184" t="s">
        <v>132</v>
      </c>
      <c r="F124" s="185" t="s">
        <v>133</v>
      </c>
      <c r="G124" s="186" t="s">
        <v>120</v>
      </c>
      <c r="H124" s="187">
        <v>2</v>
      </c>
      <c r="I124" s="188"/>
      <c r="J124" s="189">
        <f>ROUND(I124*H124,2)</f>
        <v>0</v>
      </c>
      <c r="K124" s="185" t="s">
        <v>19</v>
      </c>
      <c r="L124" s="190"/>
      <c r="M124" s="191" t="s">
        <v>19</v>
      </c>
      <c r="N124" s="192" t="s">
        <v>41</v>
      </c>
      <c r="O124" s="61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4">
        <f>S124*H124</f>
        <v>0</v>
      </c>
      <c r="U124" s="175" t="s">
        <v>19</v>
      </c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6" t="s">
        <v>130</v>
      </c>
      <c r="AT124" s="176" t="s">
        <v>127</v>
      </c>
      <c r="AU124" s="176" t="s">
        <v>123</v>
      </c>
      <c r="AY124" s="14" t="s">
        <v>112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4" t="s">
        <v>78</v>
      </c>
      <c r="BK124" s="177">
        <f>ROUND(I124*H124,2)</f>
        <v>0</v>
      </c>
      <c r="BL124" s="14" t="s">
        <v>122</v>
      </c>
      <c r="BM124" s="176" t="s">
        <v>218</v>
      </c>
    </row>
    <row r="125" spans="1:65" s="2" customFormat="1" ht="16.5" customHeight="1">
      <c r="A125" s="31"/>
      <c r="B125" s="32"/>
      <c r="C125" s="165" t="s">
        <v>219</v>
      </c>
      <c r="D125" s="165" t="s">
        <v>117</v>
      </c>
      <c r="E125" s="166" t="s">
        <v>220</v>
      </c>
      <c r="F125" s="167" t="s">
        <v>221</v>
      </c>
      <c r="G125" s="168" t="s">
        <v>120</v>
      </c>
      <c r="H125" s="169">
        <v>11</v>
      </c>
      <c r="I125" s="170"/>
      <c r="J125" s="171">
        <f>ROUND(I125*H125,2)</f>
        <v>0</v>
      </c>
      <c r="K125" s="167" t="s">
        <v>121</v>
      </c>
      <c r="L125" s="36"/>
      <c r="M125" s="172" t="s">
        <v>19</v>
      </c>
      <c r="N125" s="173" t="s">
        <v>41</v>
      </c>
      <c r="O125" s="61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4">
        <f>S125*H125</f>
        <v>0</v>
      </c>
      <c r="U125" s="175" t="s">
        <v>19</v>
      </c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6" t="s">
        <v>122</v>
      </c>
      <c r="AT125" s="176" t="s">
        <v>117</v>
      </c>
      <c r="AU125" s="176" t="s">
        <v>123</v>
      </c>
      <c r="AY125" s="14" t="s">
        <v>112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4" t="s">
        <v>78</v>
      </c>
      <c r="BK125" s="177">
        <f>ROUND(I125*H125,2)</f>
        <v>0</v>
      </c>
      <c r="BL125" s="14" t="s">
        <v>122</v>
      </c>
      <c r="BM125" s="176" t="s">
        <v>222</v>
      </c>
    </row>
    <row r="126" spans="1:65" s="2" customFormat="1" ht="11.25">
      <c r="A126" s="31"/>
      <c r="B126" s="32"/>
      <c r="C126" s="33"/>
      <c r="D126" s="178" t="s">
        <v>125</v>
      </c>
      <c r="E126" s="33"/>
      <c r="F126" s="179" t="s">
        <v>223</v>
      </c>
      <c r="G126" s="33"/>
      <c r="H126" s="33"/>
      <c r="I126" s="180"/>
      <c r="J126" s="33"/>
      <c r="K126" s="33"/>
      <c r="L126" s="36"/>
      <c r="M126" s="181"/>
      <c r="N126" s="182"/>
      <c r="O126" s="61"/>
      <c r="P126" s="61"/>
      <c r="Q126" s="61"/>
      <c r="R126" s="61"/>
      <c r="S126" s="61"/>
      <c r="T126" s="61"/>
      <c r="U126" s="62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125</v>
      </c>
      <c r="AU126" s="14" t="s">
        <v>123</v>
      </c>
    </row>
    <row r="127" spans="1:65" s="2" customFormat="1" ht="24.2" customHeight="1">
      <c r="A127" s="31"/>
      <c r="B127" s="32"/>
      <c r="C127" s="183" t="s">
        <v>224</v>
      </c>
      <c r="D127" s="183" t="s">
        <v>127</v>
      </c>
      <c r="E127" s="184" t="s">
        <v>225</v>
      </c>
      <c r="F127" s="185" t="s">
        <v>226</v>
      </c>
      <c r="G127" s="186" t="s">
        <v>120</v>
      </c>
      <c r="H127" s="187">
        <v>11</v>
      </c>
      <c r="I127" s="188"/>
      <c r="J127" s="189">
        <f>ROUND(I127*H127,2)</f>
        <v>0</v>
      </c>
      <c r="K127" s="185" t="s">
        <v>19</v>
      </c>
      <c r="L127" s="190"/>
      <c r="M127" s="191" t="s">
        <v>19</v>
      </c>
      <c r="N127" s="192" t="s">
        <v>41</v>
      </c>
      <c r="O127" s="61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4">
        <f>S127*H127</f>
        <v>0</v>
      </c>
      <c r="U127" s="175" t="s">
        <v>19</v>
      </c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6" t="s">
        <v>130</v>
      </c>
      <c r="AT127" s="176" t="s">
        <v>127</v>
      </c>
      <c r="AU127" s="176" t="s">
        <v>123</v>
      </c>
      <c r="AY127" s="14" t="s">
        <v>112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4" t="s">
        <v>78</v>
      </c>
      <c r="BK127" s="177">
        <f>ROUND(I127*H127,2)</f>
        <v>0</v>
      </c>
      <c r="BL127" s="14" t="s">
        <v>122</v>
      </c>
      <c r="BM127" s="176" t="s">
        <v>227</v>
      </c>
    </row>
    <row r="128" spans="1:65" s="2" customFormat="1" ht="16.5" customHeight="1">
      <c r="A128" s="31"/>
      <c r="B128" s="32"/>
      <c r="C128" s="165" t="s">
        <v>228</v>
      </c>
      <c r="D128" s="165" t="s">
        <v>117</v>
      </c>
      <c r="E128" s="166" t="s">
        <v>229</v>
      </c>
      <c r="F128" s="167" t="s">
        <v>230</v>
      </c>
      <c r="G128" s="168" t="s">
        <v>120</v>
      </c>
      <c r="H128" s="169">
        <v>7</v>
      </c>
      <c r="I128" s="170"/>
      <c r="J128" s="171">
        <f>ROUND(I128*H128,2)</f>
        <v>0</v>
      </c>
      <c r="K128" s="167" t="s">
        <v>121</v>
      </c>
      <c r="L128" s="36"/>
      <c r="M128" s="172" t="s">
        <v>19</v>
      </c>
      <c r="N128" s="173" t="s">
        <v>41</v>
      </c>
      <c r="O128" s="61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4">
        <f>S128*H128</f>
        <v>0</v>
      </c>
      <c r="U128" s="175" t="s">
        <v>19</v>
      </c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6" t="s">
        <v>122</v>
      </c>
      <c r="AT128" s="176" t="s">
        <v>117</v>
      </c>
      <c r="AU128" s="176" t="s">
        <v>123</v>
      </c>
      <c r="AY128" s="14" t="s">
        <v>112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78</v>
      </c>
      <c r="BK128" s="177">
        <f>ROUND(I128*H128,2)</f>
        <v>0</v>
      </c>
      <c r="BL128" s="14" t="s">
        <v>122</v>
      </c>
      <c r="BM128" s="176" t="s">
        <v>231</v>
      </c>
    </row>
    <row r="129" spans="1:65" s="2" customFormat="1" ht="11.25">
      <c r="A129" s="31"/>
      <c r="B129" s="32"/>
      <c r="C129" s="33"/>
      <c r="D129" s="178" t="s">
        <v>125</v>
      </c>
      <c r="E129" s="33"/>
      <c r="F129" s="179" t="s">
        <v>232</v>
      </c>
      <c r="G129" s="33"/>
      <c r="H129" s="33"/>
      <c r="I129" s="180"/>
      <c r="J129" s="33"/>
      <c r="K129" s="33"/>
      <c r="L129" s="36"/>
      <c r="M129" s="181"/>
      <c r="N129" s="182"/>
      <c r="O129" s="61"/>
      <c r="P129" s="61"/>
      <c r="Q129" s="61"/>
      <c r="R129" s="61"/>
      <c r="S129" s="61"/>
      <c r="T129" s="61"/>
      <c r="U129" s="62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125</v>
      </c>
      <c r="AU129" s="14" t="s">
        <v>123</v>
      </c>
    </row>
    <row r="130" spans="1:65" s="2" customFormat="1" ht="24.2" customHeight="1">
      <c r="A130" s="31"/>
      <c r="B130" s="32"/>
      <c r="C130" s="183" t="s">
        <v>233</v>
      </c>
      <c r="D130" s="183" t="s">
        <v>127</v>
      </c>
      <c r="E130" s="184" t="s">
        <v>234</v>
      </c>
      <c r="F130" s="185" t="s">
        <v>235</v>
      </c>
      <c r="G130" s="186" t="s">
        <v>120</v>
      </c>
      <c r="H130" s="187">
        <v>7</v>
      </c>
      <c r="I130" s="188"/>
      <c r="J130" s="189">
        <f>ROUND(I130*H130,2)</f>
        <v>0</v>
      </c>
      <c r="K130" s="185" t="s">
        <v>19</v>
      </c>
      <c r="L130" s="190"/>
      <c r="M130" s="191" t="s">
        <v>19</v>
      </c>
      <c r="N130" s="192" t="s">
        <v>41</v>
      </c>
      <c r="O130" s="61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4">
        <f>S130*H130</f>
        <v>0</v>
      </c>
      <c r="U130" s="175" t="s">
        <v>19</v>
      </c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6" t="s">
        <v>130</v>
      </c>
      <c r="AT130" s="176" t="s">
        <v>127</v>
      </c>
      <c r="AU130" s="176" t="s">
        <v>123</v>
      </c>
      <c r="AY130" s="14" t="s">
        <v>112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78</v>
      </c>
      <c r="BK130" s="177">
        <f>ROUND(I130*H130,2)</f>
        <v>0</v>
      </c>
      <c r="BL130" s="14" t="s">
        <v>122</v>
      </c>
      <c r="BM130" s="176" t="s">
        <v>236</v>
      </c>
    </row>
    <row r="131" spans="1:65" s="2" customFormat="1" ht="16.5" customHeight="1">
      <c r="A131" s="31"/>
      <c r="B131" s="32"/>
      <c r="C131" s="165" t="s">
        <v>237</v>
      </c>
      <c r="D131" s="165" t="s">
        <v>117</v>
      </c>
      <c r="E131" s="166" t="s">
        <v>238</v>
      </c>
      <c r="F131" s="167" t="s">
        <v>239</v>
      </c>
      <c r="G131" s="168" t="s">
        <v>120</v>
      </c>
      <c r="H131" s="169">
        <v>7</v>
      </c>
      <c r="I131" s="170"/>
      <c r="J131" s="171">
        <f>ROUND(I131*H131,2)</f>
        <v>0</v>
      </c>
      <c r="K131" s="167" t="s">
        <v>121</v>
      </c>
      <c r="L131" s="36"/>
      <c r="M131" s="172" t="s">
        <v>19</v>
      </c>
      <c r="N131" s="173" t="s">
        <v>41</v>
      </c>
      <c r="O131" s="61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4">
        <f>S131*H131</f>
        <v>0</v>
      </c>
      <c r="U131" s="175" t="s">
        <v>19</v>
      </c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6" t="s">
        <v>122</v>
      </c>
      <c r="AT131" s="176" t="s">
        <v>117</v>
      </c>
      <c r="AU131" s="176" t="s">
        <v>123</v>
      </c>
      <c r="AY131" s="14" t="s">
        <v>112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78</v>
      </c>
      <c r="BK131" s="177">
        <f>ROUND(I131*H131,2)</f>
        <v>0</v>
      </c>
      <c r="BL131" s="14" t="s">
        <v>122</v>
      </c>
      <c r="BM131" s="176" t="s">
        <v>240</v>
      </c>
    </row>
    <row r="132" spans="1:65" s="2" customFormat="1" ht="11.25">
      <c r="A132" s="31"/>
      <c r="B132" s="32"/>
      <c r="C132" s="33"/>
      <c r="D132" s="178" t="s">
        <v>125</v>
      </c>
      <c r="E132" s="33"/>
      <c r="F132" s="179" t="s">
        <v>241</v>
      </c>
      <c r="G132" s="33"/>
      <c r="H132" s="33"/>
      <c r="I132" s="180"/>
      <c r="J132" s="33"/>
      <c r="K132" s="33"/>
      <c r="L132" s="36"/>
      <c r="M132" s="181"/>
      <c r="N132" s="182"/>
      <c r="O132" s="61"/>
      <c r="P132" s="61"/>
      <c r="Q132" s="61"/>
      <c r="R132" s="61"/>
      <c r="S132" s="61"/>
      <c r="T132" s="61"/>
      <c r="U132" s="62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125</v>
      </c>
      <c r="AU132" s="14" t="s">
        <v>123</v>
      </c>
    </row>
    <row r="133" spans="1:65" s="2" customFormat="1" ht="24.2" customHeight="1">
      <c r="A133" s="31"/>
      <c r="B133" s="32"/>
      <c r="C133" s="183" t="s">
        <v>242</v>
      </c>
      <c r="D133" s="183" t="s">
        <v>127</v>
      </c>
      <c r="E133" s="184" t="s">
        <v>243</v>
      </c>
      <c r="F133" s="185" t="s">
        <v>244</v>
      </c>
      <c r="G133" s="186" t="s">
        <v>245</v>
      </c>
      <c r="H133" s="187">
        <v>7</v>
      </c>
      <c r="I133" s="188"/>
      <c r="J133" s="189">
        <f>ROUND(I133*H133,2)</f>
        <v>0</v>
      </c>
      <c r="K133" s="185" t="s">
        <v>19</v>
      </c>
      <c r="L133" s="190"/>
      <c r="M133" s="191" t="s">
        <v>19</v>
      </c>
      <c r="N133" s="192" t="s">
        <v>41</v>
      </c>
      <c r="O133" s="61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4">
        <f>S133*H133</f>
        <v>0</v>
      </c>
      <c r="U133" s="175" t="s">
        <v>19</v>
      </c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6" t="s">
        <v>130</v>
      </c>
      <c r="AT133" s="176" t="s">
        <v>127</v>
      </c>
      <c r="AU133" s="176" t="s">
        <v>123</v>
      </c>
      <c r="AY133" s="14" t="s">
        <v>112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4" t="s">
        <v>78</v>
      </c>
      <c r="BK133" s="177">
        <f>ROUND(I133*H133,2)</f>
        <v>0</v>
      </c>
      <c r="BL133" s="14" t="s">
        <v>122</v>
      </c>
      <c r="BM133" s="176" t="s">
        <v>246</v>
      </c>
    </row>
    <row r="134" spans="1:65" s="2" customFormat="1" ht="16.5" customHeight="1">
      <c r="A134" s="31"/>
      <c r="B134" s="32"/>
      <c r="C134" s="165" t="s">
        <v>247</v>
      </c>
      <c r="D134" s="165" t="s">
        <v>117</v>
      </c>
      <c r="E134" s="166" t="s">
        <v>248</v>
      </c>
      <c r="F134" s="167" t="s">
        <v>249</v>
      </c>
      <c r="G134" s="168" t="s">
        <v>120</v>
      </c>
      <c r="H134" s="169">
        <v>3</v>
      </c>
      <c r="I134" s="170"/>
      <c r="J134" s="171">
        <f>ROUND(I134*H134,2)</f>
        <v>0</v>
      </c>
      <c r="K134" s="167" t="s">
        <v>121</v>
      </c>
      <c r="L134" s="36"/>
      <c r="M134" s="172" t="s">
        <v>19</v>
      </c>
      <c r="N134" s="173" t="s">
        <v>41</v>
      </c>
      <c r="O134" s="61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4">
        <f>S134*H134</f>
        <v>0</v>
      </c>
      <c r="U134" s="175" t="s">
        <v>19</v>
      </c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122</v>
      </c>
      <c r="AT134" s="176" t="s">
        <v>117</v>
      </c>
      <c r="AU134" s="176" t="s">
        <v>123</v>
      </c>
      <c r="AY134" s="14" t="s">
        <v>112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4" t="s">
        <v>78</v>
      </c>
      <c r="BK134" s="177">
        <f>ROUND(I134*H134,2)</f>
        <v>0</v>
      </c>
      <c r="BL134" s="14" t="s">
        <v>122</v>
      </c>
      <c r="BM134" s="176" t="s">
        <v>250</v>
      </c>
    </row>
    <row r="135" spans="1:65" s="2" customFormat="1" ht="11.25">
      <c r="A135" s="31"/>
      <c r="B135" s="32"/>
      <c r="C135" s="33"/>
      <c r="D135" s="178" t="s">
        <v>125</v>
      </c>
      <c r="E135" s="33"/>
      <c r="F135" s="179" t="s">
        <v>251</v>
      </c>
      <c r="G135" s="33"/>
      <c r="H135" s="33"/>
      <c r="I135" s="180"/>
      <c r="J135" s="33"/>
      <c r="K135" s="33"/>
      <c r="L135" s="36"/>
      <c r="M135" s="181"/>
      <c r="N135" s="182"/>
      <c r="O135" s="61"/>
      <c r="P135" s="61"/>
      <c r="Q135" s="61"/>
      <c r="R135" s="61"/>
      <c r="S135" s="61"/>
      <c r="T135" s="61"/>
      <c r="U135" s="62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125</v>
      </c>
      <c r="AU135" s="14" t="s">
        <v>123</v>
      </c>
    </row>
    <row r="136" spans="1:65" s="2" customFormat="1" ht="24.2" customHeight="1">
      <c r="A136" s="31"/>
      <c r="B136" s="32"/>
      <c r="C136" s="183" t="s">
        <v>130</v>
      </c>
      <c r="D136" s="183" t="s">
        <v>127</v>
      </c>
      <c r="E136" s="184" t="s">
        <v>252</v>
      </c>
      <c r="F136" s="185" t="s">
        <v>253</v>
      </c>
      <c r="G136" s="186" t="s">
        <v>120</v>
      </c>
      <c r="H136" s="187">
        <v>3</v>
      </c>
      <c r="I136" s="188"/>
      <c r="J136" s="189">
        <f>ROUND(I136*H136,2)</f>
        <v>0</v>
      </c>
      <c r="K136" s="185" t="s">
        <v>19</v>
      </c>
      <c r="L136" s="190"/>
      <c r="M136" s="191" t="s">
        <v>19</v>
      </c>
      <c r="N136" s="192" t="s">
        <v>41</v>
      </c>
      <c r="O136" s="61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4">
        <f>S136*H136</f>
        <v>0</v>
      </c>
      <c r="U136" s="175" t="s">
        <v>19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130</v>
      </c>
      <c r="AT136" s="176" t="s">
        <v>127</v>
      </c>
      <c r="AU136" s="176" t="s">
        <v>123</v>
      </c>
      <c r="AY136" s="14" t="s">
        <v>112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4" t="s">
        <v>78</v>
      </c>
      <c r="BK136" s="177">
        <f>ROUND(I136*H136,2)</f>
        <v>0</v>
      </c>
      <c r="BL136" s="14" t="s">
        <v>122</v>
      </c>
      <c r="BM136" s="176" t="s">
        <v>254</v>
      </c>
    </row>
    <row r="137" spans="1:65" s="2" customFormat="1" ht="16.5" customHeight="1">
      <c r="A137" s="31"/>
      <c r="B137" s="32"/>
      <c r="C137" s="165" t="s">
        <v>255</v>
      </c>
      <c r="D137" s="165" t="s">
        <v>117</v>
      </c>
      <c r="E137" s="166" t="s">
        <v>256</v>
      </c>
      <c r="F137" s="167" t="s">
        <v>257</v>
      </c>
      <c r="G137" s="168" t="s">
        <v>120</v>
      </c>
      <c r="H137" s="169">
        <v>1</v>
      </c>
      <c r="I137" s="170"/>
      <c r="J137" s="171">
        <f>ROUND(I137*H137,2)</f>
        <v>0</v>
      </c>
      <c r="K137" s="167" t="s">
        <v>121</v>
      </c>
      <c r="L137" s="36"/>
      <c r="M137" s="172" t="s">
        <v>19</v>
      </c>
      <c r="N137" s="173" t="s">
        <v>41</v>
      </c>
      <c r="O137" s="61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4">
        <f>S137*H137</f>
        <v>0</v>
      </c>
      <c r="U137" s="175" t="s">
        <v>19</v>
      </c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122</v>
      </c>
      <c r="AT137" s="176" t="s">
        <v>117</v>
      </c>
      <c r="AU137" s="176" t="s">
        <v>123</v>
      </c>
      <c r="AY137" s="14" t="s">
        <v>112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4" t="s">
        <v>78</v>
      </c>
      <c r="BK137" s="177">
        <f>ROUND(I137*H137,2)</f>
        <v>0</v>
      </c>
      <c r="BL137" s="14" t="s">
        <v>122</v>
      </c>
      <c r="BM137" s="176" t="s">
        <v>258</v>
      </c>
    </row>
    <row r="138" spans="1:65" s="2" customFormat="1" ht="11.25">
      <c r="A138" s="31"/>
      <c r="B138" s="32"/>
      <c r="C138" s="33"/>
      <c r="D138" s="178" t="s">
        <v>125</v>
      </c>
      <c r="E138" s="33"/>
      <c r="F138" s="179" t="s">
        <v>259</v>
      </c>
      <c r="G138" s="33"/>
      <c r="H138" s="33"/>
      <c r="I138" s="180"/>
      <c r="J138" s="33"/>
      <c r="K138" s="33"/>
      <c r="L138" s="36"/>
      <c r="M138" s="181"/>
      <c r="N138" s="182"/>
      <c r="O138" s="61"/>
      <c r="P138" s="61"/>
      <c r="Q138" s="61"/>
      <c r="R138" s="61"/>
      <c r="S138" s="61"/>
      <c r="T138" s="61"/>
      <c r="U138" s="62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125</v>
      </c>
      <c r="AU138" s="14" t="s">
        <v>123</v>
      </c>
    </row>
    <row r="139" spans="1:65" s="2" customFormat="1" ht="24.2" customHeight="1">
      <c r="A139" s="31"/>
      <c r="B139" s="32"/>
      <c r="C139" s="183" t="s">
        <v>260</v>
      </c>
      <c r="D139" s="183" t="s">
        <v>127</v>
      </c>
      <c r="E139" s="184" t="s">
        <v>261</v>
      </c>
      <c r="F139" s="185" t="s">
        <v>262</v>
      </c>
      <c r="G139" s="186" t="s">
        <v>120</v>
      </c>
      <c r="H139" s="187">
        <v>1</v>
      </c>
      <c r="I139" s="188"/>
      <c r="J139" s="189">
        <f>ROUND(I139*H139,2)</f>
        <v>0</v>
      </c>
      <c r="K139" s="185" t="s">
        <v>19</v>
      </c>
      <c r="L139" s="190"/>
      <c r="M139" s="191" t="s">
        <v>19</v>
      </c>
      <c r="N139" s="192" t="s">
        <v>41</v>
      </c>
      <c r="O139" s="61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4">
        <f>S139*H139</f>
        <v>0</v>
      </c>
      <c r="U139" s="175" t="s">
        <v>19</v>
      </c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130</v>
      </c>
      <c r="AT139" s="176" t="s">
        <v>127</v>
      </c>
      <c r="AU139" s="176" t="s">
        <v>123</v>
      </c>
      <c r="AY139" s="14" t="s">
        <v>112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4" t="s">
        <v>78</v>
      </c>
      <c r="BK139" s="177">
        <f>ROUND(I139*H139,2)</f>
        <v>0</v>
      </c>
      <c r="BL139" s="14" t="s">
        <v>122</v>
      </c>
      <c r="BM139" s="176" t="s">
        <v>263</v>
      </c>
    </row>
    <row r="140" spans="1:65" s="2" customFormat="1" ht="24.2" customHeight="1">
      <c r="A140" s="31"/>
      <c r="B140" s="32"/>
      <c r="C140" s="183" t="s">
        <v>264</v>
      </c>
      <c r="D140" s="183" t="s">
        <v>127</v>
      </c>
      <c r="E140" s="184" t="s">
        <v>265</v>
      </c>
      <c r="F140" s="185" t="s">
        <v>266</v>
      </c>
      <c r="G140" s="186" t="s">
        <v>120</v>
      </c>
      <c r="H140" s="187">
        <v>1</v>
      </c>
      <c r="I140" s="188"/>
      <c r="J140" s="189">
        <f>ROUND(I140*H140,2)</f>
        <v>0</v>
      </c>
      <c r="K140" s="185" t="s">
        <v>19</v>
      </c>
      <c r="L140" s="190"/>
      <c r="M140" s="191" t="s">
        <v>19</v>
      </c>
      <c r="N140" s="192" t="s">
        <v>41</v>
      </c>
      <c r="O140" s="61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4">
        <f>S140*H140</f>
        <v>0</v>
      </c>
      <c r="U140" s="175" t="s">
        <v>19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130</v>
      </c>
      <c r="AT140" s="176" t="s">
        <v>127</v>
      </c>
      <c r="AU140" s="176" t="s">
        <v>123</v>
      </c>
      <c r="AY140" s="14" t="s">
        <v>112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4" t="s">
        <v>78</v>
      </c>
      <c r="BK140" s="177">
        <f>ROUND(I140*H140,2)</f>
        <v>0</v>
      </c>
      <c r="BL140" s="14" t="s">
        <v>122</v>
      </c>
      <c r="BM140" s="176" t="s">
        <v>267</v>
      </c>
    </row>
    <row r="141" spans="1:65" s="2" customFormat="1" ht="29.25">
      <c r="A141" s="31"/>
      <c r="B141" s="32"/>
      <c r="C141" s="33"/>
      <c r="D141" s="193" t="s">
        <v>268</v>
      </c>
      <c r="E141" s="33"/>
      <c r="F141" s="194" t="s">
        <v>269</v>
      </c>
      <c r="G141" s="33"/>
      <c r="H141" s="33"/>
      <c r="I141" s="180"/>
      <c r="J141" s="33"/>
      <c r="K141" s="33"/>
      <c r="L141" s="36"/>
      <c r="M141" s="181"/>
      <c r="N141" s="182"/>
      <c r="O141" s="61"/>
      <c r="P141" s="61"/>
      <c r="Q141" s="61"/>
      <c r="R141" s="61"/>
      <c r="S141" s="61"/>
      <c r="T141" s="61"/>
      <c r="U141" s="62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268</v>
      </c>
      <c r="AU141" s="14" t="s">
        <v>123</v>
      </c>
    </row>
    <row r="142" spans="1:65" s="2" customFormat="1" ht="21.75" customHeight="1">
      <c r="A142" s="31"/>
      <c r="B142" s="32"/>
      <c r="C142" s="165" t="s">
        <v>270</v>
      </c>
      <c r="D142" s="165" t="s">
        <v>117</v>
      </c>
      <c r="E142" s="166" t="s">
        <v>271</v>
      </c>
      <c r="F142" s="167" t="s">
        <v>272</v>
      </c>
      <c r="G142" s="168" t="s">
        <v>120</v>
      </c>
      <c r="H142" s="169">
        <v>1</v>
      </c>
      <c r="I142" s="170"/>
      <c r="J142" s="171">
        <f>ROUND(I142*H142,2)</f>
        <v>0</v>
      </c>
      <c r="K142" s="167" t="s">
        <v>121</v>
      </c>
      <c r="L142" s="36"/>
      <c r="M142" s="172" t="s">
        <v>19</v>
      </c>
      <c r="N142" s="173" t="s">
        <v>41</v>
      </c>
      <c r="O142" s="61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4">
        <f>S142*H142</f>
        <v>0</v>
      </c>
      <c r="U142" s="175" t="s">
        <v>19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122</v>
      </c>
      <c r="AT142" s="176" t="s">
        <v>117</v>
      </c>
      <c r="AU142" s="176" t="s">
        <v>123</v>
      </c>
      <c r="AY142" s="14" t="s">
        <v>112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4" t="s">
        <v>78</v>
      </c>
      <c r="BK142" s="177">
        <f>ROUND(I142*H142,2)</f>
        <v>0</v>
      </c>
      <c r="BL142" s="14" t="s">
        <v>122</v>
      </c>
      <c r="BM142" s="176" t="s">
        <v>273</v>
      </c>
    </row>
    <row r="143" spans="1:65" s="2" customFormat="1" ht="11.25">
      <c r="A143" s="31"/>
      <c r="B143" s="32"/>
      <c r="C143" s="33"/>
      <c r="D143" s="178" t="s">
        <v>125</v>
      </c>
      <c r="E143" s="33"/>
      <c r="F143" s="179" t="s">
        <v>274</v>
      </c>
      <c r="G143" s="33"/>
      <c r="H143" s="33"/>
      <c r="I143" s="180"/>
      <c r="J143" s="33"/>
      <c r="K143" s="33"/>
      <c r="L143" s="36"/>
      <c r="M143" s="181"/>
      <c r="N143" s="182"/>
      <c r="O143" s="61"/>
      <c r="P143" s="61"/>
      <c r="Q143" s="61"/>
      <c r="R143" s="61"/>
      <c r="S143" s="61"/>
      <c r="T143" s="61"/>
      <c r="U143" s="62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125</v>
      </c>
      <c r="AU143" s="14" t="s">
        <v>123</v>
      </c>
    </row>
    <row r="144" spans="1:65" s="2" customFormat="1" ht="24.2" customHeight="1">
      <c r="A144" s="31"/>
      <c r="B144" s="32"/>
      <c r="C144" s="183" t="s">
        <v>275</v>
      </c>
      <c r="D144" s="183" t="s">
        <v>127</v>
      </c>
      <c r="E144" s="184" t="s">
        <v>276</v>
      </c>
      <c r="F144" s="185" t="s">
        <v>277</v>
      </c>
      <c r="G144" s="186" t="s">
        <v>120</v>
      </c>
      <c r="H144" s="187">
        <v>1</v>
      </c>
      <c r="I144" s="188"/>
      <c r="J144" s="189">
        <f>ROUND(I144*H144,2)</f>
        <v>0</v>
      </c>
      <c r="K144" s="185" t="s">
        <v>19</v>
      </c>
      <c r="L144" s="190"/>
      <c r="M144" s="191" t="s">
        <v>19</v>
      </c>
      <c r="N144" s="192" t="s">
        <v>41</v>
      </c>
      <c r="O144" s="61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4">
        <f>S144*H144</f>
        <v>0</v>
      </c>
      <c r="U144" s="175" t="s">
        <v>19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130</v>
      </c>
      <c r="AT144" s="176" t="s">
        <v>127</v>
      </c>
      <c r="AU144" s="176" t="s">
        <v>123</v>
      </c>
      <c r="AY144" s="14" t="s">
        <v>112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4" t="s">
        <v>78</v>
      </c>
      <c r="BK144" s="177">
        <f>ROUND(I144*H144,2)</f>
        <v>0</v>
      </c>
      <c r="BL144" s="14" t="s">
        <v>122</v>
      </c>
      <c r="BM144" s="176" t="s">
        <v>278</v>
      </c>
    </row>
    <row r="145" spans="1:65" s="2" customFormat="1" ht="16.5" customHeight="1">
      <c r="A145" s="31"/>
      <c r="B145" s="32"/>
      <c r="C145" s="165" t="s">
        <v>279</v>
      </c>
      <c r="D145" s="165" t="s">
        <v>117</v>
      </c>
      <c r="E145" s="166" t="s">
        <v>280</v>
      </c>
      <c r="F145" s="167" t="s">
        <v>281</v>
      </c>
      <c r="G145" s="168" t="s">
        <v>120</v>
      </c>
      <c r="H145" s="169">
        <v>300</v>
      </c>
      <c r="I145" s="170"/>
      <c r="J145" s="171">
        <f>ROUND(I145*H145,2)</f>
        <v>0</v>
      </c>
      <c r="K145" s="167" t="s">
        <v>121</v>
      </c>
      <c r="L145" s="36"/>
      <c r="M145" s="172" t="s">
        <v>19</v>
      </c>
      <c r="N145" s="173" t="s">
        <v>41</v>
      </c>
      <c r="O145" s="61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4">
        <f>S145*H145</f>
        <v>0</v>
      </c>
      <c r="U145" s="175" t="s">
        <v>19</v>
      </c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122</v>
      </c>
      <c r="AT145" s="176" t="s">
        <v>117</v>
      </c>
      <c r="AU145" s="176" t="s">
        <v>123</v>
      </c>
      <c r="AY145" s="14" t="s">
        <v>112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4" t="s">
        <v>78</v>
      </c>
      <c r="BK145" s="177">
        <f>ROUND(I145*H145,2)</f>
        <v>0</v>
      </c>
      <c r="BL145" s="14" t="s">
        <v>122</v>
      </c>
      <c r="BM145" s="176" t="s">
        <v>282</v>
      </c>
    </row>
    <row r="146" spans="1:65" s="2" customFormat="1" ht="11.25">
      <c r="A146" s="31"/>
      <c r="B146" s="32"/>
      <c r="C146" s="33"/>
      <c r="D146" s="178" t="s">
        <v>125</v>
      </c>
      <c r="E146" s="33"/>
      <c r="F146" s="179" t="s">
        <v>283</v>
      </c>
      <c r="G146" s="33"/>
      <c r="H146" s="33"/>
      <c r="I146" s="180"/>
      <c r="J146" s="33"/>
      <c r="K146" s="33"/>
      <c r="L146" s="36"/>
      <c r="M146" s="181"/>
      <c r="N146" s="182"/>
      <c r="O146" s="61"/>
      <c r="P146" s="61"/>
      <c r="Q146" s="61"/>
      <c r="R146" s="61"/>
      <c r="S146" s="61"/>
      <c r="T146" s="61"/>
      <c r="U146" s="62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125</v>
      </c>
      <c r="AU146" s="14" t="s">
        <v>123</v>
      </c>
    </row>
    <row r="147" spans="1:65" s="2" customFormat="1" ht="24.2" customHeight="1">
      <c r="A147" s="31"/>
      <c r="B147" s="32"/>
      <c r="C147" s="183" t="s">
        <v>284</v>
      </c>
      <c r="D147" s="183" t="s">
        <v>127</v>
      </c>
      <c r="E147" s="184" t="s">
        <v>285</v>
      </c>
      <c r="F147" s="185" t="s">
        <v>286</v>
      </c>
      <c r="G147" s="186" t="s">
        <v>120</v>
      </c>
      <c r="H147" s="187">
        <v>300</v>
      </c>
      <c r="I147" s="188"/>
      <c r="J147" s="189">
        <f>ROUND(I147*H147,2)</f>
        <v>0</v>
      </c>
      <c r="K147" s="185" t="s">
        <v>19</v>
      </c>
      <c r="L147" s="190"/>
      <c r="M147" s="191" t="s">
        <v>19</v>
      </c>
      <c r="N147" s="192" t="s">
        <v>41</v>
      </c>
      <c r="O147" s="61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4">
        <f>S147*H147</f>
        <v>0</v>
      </c>
      <c r="U147" s="175" t="s">
        <v>19</v>
      </c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130</v>
      </c>
      <c r="AT147" s="176" t="s">
        <v>127</v>
      </c>
      <c r="AU147" s="176" t="s">
        <v>123</v>
      </c>
      <c r="AY147" s="14" t="s">
        <v>112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4" t="s">
        <v>78</v>
      </c>
      <c r="BK147" s="177">
        <f>ROUND(I147*H147,2)</f>
        <v>0</v>
      </c>
      <c r="BL147" s="14" t="s">
        <v>122</v>
      </c>
      <c r="BM147" s="176" t="s">
        <v>287</v>
      </c>
    </row>
    <row r="148" spans="1:65" s="2" customFormat="1" ht="16.5" customHeight="1">
      <c r="A148" s="31"/>
      <c r="B148" s="32"/>
      <c r="C148" s="165" t="s">
        <v>288</v>
      </c>
      <c r="D148" s="165" t="s">
        <v>117</v>
      </c>
      <c r="E148" s="166" t="s">
        <v>289</v>
      </c>
      <c r="F148" s="167" t="s">
        <v>290</v>
      </c>
      <c r="G148" s="168" t="s">
        <v>120</v>
      </c>
      <c r="H148" s="169">
        <v>2</v>
      </c>
      <c r="I148" s="170"/>
      <c r="J148" s="171">
        <f>ROUND(I148*H148,2)</f>
        <v>0</v>
      </c>
      <c r="K148" s="167" t="s">
        <v>121</v>
      </c>
      <c r="L148" s="36"/>
      <c r="M148" s="172" t="s">
        <v>19</v>
      </c>
      <c r="N148" s="173" t="s">
        <v>41</v>
      </c>
      <c r="O148" s="61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4">
        <f>S148*H148</f>
        <v>0</v>
      </c>
      <c r="U148" s="175" t="s">
        <v>19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122</v>
      </c>
      <c r="AT148" s="176" t="s">
        <v>117</v>
      </c>
      <c r="AU148" s="176" t="s">
        <v>123</v>
      </c>
      <c r="AY148" s="14" t="s">
        <v>112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4" t="s">
        <v>78</v>
      </c>
      <c r="BK148" s="177">
        <f>ROUND(I148*H148,2)</f>
        <v>0</v>
      </c>
      <c r="BL148" s="14" t="s">
        <v>122</v>
      </c>
      <c r="BM148" s="176" t="s">
        <v>291</v>
      </c>
    </row>
    <row r="149" spans="1:65" s="2" customFormat="1" ht="11.25">
      <c r="A149" s="31"/>
      <c r="B149" s="32"/>
      <c r="C149" s="33"/>
      <c r="D149" s="178" t="s">
        <v>125</v>
      </c>
      <c r="E149" s="33"/>
      <c r="F149" s="179" t="s">
        <v>292</v>
      </c>
      <c r="G149" s="33"/>
      <c r="H149" s="33"/>
      <c r="I149" s="180"/>
      <c r="J149" s="33"/>
      <c r="K149" s="33"/>
      <c r="L149" s="36"/>
      <c r="M149" s="181"/>
      <c r="N149" s="182"/>
      <c r="O149" s="61"/>
      <c r="P149" s="61"/>
      <c r="Q149" s="61"/>
      <c r="R149" s="61"/>
      <c r="S149" s="61"/>
      <c r="T149" s="61"/>
      <c r="U149" s="62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125</v>
      </c>
      <c r="AU149" s="14" t="s">
        <v>123</v>
      </c>
    </row>
    <row r="150" spans="1:65" s="2" customFormat="1" ht="24.2" customHeight="1">
      <c r="A150" s="31"/>
      <c r="B150" s="32"/>
      <c r="C150" s="183" t="s">
        <v>293</v>
      </c>
      <c r="D150" s="183" t="s">
        <v>127</v>
      </c>
      <c r="E150" s="184" t="s">
        <v>294</v>
      </c>
      <c r="F150" s="185" t="s">
        <v>295</v>
      </c>
      <c r="G150" s="186" t="s">
        <v>120</v>
      </c>
      <c r="H150" s="187">
        <v>2</v>
      </c>
      <c r="I150" s="188"/>
      <c r="J150" s="189">
        <f>ROUND(I150*H150,2)</f>
        <v>0</v>
      </c>
      <c r="K150" s="185" t="s">
        <v>19</v>
      </c>
      <c r="L150" s="190"/>
      <c r="M150" s="191" t="s">
        <v>19</v>
      </c>
      <c r="N150" s="192" t="s">
        <v>41</v>
      </c>
      <c r="O150" s="61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4">
        <f>S150*H150</f>
        <v>0</v>
      </c>
      <c r="U150" s="175" t="s">
        <v>19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130</v>
      </c>
      <c r="AT150" s="176" t="s">
        <v>127</v>
      </c>
      <c r="AU150" s="176" t="s">
        <v>123</v>
      </c>
      <c r="AY150" s="14" t="s">
        <v>112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4" t="s">
        <v>78</v>
      </c>
      <c r="BK150" s="177">
        <f>ROUND(I150*H150,2)</f>
        <v>0</v>
      </c>
      <c r="BL150" s="14" t="s">
        <v>122</v>
      </c>
      <c r="BM150" s="176" t="s">
        <v>296</v>
      </c>
    </row>
    <row r="151" spans="1:65" s="2" customFormat="1" ht="16.5" customHeight="1">
      <c r="A151" s="31"/>
      <c r="B151" s="32"/>
      <c r="C151" s="165" t="s">
        <v>297</v>
      </c>
      <c r="D151" s="165" t="s">
        <v>117</v>
      </c>
      <c r="E151" s="166" t="s">
        <v>298</v>
      </c>
      <c r="F151" s="167" t="s">
        <v>299</v>
      </c>
      <c r="G151" s="168" t="s">
        <v>120</v>
      </c>
      <c r="H151" s="169">
        <v>1</v>
      </c>
      <c r="I151" s="170"/>
      <c r="J151" s="171">
        <f>ROUND(I151*H151,2)</f>
        <v>0</v>
      </c>
      <c r="K151" s="167" t="s">
        <v>121</v>
      </c>
      <c r="L151" s="36"/>
      <c r="M151" s="172" t="s">
        <v>19</v>
      </c>
      <c r="N151" s="173" t="s">
        <v>41</v>
      </c>
      <c r="O151" s="61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4">
        <f>S151*H151</f>
        <v>0</v>
      </c>
      <c r="U151" s="175" t="s">
        <v>19</v>
      </c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122</v>
      </c>
      <c r="AT151" s="176" t="s">
        <v>117</v>
      </c>
      <c r="AU151" s="176" t="s">
        <v>123</v>
      </c>
      <c r="AY151" s="14" t="s">
        <v>112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4" t="s">
        <v>78</v>
      </c>
      <c r="BK151" s="177">
        <f>ROUND(I151*H151,2)</f>
        <v>0</v>
      </c>
      <c r="BL151" s="14" t="s">
        <v>122</v>
      </c>
      <c r="BM151" s="176" t="s">
        <v>300</v>
      </c>
    </row>
    <row r="152" spans="1:65" s="2" customFormat="1" ht="11.25">
      <c r="A152" s="31"/>
      <c r="B152" s="32"/>
      <c r="C152" s="33"/>
      <c r="D152" s="178" t="s">
        <v>125</v>
      </c>
      <c r="E152" s="33"/>
      <c r="F152" s="179" t="s">
        <v>301</v>
      </c>
      <c r="G152" s="33"/>
      <c r="H152" s="33"/>
      <c r="I152" s="180"/>
      <c r="J152" s="33"/>
      <c r="K152" s="33"/>
      <c r="L152" s="36"/>
      <c r="M152" s="181"/>
      <c r="N152" s="182"/>
      <c r="O152" s="61"/>
      <c r="P152" s="61"/>
      <c r="Q152" s="61"/>
      <c r="R152" s="61"/>
      <c r="S152" s="61"/>
      <c r="T152" s="61"/>
      <c r="U152" s="62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125</v>
      </c>
      <c r="AU152" s="14" t="s">
        <v>123</v>
      </c>
    </row>
    <row r="153" spans="1:65" s="2" customFormat="1" ht="16.5" customHeight="1">
      <c r="A153" s="31"/>
      <c r="B153" s="32"/>
      <c r="C153" s="165" t="s">
        <v>302</v>
      </c>
      <c r="D153" s="165" t="s">
        <v>117</v>
      </c>
      <c r="E153" s="166" t="s">
        <v>303</v>
      </c>
      <c r="F153" s="167" t="s">
        <v>304</v>
      </c>
      <c r="G153" s="168" t="s">
        <v>120</v>
      </c>
      <c r="H153" s="169">
        <v>1</v>
      </c>
      <c r="I153" s="170"/>
      <c r="J153" s="171">
        <f>ROUND(I153*H153,2)</f>
        <v>0</v>
      </c>
      <c r="K153" s="167" t="s">
        <v>121</v>
      </c>
      <c r="L153" s="36"/>
      <c r="M153" s="172" t="s">
        <v>19</v>
      </c>
      <c r="N153" s="173" t="s">
        <v>41</v>
      </c>
      <c r="O153" s="61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4">
        <f>S153*H153</f>
        <v>0</v>
      </c>
      <c r="U153" s="175" t="s">
        <v>19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122</v>
      </c>
      <c r="AT153" s="176" t="s">
        <v>117</v>
      </c>
      <c r="AU153" s="176" t="s">
        <v>123</v>
      </c>
      <c r="AY153" s="14" t="s">
        <v>112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4" t="s">
        <v>78</v>
      </c>
      <c r="BK153" s="177">
        <f>ROUND(I153*H153,2)</f>
        <v>0</v>
      </c>
      <c r="BL153" s="14" t="s">
        <v>122</v>
      </c>
      <c r="BM153" s="176" t="s">
        <v>305</v>
      </c>
    </row>
    <row r="154" spans="1:65" s="2" customFormat="1" ht="11.25">
      <c r="A154" s="31"/>
      <c r="B154" s="32"/>
      <c r="C154" s="33"/>
      <c r="D154" s="178" t="s">
        <v>125</v>
      </c>
      <c r="E154" s="33"/>
      <c r="F154" s="179" t="s">
        <v>306</v>
      </c>
      <c r="G154" s="33"/>
      <c r="H154" s="33"/>
      <c r="I154" s="180"/>
      <c r="J154" s="33"/>
      <c r="K154" s="33"/>
      <c r="L154" s="36"/>
      <c r="M154" s="181"/>
      <c r="N154" s="182"/>
      <c r="O154" s="61"/>
      <c r="P154" s="61"/>
      <c r="Q154" s="61"/>
      <c r="R154" s="61"/>
      <c r="S154" s="61"/>
      <c r="T154" s="61"/>
      <c r="U154" s="62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125</v>
      </c>
      <c r="AU154" s="14" t="s">
        <v>123</v>
      </c>
    </row>
    <row r="155" spans="1:65" s="2" customFormat="1" ht="16.5" customHeight="1">
      <c r="A155" s="31"/>
      <c r="B155" s="32"/>
      <c r="C155" s="165" t="s">
        <v>307</v>
      </c>
      <c r="D155" s="165" t="s">
        <v>117</v>
      </c>
      <c r="E155" s="166" t="s">
        <v>308</v>
      </c>
      <c r="F155" s="167" t="s">
        <v>309</v>
      </c>
      <c r="G155" s="168" t="s">
        <v>120</v>
      </c>
      <c r="H155" s="169">
        <v>18</v>
      </c>
      <c r="I155" s="170"/>
      <c r="J155" s="171">
        <f>ROUND(I155*H155,2)</f>
        <v>0</v>
      </c>
      <c r="K155" s="167" t="s">
        <v>121</v>
      </c>
      <c r="L155" s="36"/>
      <c r="M155" s="172" t="s">
        <v>19</v>
      </c>
      <c r="N155" s="173" t="s">
        <v>41</v>
      </c>
      <c r="O155" s="61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4">
        <f>S155*H155</f>
        <v>0</v>
      </c>
      <c r="U155" s="175" t="s">
        <v>19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122</v>
      </c>
      <c r="AT155" s="176" t="s">
        <v>117</v>
      </c>
      <c r="AU155" s="176" t="s">
        <v>123</v>
      </c>
      <c r="AY155" s="14" t="s">
        <v>112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4" t="s">
        <v>78</v>
      </c>
      <c r="BK155" s="177">
        <f>ROUND(I155*H155,2)</f>
        <v>0</v>
      </c>
      <c r="BL155" s="14" t="s">
        <v>122</v>
      </c>
      <c r="BM155" s="176" t="s">
        <v>310</v>
      </c>
    </row>
    <row r="156" spans="1:65" s="2" customFormat="1" ht="11.25">
      <c r="A156" s="31"/>
      <c r="B156" s="32"/>
      <c r="C156" s="33"/>
      <c r="D156" s="178" t="s">
        <v>125</v>
      </c>
      <c r="E156" s="33"/>
      <c r="F156" s="179" t="s">
        <v>311</v>
      </c>
      <c r="G156" s="33"/>
      <c r="H156" s="33"/>
      <c r="I156" s="180"/>
      <c r="J156" s="33"/>
      <c r="K156" s="33"/>
      <c r="L156" s="36"/>
      <c r="M156" s="181"/>
      <c r="N156" s="182"/>
      <c r="O156" s="61"/>
      <c r="P156" s="61"/>
      <c r="Q156" s="61"/>
      <c r="R156" s="61"/>
      <c r="S156" s="61"/>
      <c r="T156" s="61"/>
      <c r="U156" s="62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125</v>
      </c>
      <c r="AU156" s="14" t="s">
        <v>123</v>
      </c>
    </row>
    <row r="157" spans="1:65" s="2" customFormat="1" ht="16.5" customHeight="1">
      <c r="A157" s="31"/>
      <c r="B157" s="32"/>
      <c r="C157" s="165" t="s">
        <v>312</v>
      </c>
      <c r="D157" s="165" t="s">
        <v>117</v>
      </c>
      <c r="E157" s="166" t="s">
        <v>313</v>
      </c>
      <c r="F157" s="167" t="s">
        <v>314</v>
      </c>
      <c r="G157" s="168" t="s">
        <v>120</v>
      </c>
      <c r="H157" s="169">
        <v>18</v>
      </c>
      <c r="I157" s="170"/>
      <c r="J157" s="171">
        <f>ROUND(I157*H157,2)</f>
        <v>0</v>
      </c>
      <c r="K157" s="167" t="s">
        <v>121</v>
      </c>
      <c r="L157" s="36"/>
      <c r="M157" s="172" t="s">
        <v>19</v>
      </c>
      <c r="N157" s="173" t="s">
        <v>41</v>
      </c>
      <c r="O157" s="61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4">
        <f>S157*H157</f>
        <v>0</v>
      </c>
      <c r="U157" s="175" t="s">
        <v>19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122</v>
      </c>
      <c r="AT157" s="176" t="s">
        <v>117</v>
      </c>
      <c r="AU157" s="176" t="s">
        <v>123</v>
      </c>
      <c r="AY157" s="14" t="s">
        <v>112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4" t="s">
        <v>78</v>
      </c>
      <c r="BK157" s="177">
        <f>ROUND(I157*H157,2)</f>
        <v>0</v>
      </c>
      <c r="BL157" s="14" t="s">
        <v>122</v>
      </c>
      <c r="BM157" s="176" t="s">
        <v>315</v>
      </c>
    </row>
    <row r="158" spans="1:65" s="2" customFormat="1" ht="11.25">
      <c r="A158" s="31"/>
      <c r="B158" s="32"/>
      <c r="C158" s="33"/>
      <c r="D158" s="178" t="s">
        <v>125</v>
      </c>
      <c r="E158" s="33"/>
      <c r="F158" s="179" t="s">
        <v>316</v>
      </c>
      <c r="G158" s="33"/>
      <c r="H158" s="33"/>
      <c r="I158" s="180"/>
      <c r="J158" s="33"/>
      <c r="K158" s="33"/>
      <c r="L158" s="36"/>
      <c r="M158" s="181"/>
      <c r="N158" s="182"/>
      <c r="O158" s="61"/>
      <c r="P158" s="61"/>
      <c r="Q158" s="61"/>
      <c r="R158" s="61"/>
      <c r="S158" s="61"/>
      <c r="T158" s="61"/>
      <c r="U158" s="62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125</v>
      </c>
      <c r="AU158" s="14" t="s">
        <v>123</v>
      </c>
    </row>
    <row r="159" spans="1:65" s="12" customFormat="1" ht="20.85" customHeight="1">
      <c r="B159" s="149"/>
      <c r="C159" s="150"/>
      <c r="D159" s="151" t="s">
        <v>69</v>
      </c>
      <c r="E159" s="163" t="s">
        <v>317</v>
      </c>
      <c r="F159" s="163" t="s">
        <v>318</v>
      </c>
      <c r="G159" s="150"/>
      <c r="H159" s="150"/>
      <c r="I159" s="153"/>
      <c r="J159" s="164">
        <f>BK159</f>
        <v>0</v>
      </c>
      <c r="K159" s="150"/>
      <c r="L159" s="155"/>
      <c r="M159" s="156"/>
      <c r="N159" s="157"/>
      <c r="O159" s="157"/>
      <c r="P159" s="158">
        <f>SUM(P160:P178)</f>
        <v>0</v>
      </c>
      <c r="Q159" s="157"/>
      <c r="R159" s="158">
        <f>SUM(R160:R178)</f>
        <v>1.3600000000000001E-3</v>
      </c>
      <c r="S159" s="157"/>
      <c r="T159" s="158">
        <f>SUM(T160:T178)</f>
        <v>0</v>
      </c>
      <c r="U159" s="159"/>
      <c r="AR159" s="160" t="s">
        <v>80</v>
      </c>
      <c r="AT159" s="161" t="s">
        <v>69</v>
      </c>
      <c r="AU159" s="161" t="s">
        <v>80</v>
      </c>
      <c r="AY159" s="160" t="s">
        <v>112</v>
      </c>
      <c r="BK159" s="162">
        <f>SUM(BK160:BK178)</f>
        <v>0</v>
      </c>
    </row>
    <row r="160" spans="1:65" s="2" customFormat="1" ht="16.5" customHeight="1">
      <c r="A160" s="31"/>
      <c r="B160" s="32"/>
      <c r="C160" s="165" t="s">
        <v>319</v>
      </c>
      <c r="D160" s="165" t="s">
        <v>117</v>
      </c>
      <c r="E160" s="166" t="s">
        <v>320</v>
      </c>
      <c r="F160" s="167" t="s">
        <v>321</v>
      </c>
      <c r="G160" s="168" t="s">
        <v>120</v>
      </c>
      <c r="H160" s="169">
        <v>1</v>
      </c>
      <c r="I160" s="170"/>
      <c r="J160" s="171">
        <f>ROUND(I160*H160,2)</f>
        <v>0</v>
      </c>
      <c r="K160" s="167" t="s">
        <v>121</v>
      </c>
      <c r="L160" s="36"/>
      <c r="M160" s="172" t="s">
        <v>19</v>
      </c>
      <c r="N160" s="173" t="s">
        <v>41</v>
      </c>
      <c r="O160" s="61"/>
      <c r="P160" s="174">
        <f>O160*H160</f>
        <v>0</v>
      </c>
      <c r="Q160" s="174">
        <v>0</v>
      </c>
      <c r="R160" s="174">
        <f>Q160*H160</f>
        <v>0</v>
      </c>
      <c r="S160" s="174">
        <v>0</v>
      </c>
      <c r="T160" s="174">
        <f>S160*H160</f>
        <v>0</v>
      </c>
      <c r="U160" s="175" t="s">
        <v>19</v>
      </c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122</v>
      </c>
      <c r="AT160" s="176" t="s">
        <v>117</v>
      </c>
      <c r="AU160" s="176" t="s">
        <v>123</v>
      </c>
      <c r="AY160" s="14" t="s">
        <v>112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4" t="s">
        <v>78</v>
      </c>
      <c r="BK160" s="177">
        <f>ROUND(I160*H160,2)</f>
        <v>0</v>
      </c>
      <c r="BL160" s="14" t="s">
        <v>122</v>
      </c>
      <c r="BM160" s="176" t="s">
        <v>322</v>
      </c>
    </row>
    <row r="161" spans="1:65" s="2" customFormat="1" ht="11.25">
      <c r="A161" s="31"/>
      <c r="B161" s="32"/>
      <c r="C161" s="33"/>
      <c r="D161" s="178" t="s">
        <v>125</v>
      </c>
      <c r="E161" s="33"/>
      <c r="F161" s="179" t="s">
        <v>323</v>
      </c>
      <c r="G161" s="33"/>
      <c r="H161" s="33"/>
      <c r="I161" s="180"/>
      <c r="J161" s="33"/>
      <c r="K161" s="33"/>
      <c r="L161" s="36"/>
      <c r="M161" s="181"/>
      <c r="N161" s="182"/>
      <c r="O161" s="61"/>
      <c r="P161" s="61"/>
      <c r="Q161" s="61"/>
      <c r="R161" s="61"/>
      <c r="S161" s="61"/>
      <c r="T161" s="61"/>
      <c r="U161" s="62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125</v>
      </c>
      <c r="AU161" s="14" t="s">
        <v>123</v>
      </c>
    </row>
    <row r="162" spans="1:65" s="2" customFormat="1" ht="24.2" customHeight="1">
      <c r="A162" s="31"/>
      <c r="B162" s="32"/>
      <c r="C162" s="183" t="s">
        <v>324</v>
      </c>
      <c r="D162" s="183" t="s">
        <v>127</v>
      </c>
      <c r="E162" s="184" t="s">
        <v>325</v>
      </c>
      <c r="F162" s="185" t="s">
        <v>326</v>
      </c>
      <c r="G162" s="186" t="s">
        <v>120</v>
      </c>
      <c r="H162" s="187">
        <v>1</v>
      </c>
      <c r="I162" s="188"/>
      <c r="J162" s="189">
        <f>ROUND(I162*H162,2)</f>
        <v>0</v>
      </c>
      <c r="K162" s="185" t="s">
        <v>19</v>
      </c>
      <c r="L162" s="190"/>
      <c r="M162" s="191" t="s">
        <v>19</v>
      </c>
      <c r="N162" s="192" t="s">
        <v>41</v>
      </c>
      <c r="O162" s="61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4">
        <f>S162*H162</f>
        <v>0</v>
      </c>
      <c r="U162" s="175" t="s">
        <v>19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130</v>
      </c>
      <c r="AT162" s="176" t="s">
        <v>127</v>
      </c>
      <c r="AU162" s="176" t="s">
        <v>123</v>
      </c>
      <c r="AY162" s="14" t="s">
        <v>112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4" t="s">
        <v>78</v>
      </c>
      <c r="BK162" s="177">
        <f>ROUND(I162*H162,2)</f>
        <v>0</v>
      </c>
      <c r="BL162" s="14" t="s">
        <v>122</v>
      </c>
      <c r="BM162" s="176" t="s">
        <v>327</v>
      </c>
    </row>
    <row r="163" spans="1:65" s="2" customFormat="1" ht="16.5" customHeight="1">
      <c r="A163" s="31"/>
      <c r="B163" s="32"/>
      <c r="C163" s="183" t="s">
        <v>328</v>
      </c>
      <c r="D163" s="183" t="s">
        <v>127</v>
      </c>
      <c r="E163" s="184" t="s">
        <v>329</v>
      </c>
      <c r="F163" s="185" t="s">
        <v>330</v>
      </c>
      <c r="G163" s="186" t="s">
        <v>120</v>
      </c>
      <c r="H163" s="187">
        <v>2</v>
      </c>
      <c r="I163" s="188"/>
      <c r="J163" s="189">
        <f>ROUND(I163*H163,2)</f>
        <v>0</v>
      </c>
      <c r="K163" s="185" t="s">
        <v>121</v>
      </c>
      <c r="L163" s="190"/>
      <c r="M163" s="191" t="s">
        <v>19</v>
      </c>
      <c r="N163" s="192" t="s">
        <v>41</v>
      </c>
      <c r="O163" s="61"/>
      <c r="P163" s="174">
        <f>O163*H163</f>
        <v>0</v>
      </c>
      <c r="Q163" s="174">
        <v>6.8000000000000005E-4</v>
      </c>
      <c r="R163" s="174">
        <f>Q163*H163</f>
        <v>1.3600000000000001E-3</v>
      </c>
      <c r="S163" s="174">
        <v>0</v>
      </c>
      <c r="T163" s="174">
        <f>S163*H163</f>
        <v>0</v>
      </c>
      <c r="U163" s="175" t="s">
        <v>19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130</v>
      </c>
      <c r="AT163" s="176" t="s">
        <v>127</v>
      </c>
      <c r="AU163" s="176" t="s">
        <v>123</v>
      </c>
      <c r="AY163" s="14" t="s">
        <v>112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4" t="s">
        <v>78</v>
      </c>
      <c r="BK163" s="177">
        <f>ROUND(I163*H163,2)</f>
        <v>0</v>
      </c>
      <c r="BL163" s="14" t="s">
        <v>122</v>
      </c>
      <c r="BM163" s="176" t="s">
        <v>331</v>
      </c>
    </row>
    <row r="164" spans="1:65" s="2" customFormat="1" ht="16.5" customHeight="1">
      <c r="A164" s="31"/>
      <c r="B164" s="32"/>
      <c r="C164" s="165" t="s">
        <v>332</v>
      </c>
      <c r="D164" s="165" t="s">
        <v>117</v>
      </c>
      <c r="E164" s="166" t="s">
        <v>333</v>
      </c>
      <c r="F164" s="167" t="s">
        <v>334</v>
      </c>
      <c r="G164" s="168" t="s">
        <v>120</v>
      </c>
      <c r="H164" s="169">
        <v>11</v>
      </c>
      <c r="I164" s="170"/>
      <c r="J164" s="171">
        <f>ROUND(I164*H164,2)</f>
        <v>0</v>
      </c>
      <c r="K164" s="167" t="s">
        <v>121</v>
      </c>
      <c r="L164" s="36"/>
      <c r="M164" s="172" t="s">
        <v>19</v>
      </c>
      <c r="N164" s="173" t="s">
        <v>41</v>
      </c>
      <c r="O164" s="61"/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4">
        <f>S164*H164</f>
        <v>0</v>
      </c>
      <c r="U164" s="175" t="s">
        <v>19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122</v>
      </c>
      <c r="AT164" s="176" t="s">
        <v>117</v>
      </c>
      <c r="AU164" s="176" t="s">
        <v>123</v>
      </c>
      <c r="AY164" s="14" t="s">
        <v>112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4" t="s">
        <v>78</v>
      </c>
      <c r="BK164" s="177">
        <f>ROUND(I164*H164,2)</f>
        <v>0</v>
      </c>
      <c r="BL164" s="14" t="s">
        <v>122</v>
      </c>
      <c r="BM164" s="176" t="s">
        <v>335</v>
      </c>
    </row>
    <row r="165" spans="1:65" s="2" customFormat="1" ht="11.25">
      <c r="A165" s="31"/>
      <c r="B165" s="32"/>
      <c r="C165" s="33"/>
      <c r="D165" s="178" t="s">
        <v>125</v>
      </c>
      <c r="E165" s="33"/>
      <c r="F165" s="179" t="s">
        <v>336</v>
      </c>
      <c r="G165" s="33"/>
      <c r="H165" s="33"/>
      <c r="I165" s="180"/>
      <c r="J165" s="33"/>
      <c r="K165" s="33"/>
      <c r="L165" s="36"/>
      <c r="M165" s="181"/>
      <c r="N165" s="182"/>
      <c r="O165" s="61"/>
      <c r="P165" s="61"/>
      <c r="Q165" s="61"/>
      <c r="R165" s="61"/>
      <c r="S165" s="61"/>
      <c r="T165" s="61"/>
      <c r="U165" s="62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125</v>
      </c>
      <c r="AU165" s="14" t="s">
        <v>123</v>
      </c>
    </row>
    <row r="166" spans="1:65" s="2" customFormat="1" ht="24.2" customHeight="1">
      <c r="A166" s="31"/>
      <c r="B166" s="32"/>
      <c r="C166" s="183" t="s">
        <v>337</v>
      </c>
      <c r="D166" s="183" t="s">
        <v>127</v>
      </c>
      <c r="E166" s="184" t="s">
        <v>338</v>
      </c>
      <c r="F166" s="185" t="s">
        <v>339</v>
      </c>
      <c r="G166" s="186" t="s">
        <v>120</v>
      </c>
      <c r="H166" s="187">
        <v>11</v>
      </c>
      <c r="I166" s="188"/>
      <c r="J166" s="189">
        <f>ROUND(I166*H166,2)</f>
        <v>0</v>
      </c>
      <c r="K166" s="185" t="s">
        <v>19</v>
      </c>
      <c r="L166" s="190"/>
      <c r="M166" s="191" t="s">
        <v>19</v>
      </c>
      <c r="N166" s="192" t="s">
        <v>41</v>
      </c>
      <c r="O166" s="61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4">
        <f>S166*H166</f>
        <v>0</v>
      </c>
      <c r="U166" s="175" t="s">
        <v>19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130</v>
      </c>
      <c r="AT166" s="176" t="s">
        <v>127</v>
      </c>
      <c r="AU166" s="176" t="s">
        <v>123</v>
      </c>
      <c r="AY166" s="14" t="s">
        <v>112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4" t="s">
        <v>78</v>
      </c>
      <c r="BK166" s="177">
        <f>ROUND(I166*H166,2)</f>
        <v>0</v>
      </c>
      <c r="BL166" s="14" t="s">
        <v>122</v>
      </c>
      <c r="BM166" s="176" t="s">
        <v>340</v>
      </c>
    </row>
    <row r="167" spans="1:65" s="2" customFormat="1" ht="16.5" customHeight="1">
      <c r="A167" s="31"/>
      <c r="B167" s="32"/>
      <c r="C167" s="165" t="s">
        <v>341</v>
      </c>
      <c r="D167" s="165" t="s">
        <v>117</v>
      </c>
      <c r="E167" s="166" t="s">
        <v>342</v>
      </c>
      <c r="F167" s="167" t="s">
        <v>343</v>
      </c>
      <c r="G167" s="168" t="s">
        <v>120</v>
      </c>
      <c r="H167" s="169">
        <v>6</v>
      </c>
      <c r="I167" s="170"/>
      <c r="J167" s="171">
        <f>ROUND(I167*H167,2)</f>
        <v>0</v>
      </c>
      <c r="K167" s="167" t="s">
        <v>121</v>
      </c>
      <c r="L167" s="36"/>
      <c r="M167" s="172" t="s">
        <v>19</v>
      </c>
      <c r="N167" s="173" t="s">
        <v>41</v>
      </c>
      <c r="O167" s="61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4">
        <f>S167*H167</f>
        <v>0</v>
      </c>
      <c r="U167" s="175" t="s">
        <v>19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122</v>
      </c>
      <c r="AT167" s="176" t="s">
        <v>117</v>
      </c>
      <c r="AU167" s="176" t="s">
        <v>123</v>
      </c>
      <c r="AY167" s="14" t="s">
        <v>112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4" t="s">
        <v>78</v>
      </c>
      <c r="BK167" s="177">
        <f>ROUND(I167*H167,2)</f>
        <v>0</v>
      </c>
      <c r="BL167" s="14" t="s">
        <v>122</v>
      </c>
      <c r="BM167" s="176" t="s">
        <v>344</v>
      </c>
    </row>
    <row r="168" spans="1:65" s="2" customFormat="1" ht="11.25">
      <c r="A168" s="31"/>
      <c r="B168" s="32"/>
      <c r="C168" s="33"/>
      <c r="D168" s="178" t="s">
        <v>125</v>
      </c>
      <c r="E168" s="33"/>
      <c r="F168" s="179" t="s">
        <v>345</v>
      </c>
      <c r="G168" s="33"/>
      <c r="H168" s="33"/>
      <c r="I168" s="180"/>
      <c r="J168" s="33"/>
      <c r="K168" s="33"/>
      <c r="L168" s="36"/>
      <c r="M168" s="181"/>
      <c r="N168" s="182"/>
      <c r="O168" s="61"/>
      <c r="P168" s="61"/>
      <c r="Q168" s="61"/>
      <c r="R168" s="61"/>
      <c r="S168" s="61"/>
      <c r="T168" s="61"/>
      <c r="U168" s="62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125</v>
      </c>
      <c r="AU168" s="14" t="s">
        <v>123</v>
      </c>
    </row>
    <row r="169" spans="1:65" s="2" customFormat="1" ht="24.2" customHeight="1">
      <c r="A169" s="31"/>
      <c r="B169" s="32"/>
      <c r="C169" s="183" t="s">
        <v>346</v>
      </c>
      <c r="D169" s="183" t="s">
        <v>127</v>
      </c>
      <c r="E169" s="184" t="s">
        <v>347</v>
      </c>
      <c r="F169" s="185" t="s">
        <v>348</v>
      </c>
      <c r="G169" s="186" t="s">
        <v>120</v>
      </c>
      <c r="H169" s="187">
        <v>6</v>
      </c>
      <c r="I169" s="188"/>
      <c r="J169" s="189">
        <f>ROUND(I169*H169,2)</f>
        <v>0</v>
      </c>
      <c r="K169" s="185" t="s">
        <v>19</v>
      </c>
      <c r="L169" s="190"/>
      <c r="M169" s="191" t="s">
        <v>19</v>
      </c>
      <c r="N169" s="192" t="s">
        <v>41</v>
      </c>
      <c r="O169" s="61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4">
        <f>S169*H169</f>
        <v>0</v>
      </c>
      <c r="U169" s="175" t="s">
        <v>19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130</v>
      </c>
      <c r="AT169" s="176" t="s">
        <v>127</v>
      </c>
      <c r="AU169" s="176" t="s">
        <v>123</v>
      </c>
      <c r="AY169" s="14" t="s">
        <v>112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4" t="s">
        <v>78</v>
      </c>
      <c r="BK169" s="177">
        <f>ROUND(I169*H169,2)</f>
        <v>0</v>
      </c>
      <c r="BL169" s="14" t="s">
        <v>122</v>
      </c>
      <c r="BM169" s="176" t="s">
        <v>349</v>
      </c>
    </row>
    <row r="170" spans="1:65" s="2" customFormat="1" ht="16.5" customHeight="1">
      <c r="A170" s="31"/>
      <c r="B170" s="32"/>
      <c r="C170" s="165" t="s">
        <v>350</v>
      </c>
      <c r="D170" s="165" t="s">
        <v>117</v>
      </c>
      <c r="E170" s="166" t="s">
        <v>351</v>
      </c>
      <c r="F170" s="167" t="s">
        <v>352</v>
      </c>
      <c r="G170" s="168" t="s">
        <v>120</v>
      </c>
      <c r="H170" s="169">
        <v>17</v>
      </c>
      <c r="I170" s="170"/>
      <c r="J170" s="171">
        <f>ROUND(I170*H170,2)</f>
        <v>0</v>
      </c>
      <c r="K170" s="167" t="s">
        <v>121</v>
      </c>
      <c r="L170" s="36"/>
      <c r="M170" s="172" t="s">
        <v>19</v>
      </c>
      <c r="N170" s="173" t="s">
        <v>41</v>
      </c>
      <c r="O170" s="61"/>
      <c r="P170" s="174">
        <f>O170*H170</f>
        <v>0</v>
      </c>
      <c r="Q170" s="174">
        <v>0</v>
      </c>
      <c r="R170" s="174">
        <f>Q170*H170</f>
        <v>0</v>
      </c>
      <c r="S170" s="174">
        <v>0</v>
      </c>
      <c r="T170" s="174">
        <f>S170*H170</f>
        <v>0</v>
      </c>
      <c r="U170" s="175" t="s">
        <v>19</v>
      </c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122</v>
      </c>
      <c r="AT170" s="176" t="s">
        <v>117</v>
      </c>
      <c r="AU170" s="176" t="s">
        <v>123</v>
      </c>
      <c r="AY170" s="14" t="s">
        <v>112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4" t="s">
        <v>78</v>
      </c>
      <c r="BK170" s="177">
        <f>ROUND(I170*H170,2)</f>
        <v>0</v>
      </c>
      <c r="BL170" s="14" t="s">
        <v>122</v>
      </c>
      <c r="BM170" s="176" t="s">
        <v>353</v>
      </c>
    </row>
    <row r="171" spans="1:65" s="2" customFormat="1" ht="11.25">
      <c r="A171" s="31"/>
      <c r="B171" s="32"/>
      <c r="C171" s="33"/>
      <c r="D171" s="178" t="s">
        <v>125</v>
      </c>
      <c r="E171" s="33"/>
      <c r="F171" s="179" t="s">
        <v>354</v>
      </c>
      <c r="G171" s="33"/>
      <c r="H171" s="33"/>
      <c r="I171" s="180"/>
      <c r="J171" s="33"/>
      <c r="K171" s="33"/>
      <c r="L171" s="36"/>
      <c r="M171" s="181"/>
      <c r="N171" s="182"/>
      <c r="O171" s="61"/>
      <c r="P171" s="61"/>
      <c r="Q171" s="61"/>
      <c r="R171" s="61"/>
      <c r="S171" s="61"/>
      <c r="T171" s="61"/>
      <c r="U171" s="62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125</v>
      </c>
      <c r="AU171" s="14" t="s">
        <v>123</v>
      </c>
    </row>
    <row r="172" spans="1:65" s="2" customFormat="1" ht="24.2" customHeight="1">
      <c r="A172" s="31"/>
      <c r="B172" s="32"/>
      <c r="C172" s="183" t="s">
        <v>355</v>
      </c>
      <c r="D172" s="183" t="s">
        <v>127</v>
      </c>
      <c r="E172" s="184" t="s">
        <v>356</v>
      </c>
      <c r="F172" s="185" t="s">
        <v>357</v>
      </c>
      <c r="G172" s="186" t="s">
        <v>120</v>
      </c>
      <c r="H172" s="187">
        <v>6</v>
      </c>
      <c r="I172" s="188"/>
      <c r="J172" s="189">
        <f>ROUND(I172*H172,2)</f>
        <v>0</v>
      </c>
      <c r="K172" s="185" t="s">
        <v>19</v>
      </c>
      <c r="L172" s="190"/>
      <c r="M172" s="191" t="s">
        <v>19</v>
      </c>
      <c r="N172" s="192" t="s">
        <v>41</v>
      </c>
      <c r="O172" s="61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4">
        <f>S172*H172</f>
        <v>0</v>
      </c>
      <c r="U172" s="175" t="s">
        <v>19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130</v>
      </c>
      <c r="AT172" s="176" t="s">
        <v>127</v>
      </c>
      <c r="AU172" s="176" t="s">
        <v>123</v>
      </c>
      <c r="AY172" s="14" t="s">
        <v>112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4" t="s">
        <v>78</v>
      </c>
      <c r="BK172" s="177">
        <f>ROUND(I172*H172,2)</f>
        <v>0</v>
      </c>
      <c r="BL172" s="14" t="s">
        <v>122</v>
      </c>
      <c r="BM172" s="176" t="s">
        <v>358</v>
      </c>
    </row>
    <row r="173" spans="1:65" s="2" customFormat="1" ht="24.2" customHeight="1">
      <c r="A173" s="31"/>
      <c r="B173" s="32"/>
      <c r="C173" s="183" t="s">
        <v>359</v>
      </c>
      <c r="D173" s="183" t="s">
        <v>127</v>
      </c>
      <c r="E173" s="184" t="s">
        <v>360</v>
      </c>
      <c r="F173" s="185" t="s">
        <v>361</v>
      </c>
      <c r="G173" s="186" t="s">
        <v>120</v>
      </c>
      <c r="H173" s="187">
        <v>11</v>
      </c>
      <c r="I173" s="188"/>
      <c r="J173" s="189">
        <f>ROUND(I173*H173,2)</f>
        <v>0</v>
      </c>
      <c r="K173" s="185" t="s">
        <v>19</v>
      </c>
      <c r="L173" s="190"/>
      <c r="M173" s="191" t="s">
        <v>19</v>
      </c>
      <c r="N173" s="192" t="s">
        <v>41</v>
      </c>
      <c r="O173" s="61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4">
        <f>S173*H173</f>
        <v>0</v>
      </c>
      <c r="U173" s="175" t="s">
        <v>19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130</v>
      </c>
      <c r="AT173" s="176" t="s">
        <v>127</v>
      </c>
      <c r="AU173" s="176" t="s">
        <v>123</v>
      </c>
      <c r="AY173" s="14" t="s">
        <v>112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4" t="s">
        <v>78</v>
      </c>
      <c r="BK173" s="177">
        <f>ROUND(I173*H173,2)</f>
        <v>0</v>
      </c>
      <c r="BL173" s="14" t="s">
        <v>122</v>
      </c>
      <c r="BM173" s="176" t="s">
        <v>362</v>
      </c>
    </row>
    <row r="174" spans="1:65" s="2" customFormat="1" ht="16.5" customHeight="1">
      <c r="A174" s="31"/>
      <c r="B174" s="32"/>
      <c r="C174" s="165" t="s">
        <v>363</v>
      </c>
      <c r="D174" s="165" t="s">
        <v>117</v>
      </c>
      <c r="E174" s="166" t="s">
        <v>364</v>
      </c>
      <c r="F174" s="167" t="s">
        <v>365</v>
      </c>
      <c r="G174" s="168" t="s">
        <v>120</v>
      </c>
      <c r="H174" s="169">
        <v>6</v>
      </c>
      <c r="I174" s="170"/>
      <c r="J174" s="171">
        <f>ROUND(I174*H174,2)</f>
        <v>0</v>
      </c>
      <c r="K174" s="167" t="s">
        <v>121</v>
      </c>
      <c r="L174" s="36"/>
      <c r="M174" s="172" t="s">
        <v>19</v>
      </c>
      <c r="N174" s="173" t="s">
        <v>41</v>
      </c>
      <c r="O174" s="61"/>
      <c r="P174" s="174">
        <f>O174*H174</f>
        <v>0</v>
      </c>
      <c r="Q174" s="174">
        <v>0</v>
      </c>
      <c r="R174" s="174">
        <f>Q174*H174</f>
        <v>0</v>
      </c>
      <c r="S174" s="174">
        <v>0</v>
      </c>
      <c r="T174" s="174">
        <f>S174*H174</f>
        <v>0</v>
      </c>
      <c r="U174" s="175" t="s">
        <v>19</v>
      </c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122</v>
      </c>
      <c r="AT174" s="176" t="s">
        <v>117</v>
      </c>
      <c r="AU174" s="176" t="s">
        <v>123</v>
      </c>
      <c r="AY174" s="14" t="s">
        <v>112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4" t="s">
        <v>78</v>
      </c>
      <c r="BK174" s="177">
        <f>ROUND(I174*H174,2)</f>
        <v>0</v>
      </c>
      <c r="BL174" s="14" t="s">
        <v>122</v>
      </c>
      <c r="BM174" s="176" t="s">
        <v>366</v>
      </c>
    </row>
    <row r="175" spans="1:65" s="2" customFormat="1" ht="11.25">
      <c r="A175" s="31"/>
      <c r="B175" s="32"/>
      <c r="C175" s="33"/>
      <c r="D175" s="178" t="s">
        <v>125</v>
      </c>
      <c r="E175" s="33"/>
      <c r="F175" s="179" t="s">
        <v>367</v>
      </c>
      <c r="G175" s="33"/>
      <c r="H175" s="33"/>
      <c r="I175" s="180"/>
      <c r="J175" s="33"/>
      <c r="K175" s="33"/>
      <c r="L175" s="36"/>
      <c r="M175" s="181"/>
      <c r="N175" s="182"/>
      <c r="O175" s="61"/>
      <c r="P175" s="61"/>
      <c r="Q175" s="61"/>
      <c r="R175" s="61"/>
      <c r="S175" s="61"/>
      <c r="T175" s="61"/>
      <c r="U175" s="62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125</v>
      </c>
      <c r="AU175" s="14" t="s">
        <v>123</v>
      </c>
    </row>
    <row r="176" spans="1:65" s="2" customFormat="1" ht="16.5" customHeight="1">
      <c r="A176" s="31"/>
      <c r="B176" s="32"/>
      <c r="C176" s="183" t="s">
        <v>368</v>
      </c>
      <c r="D176" s="183" t="s">
        <v>127</v>
      </c>
      <c r="E176" s="184" t="s">
        <v>369</v>
      </c>
      <c r="F176" s="185" t="s">
        <v>370</v>
      </c>
      <c r="G176" s="186" t="s">
        <v>120</v>
      </c>
      <c r="H176" s="187">
        <v>6</v>
      </c>
      <c r="I176" s="188"/>
      <c r="J176" s="189">
        <f>ROUND(I176*H176,2)</f>
        <v>0</v>
      </c>
      <c r="K176" s="185" t="s">
        <v>121</v>
      </c>
      <c r="L176" s="190"/>
      <c r="M176" s="191" t="s">
        <v>19</v>
      </c>
      <c r="N176" s="192" t="s">
        <v>41</v>
      </c>
      <c r="O176" s="61"/>
      <c r="P176" s="174">
        <f>O176*H176</f>
        <v>0</v>
      </c>
      <c r="Q176" s="174">
        <v>0</v>
      </c>
      <c r="R176" s="174">
        <f>Q176*H176</f>
        <v>0</v>
      </c>
      <c r="S176" s="174">
        <v>0</v>
      </c>
      <c r="T176" s="174">
        <f>S176*H176</f>
        <v>0</v>
      </c>
      <c r="U176" s="175" t="s">
        <v>19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130</v>
      </c>
      <c r="AT176" s="176" t="s">
        <v>127</v>
      </c>
      <c r="AU176" s="176" t="s">
        <v>123</v>
      </c>
      <c r="AY176" s="14" t="s">
        <v>112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4" t="s">
        <v>78</v>
      </c>
      <c r="BK176" s="177">
        <f>ROUND(I176*H176,2)</f>
        <v>0</v>
      </c>
      <c r="BL176" s="14" t="s">
        <v>122</v>
      </c>
      <c r="BM176" s="176" t="s">
        <v>371</v>
      </c>
    </row>
    <row r="177" spans="1:65" s="2" customFormat="1" ht="16.5" customHeight="1">
      <c r="A177" s="31"/>
      <c r="B177" s="32"/>
      <c r="C177" s="165" t="s">
        <v>372</v>
      </c>
      <c r="D177" s="165" t="s">
        <v>117</v>
      </c>
      <c r="E177" s="166" t="s">
        <v>373</v>
      </c>
      <c r="F177" s="167" t="s">
        <v>374</v>
      </c>
      <c r="G177" s="168" t="s">
        <v>120</v>
      </c>
      <c r="H177" s="169">
        <v>17</v>
      </c>
      <c r="I177" s="170"/>
      <c r="J177" s="171">
        <f>ROUND(I177*H177,2)</f>
        <v>0</v>
      </c>
      <c r="K177" s="167" t="s">
        <v>121</v>
      </c>
      <c r="L177" s="36"/>
      <c r="M177" s="172" t="s">
        <v>19</v>
      </c>
      <c r="N177" s="173" t="s">
        <v>41</v>
      </c>
      <c r="O177" s="61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4">
        <f>S177*H177</f>
        <v>0</v>
      </c>
      <c r="U177" s="175" t="s">
        <v>19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122</v>
      </c>
      <c r="AT177" s="176" t="s">
        <v>117</v>
      </c>
      <c r="AU177" s="176" t="s">
        <v>123</v>
      </c>
      <c r="AY177" s="14" t="s">
        <v>112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4" t="s">
        <v>78</v>
      </c>
      <c r="BK177" s="177">
        <f>ROUND(I177*H177,2)</f>
        <v>0</v>
      </c>
      <c r="BL177" s="14" t="s">
        <v>122</v>
      </c>
      <c r="BM177" s="176" t="s">
        <v>375</v>
      </c>
    </row>
    <row r="178" spans="1:65" s="2" customFormat="1" ht="11.25">
      <c r="A178" s="31"/>
      <c r="B178" s="32"/>
      <c r="C178" s="33"/>
      <c r="D178" s="178" t="s">
        <v>125</v>
      </c>
      <c r="E178" s="33"/>
      <c r="F178" s="179" t="s">
        <v>376</v>
      </c>
      <c r="G178" s="33"/>
      <c r="H178" s="33"/>
      <c r="I178" s="180"/>
      <c r="J178" s="33"/>
      <c r="K178" s="33"/>
      <c r="L178" s="36"/>
      <c r="M178" s="181"/>
      <c r="N178" s="182"/>
      <c r="O178" s="61"/>
      <c r="P178" s="61"/>
      <c r="Q178" s="61"/>
      <c r="R178" s="61"/>
      <c r="S178" s="61"/>
      <c r="T178" s="61"/>
      <c r="U178" s="62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125</v>
      </c>
      <c r="AU178" s="14" t="s">
        <v>123</v>
      </c>
    </row>
    <row r="179" spans="1:65" s="12" customFormat="1" ht="20.85" customHeight="1">
      <c r="B179" s="149"/>
      <c r="C179" s="150"/>
      <c r="D179" s="151" t="s">
        <v>69</v>
      </c>
      <c r="E179" s="163" t="s">
        <v>377</v>
      </c>
      <c r="F179" s="163" t="s">
        <v>378</v>
      </c>
      <c r="G179" s="150"/>
      <c r="H179" s="150"/>
      <c r="I179" s="153"/>
      <c r="J179" s="164">
        <f>BK179</f>
        <v>0</v>
      </c>
      <c r="K179" s="150"/>
      <c r="L179" s="155"/>
      <c r="M179" s="156"/>
      <c r="N179" s="157"/>
      <c r="O179" s="157"/>
      <c r="P179" s="158">
        <f>SUM(P180:P214)</f>
        <v>0</v>
      </c>
      <c r="Q179" s="157"/>
      <c r="R179" s="158">
        <f>SUM(R180:R214)</f>
        <v>0.1575</v>
      </c>
      <c r="S179" s="157"/>
      <c r="T179" s="158">
        <f>SUM(T180:T214)</f>
        <v>0</v>
      </c>
      <c r="U179" s="159"/>
      <c r="AR179" s="160" t="s">
        <v>80</v>
      </c>
      <c r="AT179" s="161" t="s">
        <v>69</v>
      </c>
      <c r="AU179" s="161" t="s">
        <v>80</v>
      </c>
      <c r="AY179" s="160" t="s">
        <v>112</v>
      </c>
      <c r="BK179" s="162">
        <f>SUM(BK180:BK214)</f>
        <v>0</v>
      </c>
    </row>
    <row r="180" spans="1:65" s="2" customFormat="1" ht="16.5" customHeight="1">
      <c r="A180" s="31"/>
      <c r="B180" s="32"/>
      <c r="C180" s="165" t="s">
        <v>379</v>
      </c>
      <c r="D180" s="165" t="s">
        <v>117</v>
      </c>
      <c r="E180" s="166" t="s">
        <v>380</v>
      </c>
      <c r="F180" s="167" t="s">
        <v>381</v>
      </c>
      <c r="G180" s="168" t="s">
        <v>120</v>
      </c>
      <c r="H180" s="169">
        <v>1</v>
      </c>
      <c r="I180" s="170"/>
      <c r="J180" s="171">
        <f>ROUND(I180*H180,2)</f>
        <v>0</v>
      </c>
      <c r="K180" s="167" t="s">
        <v>121</v>
      </c>
      <c r="L180" s="36"/>
      <c r="M180" s="172" t="s">
        <v>19</v>
      </c>
      <c r="N180" s="173" t="s">
        <v>41</v>
      </c>
      <c r="O180" s="61"/>
      <c r="P180" s="174">
        <f>O180*H180</f>
        <v>0</v>
      </c>
      <c r="Q180" s="174">
        <v>0</v>
      </c>
      <c r="R180" s="174">
        <f>Q180*H180</f>
        <v>0</v>
      </c>
      <c r="S180" s="174">
        <v>0</v>
      </c>
      <c r="T180" s="174">
        <f>S180*H180</f>
        <v>0</v>
      </c>
      <c r="U180" s="175" t="s">
        <v>19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122</v>
      </c>
      <c r="AT180" s="176" t="s">
        <v>117</v>
      </c>
      <c r="AU180" s="176" t="s">
        <v>123</v>
      </c>
      <c r="AY180" s="14" t="s">
        <v>112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4" t="s">
        <v>78</v>
      </c>
      <c r="BK180" s="177">
        <f>ROUND(I180*H180,2)</f>
        <v>0</v>
      </c>
      <c r="BL180" s="14" t="s">
        <v>122</v>
      </c>
      <c r="BM180" s="176" t="s">
        <v>382</v>
      </c>
    </row>
    <row r="181" spans="1:65" s="2" customFormat="1" ht="11.25">
      <c r="A181" s="31"/>
      <c r="B181" s="32"/>
      <c r="C181" s="33"/>
      <c r="D181" s="178" t="s">
        <v>125</v>
      </c>
      <c r="E181" s="33"/>
      <c r="F181" s="179" t="s">
        <v>383</v>
      </c>
      <c r="G181" s="33"/>
      <c r="H181" s="33"/>
      <c r="I181" s="180"/>
      <c r="J181" s="33"/>
      <c r="K181" s="33"/>
      <c r="L181" s="36"/>
      <c r="M181" s="181"/>
      <c r="N181" s="182"/>
      <c r="O181" s="61"/>
      <c r="P181" s="61"/>
      <c r="Q181" s="61"/>
      <c r="R181" s="61"/>
      <c r="S181" s="61"/>
      <c r="T181" s="61"/>
      <c r="U181" s="62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125</v>
      </c>
      <c r="AU181" s="14" t="s">
        <v>123</v>
      </c>
    </row>
    <row r="182" spans="1:65" s="2" customFormat="1" ht="16.5" customHeight="1">
      <c r="A182" s="31"/>
      <c r="B182" s="32"/>
      <c r="C182" s="183" t="s">
        <v>384</v>
      </c>
      <c r="D182" s="183" t="s">
        <v>127</v>
      </c>
      <c r="E182" s="184" t="s">
        <v>385</v>
      </c>
      <c r="F182" s="185" t="s">
        <v>386</v>
      </c>
      <c r="G182" s="186" t="s">
        <v>120</v>
      </c>
      <c r="H182" s="187">
        <v>1</v>
      </c>
      <c r="I182" s="188"/>
      <c r="J182" s="189">
        <f>ROUND(I182*H182,2)</f>
        <v>0</v>
      </c>
      <c r="K182" s="185" t="s">
        <v>121</v>
      </c>
      <c r="L182" s="190"/>
      <c r="M182" s="191" t="s">
        <v>19</v>
      </c>
      <c r="N182" s="192" t="s">
        <v>41</v>
      </c>
      <c r="O182" s="61"/>
      <c r="P182" s="174">
        <f>O182*H182</f>
        <v>0</v>
      </c>
      <c r="Q182" s="174">
        <v>7.9000000000000001E-2</v>
      </c>
      <c r="R182" s="174">
        <f>Q182*H182</f>
        <v>7.9000000000000001E-2</v>
      </c>
      <c r="S182" s="174">
        <v>0</v>
      </c>
      <c r="T182" s="174">
        <f>S182*H182</f>
        <v>0</v>
      </c>
      <c r="U182" s="175" t="s">
        <v>19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130</v>
      </c>
      <c r="AT182" s="176" t="s">
        <v>127</v>
      </c>
      <c r="AU182" s="176" t="s">
        <v>123</v>
      </c>
      <c r="AY182" s="14" t="s">
        <v>112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4" t="s">
        <v>78</v>
      </c>
      <c r="BK182" s="177">
        <f>ROUND(I182*H182,2)</f>
        <v>0</v>
      </c>
      <c r="BL182" s="14" t="s">
        <v>122</v>
      </c>
      <c r="BM182" s="176" t="s">
        <v>387</v>
      </c>
    </row>
    <row r="183" spans="1:65" s="2" customFormat="1" ht="16.5" customHeight="1">
      <c r="A183" s="31"/>
      <c r="B183" s="32"/>
      <c r="C183" s="165" t="s">
        <v>388</v>
      </c>
      <c r="D183" s="165" t="s">
        <v>117</v>
      </c>
      <c r="E183" s="166" t="s">
        <v>389</v>
      </c>
      <c r="F183" s="167" t="s">
        <v>390</v>
      </c>
      <c r="G183" s="168" t="s">
        <v>120</v>
      </c>
      <c r="H183" s="169">
        <v>2</v>
      </c>
      <c r="I183" s="170"/>
      <c r="J183" s="171">
        <f>ROUND(I183*H183,2)</f>
        <v>0</v>
      </c>
      <c r="K183" s="167" t="s">
        <v>121</v>
      </c>
      <c r="L183" s="36"/>
      <c r="M183" s="172" t="s">
        <v>19</v>
      </c>
      <c r="N183" s="173" t="s">
        <v>41</v>
      </c>
      <c r="O183" s="61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4">
        <f>S183*H183</f>
        <v>0</v>
      </c>
      <c r="U183" s="175" t="s">
        <v>19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122</v>
      </c>
      <c r="AT183" s="176" t="s">
        <v>117</v>
      </c>
      <c r="AU183" s="176" t="s">
        <v>123</v>
      </c>
      <c r="AY183" s="14" t="s">
        <v>112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4" t="s">
        <v>78</v>
      </c>
      <c r="BK183" s="177">
        <f>ROUND(I183*H183,2)</f>
        <v>0</v>
      </c>
      <c r="BL183" s="14" t="s">
        <v>122</v>
      </c>
      <c r="BM183" s="176" t="s">
        <v>391</v>
      </c>
    </row>
    <row r="184" spans="1:65" s="2" customFormat="1" ht="11.25">
      <c r="A184" s="31"/>
      <c r="B184" s="32"/>
      <c r="C184" s="33"/>
      <c r="D184" s="178" t="s">
        <v>125</v>
      </c>
      <c r="E184" s="33"/>
      <c r="F184" s="179" t="s">
        <v>392</v>
      </c>
      <c r="G184" s="33"/>
      <c r="H184" s="33"/>
      <c r="I184" s="180"/>
      <c r="J184" s="33"/>
      <c r="K184" s="33"/>
      <c r="L184" s="36"/>
      <c r="M184" s="181"/>
      <c r="N184" s="182"/>
      <c r="O184" s="61"/>
      <c r="P184" s="61"/>
      <c r="Q184" s="61"/>
      <c r="R184" s="61"/>
      <c r="S184" s="61"/>
      <c r="T184" s="61"/>
      <c r="U184" s="62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125</v>
      </c>
      <c r="AU184" s="14" t="s">
        <v>123</v>
      </c>
    </row>
    <row r="185" spans="1:65" s="2" customFormat="1" ht="16.5" customHeight="1">
      <c r="A185" s="31"/>
      <c r="B185" s="32"/>
      <c r="C185" s="183" t="s">
        <v>393</v>
      </c>
      <c r="D185" s="183" t="s">
        <v>127</v>
      </c>
      <c r="E185" s="184" t="s">
        <v>394</v>
      </c>
      <c r="F185" s="185" t="s">
        <v>395</v>
      </c>
      <c r="G185" s="186" t="s">
        <v>120</v>
      </c>
      <c r="H185" s="187">
        <v>2</v>
      </c>
      <c r="I185" s="188"/>
      <c r="J185" s="189">
        <f>ROUND(I185*H185,2)</f>
        <v>0</v>
      </c>
      <c r="K185" s="185" t="s">
        <v>121</v>
      </c>
      <c r="L185" s="190"/>
      <c r="M185" s="191" t="s">
        <v>19</v>
      </c>
      <c r="N185" s="192" t="s">
        <v>41</v>
      </c>
      <c r="O185" s="61"/>
      <c r="P185" s="174">
        <f>O185*H185</f>
        <v>0</v>
      </c>
      <c r="Q185" s="174">
        <v>2.7699999999999999E-2</v>
      </c>
      <c r="R185" s="174">
        <f>Q185*H185</f>
        <v>5.5399999999999998E-2</v>
      </c>
      <c r="S185" s="174">
        <v>0</v>
      </c>
      <c r="T185" s="174">
        <f>S185*H185</f>
        <v>0</v>
      </c>
      <c r="U185" s="175" t="s">
        <v>19</v>
      </c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130</v>
      </c>
      <c r="AT185" s="176" t="s">
        <v>127</v>
      </c>
      <c r="AU185" s="176" t="s">
        <v>123</v>
      </c>
      <c r="AY185" s="14" t="s">
        <v>112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4" t="s">
        <v>78</v>
      </c>
      <c r="BK185" s="177">
        <f>ROUND(I185*H185,2)</f>
        <v>0</v>
      </c>
      <c r="BL185" s="14" t="s">
        <v>122</v>
      </c>
      <c r="BM185" s="176" t="s">
        <v>396</v>
      </c>
    </row>
    <row r="186" spans="1:65" s="2" customFormat="1" ht="16.5" customHeight="1">
      <c r="A186" s="31"/>
      <c r="B186" s="32"/>
      <c r="C186" s="165" t="s">
        <v>397</v>
      </c>
      <c r="D186" s="165" t="s">
        <v>117</v>
      </c>
      <c r="E186" s="166" t="s">
        <v>398</v>
      </c>
      <c r="F186" s="167" t="s">
        <v>399</v>
      </c>
      <c r="G186" s="168" t="s">
        <v>120</v>
      </c>
      <c r="H186" s="169">
        <v>3</v>
      </c>
      <c r="I186" s="170"/>
      <c r="J186" s="171">
        <f>ROUND(I186*H186,2)</f>
        <v>0</v>
      </c>
      <c r="K186" s="167" t="s">
        <v>121</v>
      </c>
      <c r="L186" s="36"/>
      <c r="M186" s="172" t="s">
        <v>19</v>
      </c>
      <c r="N186" s="173" t="s">
        <v>41</v>
      </c>
      <c r="O186" s="61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4">
        <f>S186*H186</f>
        <v>0</v>
      </c>
      <c r="U186" s="175" t="s">
        <v>19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122</v>
      </c>
      <c r="AT186" s="176" t="s">
        <v>117</v>
      </c>
      <c r="AU186" s="176" t="s">
        <v>123</v>
      </c>
      <c r="AY186" s="14" t="s">
        <v>112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4" t="s">
        <v>78</v>
      </c>
      <c r="BK186" s="177">
        <f>ROUND(I186*H186,2)</f>
        <v>0</v>
      </c>
      <c r="BL186" s="14" t="s">
        <v>122</v>
      </c>
      <c r="BM186" s="176" t="s">
        <v>400</v>
      </c>
    </row>
    <row r="187" spans="1:65" s="2" customFormat="1" ht="11.25">
      <c r="A187" s="31"/>
      <c r="B187" s="32"/>
      <c r="C187" s="33"/>
      <c r="D187" s="178" t="s">
        <v>125</v>
      </c>
      <c r="E187" s="33"/>
      <c r="F187" s="179" t="s">
        <v>401</v>
      </c>
      <c r="G187" s="33"/>
      <c r="H187" s="33"/>
      <c r="I187" s="180"/>
      <c r="J187" s="33"/>
      <c r="K187" s="33"/>
      <c r="L187" s="36"/>
      <c r="M187" s="181"/>
      <c r="N187" s="182"/>
      <c r="O187" s="61"/>
      <c r="P187" s="61"/>
      <c r="Q187" s="61"/>
      <c r="R187" s="61"/>
      <c r="S187" s="61"/>
      <c r="T187" s="61"/>
      <c r="U187" s="62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125</v>
      </c>
      <c r="AU187" s="14" t="s">
        <v>123</v>
      </c>
    </row>
    <row r="188" spans="1:65" s="2" customFormat="1" ht="16.5" customHeight="1">
      <c r="A188" s="31"/>
      <c r="B188" s="32"/>
      <c r="C188" s="183" t="s">
        <v>402</v>
      </c>
      <c r="D188" s="183" t="s">
        <v>127</v>
      </c>
      <c r="E188" s="184" t="s">
        <v>403</v>
      </c>
      <c r="F188" s="185" t="s">
        <v>404</v>
      </c>
      <c r="G188" s="186" t="s">
        <v>120</v>
      </c>
      <c r="H188" s="187">
        <v>3</v>
      </c>
      <c r="I188" s="188"/>
      <c r="J188" s="189">
        <f>ROUND(I188*H188,2)</f>
        <v>0</v>
      </c>
      <c r="K188" s="185" t="s">
        <v>121</v>
      </c>
      <c r="L188" s="190"/>
      <c r="M188" s="191" t="s">
        <v>19</v>
      </c>
      <c r="N188" s="192" t="s">
        <v>41</v>
      </c>
      <c r="O188" s="61"/>
      <c r="P188" s="174">
        <f>O188*H188</f>
        <v>0</v>
      </c>
      <c r="Q188" s="174">
        <v>2.98E-3</v>
      </c>
      <c r="R188" s="174">
        <f>Q188*H188</f>
        <v>8.94E-3</v>
      </c>
      <c r="S188" s="174">
        <v>0</v>
      </c>
      <c r="T188" s="174">
        <f>S188*H188</f>
        <v>0</v>
      </c>
      <c r="U188" s="175" t="s">
        <v>19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130</v>
      </c>
      <c r="AT188" s="176" t="s">
        <v>127</v>
      </c>
      <c r="AU188" s="176" t="s">
        <v>123</v>
      </c>
      <c r="AY188" s="14" t="s">
        <v>112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4" t="s">
        <v>78</v>
      </c>
      <c r="BK188" s="177">
        <f>ROUND(I188*H188,2)</f>
        <v>0</v>
      </c>
      <c r="BL188" s="14" t="s">
        <v>122</v>
      </c>
      <c r="BM188" s="176" t="s">
        <v>405</v>
      </c>
    </row>
    <row r="189" spans="1:65" s="2" customFormat="1" ht="24.2" customHeight="1">
      <c r="A189" s="31"/>
      <c r="B189" s="32"/>
      <c r="C189" s="183" t="s">
        <v>406</v>
      </c>
      <c r="D189" s="183" t="s">
        <v>127</v>
      </c>
      <c r="E189" s="184" t="s">
        <v>407</v>
      </c>
      <c r="F189" s="185" t="s">
        <v>408</v>
      </c>
      <c r="G189" s="186" t="s">
        <v>120</v>
      </c>
      <c r="H189" s="187">
        <v>6</v>
      </c>
      <c r="I189" s="188"/>
      <c r="J189" s="189">
        <f>ROUND(I189*H189,2)</f>
        <v>0</v>
      </c>
      <c r="K189" s="185" t="s">
        <v>19</v>
      </c>
      <c r="L189" s="190"/>
      <c r="M189" s="191" t="s">
        <v>19</v>
      </c>
      <c r="N189" s="192" t="s">
        <v>41</v>
      </c>
      <c r="O189" s="61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4">
        <f>S189*H189</f>
        <v>0</v>
      </c>
      <c r="U189" s="175" t="s">
        <v>19</v>
      </c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130</v>
      </c>
      <c r="AT189" s="176" t="s">
        <v>127</v>
      </c>
      <c r="AU189" s="176" t="s">
        <v>123</v>
      </c>
      <c r="AY189" s="14" t="s">
        <v>112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4" t="s">
        <v>78</v>
      </c>
      <c r="BK189" s="177">
        <f>ROUND(I189*H189,2)</f>
        <v>0</v>
      </c>
      <c r="BL189" s="14" t="s">
        <v>122</v>
      </c>
      <c r="BM189" s="176" t="s">
        <v>409</v>
      </c>
    </row>
    <row r="190" spans="1:65" s="2" customFormat="1" ht="16.5" customHeight="1">
      <c r="A190" s="31"/>
      <c r="B190" s="32"/>
      <c r="C190" s="165" t="s">
        <v>410</v>
      </c>
      <c r="D190" s="165" t="s">
        <v>117</v>
      </c>
      <c r="E190" s="166" t="s">
        <v>411</v>
      </c>
      <c r="F190" s="167" t="s">
        <v>412</v>
      </c>
      <c r="G190" s="168" t="s">
        <v>120</v>
      </c>
      <c r="H190" s="169">
        <v>6</v>
      </c>
      <c r="I190" s="170"/>
      <c r="J190" s="171">
        <f>ROUND(I190*H190,2)</f>
        <v>0</v>
      </c>
      <c r="K190" s="167" t="s">
        <v>121</v>
      </c>
      <c r="L190" s="36"/>
      <c r="M190" s="172" t="s">
        <v>19</v>
      </c>
      <c r="N190" s="173" t="s">
        <v>41</v>
      </c>
      <c r="O190" s="61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4">
        <f>S190*H190</f>
        <v>0</v>
      </c>
      <c r="U190" s="175" t="s">
        <v>19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122</v>
      </c>
      <c r="AT190" s="176" t="s">
        <v>117</v>
      </c>
      <c r="AU190" s="176" t="s">
        <v>123</v>
      </c>
      <c r="AY190" s="14" t="s">
        <v>112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4" t="s">
        <v>78</v>
      </c>
      <c r="BK190" s="177">
        <f>ROUND(I190*H190,2)</f>
        <v>0</v>
      </c>
      <c r="BL190" s="14" t="s">
        <v>122</v>
      </c>
      <c r="BM190" s="176" t="s">
        <v>413</v>
      </c>
    </row>
    <row r="191" spans="1:65" s="2" customFormat="1" ht="11.25">
      <c r="A191" s="31"/>
      <c r="B191" s="32"/>
      <c r="C191" s="33"/>
      <c r="D191" s="178" t="s">
        <v>125</v>
      </c>
      <c r="E191" s="33"/>
      <c r="F191" s="179" t="s">
        <v>414</v>
      </c>
      <c r="G191" s="33"/>
      <c r="H191" s="33"/>
      <c r="I191" s="180"/>
      <c r="J191" s="33"/>
      <c r="K191" s="33"/>
      <c r="L191" s="36"/>
      <c r="M191" s="181"/>
      <c r="N191" s="182"/>
      <c r="O191" s="61"/>
      <c r="P191" s="61"/>
      <c r="Q191" s="61"/>
      <c r="R191" s="61"/>
      <c r="S191" s="61"/>
      <c r="T191" s="61"/>
      <c r="U191" s="62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125</v>
      </c>
      <c r="AU191" s="14" t="s">
        <v>123</v>
      </c>
    </row>
    <row r="192" spans="1:65" s="2" customFormat="1" ht="16.5" customHeight="1">
      <c r="A192" s="31"/>
      <c r="B192" s="32"/>
      <c r="C192" s="183" t="s">
        <v>415</v>
      </c>
      <c r="D192" s="183" t="s">
        <v>127</v>
      </c>
      <c r="E192" s="184" t="s">
        <v>416</v>
      </c>
      <c r="F192" s="185" t="s">
        <v>417</v>
      </c>
      <c r="G192" s="186" t="s">
        <v>120</v>
      </c>
      <c r="H192" s="187">
        <v>6</v>
      </c>
      <c r="I192" s="188"/>
      <c r="J192" s="189">
        <f>ROUND(I192*H192,2)</f>
        <v>0</v>
      </c>
      <c r="K192" s="185" t="s">
        <v>121</v>
      </c>
      <c r="L192" s="190"/>
      <c r="M192" s="191" t="s">
        <v>19</v>
      </c>
      <c r="N192" s="192" t="s">
        <v>41</v>
      </c>
      <c r="O192" s="61"/>
      <c r="P192" s="174">
        <f>O192*H192</f>
        <v>0</v>
      </c>
      <c r="Q192" s="174">
        <v>2E-3</v>
      </c>
      <c r="R192" s="174">
        <f>Q192*H192</f>
        <v>1.2E-2</v>
      </c>
      <c r="S192" s="174">
        <v>0</v>
      </c>
      <c r="T192" s="174">
        <f>S192*H192</f>
        <v>0</v>
      </c>
      <c r="U192" s="175" t="s">
        <v>19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130</v>
      </c>
      <c r="AT192" s="176" t="s">
        <v>127</v>
      </c>
      <c r="AU192" s="176" t="s">
        <v>123</v>
      </c>
      <c r="AY192" s="14" t="s">
        <v>112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4" t="s">
        <v>78</v>
      </c>
      <c r="BK192" s="177">
        <f>ROUND(I192*H192,2)</f>
        <v>0</v>
      </c>
      <c r="BL192" s="14" t="s">
        <v>122</v>
      </c>
      <c r="BM192" s="176" t="s">
        <v>418</v>
      </c>
    </row>
    <row r="193" spans="1:65" s="2" customFormat="1" ht="16.5" customHeight="1">
      <c r="A193" s="31"/>
      <c r="B193" s="32"/>
      <c r="C193" s="165" t="s">
        <v>419</v>
      </c>
      <c r="D193" s="165" t="s">
        <v>117</v>
      </c>
      <c r="E193" s="166" t="s">
        <v>420</v>
      </c>
      <c r="F193" s="167" t="s">
        <v>421</v>
      </c>
      <c r="G193" s="168" t="s">
        <v>120</v>
      </c>
      <c r="H193" s="169">
        <v>4</v>
      </c>
      <c r="I193" s="170"/>
      <c r="J193" s="171">
        <f>ROUND(I193*H193,2)</f>
        <v>0</v>
      </c>
      <c r="K193" s="167" t="s">
        <v>121</v>
      </c>
      <c r="L193" s="36"/>
      <c r="M193" s="172" t="s">
        <v>19</v>
      </c>
      <c r="N193" s="173" t="s">
        <v>41</v>
      </c>
      <c r="O193" s="61"/>
      <c r="P193" s="174">
        <f>O193*H193</f>
        <v>0</v>
      </c>
      <c r="Q193" s="174">
        <v>0</v>
      </c>
      <c r="R193" s="174">
        <f>Q193*H193</f>
        <v>0</v>
      </c>
      <c r="S193" s="174">
        <v>0</v>
      </c>
      <c r="T193" s="174">
        <f>S193*H193</f>
        <v>0</v>
      </c>
      <c r="U193" s="175" t="s">
        <v>19</v>
      </c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122</v>
      </c>
      <c r="AT193" s="176" t="s">
        <v>117</v>
      </c>
      <c r="AU193" s="176" t="s">
        <v>123</v>
      </c>
      <c r="AY193" s="14" t="s">
        <v>112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4" t="s">
        <v>78</v>
      </c>
      <c r="BK193" s="177">
        <f>ROUND(I193*H193,2)</f>
        <v>0</v>
      </c>
      <c r="BL193" s="14" t="s">
        <v>122</v>
      </c>
      <c r="BM193" s="176" t="s">
        <v>422</v>
      </c>
    </row>
    <row r="194" spans="1:65" s="2" customFormat="1" ht="11.25">
      <c r="A194" s="31"/>
      <c r="B194" s="32"/>
      <c r="C194" s="33"/>
      <c r="D194" s="178" t="s">
        <v>125</v>
      </c>
      <c r="E194" s="33"/>
      <c r="F194" s="179" t="s">
        <v>423</v>
      </c>
      <c r="G194" s="33"/>
      <c r="H194" s="33"/>
      <c r="I194" s="180"/>
      <c r="J194" s="33"/>
      <c r="K194" s="33"/>
      <c r="L194" s="36"/>
      <c r="M194" s="181"/>
      <c r="N194" s="182"/>
      <c r="O194" s="61"/>
      <c r="P194" s="61"/>
      <c r="Q194" s="61"/>
      <c r="R194" s="61"/>
      <c r="S194" s="61"/>
      <c r="T194" s="61"/>
      <c r="U194" s="62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125</v>
      </c>
      <c r="AU194" s="14" t="s">
        <v>123</v>
      </c>
    </row>
    <row r="195" spans="1:65" s="2" customFormat="1" ht="16.5" customHeight="1">
      <c r="A195" s="31"/>
      <c r="B195" s="32"/>
      <c r="C195" s="183" t="s">
        <v>424</v>
      </c>
      <c r="D195" s="183" t="s">
        <v>127</v>
      </c>
      <c r="E195" s="184" t="s">
        <v>425</v>
      </c>
      <c r="F195" s="185" t="s">
        <v>426</v>
      </c>
      <c r="G195" s="186" t="s">
        <v>120</v>
      </c>
      <c r="H195" s="187">
        <v>4</v>
      </c>
      <c r="I195" s="188"/>
      <c r="J195" s="189">
        <f>ROUND(I195*H195,2)</f>
        <v>0</v>
      </c>
      <c r="K195" s="185" t="s">
        <v>121</v>
      </c>
      <c r="L195" s="190"/>
      <c r="M195" s="191" t="s">
        <v>19</v>
      </c>
      <c r="N195" s="192" t="s">
        <v>41</v>
      </c>
      <c r="O195" s="61"/>
      <c r="P195" s="174">
        <f>O195*H195</f>
        <v>0</v>
      </c>
      <c r="Q195" s="174">
        <v>1E-4</v>
      </c>
      <c r="R195" s="174">
        <f>Q195*H195</f>
        <v>4.0000000000000002E-4</v>
      </c>
      <c r="S195" s="174">
        <v>0</v>
      </c>
      <c r="T195" s="174">
        <f>S195*H195</f>
        <v>0</v>
      </c>
      <c r="U195" s="175" t="s">
        <v>19</v>
      </c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130</v>
      </c>
      <c r="AT195" s="176" t="s">
        <v>127</v>
      </c>
      <c r="AU195" s="176" t="s">
        <v>123</v>
      </c>
      <c r="AY195" s="14" t="s">
        <v>112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4" t="s">
        <v>78</v>
      </c>
      <c r="BK195" s="177">
        <f>ROUND(I195*H195,2)</f>
        <v>0</v>
      </c>
      <c r="BL195" s="14" t="s">
        <v>122</v>
      </c>
      <c r="BM195" s="176" t="s">
        <v>427</v>
      </c>
    </row>
    <row r="196" spans="1:65" s="2" customFormat="1" ht="21.75" customHeight="1">
      <c r="A196" s="31"/>
      <c r="B196" s="32"/>
      <c r="C196" s="165" t="s">
        <v>428</v>
      </c>
      <c r="D196" s="165" t="s">
        <v>117</v>
      </c>
      <c r="E196" s="166" t="s">
        <v>429</v>
      </c>
      <c r="F196" s="167" t="s">
        <v>430</v>
      </c>
      <c r="G196" s="168" t="s">
        <v>120</v>
      </c>
      <c r="H196" s="169">
        <v>4</v>
      </c>
      <c r="I196" s="170"/>
      <c r="J196" s="171">
        <f>ROUND(I196*H196,2)</f>
        <v>0</v>
      </c>
      <c r="K196" s="167" t="s">
        <v>121</v>
      </c>
      <c r="L196" s="36"/>
      <c r="M196" s="172" t="s">
        <v>19</v>
      </c>
      <c r="N196" s="173" t="s">
        <v>41</v>
      </c>
      <c r="O196" s="61"/>
      <c r="P196" s="174">
        <f>O196*H196</f>
        <v>0</v>
      </c>
      <c r="Q196" s="174">
        <v>0</v>
      </c>
      <c r="R196" s="174">
        <f>Q196*H196</f>
        <v>0</v>
      </c>
      <c r="S196" s="174">
        <v>0</v>
      </c>
      <c r="T196" s="174">
        <f>S196*H196</f>
        <v>0</v>
      </c>
      <c r="U196" s="175" t="s">
        <v>19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122</v>
      </c>
      <c r="AT196" s="176" t="s">
        <v>117</v>
      </c>
      <c r="AU196" s="176" t="s">
        <v>123</v>
      </c>
      <c r="AY196" s="14" t="s">
        <v>112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4" t="s">
        <v>78</v>
      </c>
      <c r="BK196" s="177">
        <f>ROUND(I196*H196,2)</f>
        <v>0</v>
      </c>
      <c r="BL196" s="14" t="s">
        <v>122</v>
      </c>
      <c r="BM196" s="176" t="s">
        <v>431</v>
      </c>
    </row>
    <row r="197" spans="1:65" s="2" customFormat="1" ht="11.25">
      <c r="A197" s="31"/>
      <c r="B197" s="32"/>
      <c r="C197" s="33"/>
      <c r="D197" s="178" t="s">
        <v>125</v>
      </c>
      <c r="E197" s="33"/>
      <c r="F197" s="179" t="s">
        <v>432</v>
      </c>
      <c r="G197" s="33"/>
      <c r="H197" s="33"/>
      <c r="I197" s="180"/>
      <c r="J197" s="33"/>
      <c r="K197" s="33"/>
      <c r="L197" s="36"/>
      <c r="M197" s="181"/>
      <c r="N197" s="182"/>
      <c r="O197" s="61"/>
      <c r="P197" s="61"/>
      <c r="Q197" s="61"/>
      <c r="R197" s="61"/>
      <c r="S197" s="61"/>
      <c r="T197" s="61"/>
      <c r="U197" s="62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125</v>
      </c>
      <c r="AU197" s="14" t="s">
        <v>123</v>
      </c>
    </row>
    <row r="198" spans="1:65" s="2" customFormat="1" ht="24.2" customHeight="1">
      <c r="A198" s="31"/>
      <c r="B198" s="32"/>
      <c r="C198" s="183" t="s">
        <v>433</v>
      </c>
      <c r="D198" s="183" t="s">
        <v>127</v>
      </c>
      <c r="E198" s="184" t="s">
        <v>434</v>
      </c>
      <c r="F198" s="185" t="s">
        <v>435</v>
      </c>
      <c r="G198" s="186" t="s">
        <v>120</v>
      </c>
      <c r="H198" s="187">
        <v>4</v>
      </c>
      <c r="I198" s="188"/>
      <c r="J198" s="189">
        <f>ROUND(I198*H198,2)</f>
        <v>0</v>
      </c>
      <c r="K198" s="185" t="s">
        <v>19</v>
      </c>
      <c r="L198" s="190"/>
      <c r="M198" s="191" t="s">
        <v>19</v>
      </c>
      <c r="N198" s="192" t="s">
        <v>41</v>
      </c>
      <c r="O198" s="61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4">
        <f>S198*H198</f>
        <v>0</v>
      </c>
      <c r="U198" s="175" t="s">
        <v>19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130</v>
      </c>
      <c r="AT198" s="176" t="s">
        <v>127</v>
      </c>
      <c r="AU198" s="176" t="s">
        <v>123</v>
      </c>
      <c r="AY198" s="14" t="s">
        <v>112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4" t="s">
        <v>78</v>
      </c>
      <c r="BK198" s="177">
        <f>ROUND(I198*H198,2)</f>
        <v>0</v>
      </c>
      <c r="BL198" s="14" t="s">
        <v>122</v>
      </c>
      <c r="BM198" s="176" t="s">
        <v>436</v>
      </c>
    </row>
    <row r="199" spans="1:65" s="2" customFormat="1" ht="16.5" customHeight="1">
      <c r="A199" s="31"/>
      <c r="B199" s="32"/>
      <c r="C199" s="165" t="s">
        <v>437</v>
      </c>
      <c r="D199" s="165" t="s">
        <v>117</v>
      </c>
      <c r="E199" s="166" t="s">
        <v>438</v>
      </c>
      <c r="F199" s="167" t="s">
        <v>439</v>
      </c>
      <c r="G199" s="168" t="s">
        <v>120</v>
      </c>
      <c r="H199" s="169">
        <v>4</v>
      </c>
      <c r="I199" s="170"/>
      <c r="J199" s="171">
        <f>ROUND(I199*H199,2)</f>
        <v>0</v>
      </c>
      <c r="K199" s="167" t="s">
        <v>121</v>
      </c>
      <c r="L199" s="36"/>
      <c r="M199" s="172" t="s">
        <v>19</v>
      </c>
      <c r="N199" s="173" t="s">
        <v>41</v>
      </c>
      <c r="O199" s="61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4">
        <f>S199*H199</f>
        <v>0</v>
      </c>
      <c r="U199" s="175" t="s">
        <v>19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122</v>
      </c>
      <c r="AT199" s="176" t="s">
        <v>117</v>
      </c>
      <c r="AU199" s="176" t="s">
        <v>123</v>
      </c>
      <c r="AY199" s="14" t="s">
        <v>112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4" t="s">
        <v>78</v>
      </c>
      <c r="BK199" s="177">
        <f>ROUND(I199*H199,2)</f>
        <v>0</v>
      </c>
      <c r="BL199" s="14" t="s">
        <v>122</v>
      </c>
      <c r="BM199" s="176" t="s">
        <v>440</v>
      </c>
    </row>
    <row r="200" spans="1:65" s="2" customFormat="1" ht="11.25">
      <c r="A200" s="31"/>
      <c r="B200" s="32"/>
      <c r="C200" s="33"/>
      <c r="D200" s="178" t="s">
        <v>125</v>
      </c>
      <c r="E200" s="33"/>
      <c r="F200" s="179" t="s">
        <v>441</v>
      </c>
      <c r="G200" s="33"/>
      <c r="H200" s="33"/>
      <c r="I200" s="180"/>
      <c r="J200" s="33"/>
      <c r="K200" s="33"/>
      <c r="L200" s="36"/>
      <c r="M200" s="181"/>
      <c r="N200" s="182"/>
      <c r="O200" s="61"/>
      <c r="P200" s="61"/>
      <c r="Q200" s="61"/>
      <c r="R200" s="61"/>
      <c r="S200" s="61"/>
      <c r="T200" s="61"/>
      <c r="U200" s="62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125</v>
      </c>
      <c r="AU200" s="14" t="s">
        <v>123</v>
      </c>
    </row>
    <row r="201" spans="1:65" s="2" customFormat="1" ht="24.2" customHeight="1">
      <c r="A201" s="31"/>
      <c r="B201" s="32"/>
      <c r="C201" s="183" t="s">
        <v>442</v>
      </c>
      <c r="D201" s="183" t="s">
        <v>127</v>
      </c>
      <c r="E201" s="184" t="s">
        <v>443</v>
      </c>
      <c r="F201" s="185" t="s">
        <v>444</v>
      </c>
      <c r="G201" s="186" t="s">
        <v>120</v>
      </c>
      <c r="H201" s="187">
        <v>4</v>
      </c>
      <c r="I201" s="188"/>
      <c r="J201" s="189">
        <f>ROUND(I201*H201,2)</f>
        <v>0</v>
      </c>
      <c r="K201" s="185" t="s">
        <v>19</v>
      </c>
      <c r="L201" s="190"/>
      <c r="M201" s="191" t="s">
        <v>19</v>
      </c>
      <c r="N201" s="192" t="s">
        <v>41</v>
      </c>
      <c r="O201" s="61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4">
        <f>S201*H201</f>
        <v>0</v>
      </c>
      <c r="U201" s="175" t="s">
        <v>19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130</v>
      </c>
      <c r="AT201" s="176" t="s">
        <v>127</v>
      </c>
      <c r="AU201" s="176" t="s">
        <v>123</v>
      </c>
      <c r="AY201" s="14" t="s">
        <v>112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4" t="s">
        <v>78</v>
      </c>
      <c r="BK201" s="177">
        <f>ROUND(I201*H201,2)</f>
        <v>0</v>
      </c>
      <c r="BL201" s="14" t="s">
        <v>122</v>
      </c>
      <c r="BM201" s="176" t="s">
        <v>445</v>
      </c>
    </row>
    <row r="202" spans="1:65" s="2" customFormat="1" ht="24.2" customHeight="1">
      <c r="A202" s="31"/>
      <c r="B202" s="32"/>
      <c r="C202" s="183" t="s">
        <v>446</v>
      </c>
      <c r="D202" s="183" t="s">
        <v>127</v>
      </c>
      <c r="E202" s="184" t="s">
        <v>447</v>
      </c>
      <c r="F202" s="185" t="s">
        <v>448</v>
      </c>
      <c r="G202" s="186" t="s">
        <v>120</v>
      </c>
      <c r="H202" s="187">
        <v>4</v>
      </c>
      <c r="I202" s="188"/>
      <c r="J202" s="189">
        <f>ROUND(I202*H202,2)</f>
        <v>0</v>
      </c>
      <c r="K202" s="185" t="s">
        <v>19</v>
      </c>
      <c r="L202" s="190"/>
      <c r="M202" s="191" t="s">
        <v>19</v>
      </c>
      <c r="N202" s="192" t="s">
        <v>41</v>
      </c>
      <c r="O202" s="61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4">
        <f>S202*H202</f>
        <v>0</v>
      </c>
      <c r="U202" s="175" t="s">
        <v>19</v>
      </c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130</v>
      </c>
      <c r="AT202" s="176" t="s">
        <v>127</v>
      </c>
      <c r="AU202" s="176" t="s">
        <v>123</v>
      </c>
      <c r="AY202" s="14" t="s">
        <v>112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4" t="s">
        <v>78</v>
      </c>
      <c r="BK202" s="177">
        <f>ROUND(I202*H202,2)</f>
        <v>0</v>
      </c>
      <c r="BL202" s="14" t="s">
        <v>122</v>
      </c>
      <c r="BM202" s="176" t="s">
        <v>449</v>
      </c>
    </row>
    <row r="203" spans="1:65" s="2" customFormat="1" ht="16.5" customHeight="1">
      <c r="A203" s="31"/>
      <c r="B203" s="32"/>
      <c r="C203" s="165" t="s">
        <v>450</v>
      </c>
      <c r="D203" s="165" t="s">
        <v>117</v>
      </c>
      <c r="E203" s="166" t="s">
        <v>451</v>
      </c>
      <c r="F203" s="167" t="s">
        <v>452</v>
      </c>
      <c r="G203" s="168" t="s">
        <v>120</v>
      </c>
      <c r="H203" s="169">
        <v>16</v>
      </c>
      <c r="I203" s="170"/>
      <c r="J203" s="171">
        <f>ROUND(I203*H203,2)</f>
        <v>0</v>
      </c>
      <c r="K203" s="167" t="s">
        <v>121</v>
      </c>
      <c r="L203" s="36"/>
      <c r="M203" s="172" t="s">
        <v>19</v>
      </c>
      <c r="N203" s="173" t="s">
        <v>41</v>
      </c>
      <c r="O203" s="61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4">
        <f>S203*H203</f>
        <v>0</v>
      </c>
      <c r="U203" s="175" t="s">
        <v>19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122</v>
      </c>
      <c r="AT203" s="176" t="s">
        <v>117</v>
      </c>
      <c r="AU203" s="176" t="s">
        <v>123</v>
      </c>
      <c r="AY203" s="14" t="s">
        <v>112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4" t="s">
        <v>78</v>
      </c>
      <c r="BK203" s="177">
        <f>ROUND(I203*H203,2)</f>
        <v>0</v>
      </c>
      <c r="BL203" s="14" t="s">
        <v>122</v>
      </c>
      <c r="BM203" s="176" t="s">
        <v>453</v>
      </c>
    </row>
    <row r="204" spans="1:65" s="2" customFormat="1" ht="11.25">
      <c r="A204" s="31"/>
      <c r="B204" s="32"/>
      <c r="C204" s="33"/>
      <c r="D204" s="178" t="s">
        <v>125</v>
      </c>
      <c r="E204" s="33"/>
      <c r="F204" s="179" t="s">
        <v>454</v>
      </c>
      <c r="G204" s="33"/>
      <c r="H204" s="33"/>
      <c r="I204" s="180"/>
      <c r="J204" s="33"/>
      <c r="K204" s="33"/>
      <c r="L204" s="36"/>
      <c r="M204" s="181"/>
      <c r="N204" s="182"/>
      <c r="O204" s="61"/>
      <c r="P204" s="61"/>
      <c r="Q204" s="61"/>
      <c r="R204" s="61"/>
      <c r="S204" s="61"/>
      <c r="T204" s="61"/>
      <c r="U204" s="62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125</v>
      </c>
      <c r="AU204" s="14" t="s">
        <v>123</v>
      </c>
    </row>
    <row r="205" spans="1:65" s="2" customFormat="1" ht="24.2" customHeight="1">
      <c r="A205" s="31"/>
      <c r="B205" s="32"/>
      <c r="C205" s="183" t="s">
        <v>455</v>
      </c>
      <c r="D205" s="183" t="s">
        <v>127</v>
      </c>
      <c r="E205" s="184" t="s">
        <v>456</v>
      </c>
      <c r="F205" s="185" t="s">
        <v>457</v>
      </c>
      <c r="G205" s="186" t="s">
        <v>120</v>
      </c>
      <c r="H205" s="187">
        <v>16</v>
      </c>
      <c r="I205" s="188"/>
      <c r="J205" s="189">
        <f>ROUND(I205*H205,2)</f>
        <v>0</v>
      </c>
      <c r="K205" s="185" t="s">
        <v>19</v>
      </c>
      <c r="L205" s="190"/>
      <c r="M205" s="191" t="s">
        <v>19</v>
      </c>
      <c r="N205" s="192" t="s">
        <v>41</v>
      </c>
      <c r="O205" s="61"/>
      <c r="P205" s="174">
        <f>O205*H205</f>
        <v>0</v>
      </c>
      <c r="Q205" s="174">
        <v>0</v>
      </c>
      <c r="R205" s="174">
        <f>Q205*H205</f>
        <v>0</v>
      </c>
      <c r="S205" s="174">
        <v>0</v>
      </c>
      <c r="T205" s="174">
        <f>S205*H205</f>
        <v>0</v>
      </c>
      <c r="U205" s="175" t="s">
        <v>19</v>
      </c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130</v>
      </c>
      <c r="AT205" s="176" t="s">
        <v>127</v>
      </c>
      <c r="AU205" s="176" t="s">
        <v>123</v>
      </c>
      <c r="AY205" s="14" t="s">
        <v>112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4" t="s">
        <v>78</v>
      </c>
      <c r="BK205" s="177">
        <f>ROUND(I205*H205,2)</f>
        <v>0</v>
      </c>
      <c r="BL205" s="14" t="s">
        <v>122</v>
      </c>
      <c r="BM205" s="176" t="s">
        <v>458</v>
      </c>
    </row>
    <row r="206" spans="1:65" s="2" customFormat="1" ht="21.75" customHeight="1">
      <c r="A206" s="31"/>
      <c r="B206" s="32"/>
      <c r="C206" s="165" t="s">
        <v>459</v>
      </c>
      <c r="D206" s="165" t="s">
        <v>117</v>
      </c>
      <c r="E206" s="166" t="s">
        <v>460</v>
      </c>
      <c r="F206" s="167" t="s">
        <v>461</v>
      </c>
      <c r="G206" s="168" t="s">
        <v>120</v>
      </c>
      <c r="H206" s="169">
        <v>16</v>
      </c>
      <c r="I206" s="170"/>
      <c r="J206" s="171">
        <f>ROUND(I206*H206,2)</f>
        <v>0</v>
      </c>
      <c r="K206" s="167" t="s">
        <v>121</v>
      </c>
      <c r="L206" s="36"/>
      <c r="M206" s="172" t="s">
        <v>19</v>
      </c>
      <c r="N206" s="173" t="s">
        <v>41</v>
      </c>
      <c r="O206" s="61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4">
        <f>S206*H206</f>
        <v>0</v>
      </c>
      <c r="U206" s="175" t="s">
        <v>19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122</v>
      </c>
      <c r="AT206" s="176" t="s">
        <v>117</v>
      </c>
      <c r="AU206" s="176" t="s">
        <v>123</v>
      </c>
      <c r="AY206" s="14" t="s">
        <v>112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4" t="s">
        <v>78</v>
      </c>
      <c r="BK206" s="177">
        <f>ROUND(I206*H206,2)</f>
        <v>0</v>
      </c>
      <c r="BL206" s="14" t="s">
        <v>122</v>
      </c>
      <c r="BM206" s="176" t="s">
        <v>462</v>
      </c>
    </row>
    <row r="207" spans="1:65" s="2" customFormat="1" ht="11.25">
      <c r="A207" s="31"/>
      <c r="B207" s="32"/>
      <c r="C207" s="33"/>
      <c r="D207" s="178" t="s">
        <v>125</v>
      </c>
      <c r="E207" s="33"/>
      <c r="F207" s="179" t="s">
        <v>463</v>
      </c>
      <c r="G207" s="33"/>
      <c r="H207" s="33"/>
      <c r="I207" s="180"/>
      <c r="J207" s="33"/>
      <c r="K207" s="33"/>
      <c r="L207" s="36"/>
      <c r="M207" s="181"/>
      <c r="N207" s="182"/>
      <c r="O207" s="61"/>
      <c r="P207" s="61"/>
      <c r="Q207" s="61"/>
      <c r="R207" s="61"/>
      <c r="S207" s="61"/>
      <c r="T207" s="61"/>
      <c r="U207" s="62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125</v>
      </c>
      <c r="AU207" s="14" t="s">
        <v>123</v>
      </c>
    </row>
    <row r="208" spans="1:65" s="2" customFormat="1" ht="16.5" customHeight="1">
      <c r="A208" s="31"/>
      <c r="B208" s="32"/>
      <c r="C208" s="183" t="s">
        <v>464</v>
      </c>
      <c r="D208" s="183" t="s">
        <v>127</v>
      </c>
      <c r="E208" s="184" t="s">
        <v>465</v>
      </c>
      <c r="F208" s="185" t="s">
        <v>466</v>
      </c>
      <c r="G208" s="186" t="s">
        <v>120</v>
      </c>
      <c r="H208" s="187">
        <v>16</v>
      </c>
      <c r="I208" s="188"/>
      <c r="J208" s="189">
        <f>ROUND(I208*H208,2)</f>
        <v>0</v>
      </c>
      <c r="K208" s="185" t="s">
        <v>121</v>
      </c>
      <c r="L208" s="190"/>
      <c r="M208" s="191" t="s">
        <v>19</v>
      </c>
      <c r="N208" s="192" t="s">
        <v>41</v>
      </c>
      <c r="O208" s="61"/>
      <c r="P208" s="174">
        <f>O208*H208</f>
        <v>0</v>
      </c>
      <c r="Q208" s="174">
        <v>1.0000000000000001E-5</v>
      </c>
      <c r="R208" s="174">
        <f>Q208*H208</f>
        <v>1.6000000000000001E-4</v>
      </c>
      <c r="S208" s="174">
        <v>0</v>
      </c>
      <c r="T208" s="174">
        <f>S208*H208</f>
        <v>0</v>
      </c>
      <c r="U208" s="175" t="s">
        <v>19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130</v>
      </c>
      <c r="AT208" s="176" t="s">
        <v>127</v>
      </c>
      <c r="AU208" s="176" t="s">
        <v>123</v>
      </c>
      <c r="AY208" s="14" t="s">
        <v>112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4" t="s">
        <v>78</v>
      </c>
      <c r="BK208" s="177">
        <f>ROUND(I208*H208,2)</f>
        <v>0</v>
      </c>
      <c r="BL208" s="14" t="s">
        <v>122</v>
      </c>
      <c r="BM208" s="176" t="s">
        <v>467</v>
      </c>
    </row>
    <row r="209" spans="1:65" s="2" customFormat="1" ht="16.5" customHeight="1">
      <c r="A209" s="31"/>
      <c r="B209" s="32"/>
      <c r="C209" s="183" t="s">
        <v>468</v>
      </c>
      <c r="D209" s="183" t="s">
        <v>127</v>
      </c>
      <c r="E209" s="184" t="s">
        <v>469</v>
      </c>
      <c r="F209" s="185" t="s">
        <v>470</v>
      </c>
      <c r="G209" s="186" t="s">
        <v>120</v>
      </c>
      <c r="H209" s="187">
        <v>8</v>
      </c>
      <c r="I209" s="188"/>
      <c r="J209" s="189">
        <f>ROUND(I209*H209,2)</f>
        <v>0</v>
      </c>
      <c r="K209" s="185" t="s">
        <v>121</v>
      </c>
      <c r="L209" s="190"/>
      <c r="M209" s="191" t="s">
        <v>19</v>
      </c>
      <c r="N209" s="192" t="s">
        <v>41</v>
      </c>
      <c r="O209" s="61"/>
      <c r="P209" s="174">
        <f>O209*H209</f>
        <v>0</v>
      </c>
      <c r="Q209" s="174">
        <v>2.0000000000000001E-4</v>
      </c>
      <c r="R209" s="174">
        <f>Q209*H209</f>
        <v>1.6000000000000001E-3</v>
      </c>
      <c r="S209" s="174">
        <v>0</v>
      </c>
      <c r="T209" s="174">
        <f>S209*H209</f>
        <v>0</v>
      </c>
      <c r="U209" s="175" t="s">
        <v>19</v>
      </c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130</v>
      </c>
      <c r="AT209" s="176" t="s">
        <v>127</v>
      </c>
      <c r="AU209" s="176" t="s">
        <v>123</v>
      </c>
      <c r="AY209" s="14" t="s">
        <v>112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4" t="s">
        <v>78</v>
      </c>
      <c r="BK209" s="177">
        <f>ROUND(I209*H209,2)</f>
        <v>0</v>
      </c>
      <c r="BL209" s="14" t="s">
        <v>122</v>
      </c>
      <c r="BM209" s="176" t="s">
        <v>471</v>
      </c>
    </row>
    <row r="210" spans="1:65" s="2" customFormat="1" ht="24.2" customHeight="1">
      <c r="A210" s="31"/>
      <c r="B210" s="32"/>
      <c r="C210" s="183" t="s">
        <v>472</v>
      </c>
      <c r="D210" s="183" t="s">
        <v>127</v>
      </c>
      <c r="E210" s="184" t="s">
        <v>473</v>
      </c>
      <c r="F210" s="185" t="s">
        <v>474</v>
      </c>
      <c r="G210" s="186" t="s">
        <v>120</v>
      </c>
      <c r="H210" s="187">
        <v>30</v>
      </c>
      <c r="I210" s="188"/>
      <c r="J210" s="189">
        <f>ROUND(I210*H210,2)</f>
        <v>0</v>
      </c>
      <c r="K210" s="185" t="s">
        <v>19</v>
      </c>
      <c r="L210" s="190"/>
      <c r="M210" s="191" t="s">
        <v>19</v>
      </c>
      <c r="N210" s="192" t="s">
        <v>41</v>
      </c>
      <c r="O210" s="61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4">
        <f>S210*H210</f>
        <v>0</v>
      </c>
      <c r="U210" s="175" t="s">
        <v>19</v>
      </c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130</v>
      </c>
      <c r="AT210" s="176" t="s">
        <v>127</v>
      </c>
      <c r="AU210" s="176" t="s">
        <v>123</v>
      </c>
      <c r="AY210" s="14" t="s">
        <v>112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4" t="s">
        <v>78</v>
      </c>
      <c r="BK210" s="177">
        <f>ROUND(I210*H210,2)</f>
        <v>0</v>
      </c>
      <c r="BL210" s="14" t="s">
        <v>122</v>
      </c>
      <c r="BM210" s="176" t="s">
        <v>475</v>
      </c>
    </row>
    <row r="211" spans="1:65" s="2" customFormat="1" ht="16.5" customHeight="1">
      <c r="A211" s="31"/>
      <c r="B211" s="32"/>
      <c r="C211" s="165" t="s">
        <v>476</v>
      </c>
      <c r="D211" s="165" t="s">
        <v>117</v>
      </c>
      <c r="E211" s="166" t="s">
        <v>477</v>
      </c>
      <c r="F211" s="167" t="s">
        <v>478</v>
      </c>
      <c r="G211" s="168" t="s">
        <v>120</v>
      </c>
      <c r="H211" s="169">
        <v>30</v>
      </c>
      <c r="I211" s="170"/>
      <c r="J211" s="171">
        <f>ROUND(I211*H211,2)</f>
        <v>0</v>
      </c>
      <c r="K211" s="167" t="s">
        <v>121</v>
      </c>
      <c r="L211" s="36"/>
      <c r="M211" s="172" t="s">
        <v>19</v>
      </c>
      <c r="N211" s="173" t="s">
        <v>41</v>
      </c>
      <c r="O211" s="61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4">
        <f>S211*H211</f>
        <v>0</v>
      </c>
      <c r="U211" s="175" t="s">
        <v>19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122</v>
      </c>
      <c r="AT211" s="176" t="s">
        <v>117</v>
      </c>
      <c r="AU211" s="176" t="s">
        <v>123</v>
      </c>
      <c r="AY211" s="14" t="s">
        <v>112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4" t="s">
        <v>78</v>
      </c>
      <c r="BK211" s="177">
        <f>ROUND(I211*H211,2)</f>
        <v>0</v>
      </c>
      <c r="BL211" s="14" t="s">
        <v>122</v>
      </c>
      <c r="BM211" s="176" t="s">
        <v>479</v>
      </c>
    </row>
    <row r="212" spans="1:65" s="2" customFormat="1" ht="11.25">
      <c r="A212" s="31"/>
      <c r="B212" s="32"/>
      <c r="C212" s="33"/>
      <c r="D212" s="178" t="s">
        <v>125</v>
      </c>
      <c r="E212" s="33"/>
      <c r="F212" s="179" t="s">
        <v>480</v>
      </c>
      <c r="G212" s="33"/>
      <c r="H212" s="33"/>
      <c r="I212" s="180"/>
      <c r="J212" s="33"/>
      <c r="K212" s="33"/>
      <c r="L212" s="36"/>
      <c r="M212" s="181"/>
      <c r="N212" s="182"/>
      <c r="O212" s="61"/>
      <c r="P212" s="61"/>
      <c r="Q212" s="61"/>
      <c r="R212" s="61"/>
      <c r="S212" s="61"/>
      <c r="T212" s="61"/>
      <c r="U212" s="62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125</v>
      </c>
      <c r="AU212" s="14" t="s">
        <v>123</v>
      </c>
    </row>
    <row r="213" spans="1:65" s="2" customFormat="1" ht="16.5" customHeight="1">
      <c r="A213" s="31"/>
      <c r="B213" s="32"/>
      <c r="C213" s="165" t="s">
        <v>481</v>
      </c>
      <c r="D213" s="165" t="s">
        <v>117</v>
      </c>
      <c r="E213" s="166" t="s">
        <v>482</v>
      </c>
      <c r="F213" s="167" t="s">
        <v>483</v>
      </c>
      <c r="G213" s="168" t="s">
        <v>120</v>
      </c>
      <c r="H213" s="169">
        <v>4</v>
      </c>
      <c r="I213" s="170"/>
      <c r="J213" s="171">
        <f>ROUND(I213*H213,2)</f>
        <v>0</v>
      </c>
      <c r="K213" s="167" t="s">
        <v>121</v>
      </c>
      <c r="L213" s="36"/>
      <c r="M213" s="172" t="s">
        <v>19</v>
      </c>
      <c r="N213" s="173" t="s">
        <v>41</v>
      </c>
      <c r="O213" s="61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4">
        <f>S213*H213</f>
        <v>0</v>
      </c>
      <c r="U213" s="175" t="s">
        <v>19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122</v>
      </c>
      <c r="AT213" s="176" t="s">
        <v>117</v>
      </c>
      <c r="AU213" s="176" t="s">
        <v>123</v>
      </c>
      <c r="AY213" s="14" t="s">
        <v>112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4" t="s">
        <v>78</v>
      </c>
      <c r="BK213" s="177">
        <f>ROUND(I213*H213,2)</f>
        <v>0</v>
      </c>
      <c r="BL213" s="14" t="s">
        <v>122</v>
      </c>
      <c r="BM213" s="176" t="s">
        <v>484</v>
      </c>
    </row>
    <row r="214" spans="1:65" s="2" customFormat="1" ht="11.25">
      <c r="A214" s="31"/>
      <c r="B214" s="32"/>
      <c r="C214" s="33"/>
      <c r="D214" s="178" t="s">
        <v>125</v>
      </c>
      <c r="E214" s="33"/>
      <c r="F214" s="179" t="s">
        <v>485</v>
      </c>
      <c r="G214" s="33"/>
      <c r="H214" s="33"/>
      <c r="I214" s="180"/>
      <c r="J214" s="33"/>
      <c r="K214" s="33"/>
      <c r="L214" s="36"/>
      <c r="M214" s="181"/>
      <c r="N214" s="182"/>
      <c r="O214" s="61"/>
      <c r="P214" s="61"/>
      <c r="Q214" s="61"/>
      <c r="R214" s="61"/>
      <c r="S214" s="61"/>
      <c r="T214" s="61"/>
      <c r="U214" s="62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125</v>
      </c>
      <c r="AU214" s="14" t="s">
        <v>123</v>
      </c>
    </row>
    <row r="215" spans="1:65" s="12" customFormat="1" ht="20.85" customHeight="1">
      <c r="B215" s="149"/>
      <c r="C215" s="150"/>
      <c r="D215" s="151" t="s">
        <v>69</v>
      </c>
      <c r="E215" s="163" t="s">
        <v>486</v>
      </c>
      <c r="F215" s="163" t="s">
        <v>487</v>
      </c>
      <c r="G215" s="150"/>
      <c r="H215" s="150"/>
      <c r="I215" s="153"/>
      <c r="J215" s="164">
        <f>BK215</f>
        <v>0</v>
      </c>
      <c r="K215" s="150"/>
      <c r="L215" s="155"/>
      <c r="M215" s="156"/>
      <c r="N215" s="157"/>
      <c r="O215" s="157"/>
      <c r="P215" s="158">
        <f>SUM(P216:P230)</f>
        <v>0</v>
      </c>
      <c r="Q215" s="157"/>
      <c r="R215" s="158">
        <f>SUM(R216:R230)</f>
        <v>2.98E-3</v>
      </c>
      <c r="S215" s="157"/>
      <c r="T215" s="158">
        <f>SUM(T216:T230)</f>
        <v>0</v>
      </c>
      <c r="U215" s="159"/>
      <c r="AR215" s="160" t="s">
        <v>80</v>
      </c>
      <c r="AT215" s="161" t="s">
        <v>69</v>
      </c>
      <c r="AU215" s="161" t="s">
        <v>80</v>
      </c>
      <c r="AY215" s="160" t="s">
        <v>112</v>
      </c>
      <c r="BK215" s="162">
        <f>SUM(BK216:BK230)</f>
        <v>0</v>
      </c>
    </row>
    <row r="216" spans="1:65" s="2" customFormat="1" ht="16.5" customHeight="1">
      <c r="A216" s="31"/>
      <c r="B216" s="32"/>
      <c r="C216" s="165" t="s">
        <v>488</v>
      </c>
      <c r="D216" s="165" t="s">
        <v>117</v>
      </c>
      <c r="E216" s="166" t="s">
        <v>489</v>
      </c>
      <c r="F216" s="167" t="s">
        <v>490</v>
      </c>
      <c r="G216" s="168" t="s">
        <v>120</v>
      </c>
      <c r="H216" s="169">
        <v>3</v>
      </c>
      <c r="I216" s="170"/>
      <c r="J216" s="171">
        <f>ROUND(I216*H216,2)</f>
        <v>0</v>
      </c>
      <c r="K216" s="167" t="s">
        <v>121</v>
      </c>
      <c r="L216" s="36"/>
      <c r="M216" s="172" t="s">
        <v>19</v>
      </c>
      <c r="N216" s="173" t="s">
        <v>41</v>
      </c>
      <c r="O216" s="61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4">
        <f>S216*H216</f>
        <v>0</v>
      </c>
      <c r="U216" s="175" t="s">
        <v>19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122</v>
      </c>
      <c r="AT216" s="176" t="s">
        <v>117</v>
      </c>
      <c r="AU216" s="176" t="s">
        <v>123</v>
      </c>
      <c r="AY216" s="14" t="s">
        <v>112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4" t="s">
        <v>78</v>
      </c>
      <c r="BK216" s="177">
        <f>ROUND(I216*H216,2)</f>
        <v>0</v>
      </c>
      <c r="BL216" s="14" t="s">
        <v>122</v>
      </c>
      <c r="BM216" s="176" t="s">
        <v>491</v>
      </c>
    </row>
    <row r="217" spans="1:65" s="2" customFormat="1" ht="11.25">
      <c r="A217" s="31"/>
      <c r="B217" s="32"/>
      <c r="C217" s="33"/>
      <c r="D217" s="178" t="s">
        <v>125</v>
      </c>
      <c r="E217" s="33"/>
      <c r="F217" s="179" t="s">
        <v>492</v>
      </c>
      <c r="G217" s="33"/>
      <c r="H217" s="33"/>
      <c r="I217" s="180"/>
      <c r="J217" s="33"/>
      <c r="K217" s="33"/>
      <c r="L217" s="36"/>
      <c r="M217" s="181"/>
      <c r="N217" s="182"/>
      <c r="O217" s="61"/>
      <c r="P217" s="61"/>
      <c r="Q217" s="61"/>
      <c r="R217" s="61"/>
      <c r="S217" s="61"/>
      <c r="T217" s="61"/>
      <c r="U217" s="62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125</v>
      </c>
      <c r="AU217" s="14" t="s">
        <v>123</v>
      </c>
    </row>
    <row r="218" spans="1:65" s="2" customFormat="1" ht="24.2" customHeight="1">
      <c r="A218" s="31"/>
      <c r="B218" s="32"/>
      <c r="C218" s="183" t="s">
        <v>493</v>
      </c>
      <c r="D218" s="183" t="s">
        <v>127</v>
      </c>
      <c r="E218" s="184" t="s">
        <v>494</v>
      </c>
      <c r="F218" s="185" t="s">
        <v>495</v>
      </c>
      <c r="G218" s="186" t="s">
        <v>120</v>
      </c>
      <c r="H218" s="187">
        <v>1</v>
      </c>
      <c r="I218" s="188"/>
      <c r="J218" s="189">
        <f>ROUND(I218*H218,2)</f>
        <v>0</v>
      </c>
      <c r="K218" s="185" t="s">
        <v>19</v>
      </c>
      <c r="L218" s="190"/>
      <c r="M218" s="191" t="s">
        <v>19</v>
      </c>
      <c r="N218" s="192" t="s">
        <v>41</v>
      </c>
      <c r="O218" s="61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4">
        <f>S218*H218</f>
        <v>0</v>
      </c>
      <c r="U218" s="175" t="s">
        <v>19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130</v>
      </c>
      <c r="AT218" s="176" t="s">
        <v>127</v>
      </c>
      <c r="AU218" s="176" t="s">
        <v>123</v>
      </c>
      <c r="AY218" s="14" t="s">
        <v>112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4" t="s">
        <v>78</v>
      </c>
      <c r="BK218" s="177">
        <f>ROUND(I218*H218,2)</f>
        <v>0</v>
      </c>
      <c r="BL218" s="14" t="s">
        <v>122</v>
      </c>
      <c r="BM218" s="176" t="s">
        <v>496</v>
      </c>
    </row>
    <row r="219" spans="1:65" s="2" customFormat="1" ht="24.2" customHeight="1">
      <c r="A219" s="31"/>
      <c r="B219" s="32"/>
      <c r="C219" s="183" t="s">
        <v>497</v>
      </c>
      <c r="D219" s="183" t="s">
        <v>127</v>
      </c>
      <c r="E219" s="184" t="s">
        <v>498</v>
      </c>
      <c r="F219" s="185" t="s">
        <v>499</v>
      </c>
      <c r="G219" s="186" t="s">
        <v>120</v>
      </c>
      <c r="H219" s="187">
        <v>1</v>
      </c>
      <c r="I219" s="188"/>
      <c r="J219" s="189">
        <f>ROUND(I219*H219,2)</f>
        <v>0</v>
      </c>
      <c r="K219" s="185" t="s">
        <v>19</v>
      </c>
      <c r="L219" s="190"/>
      <c r="M219" s="191" t="s">
        <v>19</v>
      </c>
      <c r="N219" s="192" t="s">
        <v>41</v>
      </c>
      <c r="O219" s="61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4">
        <f>S219*H219</f>
        <v>0</v>
      </c>
      <c r="U219" s="175" t="s">
        <v>19</v>
      </c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6" t="s">
        <v>130</v>
      </c>
      <c r="AT219" s="176" t="s">
        <v>127</v>
      </c>
      <c r="AU219" s="176" t="s">
        <v>123</v>
      </c>
      <c r="AY219" s="14" t="s">
        <v>112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4" t="s">
        <v>78</v>
      </c>
      <c r="BK219" s="177">
        <f>ROUND(I219*H219,2)</f>
        <v>0</v>
      </c>
      <c r="BL219" s="14" t="s">
        <v>122</v>
      </c>
      <c r="BM219" s="176" t="s">
        <v>500</v>
      </c>
    </row>
    <row r="220" spans="1:65" s="2" customFormat="1" ht="24.2" customHeight="1">
      <c r="A220" s="31"/>
      <c r="B220" s="32"/>
      <c r="C220" s="183" t="s">
        <v>501</v>
      </c>
      <c r="D220" s="183" t="s">
        <v>127</v>
      </c>
      <c r="E220" s="184" t="s">
        <v>502</v>
      </c>
      <c r="F220" s="185" t="s">
        <v>503</v>
      </c>
      <c r="G220" s="186" t="s">
        <v>120</v>
      </c>
      <c r="H220" s="187">
        <v>1</v>
      </c>
      <c r="I220" s="188"/>
      <c r="J220" s="189">
        <f>ROUND(I220*H220,2)</f>
        <v>0</v>
      </c>
      <c r="K220" s="185" t="s">
        <v>19</v>
      </c>
      <c r="L220" s="190"/>
      <c r="M220" s="191" t="s">
        <v>19</v>
      </c>
      <c r="N220" s="192" t="s">
        <v>41</v>
      </c>
      <c r="O220" s="61"/>
      <c r="P220" s="174">
        <f>O220*H220</f>
        <v>0</v>
      </c>
      <c r="Q220" s="174">
        <v>0</v>
      </c>
      <c r="R220" s="174">
        <f>Q220*H220</f>
        <v>0</v>
      </c>
      <c r="S220" s="174">
        <v>0</v>
      </c>
      <c r="T220" s="174">
        <f>S220*H220</f>
        <v>0</v>
      </c>
      <c r="U220" s="175" t="s">
        <v>19</v>
      </c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130</v>
      </c>
      <c r="AT220" s="176" t="s">
        <v>127</v>
      </c>
      <c r="AU220" s="176" t="s">
        <v>123</v>
      </c>
      <c r="AY220" s="14" t="s">
        <v>112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14" t="s">
        <v>78</v>
      </c>
      <c r="BK220" s="177">
        <f>ROUND(I220*H220,2)</f>
        <v>0</v>
      </c>
      <c r="BL220" s="14" t="s">
        <v>122</v>
      </c>
      <c r="BM220" s="176" t="s">
        <v>504</v>
      </c>
    </row>
    <row r="221" spans="1:65" s="2" customFormat="1" ht="16.5" customHeight="1">
      <c r="A221" s="31"/>
      <c r="B221" s="32"/>
      <c r="C221" s="165" t="s">
        <v>505</v>
      </c>
      <c r="D221" s="165" t="s">
        <v>117</v>
      </c>
      <c r="E221" s="166" t="s">
        <v>506</v>
      </c>
      <c r="F221" s="167" t="s">
        <v>507</v>
      </c>
      <c r="G221" s="168" t="s">
        <v>120</v>
      </c>
      <c r="H221" s="169">
        <v>1</v>
      </c>
      <c r="I221" s="170"/>
      <c r="J221" s="171">
        <f>ROUND(I221*H221,2)</f>
        <v>0</v>
      </c>
      <c r="K221" s="167" t="s">
        <v>121</v>
      </c>
      <c r="L221" s="36"/>
      <c r="M221" s="172" t="s">
        <v>19</v>
      </c>
      <c r="N221" s="173" t="s">
        <v>41</v>
      </c>
      <c r="O221" s="61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4">
        <f>S221*H221</f>
        <v>0</v>
      </c>
      <c r="U221" s="175" t="s">
        <v>19</v>
      </c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122</v>
      </c>
      <c r="AT221" s="176" t="s">
        <v>117</v>
      </c>
      <c r="AU221" s="176" t="s">
        <v>123</v>
      </c>
      <c r="AY221" s="14" t="s">
        <v>112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4" t="s">
        <v>78</v>
      </c>
      <c r="BK221" s="177">
        <f>ROUND(I221*H221,2)</f>
        <v>0</v>
      </c>
      <c r="BL221" s="14" t="s">
        <v>122</v>
      </c>
      <c r="BM221" s="176" t="s">
        <v>508</v>
      </c>
    </row>
    <row r="222" spans="1:65" s="2" customFormat="1" ht="11.25">
      <c r="A222" s="31"/>
      <c r="B222" s="32"/>
      <c r="C222" s="33"/>
      <c r="D222" s="178" t="s">
        <v>125</v>
      </c>
      <c r="E222" s="33"/>
      <c r="F222" s="179" t="s">
        <v>509</v>
      </c>
      <c r="G222" s="33"/>
      <c r="H222" s="33"/>
      <c r="I222" s="180"/>
      <c r="J222" s="33"/>
      <c r="K222" s="33"/>
      <c r="L222" s="36"/>
      <c r="M222" s="181"/>
      <c r="N222" s="182"/>
      <c r="O222" s="61"/>
      <c r="P222" s="61"/>
      <c r="Q222" s="61"/>
      <c r="R222" s="61"/>
      <c r="S222" s="61"/>
      <c r="T222" s="61"/>
      <c r="U222" s="62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4" t="s">
        <v>125</v>
      </c>
      <c r="AU222" s="14" t="s">
        <v>123</v>
      </c>
    </row>
    <row r="223" spans="1:65" s="2" customFormat="1" ht="24.2" customHeight="1">
      <c r="A223" s="31"/>
      <c r="B223" s="32"/>
      <c r="C223" s="183" t="s">
        <v>510</v>
      </c>
      <c r="D223" s="183" t="s">
        <v>127</v>
      </c>
      <c r="E223" s="184" t="s">
        <v>511</v>
      </c>
      <c r="F223" s="185" t="s">
        <v>512</v>
      </c>
      <c r="G223" s="186" t="s">
        <v>120</v>
      </c>
      <c r="H223" s="187">
        <v>1</v>
      </c>
      <c r="I223" s="188"/>
      <c r="J223" s="189">
        <f>ROUND(I223*H223,2)</f>
        <v>0</v>
      </c>
      <c r="K223" s="185" t="s">
        <v>19</v>
      </c>
      <c r="L223" s="190"/>
      <c r="M223" s="191" t="s">
        <v>19</v>
      </c>
      <c r="N223" s="192" t="s">
        <v>41</v>
      </c>
      <c r="O223" s="61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4">
        <f>S223*H223</f>
        <v>0</v>
      </c>
      <c r="U223" s="175" t="s">
        <v>19</v>
      </c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130</v>
      </c>
      <c r="AT223" s="176" t="s">
        <v>127</v>
      </c>
      <c r="AU223" s="176" t="s">
        <v>123</v>
      </c>
      <c r="AY223" s="14" t="s">
        <v>112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4" t="s">
        <v>78</v>
      </c>
      <c r="BK223" s="177">
        <f>ROUND(I223*H223,2)</f>
        <v>0</v>
      </c>
      <c r="BL223" s="14" t="s">
        <v>122</v>
      </c>
      <c r="BM223" s="176" t="s">
        <v>513</v>
      </c>
    </row>
    <row r="224" spans="1:65" s="2" customFormat="1" ht="16.5" customHeight="1">
      <c r="A224" s="31"/>
      <c r="B224" s="32"/>
      <c r="C224" s="165" t="s">
        <v>514</v>
      </c>
      <c r="D224" s="165" t="s">
        <v>117</v>
      </c>
      <c r="E224" s="166" t="s">
        <v>515</v>
      </c>
      <c r="F224" s="167" t="s">
        <v>516</v>
      </c>
      <c r="G224" s="168" t="s">
        <v>120</v>
      </c>
      <c r="H224" s="169">
        <v>4</v>
      </c>
      <c r="I224" s="170"/>
      <c r="J224" s="171">
        <f>ROUND(I224*H224,2)</f>
        <v>0</v>
      </c>
      <c r="K224" s="167" t="s">
        <v>121</v>
      </c>
      <c r="L224" s="36"/>
      <c r="M224" s="172" t="s">
        <v>19</v>
      </c>
      <c r="N224" s="173" t="s">
        <v>41</v>
      </c>
      <c r="O224" s="61"/>
      <c r="P224" s="174">
        <f>O224*H224</f>
        <v>0</v>
      </c>
      <c r="Q224" s="174">
        <v>0</v>
      </c>
      <c r="R224" s="174">
        <f>Q224*H224</f>
        <v>0</v>
      </c>
      <c r="S224" s="174">
        <v>0</v>
      </c>
      <c r="T224" s="174">
        <f>S224*H224</f>
        <v>0</v>
      </c>
      <c r="U224" s="175" t="s">
        <v>19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122</v>
      </c>
      <c r="AT224" s="176" t="s">
        <v>117</v>
      </c>
      <c r="AU224" s="176" t="s">
        <v>123</v>
      </c>
      <c r="AY224" s="14" t="s">
        <v>112</v>
      </c>
      <c r="BE224" s="177">
        <f>IF(N224="základní",J224,0)</f>
        <v>0</v>
      </c>
      <c r="BF224" s="177">
        <f>IF(N224="snížená",J224,0)</f>
        <v>0</v>
      </c>
      <c r="BG224" s="177">
        <f>IF(N224="zákl. přenesená",J224,0)</f>
        <v>0</v>
      </c>
      <c r="BH224" s="177">
        <f>IF(N224="sníž. přenesená",J224,0)</f>
        <v>0</v>
      </c>
      <c r="BI224" s="177">
        <f>IF(N224="nulová",J224,0)</f>
        <v>0</v>
      </c>
      <c r="BJ224" s="14" t="s">
        <v>78</v>
      </c>
      <c r="BK224" s="177">
        <f>ROUND(I224*H224,2)</f>
        <v>0</v>
      </c>
      <c r="BL224" s="14" t="s">
        <v>122</v>
      </c>
      <c r="BM224" s="176" t="s">
        <v>517</v>
      </c>
    </row>
    <row r="225" spans="1:65" s="2" customFormat="1" ht="11.25">
      <c r="A225" s="31"/>
      <c r="B225" s="32"/>
      <c r="C225" s="33"/>
      <c r="D225" s="178" t="s">
        <v>125</v>
      </c>
      <c r="E225" s="33"/>
      <c r="F225" s="179" t="s">
        <v>518</v>
      </c>
      <c r="G225" s="33"/>
      <c r="H225" s="33"/>
      <c r="I225" s="180"/>
      <c r="J225" s="33"/>
      <c r="K225" s="33"/>
      <c r="L225" s="36"/>
      <c r="M225" s="181"/>
      <c r="N225" s="182"/>
      <c r="O225" s="61"/>
      <c r="P225" s="61"/>
      <c r="Q225" s="61"/>
      <c r="R225" s="61"/>
      <c r="S225" s="61"/>
      <c r="T225" s="61"/>
      <c r="U225" s="62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125</v>
      </c>
      <c r="AU225" s="14" t="s">
        <v>123</v>
      </c>
    </row>
    <row r="226" spans="1:65" s="2" customFormat="1" ht="24.2" customHeight="1">
      <c r="A226" s="31"/>
      <c r="B226" s="32"/>
      <c r="C226" s="183" t="s">
        <v>519</v>
      </c>
      <c r="D226" s="183" t="s">
        <v>127</v>
      </c>
      <c r="E226" s="184" t="s">
        <v>520</v>
      </c>
      <c r="F226" s="185" t="s">
        <v>521</v>
      </c>
      <c r="G226" s="186" t="s">
        <v>120</v>
      </c>
      <c r="H226" s="187">
        <v>3</v>
      </c>
      <c r="I226" s="188"/>
      <c r="J226" s="189">
        <f>ROUND(I226*H226,2)</f>
        <v>0</v>
      </c>
      <c r="K226" s="185" t="s">
        <v>19</v>
      </c>
      <c r="L226" s="190"/>
      <c r="M226" s="191" t="s">
        <v>19</v>
      </c>
      <c r="N226" s="192" t="s">
        <v>41</v>
      </c>
      <c r="O226" s="61"/>
      <c r="P226" s="174">
        <f>O226*H226</f>
        <v>0</v>
      </c>
      <c r="Q226" s="174">
        <v>0</v>
      </c>
      <c r="R226" s="174">
        <f>Q226*H226</f>
        <v>0</v>
      </c>
      <c r="S226" s="174">
        <v>0</v>
      </c>
      <c r="T226" s="174">
        <f>S226*H226</f>
        <v>0</v>
      </c>
      <c r="U226" s="175" t="s">
        <v>19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130</v>
      </c>
      <c r="AT226" s="176" t="s">
        <v>127</v>
      </c>
      <c r="AU226" s="176" t="s">
        <v>123</v>
      </c>
      <c r="AY226" s="14" t="s">
        <v>112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4" t="s">
        <v>78</v>
      </c>
      <c r="BK226" s="177">
        <f>ROUND(I226*H226,2)</f>
        <v>0</v>
      </c>
      <c r="BL226" s="14" t="s">
        <v>122</v>
      </c>
      <c r="BM226" s="176" t="s">
        <v>522</v>
      </c>
    </row>
    <row r="227" spans="1:65" s="2" customFormat="1" ht="24.2" customHeight="1">
      <c r="A227" s="31"/>
      <c r="B227" s="32"/>
      <c r="C227" s="183" t="s">
        <v>523</v>
      </c>
      <c r="D227" s="183" t="s">
        <v>127</v>
      </c>
      <c r="E227" s="184" t="s">
        <v>524</v>
      </c>
      <c r="F227" s="185" t="s">
        <v>525</v>
      </c>
      <c r="G227" s="186" t="s">
        <v>120</v>
      </c>
      <c r="H227" s="187">
        <v>1</v>
      </c>
      <c r="I227" s="188"/>
      <c r="J227" s="189">
        <f>ROUND(I227*H227,2)</f>
        <v>0</v>
      </c>
      <c r="K227" s="185" t="s">
        <v>19</v>
      </c>
      <c r="L227" s="190"/>
      <c r="M227" s="191" t="s">
        <v>19</v>
      </c>
      <c r="N227" s="192" t="s">
        <v>41</v>
      </c>
      <c r="O227" s="61"/>
      <c r="P227" s="174">
        <f>O227*H227</f>
        <v>0</v>
      </c>
      <c r="Q227" s="174">
        <v>0</v>
      </c>
      <c r="R227" s="174">
        <f>Q227*H227</f>
        <v>0</v>
      </c>
      <c r="S227" s="174">
        <v>0</v>
      </c>
      <c r="T227" s="174">
        <f>S227*H227</f>
        <v>0</v>
      </c>
      <c r="U227" s="175" t="s">
        <v>19</v>
      </c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130</v>
      </c>
      <c r="AT227" s="176" t="s">
        <v>127</v>
      </c>
      <c r="AU227" s="176" t="s">
        <v>123</v>
      </c>
      <c r="AY227" s="14" t="s">
        <v>112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4" t="s">
        <v>78</v>
      </c>
      <c r="BK227" s="177">
        <f>ROUND(I227*H227,2)</f>
        <v>0</v>
      </c>
      <c r="BL227" s="14" t="s">
        <v>122</v>
      </c>
      <c r="BM227" s="176" t="s">
        <v>526</v>
      </c>
    </row>
    <row r="228" spans="1:65" s="2" customFormat="1" ht="16.5" customHeight="1">
      <c r="A228" s="31"/>
      <c r="B228" s="32"/>
      <c r="C228" s="165" t="s">
        <v>527</v>
      </c>
      <c r="D228" s="165" t="s">
        <v>117</v>
      </c>
      <c r="E228" s="166" t="s">
        <v>398</v>
      </c>
      <c r="F228" s="167" t="s">
        <v>399</v>
      </c>
      <c r="G228" s="168" t="s">
        <v>120</v>
      </c>
      <c r="H228" s="169">
        <v>1</v>
      </c>
      <c r="I228" s="170"/>
      <c r="J228" s="171">
        <f>ROUND(I228*H228,2)</f>
        <v>0</v>
      </c>
      <c r="K228" s="167" t="s">
        <v>121</v>
      </c>
      <c r="L228" s="36"/>
      <c r="M228" s="172" t="s">
        <v>19</v>
      </c>
      <c r="N228" s="173" t="s">
        <v>41</v>
      </c>
      <c r="O228" s="61"/>
      <c r="P228" s="174">
        <f>O228*H228</f>
        <v>0</v>
      </c>
      <c r="Q228" s="174">
        <v>0</v>
      </c>
      <c r="R228" s="174">
        <f>Q228*H228</f>
        <v>0</v>
      </c>
      <c r="S228" s="174">
        <v>0</v>
      </c>
      <c r="T228" s="174">
        <f>S228*H228</f>
        <v>0</v>
      </c>
      <c r="U228" s="175" t="s">
        <v>19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6" t="s">
        <v>122</v>
      </c>
      <c r="AT228" s="176" t="s">
        <v>117</v>
      </c>
      <c r="AU228" s="176" t="s">
        <v>123</v>
      </c>
      <c r="AY228" s="14" t="s">
        <v>112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4" t="s">
        <v>78</v>
      </c>
      <c r="BK228" s="177">
        <f>ROUND(I228*H228,2)</f>
        <v>0</v>
      </c>
      <c r="BL228" s="14" t="s">
        <v>122</v>
      </c>
      <c r="BM228" s="176" t="s">
        <v>528</v>
      </c>
    </row>
    <row r="229" spans="1:65" s="2" customFormat="1" ht="11.25">
      <c r="A229" s="31"/>
      <c r="B229" s="32"/>
      <c r="C229" s="33"/>
      <c r="D229" s="178" t="s">
        <v>125</v>
      </c>
      <c r="E229" s="33"/>
      <c r="F229" s="179" t="s">
        <v>401</v>
      </c>
      <c r="G229" s="33"/>
      <c r="H229" s="33"/>
      <c r="I229" s="180"/>
      <c r="J229" s="33"/>
      <c r="K229" s="33"/>
      <c r="L229" s="36"/>
      <c r="M229" s="181"/>
      <c r="N229" s="182"/>
      <c r="O229" s="61"/>
      <c r="P229" s="61"/>
      <c r="Q229" s="61"/>
      <c r="R229" s="61"/>
      <c r="S229" s="61"/>
      <c r="T229" s="61"/>
      <c r="U229" s="62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125</v>
      </c>
      <c r="AU229" s="14" t="s">
        <v>123</v>
      </c>
    </row>
    <row r="230" spans="1:65" s="2" customFormat="1" ht="16.5" customHeight="1">
      <c r="A230" s="31"/>
      <c r="B230" s="32"/>
      <c r="C230" s="183" t="s">
        <v>529</v>
      </c>
      <c r="D230" s="183" t="s">
        <v>127</v>
      </c>
      <c r="E230" s="184" t="s">
        <v>403</v>
      </c>
      <c r="F230" s="185" t="s">
        <v>404</v>
      </c>
      <c r="G230" s="186" t="s">
        <v>120</v>
      </c>
      <c r="H230" s="187">
        <v>1</v>
      </c>
      <c r="I230" s="188"/>
      <c r="J230" s="189">
        <f>ROUND(I230*H230,2)</f>
        <v>0</v>
      </c>
      <c r="K230" s="185" t="s">
        <v>121</v>
      </c>
      <c r="L230" s="190"/>
      <c r="M230" s="191" t="s">
        <v>19</v>
      </c>
      <c r="N230" s="192" t="s">
        <v>41</v>
      </c>
      <c r="O230" s="61"/>
      <c r="P230" s="174">
        <f>O230*H230</f>
        <v>0</v>
      </c>
      <c r="Q230" s="174">
        <v>2.98E-3</v>
      </c>
      <c r="R230" s="174">
        <f>Q230*H230</f>
        <v>2.98E-3</v>
      </c>
      <c r="S230" s="174">
        <v>0</v>
      </c>
      <c r="T230" s="174">
        <f>S230*H230</f>
        <v>0</v>
      </c>
      <c r="U230" s="175" t="s">
        <v>19</v>
      </c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130</v>
      </c>
      <c r="AT230" s="176" t="s">
        <v>127</v>
      </c>
      <c r="AU230" s="176" t="s">
        <v>123</v>
      </c>
      <c r="AY230" s="14" t="s">
        <v>112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4" t="s">
        <v>78</v>
      </c>
      <c r="BK230" s="177">
        <f>ROUND(I230*H230,2)</f>
        <v>0</v>
      </c>
      <c r="BL230" s="14" t="s">
        <v>122</v>
      </c>
      <c r="BM230" s="176" t="s">
        <v>530</v>
      </c>
    </row>
    <row r="231" spans="1:65" s="12" customFormat="1" ht="20.85" customHeight="1">
      <c r="B231" s="149"/>
      <c r="C231" s="150"/>
      <c r="D231" s="151" t="s">
        <v>69</v>
      </c>
      <c r="E231" s="163" t="s">
        <v>531</v>
      </c>
      <c r="F231" s="163" t="s">
        <v>532</v>
      </c>
      <c r="G231" s="150"/>
      <c r="H231" s="150"/>
      <c r="I231" s="153"/>
      <c r="J231" s="164">
        <f>BK231</f>
        <v>0</v>
      </c>
      <c r="K231" s="150"/>
      <c r="L231" s="155"/>
      <c r="M231" s="156"/>
      <c r="N231" s="157"/>
      <c r="O231" s="157"/>
      <c r="P231" s="158">
        <f>SUM(P232:P268)</f>
        <v>0</v>
      </c>
      <c r="Q231" s="157"/>
      <c r="R231" s="158">
        <f>SUM(R232:R268)</f>
        <v>0.59824500000000003</v>
      </c>
      <c r="S231" s="157"/>
      <c r="T231" s="158">
        <f>SUM(T232:T268)</f>
        <v>0</v>
      </c>
      <c r="U231" s="159"/>
      <c r="AR231" s="160" t="s">
        <v>80</v>
      </c>
      <c r="AT231" s="161" t="s">
        <v>69</v>
      </c>
      <c r="AU231" s="161" t="s">
        <v>80</v>
      </c>
      <c r="AY231" s="160" t="s">
        <v>112</v>
      </c>
      <c r="BK231" s="162">
        <f>SUM(BK232:BK268)</f>
        <v>0</v>
      </c>
    </row>
    <row r="232" spans="1:65" s="2" customFormat="1" ht="16.5" customHeight="1">
      <c r="A232" s="31"/>
      <c r="B232" s="32"/>
      <c r="C232" s="165" t="s">
        <v>533</v>
      </c>
      <c r="D232" s="165" t="s">
        <v>117</v>
      </c>
      <c r="E232" s="166" t="s">
        <v>534</v>
      </c>
      <c r="F232" s="167" t="s">
        <v>535</v>
      </c>
      <c r="G232" s="168" t="s">
        <v>245</v>
      </c>
      <c r="H232" s="169">
        <v>2200</v>
      </c>
      <c r="I232" s="170"/>
      <c r="J232" s="171">
        <f>ROUND(I232*H232,2)</f>
        <v>0</v>
      </c>
      <c r="K232" s="167" t="s">
        <v>121</v>
      </c>
      <c r="L232" s="36"/>
      <c r="M232" s="172" t="s">
        <v>19</v>
      </c>
      <c r="N232" s="173" t="s">
        <v>41</v>
      </c>
      <c r="O232" s="61"/>
      <c r="P232" s="174">
        <f>O232*H232</f>
        <v>0</v>
      </c>
      <c r="Q232" s="174">
        <v>0</v>
      </c>
      <c r="R232" s="174">
        <f>Q232*H232</f>
        <v>0</v>
      </c>
      <c r="S232" s="174">
        <v>0</v>
      </c>
      <c r="T232" s="174">
        <f>S232*H232</f>
        <v>0</v>
      </c>
      <c r="U232" s="175" t="s">
        <v>19</v>
      </c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122</v>
      </c>
      <c r="AT232" s="176" t="s">
        <v>117</v>
      </c>
      <c r="AU232" s="176" t="s">
        <v>123</v>
      </c>
      <c r="AY232" s="14" t="s">
        <v>112</v>
      </c>
      <c r="BE232" s="177">
        <f>IF(N232="základní",J232,0)</f>
        <v>0</v>
      </c>
      <c r="BF232" s="177">
        <f>IF(N232="snížená",J232,0)</f>
        <v>0</v>
      </c>
      <c r="BG232" s="177">
        <f>IF(N232="zákl. přenesená",J232,0)</f>
        <v>0</v>
      </c>
      <c r="BH232" s="177">
        <f>IF(N232="sníž. přenesená",J232,0)</f>
        <v>0</v>
      </c>
      <c r="BI232" s="177">
        <f>IF(N232="nulová",J232,0)</f>
        <v>0</v>
      </c>
      <c r="BJ232" s="14" t="s">
        <v>78</v>
      </c>
      <c r="BK232" s="177">
        <f>ROUND(I232*H232,2)</f>
        <v>0</v>
      </c>
      <c r="BL232" s="14" t="s">
        <v>122</v>
      </c>
      <c r="BM232" s="176" t="s">
        <v>536</v>
      </c>
    </row>
    <row r="233" spans="1:65" s="2" customFormat="1" ht="11.25">
      <c r="A233" s="31"/>
      <c r="B233" s="32"/>
      <c r="C233" s="33"/>
      <c r="D233" s="178" t="s">
        <v>125</v>
      </c>
      <c r="E233" s="33"/>
      <c r="F233" s="179" t="s">
        <v>537</v>
      </c>
      <c r="G233" s="33"/>
      <c r="H233" s="33"/>
      <c r="I233" s="180"/>
      <c r="J233" s="33"/>
      <c r="K233" s="33"/>
      <c r="L233" s="36"/>
      <c r="M233" s="181"/>
      <c r="N233" s="182"/>
      <c r="O233" s="61"/>
      <c r="P233" s="61"/>
      <c r="Q233" s="61"/>
      <c r="R233" s="61"/>
      <c r="S233" s="61"/>
      <c r="T233" s="61"/>
      <c r="U233" s="62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125</v>
      </c>
      <c r="AU233" s="14" t="s">
        <v>123</v>
      </c>
    </row>
    <row r="234" spans="1:65" s="2" customFormat="1" ht="19.5">
      <c r="A234" s="31"/>
      <c r="B234" s="32"/>
      <c r="C234" s="33"/>
      <c r="D234" s="193" t="s">
        <v>268</v>
      </c>
      <c r="E234" s="33"/>
      <c r="F234" s="194" t="s">
        <v>538</v>
      </c>
      <c r="G234" s="33"/>
      <c r="H234" s="33"/>
      <c r="I234" s="180"/>
      <c r="J234" s="33"/>
      <c r="K234" s="33"/>
      <c r="L234" s="36"/>
      <c r="M234" s="181"/>
      <c r="N234" s="182"/>
      <c r="O234" s="61"/>
      <c r="P234" s="61"/>
      <c r="Q234" s="61"/>
      <c r="R234" s="61"/>
      <c r="S234" s="61"/>
      <c r="T234" s="61"/>
      <c r="U234" s="62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4" t="s">
        <v>268</v>
      </c>
      <c r="AU234" s="14" t="s">
        <v>123</v>
      </c>
    </row>
    <row r="235" spans="1:65" s="2" customFormat="1" ht="21.75" customHeight="1">
      <c r="A235" s="31"/>
      <c r="B235" s="32"/>
      <c r="C235" s="183" t="s">
        <v>539</v>
      </c>
      <c r="D235" s="183" t="s">
        <v>127</v>
      </c>
      <c r="E235" s="184" t="s">
        <v>540</v>
      </c>
      <c r="F235" s="185" t="s">
        <v>541</v>
      </c>
      <c r="G235" s="186" t="s">
        <v>245</v>
      </c>
      <c r="H235" s="187">
        <v>2640</v>
      </c>
      <c r="I235" s="188"/>
      <c r="J235" s="189">
        <f>ROUND(I235*H235,2)</f>
        <v>0</v>
      </c>
      <c r="K235" s="185" t="s">
        <v>121</v>
      </c>
      <c r="L235" s="190"/>
      <c r="M235" s="191" t="s">
        <v>19</v>
      </c>
      <c r="N235" s="192" t="s">
        <v>41</v>
      </c>
      <c r="O235" s="61"/>
      <c r="P235" s="174">
        <f>O235*H235</f>
        <v>0</v>
      </c>
      <c r="Q235" s="174">
        <v>6.0000000000000002E-5</v>
      </c>
      <c r="R235" s="174">
        <f>Q235*H235</f>
        <v>0.15840000000000001</v>
      </c>
      <c r="S235" s="174">
        <v>0</v>
      </c>
      <c r="T235" s="174">
        <f>S235*H235</f>
        <v>0</v>
      </c>
      <c r="U235" s="175" t="s">
        <v>19</v>
      </c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130</v>
      </c>
      <c r="AT235" s="176" t="s">
        <v>127</v>
      </c>
      <c r="AU235" s="176" t="s">
        <v>123</v>
      </c>
      <c r="AY235" s="14" t="s">
        <v>112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4" t="s">
        <v>78</v>
      </c>
      <c r="BK235" s="177">
        <f>ROUND(I235*H235,2)</f>
        <v>0</v>
      </c>
      <c r="BL235" s="14" t="s">
        <v>122</v>
      </c>
      <c r="BM235" s="176" t="s">
        <v>542</v>
      </c>
    </row>
    <row r="236" spans="1:65" s="2" customFormat="1" ht="16.5" customHeight="1">
      <c r="A236" s="31"/>
      <c r="B236" s="32"/>
      <c r="C236" s="165" t="s">
        <v>543</v>
      </c>
      <c r="D236" s="165" t="s">
        <v>117</v>
      </c>
      <c r="E236" s="166" t="s">
        <v>544</v>
      </c>
      <c r="F236" s="167" t="s">
        <v>545</v>
      </c>
      <c r="G236" s="168" t="s">
        <v>120</v>
      </c>
      <c r="H236" s="169">
        <v>50</v>
      </c>
      <c r="I236" s="170"/>
      <c r="J236" s="171">
        <f>ROUND(I236*H236,2)</f>
        <v>0</v>
      </c>
      <c r="K236" s="167" t="s">
        <v>121</v>
      </c>
      <c r="L236" s="36"/>
      <c r="M236" s="172" t="s">
        <v>19</v>
      </c>
      <c r="N236" s="173" t="s">
        <v>41</v>
      </c>
      <c r="O236" s="61"/>
      <c r="P236" s="174">
        <f>O236*H236</f>
        <v>0</v>
      </c>
      <c r="Q236" s="174">
        <v>0</v>
      </c>
      <c r="R236" s="174">
        <f>Q236*H236</f>
        <v>0</v>
      </c>
      <c r="S236" s="174">
        <v>0</v>
      </c>
      <c r="T236" s="174">
        <f>S236*H236</f>
        <v>0</v>
      </c>
      <c r="U236" s="175" t="s">
        <v>19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6" t="s">
        <v>122</v>
      </c>
      <c r="AT236" s="176" t="s">
        <v>117</v>
      </c>
      <c r="AU236" s="176" t="s">
        <v>123</v>
      </c>
      <c r="AY236" s="14" t="s">
        <v>112</v>
      </c>
      <c r="BE236" s="177">
        <f>IF(N236="základní",J236,0)</f>
        <v>0</v>
      </c>
      <c r="BF236" s="177">
        <f>IF(N236="snížená",J236,0)</f>
        <v>0</v>
      </c>
      <c r="BG236" s="177">
        <f>IF(N236="zákl. přenesená",J236,0)</f>
        <v>0</v>
      </c>
      <c r="BH236" s="177">
        <f>IF(N236="sníž. přenesená",J236,0)</f>
        <v>0</v>
      </c>
      <c r="BI236" s="177">
        <f>IF(N236="nulová",J236,0)</f>
        <v>0</v>
      </c>
      <c r="BJ236" s="14" t="s">
        <v>78</v>
      </c>
      <c r="BK236" s="177">
        <f>ROUND(I236*H236,2)</f>
        <v>0</v>
      </c>
      <c r="BL236" s="14" t="s">
        <v>122</v>
      </c>
      <c r="BM236" s="176" t="s">
        <v>546</v>
      </c>
    </row>
    <row r="237" spans="1:65" s="2" customFormat="1" ht="11.25">
      <c r="A237" s="31"/>
      <c r="B237" s="32"/>
      <c r="C237" s="33"/>
      <c r="D237" s="178" t="s">
        <v>125</v>
      </c>
      <c r="E237" s="33"/>
      <c r="F237" s="179" t="s">
        <v>547</v>
      </c>
      <c r="G237" s="33"/>
      <c r="H237" s="33"/>
      <c r="I237" s="180"/>
      <c r="J237" s="33"/>
      <c r="K237" s="33"/>
      <c r="L237" s="36"/>
      <c r="M237" s="181"/>
      <c r="N237" s="182"/>
      <c r="O237" s="61"/>
      <c r="P237" s="61"/>
      <c r="Q237" s="61"/>
      <c r="R237" s="61"/>
      <c r="S237" s="61"/>
      <c r="T237" s="61"/>
      <c r="U237" s="62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125</v>
      </c>
      <c r="AU237" s="14" t="s">
        <v>123</v>
      </c>
    </row>
    <row r="238" spans="1:65" s="2" customFormat="1" ht="16.5" customHeight="1">
      <c r="A238" s="31"/>
      <c r="B238" s="32"/>
      <c r="C238" s="183" t="s">
        <v>548</v>
      </c>
      <c r="D238" s="183" t="s">
        <v>127</v>
      </c>
      <c r="E238" s="184" t="s">
        <v>549</v>
      </c>
      <c r="F238" s="185" t="s">
        <v>550</v>
      </c>
      <c r="G238" s="186" t="s">
        <v>120</v>
      </c>
      <c r="H238" s="187">
        <v>50</v>
      </c>
      <c r="I238" s="188"/>
      <c r="J238" s="189">
        <f>ROUND(I238*H238,2)</f>
        <v>0</v>
      </c>
      <c r="K238" s="185" t="s">
        <v>121</v>
      </c>
      <c r="L238" s="190"/>
      <c r="M238" s="191" t="s">
        <v>19</v>
      </c>
      <c r="N238" s="192" t="s">
        <v>41</v>
      </c>
      <c r="O238" s="61"/>
      <c r="P238" s="174">
        <f>O238*H238</f>
        <v>0</v>
      </c>
      <c r="Q238" s="174">
        <v>5.0000000000000002E-5</v>
      </c>
      <c r="R238" s="174">
        <f>Q238*H238</f>
        <v>2.5000000000000001E-3</v>
      </c>
      <c r="S238" s="174">
        <v>0</v>
      </c>
      <c r="T238" s="174">
        <f>S238*H238</f>
        <v>0</v>
      </c>
      <c r="U238" s="175" t="s">
        <v>19</v>
      </c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130</v>
      </c>
      <c r="AT238" s="176" t="s">
        <v>127</v>
      </c>
      <c r="AU238" s="176" t="s">
        <v>123</v>
      </c>
      <c r="AY238" s="14" t="s">
        <v>112</v>
      </c>
      <c r="BE238" s="177">
        <f>IF(N238="základní",J238,0)</f>
        <v>0</v>
      </c>
      <c r="BF238" s="177">
        <f>IF(N238="snížená",J238,0)</f>
        <v>0</v>
      </c>
      <c r="BG238" s="177">
        <f>IF(N238="zákl. přenesená",J238,0)</f>
        <v>0</v>
      </c>
      <c r="BH238" s="177">
        <f>IF(N238="sníž. přenesená",J238,0)</f>
        <v>0</v>
      </c>
      <c r="BI238" s="177">
        <f>IF(N238="nulová",J238,0)</f>
        <v>0</v>
      </c>
      <c r="BJ238" s="14" t="s">
        <v>78</v>
      </c>
      <c r="BK238" s="177">
        <f>ROUND(I238*H238,2)</f>
        <v>0</v>
      </c>
      <c r="BL238" s="14" t="s">
        <v>122</v>
      </c>
      <c r="BM238" s="176" t="s">
        <v>551</v>
      </c>
    </row>
    <row r="239" spans="1:65" s="2" customFormat="1" ht="16.5" customHeight="1">
      <c r="A239" s="31"/>
      <c r="B239" s="32"/>
      <c r="C239" s="165" t="s">
        <v>552</v>
      </c>
      <c r="D239" s="165" t="s">
        <v>117</v>
      </c>
      <c r="E239" s="166" t="s">
        <v>553</v>
      </c>
      <c r="F239" s="167" t="s">
        <v>554</v>
      </c>
      <c r="G239" s="168" t="s">
        <v>245</v>
      </c>
      <c r="H239" s="169">
        <v>400</v>
      </c>
      <c r="I239" s="170"/>
      <c r="J239" s="171">
        <f>ROUND(I239*H239,2)</f>
        <v>0</v>
      </c>
      <c r="K239" s="167" t="s">
        <v>121</v>
      </c>
      <c r="L239" s="36"/>
      <c r="M239" s="172" t="s">
        <v>19</v>
      </c>
      <c r="N239" s="173" t="s">
        <v>41</v>
      </c>
      <c r="O239" s="61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4">
        <f>S239*H239</f>
        <v>0</v>
      </c>
      <c r="U239" s="175" t="s">
        <v>19</v>
      </c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122</v>
      </c>
      <c r="AT239" s="176" t="s">
        <v>117</v>
      </c>
      <c r="AU239" s="176" t="s">
        <v>123</v>
      </c>
      <c r="AY239" s="14" t="s">
        <v>112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4" t="s">
        <v>78</v>
      </c>
      <c r="BK239" s="177">
        <f>ROUND(I239*H239,2)</f>
        <v>0</v>
      </c>
      <c r="BL239" s="14" t="s">
        <v>122</v>
      </c>
      <c r="BM239" s="176" t="s">
        <v>555</v>
      </c>
    </row>
    <row r="240" spans="1:65" s="2" customFormat="1" ht="11.25">
      <c r="A240" s="31"/>
      <c r="B240" s="32"/>
      <c r="C240" s="33"/>
      <c r="D240" s="178" t="s">
        <v>125</v>
      </c>
      <c r="E240" s="33"/>
      <c r="F240" s="179" t="s">
        <v>556</v>
      </c>
      <c r="G240" s="33"/>
      <c r="H240" s="33"/>
      <c r="I240" s="180"/>
      <c r="J240" s="33"/>
      <c r="K240" s="33"/>
      <c r="L240" s="36"/>
      <c r="M240" s="181"/>
      <c r="N240" s="182"/>
      <c r="O240" s="61"/>
      <c r="P240" s="61"/>
      <c r="Q240" s="61"/>
      <c r="R240" s="61"/>
      <c r="S240" s="61"/>
      <c r="T240" s="61"/>
      <c r="U240" s="62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125</v>
      </c>
      <c r="AU240" s="14" t="s">
        <v>123</v>
      </c>
    </row>
    <row r="241" spans="1:65" s="2" customFormat="1" ht="19.5">
      <c r="A241" s="31"/>
      <c r="B241" s="32"/>
      <c r="C241" s="33"/>
      <c r="D241" s="193" t="s">
        <v>268</v>
      </c>
      <c r="E241" s="33"/>
      <c r="F241" s="194" t="s">
        <v>557</v>
      </c>
      <c r="G241" s="33"/>
      <c r="H241" s="33"/>
      <c r="I241" s="180"/>
      <c r="J241" s="33"/>
      <c r="K241" s="33"/>
      <c r="L241" s="36"/>
      <c r="M241" s="181"/>
      <c r="N241" s="182"/>
      <c r="O241" s="61"/>
      <c r="P241" s="61"/>
      <c r="Q241" s="61"/>
      <c r="R241" s="61"/>
      <c r="S241" s="61"/>
      <c r="T241" s="61"/>
      <c r="U241" s="62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4" t="s">
        <v>268</v>
      </c>
      <c r="AU241" s="14" t="s">
        <v>123</v>
      </c>
    </row>
    <row r="242" spans="1:65" s="2" customFormat="1" ht="16.5" customHeight="1">
      <c r="A242" s="31"/>
      <c r="B242" s="32"/>
      <c r="C242" s="183" t="s">
        <v>558</v>
      </c>
      <c r="D242" s="183" t="s">
        <v>127</v>
      </c>
      <c r="E242" s="184" t="s">
        <v>559</v>
      </c>
      <c r="F242" s="185" t="s">
        <v>560</v>
      </c>
      <c r="G242" s="186" t="s">
        <v>245</v>
      </c>
      <c r="H242" s="187">
        <v>480</v>
      </c>
      <c r="I242" s="188"/>
      <c r="J242" s="189">
        <f>ROUND(I242*H242,2)</f>
        <v>0</v>
      </c>
      <c r="K242" s="185" t="s">
        <v>121</v>
      </c>
      <c r="L242" s="190"/>
      <c r="M242" s="191" t="s">
        <v>19</v>
      </c>
      <c r="N242" s="192" t="s">
        <v>41</v>
      </c>
      <c r="O242" s="61"/>
      <c r="P242" s="174">
        <f>O242*H242</f>
        <v>0</v>
      </c>
      <c r="Q242" s="174">
        <v>1.0000000000000001E-5</v>
      </c>
      <c r="R242" s="174">
        <f>Q242*H242</f>
        <v>4.8000000000000004E-3</v>
      </c>
      <c r="S242" s="174">
        <v>0</v>
      </c>
      <c r="T242" s="174">
        <f>S242*H242</f>
        <v>0</v>
      </c>
      <c r="U242" s="175" t="s">
        <v>19</v>
      </c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130</v>
      </c>
      <c r="AT242" s="176" t="s">
        <v>127</v>
      </c>
      <c r="AU242" s="176" t="s">
        <v>123</v>
      </c>
      <c r="AY242" s="14" t="s">
        <v>112</v>
      </c>
      <c r="BE242" s="177">
        <f>IF(N242="základní",J242,0)</f>
        <v>0</v>
      </c>
      <c r="BF242" s="177">
        <f>IF(N242="snížená",J242,0)</f>
        <v>0</v>
      </c>
      <c r="BG242" s="177">
        <f>IF(N242="zákl. přenesená",J242,0)</f>
        <v>0</v>
      </c>
      <c r="BH242" s="177">
        <f>IF(N242="sníž. přenesená",J242,0)</f>
        <v>0</v>
      </c>
      <c r="BI242" s="177">
        <f>IF(N242="nulová",J242,0)</f>
        <v>0</v>
      </c>
      <c r="BJ242" s="14" t="s">
        <v>78</v>
      </c>
      <c r="BK242" s="177">
        <f>ROUND(I242*H242,2)</f>
        <v>0</v>
      </c>
      <c r="BL242" s="14" t="s">
        <v>122</v>
      </c>
      <c r="BM242" s="176" t="s">
        <v>561</v>
      </c>
    </row>
    <row r="243" spans="1:65" s="2" customFormat="1" ht="21.75" customHeight="1">
      <c r="A243" s="31"/>
      <c r="B243" s="32"/>
      <c r="C243" s="165" t="s">
        <v>562</v>
      </c>
      <c r="D243" s="165" t="s">
        <v>117</v>
      </c>
      <c r="E243" s="166" t="s">
        <v>563</v>
      </c>
      <c r="F243" s="167" t="s">
        <v>564</v>
      </c>
      <c r="G243" s="168" t="s">
        <v>120</v>
      </c>
      <c r="H243" s="169">
        <v>16</v>
      </c>
      <c r="I243" s="170"/>
      <c r="J243" s="171">
        <f>ROUND(I243*H243,2)</f>
        <v>0</v>
      </c>
      <c r="K243" s="167" t="s">
        <v>121</v>
      </c>
      <c r="L243" s="36"/>
      <c r="M243" s="172" t="s">
        <v>19</v>
      </c>
      <c r="N243" s="173" t="s">
        <v>41</v>
      </c>
      <c r="O243" s="61"/>
      <c r="P243" s="174">
        <f>O243*H243</f>
        <v>0</v>
      </c>
      <c r="Q243" s="174">
        <v>0</v>
      </c>
      <c r="R243" s="174">
        <f>Q243*H243</f>
        <v>0</v>
      </c>
      <c r="S243" s="174">
        <v>0</v>
      </c>
      <c r="T243" s="174">
        <f>S243*H243</f>
        <v>0</v>
      </c>
      <c r="U243" s="175" t="s">
        <v>19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122</v>
      </c>
      <c r="AT243" s="176" t="s">
        <v>117</v>
      </c>
      <c r="AU243" s="176" t="s">
        <v>123</v>
      </c>
      <c r="AY243" s="14" t="s">
        <v>112</v>
      </c>
      <c r="BE243" s="177">
        <f>IF(N243="základní",J243,0)</f>
        <v>0</v>
      </c>
      <c r="BF243" s="177">
        <f>IF(N243="snížená",J243,0)</f>
        <v>0</v>
      </c>
      <c r="BG243" s="177">
        <f>IF(N243="zákl. přenesená",J243,0)</f>
        <v>0</v>
      </c>
      <c r="BH243" s="177">
        <f>IF(N243="sníž. přenesená",J243,0)</f>
        <v>0</v>
      </c>
      <c r="BI243" s="177">
        <f>IF(N243="nulová",J243,0)</f>
        <v>0</v>
      </c>
      <c r="BJ243" s="14" t="s">
        <v>78</v>
      </c>
      <c r="BK243" s="177">
        <f>ROUND(I243*H243,2)</f>
        <v>0</v>
      </c>
      <c r="BL243" s="14" t="s">
        <v>122</v>
      </c>
      <c r="BM243" s="176" t="s">
        <v>565</v>
      </c>
    </row>
    <row r="244" spans="1:65" s="2" customFormat="1" ht="11.25">
      <c r="A244" s="31"/>
      <c r="B244" s="32"/>
      <c r="C244" s="33"/>
      <c r="D244" s="178" t="s">
        <v>125</v>
      </c>
      <c r="E244" s="33"/>
      <c r="F244" s="179" t="s">
        <v>566</v>
      </c>
      <c r="G244" s="33"/>
      <c r="H244" s="33"/>
      <c r="I244" s="180"/>
      <c r="J244" s="33"/>
      <c r="K244" s="33"/>
      <c r="L244" s="36"/>
      <c r="M244" s="181"/>
      <c r="N244" s="182"/>
      <c r="O244" s="61"/>
      <c r="P244" s="61"/>
      <c r="Q244" s="61"/>
      <c r="R244" s="61"/>
      <c r="S244" s="61"/>
      <c r="T244" s="61"/>
      <c r="U244" s="62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125</v>
      </c>
      <c r="AU244" s="14" t="s">
        <v>123</v>
      </c>
    </row>
    <row r="245" spans="1:65" s="2" customFormat="1" ht="16.5" customHeight="1">
      <c r="A245" s="31"/>
      <c r="B245" s="32"/>
      <c r="C245" s="183" t="s">
        <v>567</v>
      </c>
      <c r="D245" s="183" t="s">
        <v>127</v>
      </c>
      <c r="E245" s="184" t="s">
        <v>568</v>
      </c>
      <c r="F245" s="185" t="s">
        <v>569</v>
      </c>
      <c r="G245" s="186" t="s">
        <v>120</v>
      </c>
      <c r="H245" s="187">
        <v>16</v>
      </c>
      <c r="I245" s="188"/>
      <c r="J245" s="189">
        <f>ROUND(I245*H245,2)</f>
        <v>0</v>
      </c>
      <c r="K245" s="185" t="s">
        <v>121</v>
      </c>
      <c r="L245" s="190"/>
      <c r="M245" s="191" t="s">
        <v>19</v>
      </c>
      <c r="N245" s="192" t="s">
        <v>41</v>
      </c>
      <c r="O245" s="61"/>
      <c r="P245" s="174">
        <f>O245*H245</f>
        <v>0</v>
      </c>
      <c r="Q245" s="174">
        <v>5.0000000000000002E-5</v>
      </c>
      <c r="R245" s="174">
        <f>Q245*H245</f>
        <v>8.0000000000000004E-4</v>
      </c>
      <c r="S245" s="174">
        <v>0</v>
      </c>
      <c r="T245" s="174">
        <f>S245*H245</f>
        <v>0</v>
      </c>
      <c r="U245" s="175" t="s">
        <v>19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130</v>
      </c>
      <c r="AT245" s="176" t="s">
        <v>127</v>
      </c>
      <c r="AU245" s="176" t="s">
        <v>123</v>
      </c>
      <c r="AY245" s="14" t="s">
        <v>112</v>
      </c>
      <c r="BE245" s="177">
        <f>IF(N245="základní",J245,0)</f>
        <v>0</v>
      </c>
      <c r="BF245" s="177">
        <f>IF(N245="snížená",J245,0)</f>
        <v>0</v>
      </c>
      <c r="BG245" s="177">
        <f>IF(N245="zákl. přenesená",J245,0)</f>
        <v>0</v>
      </c>
      <c r="BH245" s="177">
        <f>IF(N245="sníž. přenesená",J245,0)</f>
        <v>0</v>
      </c>
      <c r="BI245" s="177">
        <f>IF(N245="nulová",J245,0)</f>
        <v>0</v>
      </c>
      <c r="BJ245" s="14" t="s">
        <v>78</v>
      </c>
      <c r="BK245" s="177">
        <f>ROUND(I245*H245,2)</f>
        <v>0</v>
      </c>
      <c r="BL245" s="14" t="s">
        <v>122</v>
      </c>
      <c r="BM245" s="176" t="s">
        <v>570</v>
      </c>
    </row>
    <row r="246" spans="1:65" s="2" customFormat="1" ht="16.5" customHeight="1">
      <c r="A246" s="31"/>
      <c r="B246" s="32"/>
      <c r="C246" s="165" t="s">
        <v>571</v>
      </c>
      <c r="D246" s="165" t="s">
        <v>117</v>
      </c>
      <c r="E246" s="166" t="s">
        <v>572</v>
      </c>
      <c r="F246" s="167" t="s">
        <v>573</v>
      </c>
      <c r="G246" s="168" t="s">
        <v>245</v>
      </c>
      <c r="H246" s="169">
        <v>1400</v>
      </c>
      <c r="I246" s="170"/>
      <c r="J246" s="171">
        <f>ROUND(I246*H246,2)</f>
        <v>0</v>
      </c>
      <c r="K246" s="167" t="s">
        <v>121</v>
      </c>
      <c r="L246" s="36"/>
      <c r="M246" s="172" t="s">
        <v>19</v>
      </c>
      <c r="N246" s="173" t="s">
        <v>41</v>
      </c>
      <c r="O246" s="61"/>
      <c r="P246" s="174">
        <f>O246*H246</f>
        <v>0</v>
      </c>
      <c r="Q246" s="174">
        <v>0</v>
      </c>
      <c r="R246" s="174">
        <f>Q246*H246</f>
        <v>0</v>
      </c>
      <c r="S246" s="174">
        <v>0</v>
      </c>
      <c r="T246" s="174">
        <f>S246*H246</f>
        <v>0</v>
      </c>
      <c r="U246" s="175" t="s">
        <v>19</v>
      </c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122</v>
      </c>
      <c r="AT246" s="176" t="s">
        <v>117</v>
      </c>
      <c r="AU246" s="176" t="s">
        <v>123</v>
      </c>
      <c r="AY246" s="14" t="s">
        <v>112</v>
      </c>
      <c r="BE246" s="177">
        <f>IF(N246="základní",J246,0)</f>
        <v>0</v>
      </c>
      <c r="BF246" s="177">
        <f>IF(N246="snížená",J246,0)</f>
        <v>0</v>
      </c>
      <c r="BG246" s="177">
        <f>IF(N246="zákl. přenesená",J246,0)</f>
        <v>0</v>
      </c>
      <c r="BH246" s="177">
        <f>IF(N246="sníž. přenesená",J246,0)</f>
        <v>0</v>
      </c>
      <c r="BI246" s="177">
        <f>IF(N246="nulová",J246,0)</f>
        <v>0</v>
      </c>
      <c r="BJ246" s="14" t="s">
        <v>78</v>
      </c>
      <c r="BK246" s="177">
        <f>ROUND(I246*H246,2)</f>
        <v>0</v>
      </c>
      <c r="BL246" s="14" t="s">
        <v>122</v>
      </c>
      <c r="BM246" s="176" t="s">
        <v>574</v>
      </c>
    </row>
    <row r="247" spans="1:65" s="2" customFormat="1" ht="11.25">
      <c r="A247" s="31"/>
      <c r="B247" s="32"/>
      <c r="C247" s="33"/>
      <c r="D247" s="178" t="s">
        <v>125</v>
      </c>
      <c r="E247" s="33"/>
      <c r="F247" s="179" t="s">
        <v>575</v>
      </c>
      <c r="G247" s="33"/>
      <c r="H247" s="33"/>
      <c r="I247" s="180"/>
      <c r="J247" s="33"/>
      <c r="K247" s="33"/>
      <c r="L247" s="36"/>
      <c r="M247" s="181"/>
      <c r="N247" s="182"/>
      <c r="O247" s="61"/>
      <c r="P247" s="61"/>
      <c r="Q247" s="61"/>
      <c r="R247" s="61"/>
      <c r="S247" s="61"/>
      <c r="T247" s="61"/>
      <c r="U247" s="62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125</v>
      </c>
      <c r="AU247" s="14" t="s">
        <v>123</v>
      </c>
    </row>
    <row r="248" spans="1:65" s="2" customFormat="1" ht="24.2" customHeight="1">
      <c r="A248" s="31"/>
      <c r="B248" s="32"/>
      <c r="C248" s="183" t="s">
        <v>576</v>
      </c>
      <c r="D248" s="183" t="s">
        <v>127</v>
      </c>
      <c r="E248" s="184" t="s">
        <v>577</v>
      </c>
      <c r="F248" s="185" t="s">
        <v>578</v>
      </c>
      <c r="G248" s="186" t="s">
        <v>245</v>
      </c>
      <c r="H248" s="187">
        <v>1680</v>
      </c>
      <c r="I248" s="188"/>
      <c r="J248" s="189">
        <f>ROUND(I248*H248,2)</f>
        <v>0</v>
      </c>
      <c r="K248" s="185" t="s">
        <v>121</v>
      </c>
      <c r="L248" s="190"/>
      <c r="M248" s="191" t="s">
        <v>19</v>
      </c>
      <c r="N248" s="192" t="s">
        <v>41</v>
      </c>
      <c r="O248" s="61"/>
      <c r="P248" s="174">
        <f>O248*H248</f>
        <v>0</v>
      </c>
      <c r="Q248" s="174">
        <v>4.0000000000000003E-5</v>
      </c>
      <c r="R248" s="174">
        <f>Q248*H248</f>
        <v>6.720000000000001E-2</v>
      </c>
      <c r="S248" s="174">
        <v>0</v>
      </c>
      <c r="T248" s="174">
        <f>S248*H248</f>
        <v>0</v>
      </c>
      <c r="U248" s="175" t="s">
        <v>19</v>
      </c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76" t="s">
        <v>130</v>
      </c>
      <c r="AT248" s="176" t="s">
        <v>127</v>
      </c>
      <c r="AU248" s="176" t="s">
        <v>123</v>
      </c>
      <c r="AY248" s="14" t="s">
        <v>112</v>
      </c>
      <c r="BE248" s="177">
        <f>IF(N248="základní",J248,0)</f>
        <v>0</v>
      </c>
      <c r="BF248" s="177">
        <f>IF(N248="snížená",J248,0)</f>
        <v>0</v>
      </c>
      <c r="BG248" s="177">
        <f>IF(N248="zákl. přenesená",J248,0)</f>
        <v>0</v>
      </c>
      <c r="BH248" s="177">
        <f>IF(N248="sníž. přenesená",J248,0)</f>
        <v>0</v>
      </c>
      <c r="BI248" s="177">
        <f>IF(N248="nulová",J248,0)</f>
        <v>0</v>
      </c>
      <c r="BJ248" s="14" t="s">
        <v>78</v>
      </c>
      <c r="BK248" s="177">
        <f>ROUND(I248*H248,2)</f>
        <v>0</v>
      </c>
      <c r="BL248" s="14" t="s">
        <v>122</v>
      </c>
      <c r="BM248" s="176" t="s">
        <v>579</v>
      </c>
    </row>
    <row r="249" spans="1:65" s="2" customFormat="1" ht="16.5" customHeight="1">
      <c r="A249" s="31"/>
      <c r="B249" s="32"/>
      <c r="C249" s="165" t="s">
        <v>580</v>
      </c>
      <c r="D249" s="165" t="s">
        <v>117</v>
      </c>
      <c r="E249" s="166" t="s">
        <v>581</v>
      </c>
      <c r="F249" s="167" t="s">
        <v>582</v>
      </c>
      <c r="G249" s="168" t="s">
        <v>245</v>
      </c>
      <c r="H249" s="169">
        <v>350</v>
      </c>
      <c r="I249" s="170"/>
      <c r="J249" s="171">
        <f>ROUND(I249*H249,2)</f>
        <v>0</v>
      </c>
      <c r="K249" s="167" t="s">
        <v>121</v>
      </c>
      <c r="L249" s="36"/>
      <c r="M249" s="172" t="s">
        <v>19</v>
      </c>
      <c r="N249" s="173" t="s">
        <v>41</v>
      </c>
      <c r="O249" s="61"/>
      <c r="P249" s="174">
        <f>O249*H249</f>
        <v>0</v>
      </c>
      <c r="Q249" s="174">
        <v>0</v>
      </c>
      <c r="R249" s="174">
        <f>Q249*H249</f>
        <v>0</v>
      </c>
      <c r="S249" s="174">
        <v>0</v>
      </c>
      <c r="T249" s="174">
        <f>S249*H249</f>
        <v>0</v>
      </c>
      <c r="U249" s="175" t="s">
        <v>19</v>
      </c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122</v>
      </c>
      <c r="AT249" s="176" t="s">
        <v>117</v>
      </c>
      <c r="AU249" s="176" t="s">
        <v>123</v>
      </c>
      <c r="AY249" s="14" t="s">
        <v>112</v>
      </c>
      <c r="BE249" s="177">
        <f>IF(N249="základní",J249,0)</f>
        <v>0</v>
      </c>
      <c r="BF249" s="177">
        <f>IF(N249="snížená",J249,0)</f>
        <v>0</v>
      </c>
      <c r="BG249" s="177">
        <f>IF(N249="zákl. přenesená",J249,0)</f>
        <v>0</v>
      </c>
      <c r="BH249" s="177">
        <f>IF(N249="sníž. přenesená",J249,0)</f>
        <v>0</v>
      </c>
      <c r="BI249" s="177">
        <f>IF(N249="nulová",J249,0)</f>
        <v>0</v>
      </c>
      <c r="BJ249" s="14" t="s">
        <v>78</v>
      </c>
      <c r="BK249" s="177">
        <f>ROUND(I249*H249,2)</f>
        <v>0</v>
      </c>
      <c r="BL249" s="14" t="s">
        <v>122</v>
      </c>
      <c r="BM249" s="176" t="s">
        <v>583</v>
      </c>
    </row>
    <row r="250" spans="1:65" s="2" customFormat="1" ht="11.25">
      <c r="A250" s="31"/>
      <c r="B250" s="32"/>
      <c r="C250" s="33"/>
      <c r="D250" s="178" t="s">
        <v>125</v>
      </c>
      <c r="E250" s="33"/>
      <c r="F250" s="179" t="s">
        <v>584</v>
      </c>
      <c r="G250" s="33"/>
      <c r="H250" s="33"/>
      <c r="I250" s="180"/>
      <c r="J250" s="33"/>
      <c r="K250" s="33"/>
      <c r="L250" s="36"/>
      <c r="M250" s="181"/>
      <c r="N250" s="182"/>
      <c r="O250" s="61"/>
      <c r="P250" s="61"/>
      <c r="Q250" s="61"/>
      <c r="R250" s="61"/>
      <c r="S250" s="61"/>
      <c r="T250" s="61"/>
      <c r="U250" s="62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125</v>
      </c>
      <c r="AU250" s="14" t="s">
        <v>123</v>
      </c>
    </row>
    <row r="251" spans="1:65" s="2" customFormat="1" ht="16.5" customHeight="1">
      <c r="A251" s="31"/>
      <c r="B251" s="32"/>
      <c r="C251" s="183" t="s">
        <v>585</v>
      </c>
      <c r="D251" s="183" t="s">
        <v>127</v>
      </c>
      <c r="E251" s="184" t="s">
        <v>586</v>
      </c>
      <c r="F251" s="185" t="s">
        <v>587</v>
      </c>
      <c r="G251" s="186" t="s">
        <v>245</v>
      </c>
      <c r="H251" s="187">
        <v>420</v>
      </c>
      <c r="I251" s="188"/>
      <c r="J251" s="189">
        <f>ROUND(I251*H251,2)</f>
        <v>0</v>
      </c>
      <c r="K251" s="185" t="s">
        <v>121</v>
      </c>
      <c r="L251" s="190"/>
      <c r="M251" s="191" t="s">
        <v>19</v>
      </c>
      <c r="N251" s="192" t="s">
        <v>41</v>
      </c>
      <c r="O251" s="61"/>
      <c r="P251" s="174">
        <f>O251*H251</f>
        <v>0</v>
      </c>
      <c r="Q251" s="174">
        <v>4.0000000000000003E-5</v>
      </c>
      <c r="R251" s="174">
        <f>Q251*H251</f>
        <v>1.6800000000000002E-2</v>
      </c>
      <c r="S251" s="174">
        <v>0</v>
      </c>
      <c r="T251" s="174">
        <f>S251*H251</f>
        <v>0</v>
      </c>
      <c r="U251" s="175" t="s">
        <v>19</v>
      </c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76" t="s">
        <v>130</v>
      </c>
      <c r="AT251" s="176" t="s">
        <v>127</v>
      </c>
      <c r="AU251" s="176" t="s">
        <v>123</v>
      </c>
      <c r="AY251" s="14" t="s">
        <v>112</v>
      </c>
      <c r="BE251" s="177">
        <f>IF(N251="základní",J251,0)</f>
        <v>0</v>
      </c>
      <c r="BF251" s="177">
        <f>IF(N251="snížená",J251,0)</f>
        <v>0</v>
      </c>
      <c r="BG251" s="177">
        <f>IF(N251="zákl. přenesená",J251,0)</f>
        <v>0</v>
      </c>
      <c r="BH251" s="177">
        <f>IF(N251="sníž. přenesená",J251,0)</f>
        <v>0</v>
      </c>
      <c r="BI251" s="177">
        <f>IF(N251="nulová",J251,0)</f>
        <v>0</v>
      </c>
      <c r="BJ251" s="14" t="s">
        <v>78</v>
      </c>
      <c r="BK251" s="177">
        <f>ROUND(I251*H251,2)</f>
        <v>0</v>
      </c>
      <c r="BL251" s="14" t="s">
        <v>122</v>
      </c>
      <c r="BM251" s="176" t="s">
        <v>588</v>
      </c>
    </row>
    <row r="252" spans="1:65" s="2" customFormat="1" ht="19.5">
      <c r="A252" s="31"/>
      <c r="B252" s="32"/>
      <c r="C252" s="33"/>
      <c r="D252" s="193" t="s">
        <v>268</v>
      </c>
      <c r="E252" s="33"/>
      <c r="F252" s="194" t="s">
        <v>589</v>
      </c>
      <c r="G252" s="33"/>
      <c r="H252" s="33"/>
      <c r="I252" s="180"/>
      <c r="J252" s="33"/>
      <c r="K252" s="33"/>
      <c r="L252" s="36"/>
      <c r="M252" s="181"/>
      <c r="N252" s="182"/>
      <c r="O252" s="61"/>
      <c r="P252" s="61"/>
      <c r="Q252" s="61"/>
      <c r="R252" s="61"/>
      <c r="S252" s="61"/>
      <c r="T252" s="61"/>
      <c r="U252" s="62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268</v>
      </c>
      <c r="AU252" s="14" t="s">
        <v>123</v>
      </c>
    </row>
    <row r="253" spans="1:65" s="2" customFormat="1" ht="16.5" customHeight="1">
      <c r="A253" s="31"/>
      <c r="B253" s="32"/>
      <c r="C253" s="165" t="s">
        <v>590</v>
      </c>
      <c r="D253" s="165" t="s">
        <v>117</v>
      </c>
      <c r="E253" s="166" t="s">
        <v>572</v>
      </c>
      <c r="F253" s="167" t="s">
        <v>573</v>
      </c>
      <c r="G253" s="168" t="s">
        <v>245</v>
      </c>
      <c r="H253" s="169">
        <v>600</v>
      </c>
      <c r="I253" s="170"/>
      <c r="J253" s="171">
        <f>ROUND(I253*H253,2)</f>
        <v>0</v>
      </c>
      <c r="K253" s="167" t="s">
        <v>121</v>
      </c>
      <c r="L253" s="36"/>
      <c r="M253" s="172" t="s">
        <v>19</v>
      </c>
      <c r="N253" s="173" t="s">
        <v>41</v>
      </c>
      <c r="O253" s="61"/>
      <c r="P253" s="174">
        <f>O253*H253</f>
        <v>0</v>
      </c>
      <c r="Q253" s="174">
        <v>0</v>
      </c>
      <c r="R253" s="174">
        <f>Q253*H253</f>
        <v>0</v>
      </c>
      <c r="S253" s="174">
        <v>0</v>
      </c>
      <c r="T253" s="174">
        <f>S253*H253</f>
        <v>0</v>
      </c>
      <c r="U253" s="175" t="s">
        <v>19</v>
      </c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6" t="s">
        <v>122</v>
      </c>
      <c r="AT253" s="176" t="s">
        <v>117</v>
      </c>
      <c r="AU253" s="176" t="s">
        <v>123</v>
      </c>
      <c r="AY253" s="14" t="s">
        <v>112</v>
      </c>
      <c r="BE253" s="177">
        <f>IF(N253="základní",J253,0)</f>
        <v>0</v>
      </c>
      <c r="BF253" s="177">
        <f>IF(N253="snížená",J253,0)</f>
        <v>0</v>
      </c>
      <c r="BG253" s="177">
        <f>IF(N253="zákl. přenesená",J253,0)</f>
        <v>0</v>
      </c>
      <c r="BH253" s="177">
        <f>IF(N253="sníž. přenesená",J253,0)</f>
        <v>0</v>
      </c>
      <c r="BI253" s="177">
        <f>IF(N253="nulová",J253,0)</f>
        <v>0</v>
      </c>
      <c r="BJ253" s="14" t="s">
        <v>78</v>
      </c>
      <c r="BK253" s="177">
        <f>ROUND(I253*H253,2)</f>
        <v>0</v>
      </c>
      <c r="BL253" s="14" t="s">
        <v>122</v>
      </c>
      <c r="BM253" s="176" t="s">
        <v>591</v>
      </c>
    </row>
    <row r="254" spans="1:65" s="2" customFormat="1" ht="11.25">
      <c r="A254" s="31"/>
      <c r="B254" s="32"/>
      <c r="C254" s="33"/>
      <c r="D254" s="178" t="s">
        <v>125</v>
      </c>
      <c r="E254" s="33"/>
      <c r="F254" s="179" t="s">
        <v>575</v>
      </c>
      <c r="G254" s="33"/>
      <c r="H254" s="33"/>
      <c r="I254" s="180"/>
      <c r="J254" s="33"/>
      <c r="K254" s="33"/>
      <c r="L254" s="36"/>
      <c r="M254" s="181"/>
      <c r="N254" s="182"/>
      <c r="O254" s="61"/>
      <c r="P254" s="61"/>
      <c r="Q254" s="61"/>
      <c r="R254" s="61"/>
      <c r="S254" s="61"/>
      <c r="T254" s="61"/>
      <c r="U254" s="62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4" t="s">
        <v>125</v>
      </c>
      <c r="AU254" s="14" t="s">
        <v>123</v>
      </c>
    </row>
    <row r="255" spans="1:65" s="2" customFormat="1" ht="19.5">
      <c r="A255" s="31"/>
      <c r="B255" s="32"/>
      <c r="C255" s="33"/>
      <c r="D255" s="193" t="s">
        <v>268</v>
      </c>
      <c r="E255" s="33"/>
      <c r="F255" s="194" t="s">
        <v>592</v>
      </c>
      <c r="G255" s="33"/>
      <c r="H255" s="33"/>
      <c r="I255" s="180"/>
      <c r="J255" s="33"/>
      <c r="K255" s="33"/>
      <c r="L255" s="36"/>
      <c r="M255" s="181"/>
      <c r="N255" s="182"/>
      <c r="O255" s="61"/>
      <c r="P255" s="61"/>
      <c r="Q255" s="61"/>
      <c r="R255" s="61"/>
      <c r="S255" s="61"/>
      <c r="T255" s="61"/>
      <c r="U255" s="62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268</v>
      </c>
      <c r="AU255" s="14" t="s">
        <v>123</v>
      </c>
    </row>
    <row r="256" spans="1:65" s="2" customFormat="1" ht="24.2" customHeight="1">
      <c r="A256" s="31"/>
      <c r="B256" s="32"/>
      <c r="C256" s="183" t="s">
        <v>593</v>
      </c>
      <c r="D256" s="183" t="s">
        <v>127</v>
      </c>
      <c r="E256" s="184" t="s">
        <v>594</v>
      </c>
      <c r="F256" s="185" t="s">
        <v>595</v>
      </c>
      <c r="G256" s="186" t="s">
        <v>245</v>
      </c>
      <c r="H256" s="187">
        <v>720</v>
      </c>
      <c r="I256" s="188"/>
      <c r="J256" s="189">
        <f>ROUND(I256*H256,2)</f>
        <v>0</v>
      </c>
      <c r="K256" s="185" t="s">
        <v>121</v>
      </c>
      <c r="L256" s="190"/>
      <c r="M256" s="191" t="s">
        <v>19</v>
      </c>
      <c r="N256" s="192" t="s">
        <v>41</v>
      </c>
      <c r="O256" s="61"/>
      <c r="P256" s="174">
        <f>O256*H256</f>
        <v>0</v>
      </c>
      <c r="Q256" s="174">
        <v>5.0000000000000002E-5</v>
      </c>
      <c r="R256" s="174">
        <f>Q256*H256</f>
        <v>3.6000000000000004E-2</v>
      </c>
      <c r="S256" s="174">
        <v>0</v>
      </c>
      <c r="T256" s="174">
        <f>S256*H256</f>
        <v>0</v>
      </c>
      <c r="U256" s="175" t="s">
        <v>19</v>
      </c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76" t="s">
        <v>130</v>
      </c>
      <c r="AT256" s="176" t="s">
        <v>127</v>
      </c>
      <c r="AU256" s="176" t="s">
        <v>123</v>
      </c>
      <c r="AY256" s="14" t="s">
        <v>112</v>
      </c>
      <c r="BE256" s="177">
        <f>IF(N256="základní",J256,0)</f>
        <v>0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4" t="s">
        <v>78</v>
      </c>
      <c r="BK256" s="177">
        <f>ROUND(I256*H256,2)</f>
        <v>0</v>
      </c>
      <c r="BL256" s="14" t="s">
        <v>122</v>
      </c>
      <c r="BM256" s="176" t="s">
        <v>596</v>
      </c>
    </row>
    <row r="257" spans="1:65" s="2" customFormat="1" ht="16.5" customHeight="1">
      <c r="A257" s="31"/>
      <c r="B257" s="32"/>
      <c r="C257" s="165" t="s">
        <v>597</v>
      </c>
      <c r="D257" s="165" t="s">
        <v>117</v>
      </c>
      <c r="E257" s="166" t="s">
        <v>598</v>
      </c>
      <c r="F257" s="167" t="s">
        <v>599</v>
      </c>
      <c r="G257" s="168" t="s">
        <v>245</v>
      </c>
      <c r="H257" s="169">
        <v>300</v>
      </c>
      <c r="I257" s="170"/>
      <c r="J257" s="171">
        <f>ROUND(I257*H257,2)</f>
        <v>0</v>
      </c>
      <c r="K257" s="167" t="s">
        <v>121</v>
      </c>
      <c r="L257" s="36"/>
      <c r="M257" s="172" t="s">
        <v>19</v>
      </c>
      <c r="N257" s="173" t="s">
        <v>41</v>
      </c>
      <c r="O257" s="61"/>
      <c r="P257" s="174">
        <f>O257*H257</f>
        <v>0</v>
      </c>
      <c r="Q257" s="174">
        <v>0</v>
      </c>
      <c r="R257" s="174">
        <f>Q257*H257</f>
        <v>0</v>
      </c>
      <c r="S257" s="174">
        <v>0</v>
      </c>
      <c r="T257" s="174">
        <f>S257*H257</f>
        <v>0</v>
      </c>
      <c r="U257" s="175" t="s">
        <v>19</v>
      </c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6" t="s">
        <v>122</v>
      </c>
      <c r="AT257" s="176" t="s">
        <v>117</v>
      </c>
      <c r="AU257" s="176" t="s">
        <v>123</v>
      </c>
      <c r="AY257" s="14" t="s">
        <v>112</v>
      </c>
      <c r="BE257" s="177">
        <f>IF(N257="základní",J257,0)</f>
        <v>0</v>
      </c>
      <c r="BF257" s="177">
        <f>IF(N257="snížená",J257,0)</f>
        <v>0</v>
      </c>
      <c r="BG257" s="177">
        <f>IF(N257="zákl. přenesená",J257,0)</f>
        <v>0</v>
      </c>
      <c r="BH257" s="177">
        <f>IF(N257="sníž. přenesená",J257,0)</f>
        <v>0</v>
      </c>
      <c r="BI257" s="177">
        <f>IF(N257="nulová",J257,0)</f>
        <v>0</v>
      </c>
      <c r="BJ257" s="14" t="s">
        <v>78</v>
      </c>
      <c r="BK257" s="177">
        <f>ROUND(I257*H257,2)</f>
        <v>0</v>
      </c>
      <c r="BL257" s="14" t="s">
        <v>122</v>
      </c>
      <c r="BM257" s="176" t="s">
        <v>600</v>
      </c>
    </row>
    <row r="258" spans="1:65" s="2" customFormat="1" ht="11.25">
      <c r="A258" s="31"/>
      <c r="B258" s="32"/>
      <c r="C258" s="33"/>
      <c r="D258" s="178" t="s">
        <v>125</v>
      </c>
      <c r="E258" s="33"/>
      <c r="F258" s="179" t="s">
        <v>601</v>
      </c>
      <c r="G258" s="33"/>
      <c r="H258" s="33"/>
      <c r="I258" s="180"/>
      <c r="J258" s="33"/>
      <c r="K258" s="33"/>
      <c r="L258" s="36"/>
      <c r="M258" s="181"/>
      <c r="N258" s="182"/>
      <c r="O258" s="61"/>
      <c r="P258" s="61"/>
      <c r="Q258" s="61"/>
      <c r="R258" s="61"/>
      <c r="S258" s="61"/>
      <c r="T258" s="61"/>
      <c r="U258" s="62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4" t="s">
        <v>125</v>
      </c>
      <c r="AU258" s="14" t="s">
        <v>123</v>
      </c>
    </row>
    <row r="259" spans="1:65" s="2" customFormat="1" ht="16.5" customHeight="1">
      <c r="A259" s="31"/>
      <c r="B259" s="32"/>
      <c r="C259" s="183" t="s">
        <v>602</v>
      </c>
      <c r="D259" s="183" t="s">
        <v>127</v>
      </c>
      <c r="E259" s="184" t="s">
        <v>603</v>
      </c>
      <c r="F259" s="185" t="s">
        <v>604</v>
      </c>
      <c r="G259" s="186" t="s">
        <v>245</v>
      </c>
      <c r="H259" s="187">
        <v>315</v>
      </c>
      <c r="I259" s="188"/>
      <c r="J259" s="189">
        <f>ROUND(I259*H259,2)</f>
        <v>0</v>
      </c>
      <c r="K259" s="185" t="s">
        <v>121</v>
      </c>
      <c r="L259" s="190"/>
      <c r="M259" s="191" t="s">
        <v>19</v>
      </c>
      <c r="N259" s="192" t="s">
        <v>41</v>
      </c>
      <c r="O259" s="61"/>
      <c r="P259" s="174">
        <f>O259*H259</f>
        <v>0</v>
      </c>
      <c r="Q259" s="174">
        <v>3.8999999999999999E-4</v>
      </c>
      <c r="R259" s="174">
        <f>Q259*H259</f>
        <v>0.12285</v>
      </c>
      <c r="S259" s="174">
        <v>0</v>
      </c>
      <c r="T259" s="174">
        <f>S259*H259</f>
        <v>0</v>
      </c>
      <c r="U259" s="175" t="s">
        <v>19</v>
      </c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130</v>
      </c>
      <c r="AT259" s="176" t="s">
        <v>127</v>
      </c>
      <c r="AU259" s="176" t="s">
        <v>123</v>
      </c>
      <c r="AY259" s="14" t="s">
        <v>112</v>
      </c>
      <c r="BE259" s="177">
        <f>IF(N259="základní",J259,0)</f>
        <v>0</v>
      </c>
      <c r="BF259" s="177">
        <f>IF(N259="snížená",J259,0)</f>
        <v>0</v>
      </c>
      <c r="BG259" s="177">
        <f>IF(N259="zákl. přenesená",J259,0)</f>
        <v>0</v>
      </c>
      <c r="BH259" s="177">
        <f>IF(N259="sníž. přenesená",J259,0)</f>
        <v>0</v>
      </c>
      <c r="BI259" s="177">
        <f>IF(N259="nulová",J259,0)</f>
        <v>0</v>
      </c>
      <c r="BJ259" s="14" t="s">
        <v>78</v>
      </c>
      <c r="BK259" s="177">
        <f>ROUND(I259*H259,2)</f>
        <v>0</v>
      </c>
      <c r="BL259" s="14" t="s">
        <v>122</v>
      </c>
      <c r="BM259" s="176" t="s">
        <v>605</v>
      </c>
    </row>
    <row r="260" spans="1:65" s="2" customFormat="1" ht="16.5" customHeight="1">
      <c r="A260" s="31"/>
      <c r="B260" s="32"/>
      <c r="C260" s="165" t="s">
        <v>606</v>
      </c>
      <c r="D260" s="165" t="s">
        <v>117</v>
      </c>
      <c r="E260" s="166" t="s">
        <v>607</v>
      </c>
      <c r="F260" s="167" t="s">
        <v>608</v>
      </c>
      <c r="G260" s="168" t="s">
        <v>245</v>
      </c>
      <c r="H260" s="169">
        <v>70</v>
      </c>
      <c r="I260" s="170"/>
      <c r="J260" s="171">
        <f>ROUND(I260*H260,2)</f>
        <v>0</v>
      </c>
      <c r="K260" s="167" t="s">
        <v>121</v>
      </c>
      <c r="L260" s="36"/>
      <c r="M260" s="172" t="s">
        <v>19</v>
      </c>
      <c r="N260" s="173" t="s">
        <v>41</v>
      </c>
      <c r="O260" s="61"/>
      <c r="P260" s="174">
        <f>O260*H260</f>
        <v>0</v>
      </c>
      <c r="Q260" s="174">
        <v>0</v>
      </c>
      <c r="R260" s="174">
        <f>Q260*H260</f>
        <v>0</v>
      </c>
      <c r="S260" s="174">
        <v>0</v>
      </c>
      <c r="T260" s="174">
        <f>S260*H260</f>
        <v>0</v>
      </c>
      <c r="U260" s="175" t="s">
        <v>19</v>
      </c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6" t="s">
        <v>122</v>
      </c>
      <c r="AT260" s="176" t="s">
        <v>117</v>
      </c>
      <c r="AU260" s="176" t="s">
        <v>123</v>
      </c>
      <c r="AY260" s="14" t="s">
        <v>112</v>
      </c>
      <c r="BE260" s="177">
        <f>IF(N260="základní",J260,0)</f>
        <v>0</v>
      </c>
      <c r="BF260" s="177">
        <f>IF(N260="snížená",J260,0)</f>
        <v>0</v>
      </c>
      <c r="BG260" s="177">
        <f>IF(N260="zákl. přenesená",J260,0)</f>
        <v>0</v>
      </c>
      <c r="BH260" s="177">
        <f>IF(N260="sníž. přenesená",J260,0)</f>
        <v>0</v>
      </c>
      <c r="BI260" s="177">
        <f>IF(N260="nulová",J260,0)</f>
        <v>0</v>
      </c>
      <c r="BJ260" s="14" t="s">
        <v>78</v>
      </c>
      <c r="BK260" s="177">
        <f>ROUND(I260*H260,2)</f>
        <v>0</v>
      </c>
      <c r="BL260" s="14" t="s">
        <v>122</v>
      </c>
      <c r="BM260" s="176" t="s">
        <v>609</v>
      </c>
    </row>
    <row r="261" spans="1:65" s="2" customFormat="1" ht="11.25">
      <c r="A261" s="31"/>
      <c r="B261" s="32"/>
      <c r="C261" s="33"/>
      <c r="D261" s="178" t="s">
        <v>125</v>
      </c>
      <c r="E261" s="33"/>
      <c r="F261" s="179" t="s">
        <v>610</v>
      </c>
      <c r="G261" s="33"/>
      <c r="H261" s="33"/>
      <c r="I261" s="180"/>
      <c r="J261" s="33"/>
      <c r="K261" s="33"/>
      <c r="L261" s="36"/>
      <c r="M261" s="181"/>
      <c r="N261" s="182"/>
      <c r="O261" s="61"/>
      <c r="P261" s="61"/>
      <c r="Q261" s="61"/>
      <c r="R261" s="61"/>
      <c r="S261" s="61"/>
      <c r="T261" s="61"/>
      <c r="U261" s="62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4" t="s">
        <v>125</v>
      </c>
      <c r="AU261" s="14" t="s">
        <v>123</v>
      </c>
    </row>
    <row r="262" spans="1:65" s="2" customFormat="1" ht="16.5" customHeight="1">
      <c r="A262" s="31"/>
      <c r="B262" s="32"/>
      <c r="C262" s="183" t="s">
        <v>611</v>
      </c>
      <c r="D262" s="183" t="s">
        <v>127</v>
      </c>
      <c r="E262" s="184" t="s">
        <v>612</v>
      </c>
      <c r="F262" s="185" t="s">
        <v>613</v>
      </c>
      <c r="G262" s="186" t="s">
        <v>245</v>
      </c>
      <c r="H262" s="187">
        <v>73.5</v>
      </c>
      <c r="I262" s="188"/>
      <c r="J262" s="189">
        <f>ROUND(I262*H262,2)</f>
        <v>0</v>
      </c>
      <c r="K262" s="185" t="s">
        <v>121</v>
      </c>
      <c r="L262" s="190"/>
      <c r="M262" s="191" t="s">
        <v>19</v>
      </c>
      <c r="N262" s="192" t="s">
        <v>41</v>
      </c>
      <c r="O262" s="61"/>
      <c r="P262" s="174">
        <f>O262*H262</f>
        <v>0</v>
      </c>
      <c r="Q262" s="174">
        <v>6.9999999999999994E-5</v>
      </c>
      <c r="R262" s="174">
        <f>Q262*H262</f>
        <v>5.1449999999999994E-3</v>
      </c>
      <c r="S262" s="174">
        <v>0</v>
      </c>
      <c r="T262" s="174">
        <f>S262*H262</f>
        <v>0</v>
      </c>
      <c r="U262" s="175" t="s">
        <v>19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6" t="s">
        <v>130</v>
      </c>
      <c r="AT262" s="176" t="s">
        <v>127</v>
      </c>
      <c r="AU262" s="176" t="s">
        <v>123</v>
      </c>
      <c r="AY262" s="14" t="s">
        <v>112</v>
      </c>
      <c r="BE262" s="177">
        <f>IF(N262="základní",J262,0)</f>
        <v>0</v>
      </c>
      <c r="BF262" s="177">
        <f>IF(N262="snížená",J262,0)</f>
        <v>0</v>
      </c>
      <c r="BG262" s="177">
        <f>IF(N262="zákl. přenesená",J262,0)</f>
        <v>0</v>
      </c>
      <c r="BH262" s="177">
        <f>IF(N262="sníž. přenesená",J262,0)</f>
        <v>0</v>
      </c>
      <c r="BI262" s="177">
        <f>IF(N262="nulová",J262,0)</f>
        <v>0</v>
      </c>
      <c r="BJ262" s="14" t="s">
        <v>78</v>
      </c>
      <c r="BK262" s="177">
        <f>ROUND(I262*H262,2)</f>
        <v>0</v>
      </c>
      <c r="BL262" s="14" t="s">
        <v>122</v>
      </c>
      <c r="BM262" s="176" t="s">
        <v>614</v>
      </c>
    </row>
    <row r="263" spans="1:65" s="2" customFormat="1" ht="16.5" customHeight="1">
      <c r="A263" s="31"/>
      <c r="B263" s="32"/>
      <c r="C263" s="165" t="s">
        <v>615</v>
      </c>
      <c r="D263" s="165" t="s">
        <v>117</v>
      </c>
      <c r="E263" s="166" t="s">
        <v>616</v>
      </c>
      <c r="F263" s="167" t="s">
        <v>617</v>
      </c>
      <c r="G263" s="168" t="s">
        <v>245</v>
      </c>
      <c r="H263" s="169">
        <v>400</v>
      </c>
      <c r="I263" s="170"/>
      <c r="J263" s="171">
        <f>ROUND(I263*H263,2)</f>
        <v>0</v>
      </c>
      <c r="K263" s="167" t="s">
        <v>121</v>
      </c>
      <c r="L263" s="36"/>
      <c r="M263" s="172" t="s">
        <v>19</v>
      </c>
      <c r="N263" s="173" t="s">
        <v>41</v>
      </c>
      <c r="O263" s="61"/>
      <c r="P263" s="174">
        <f>O263*H263</f>
        <v>0</v>
      </c>
      <c r="Q263" s="174">
        <v>0</v>
      </c>
      <c r="R263" s="174">
        <f>Q263*H263</f>
        <v>0</v>
      </c>
      <c r="S263" s="174">
        <v>0</v>
      </c>
      <c r="T263" s="174">
        <f>S263*H263</f>
        <v>0</v>
      </c>
      <c r="U263" s="175" t="s">
        <v>19</v>
      </c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122</v>
      </c>
      <c r="AT263" s="176" t="s">
        <v>117</v>
      </c>
      <c r="AU263" s="176" t="s">
        <v>123</v>
      </c>
      <c r="AY263" s="14" t="s">
        <v>112</v>
      </c>
      <c r="BE263" s="177">
        <f>IF(N263="základní",J263,0)</f>
        <v>0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4" t="s">
        <v>78</v>
      </c>
      <c r="BK263" s="177">
        <f>ROUND(I263*H263,2)</f>
        <v>0</v>
      </c>
      <c r="BL263" s="14" t="s">
        <v>122</v>
      </c>
      <c r="BM263" s="176" t="s">
        <v>618</v>
      </c>
    </row>
    <row r="264" spans="1:65" s="2" customFormat="1" ht="11.25">
      <c r="A264" s="31"/>
      <c r="B264" s="32"/>
      <c r="C264" s="33"/>
      <c r="D264" s="178" t="s">
        <v>125</v>
      </c>
      <c r="E264" s="33"/>
      <c r="F264" s="179" t="s">
        <v>619</v>
      </c>
      <c r="G264" s="33"/>
      <c r="H264" s="33"/>
      <c r="I264" s="180"/>
      <c r="J264" s="33"/>
      <c r="K264" s="33"/>
      <c r="L264" s="36"/>
      <c r="M264" s="181"/>
      <c r="N264" s="182"/>
      <c r="O264" s="61"/>
      <c r="P264" s="61"/>
      <c r="Q264" s="61"/>
      <c r="R264" s="61"/>
      <c r="S264" s="61"/>
      <c r="T264" s="61"/>
      <c r="U264" s="62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4" t="s">
        <v>125</v>
      </c>
      <c r="AU264" s="14" t="s">
        <v>123</v>
      </c>
    </row>
    <row r="265" spans="1:65" s="2" customFormat="1" ht="16.5" customHeight="1">
      <c r="A265" s="31"/>
      <c r="B265" s="32"/>
      <c r="C265" s="183" t="s">
        <v>620</v>
      </c>
      <c r="D265" s="183" t="s">
        <v>127</v>
      </c>
      <c r="E265" s="184" t="s">
        <v>621</v>
      </c>
      <c r="F265" s="185" t="s">
        <v>622</v>
      </c>
      <c r="G265" s="186" t="s">
        <v>245</v>
      </c>
      <c r="H265" s="187">
        <v>420</v>
      </c>
      <c r="I265" s="188"/>
      <c r="J265" s="189">
        <f>ROUND(I265*H265,2)</f>
        <v>0</v>
      </c>
      <c r="K265" s="185" t="s">
        <v>121</v>
      </c>
      <c r="L265" s="190"/>
      <c r="M265" s="191" t="s">
        <v>19</v>
      </c>
      <c r="N265" s="192" t="s">
        <v>41</v>
      </c>
      <c r="O265" s="61"/>
      <c r="P265" s="174">
        <f>O265*H265</f>
        <v>0</v>
      </c>
      <c r="Q265" s="174">
        <v>1E-4</v>
      </c>
      <c r="R265" s="174">
        <f>Q265*H265</f>
        <v>4.2000000000000003E-2</v>
      </c>
      <c r="S265" s="174">
        <v>0</v>
      </c>
      <c r="T265" s="174">
        <f>S265*H265</f>
        <v>0</v>
      </c>
      <c r="U265" s="175" t="s">
        <v>19</v>
      </c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6" t="s">
        <v>130</v>
      </c>
      <c r="AT265" s="176" t="s">
        <v>127</v>
      </c>
      <c r="AU265" s="176" t="s">
        <v>123</v>
      </c>
      <c r="AY265" s="14" t="s">
        <v>112</v>
      </c>
      <c r="BE265" s="177">
        <f>IF(N265="základní",J265,0)</f>
        <v>0</v>
      </c>
      <c r="BF265" s="177">
        <f>IF(N265="snížená",J265,0)</f>
        <v>0</v>
      </c>
      <c r="BG265" s="177">
        <f>IF(N265="zákl. přenesená",J265,0)</f>
        <v>0</v>
      </c>
      <c r="BH265" s="177">
        <f>IF(N265="sníž. přenesená",J265,0)</f>
        <v>0</v>
      </c>
      <c r="BI265" s="177">
        <f>IF(N265="nulová",J265,0)</f>
        <v>0</v>
      </c>
      <c r="BJ265" s="14" t="s">
        <v>78</v>
      </c>
      <c r="BK265" s="177">
        <f>ROUND(I265*H265,2)</f>
        <v>0</v>
      </c>
      <c r="BL265" s="14" t="s">
        <v>122</v>
      </c>
      <c r="BM265" s="176" t="s">
        <v>623</v>
      </c>
    </row>
    <row r="266" spans="1:65" s="2" customFormat="1" ht="16.5" customHeight="1">
      <c r="A266" s="31"/>
      <c r="B266" s="32"/>
      <c r="C266" s="165" t="s">
        <v>624</v>
      </c>
      <c r="D266" s="165" t="s">
        <v>117</v>
      </c>
      <c r="E266" s="166" t="s">
        <v>598</v>
      </c>
      <c r="F266" s="167" t="s">
        <v>599</v>
      </c>
      <c r="G266" s="168" t="s">
        <v>245</v>
      </c>
      <c r="H266" s="169">
        <v>250</v>
      </c>
      <c r="I266" s="170"/>
      <c r="J266" s="171">
        <f>ROUND(I266*H266,2)</f>
        <v>0</v>
      </c>
      <c r="K266" s="167" t="s">
        <v>121</v>
      </c>
      <c r="L266" s="36"/>
      <c r="M266" s="172" t="s">
        <v>19</v>
      </c>
      <c r="N266" s="173" t="s">
        <v>41</v>
      </c>
      <c r="O266" s="61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4">
        <f>S266*H266</f>
        <v>0</v>
      </c>
      <c r="U266" s="175" t="s">
        <v>19</v>
      </c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122</v>
      </c>
      <c r="AT266" s="176" t="s">
        <v>117</v>
      </c>
      <c r="AU266" s="176" t="s">
        <v>123</v>
      </c>
      <c r="AY266" s="14" t="s">
        <v>112</v>
      </c>
      <c r="BE266" s="177">
        <f>IF(N266="základní",J266,0)</f>
        <v>0</v>
      </c>
      <c r="BF266" s="177">
        <f>IF(N266="snížená",J266,0)</f>
        <v>0</v>
      </c>
      <c r="BG266" s="177">
        <f>IF(N266="zákl. přenesená",J266,0)</f>
        <v>0</v>
      </c>
      <c r="BH266" s="177">
        <f>IF(N266="sníž. přenesená",J266,0)</f>
        <v>0</v>
      </c>
      <c r="BI266" s="177">
        <f>IF(N266="nulová",J266,0)</f>
        <v>0</v>
      </c>
      <c r="BJ266" s="14" t="s">
        <v>78</v>
      </c>
      <c r="BK266" s="177">
        <f>ROUND(I266*H266,2)</f>
        <v>0</v>
      </c>
      <c r="BL266" s="14" t="s">
        <v>122</v>
      </c>
      <c r="BM266" s="176" t="s">
        <v>625</v>
      </c>
    </row>
    <row r="267" spans="1:65" s="2" customFormat="1" ht="11.25">
      <c r="A267" s="31"/>
      <c r="B267" s="32"/>
      <c r="C267" s="33"/>
      <c r="D267" s="178" t="s">
        <v>125</v>
      </c>
      <c r="E267" s="33"/>
      <c r="F267" s="179" t="s">
        <v>601</v>
      </c>
      <c r="G267" s="33"/>
      <c r="H267" s="33"/>
      <c r="I267" s="180"/>
      <c r="J267" s="33"/>
      <c r="K267" s="33"/>
      <c r="L267" s="36"/>
      <c r="M267" s="181"/>
      <c r="N267" s="182"/>
      <c r="O267" s="61"/>
      <c r="P267" s="61"/>
      <c r="Q267" s="61"/>
      <c r="R267" s="61"/>
      <c r="S267" s="61"/>
      <c r="T267" s="61"/>
      <c r="U267" s="62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4" t="s">
        <v>125</v>
      </c>
      <c r="AU267" s="14" t="s">
        <v>123</v>
      </c>
    </row>
    <row r="268" spans="1:65" s="2" customFormat="1" ht="16.5" customHeight="1">
      <c r="A268" s="31"/>
      <c r="B268" s="32"/>
      <c r="C268" s="183" t="s">
        <v>626</v>
      </c>
      <c r="D268" s="183" t="s">
        <v>127</v>
      </c>
      <c r="E268" s="184" t="s">
        <v>627</v>
      </c>
      <c r="F268" s="185" t="s">
        <v>628</v>
      </c>
      <c r="G268" s="186" t="s">
        <v>245</v>
      </c>
      <c r="H268" s="187">
        <v>262.5</v>
      </c>
      <c r="I268" s="188"/>
      <c r="J268" s="189">
        <f>ROUND(I268*H268,2)</f>
        <v>0</v>
      </c>
      <c r="K268" s="185" t="s">
        <v>121</v>
      </c>
      <c r="L268" s="190"/>
      <c r="M268" s="191" t="s">
        <v>19</v>
      </c>
      <c r="N268" s="192" t="s">
        <v>41</v>
      </c>
      <c r="O268" s="61"/>
      <c r="P268" s="174">
        <f>O268*H268</f>
        <v>0</v>
      </c>
      <c r="Q268" s="174">
        <v>5.4000000000000001E-4</v>
      </c>
      <c r="R268" s="174">
        <f>Q268*H268</f>
        <v>0.14175000000000001</v>
      </c>
      <c r="S268" s="174">
        <v>0</v>
      </c>
      <c r="T268" s="174">
        <f>S268*H268</f>
        <v>0</v>
      </c>
      <c r="U268" s="175" t="s">
        <v>19</v>
      </c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76" t="s">
        <v>130</v>
      </c>
      <c r="AT268" s="176" t="s">
        <v>127</v>
      </c>
      <c r="AU268" s="176" t="s">
        <v>123</v>
      </c>
      <c r="AY268" s="14" t="s">
        <v>112</v>
      </c>
      <c r="BE268" s="177">
        <f>IF(N268="základní",J268,0)</f>
        <v>0</v>
      </c>
      <c r="BF268" s="177">
        <f>IF(N268="snížená",J268,0)</f>
        <v>0</v>
      </c>
      <c r="BG268" s="177">
        <f>IF(N268="zákl. přenesená",J268,0)</f>
        <v>0</v>
      </c>
      <c r="BH268" s="177">
        <f>IF(N268="sníž. přenesená",J268,0)</f>
        <v>0</v>
      </c>
      <c r="BI268" s="177">
        <f>IF(N268="nulová",J268,0)</f>
        <v>0</v>
      </c>
      <c r="BJ268" s="14" t="s">
        <v>78</v>
      </c>
      <c r="BK268" s="177">
        <f>ROUND(I268*H268,2)</f>
        <v>0</v>
      </c>
      <c r="BL268" s="14" t="s">
        <v>122</v>
      </c>
      <c r="BM268" s="176" t="s">
        <v>629</v>
      </c>
    </row>
    <row r="269" spans="1:65" s="12" customFormat="1" ht="20.85" customHeight="1">
      <c r="B269" s="149"/>
      <c r="C269" s="150"/>
      <c r="D269" s="151" t="s">
        <v>69</v>
      </c>
      <c r="E269" s="163" t="s">
        <v>630</v>
      </c>
      <c r="F269" s="163" t="s">
        <v>631</v>
      </c>
      <c r="G269" s="150"/>
      <c r="H269" s="150"/>
      <c r="I269" s="153"/>
      <c r="J269" s="164">
        <f>BK269</f>
        <v>0</v>
      </c>
      <c r="K269" s="150"/>
      <c r="L269" s="155"/>
      <c r="M269" s="156"/>
      <c r="N269" s="157"/>
      <c r="O269" s="157"/>
      <c r="P269" s="158">
        <f>SUM(P270:P311)</f>
        <v>0</v>
      </c>
      <c r="Q269" s="157"/>
      <c r="R269" s="158">
        <f>SUM(R270:R311)</f>
        <v>2.1399999999999999E-2</v>
      </c>
      <c r="S269" s="157"/>
      <c r="T269" s="158">
        <f>SUM(T270:T311)</f>
        <v>0</v>
      </c>
      <c r="U269" s="159"/>
      <c r="AR269" s="160" t="s">
        <v>80</v>
      </c>
      <c r="AT269" s="161" t="s">
        <v>69</v>
      </c>
      <c r="AU269" s="161" t="s">
        <v>80</v>
      </c>
      <c r="AY269" s="160" t="s">
        <v>112</v>
      </c>
      <c r="BK269" s="162">
        <f>SUM(BK270:BK311)</f>
        <v>0</v>
      </c>
    </row>
    <row r="270" spans="1:65" s="2" customFormat="1" ht="16.5" customHeight="1">
      <c r="A270" s="31"/>
      <c r="B270" s="32"/>
      <c r="C270" s="165" t="s">
        <v>632</v>
      </c>
      <c r="D270" s="165" t="s">
        <v>117</v>
      </c>
      <c r="E270" s="166" t="s">
        <v>633</v>
      </c>
      <c r="F270" s="167" t="s">
        <v>634</v>
      </c>
      <c r="G270" s="168" t="s">
        <v>120</v>
      </c>
      <c r="H270" s="169">
        <v>20</v>
      </c>
      <c r="I270" s="170"/>
      <c r="J270" s="171">
        <f>ROUND(I270*H270,2)</f>
        <v>0</v>
      </c>
      <c r="K270" s="167" t="s">
        <v>121</v>
      </c>
      <c r="L270" s="36"/>
      <c r="M270" s="172" t="s">
        <v>19</v>
      </c>
      <c r="N270" s="173" t="s">
        <v>41</v>
      </c>
      <c r="O270" s="61"/>
      <c r="P270" s="174">
        <f>O270*H270</f>
        <v>0</v>
      </c>
      <c r="Q270" s="174">
        <v>0</v>
      </c>
      <c r="R270" s="174">
        <f>Q270*H270</f>
        <v>0</v>
      </c>
      <c r="S270" s="174">
        <v>0</v>
      </c>
      <c r="T270" s="174">
        <f>S270*H270</f>
        <v>0</v>
      </c>
      <c r="U270" s="175" t="s">
        <v>19</v>
      </c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76" t="s">
        <v>122</v>
      </c>
      <c r="AT270" s="176" t="s">
        <v>117</v>
      </c>
      <c r="AU270" s="176" t="s">
        <v>123</v>
      </c>
      <c r="AY270" s="14" t="s">
        <v>112</v>
      </c>
      <c r="BE270" s="177">
        <f>IF(N270="základní",J270,0)</f>
        <v>0</v>
      </c>
      <c r="BF270" s="177">
        <f>IF(N270="snížená",J270,0)</f>
        <v>0</v>
      </c>
      <c r="BG270" s="177">
        <f>IF(N270="zákl. přenesená",J270,0)</f>
        <v>0</v>
      </c>
      <c r="BH270" s="177">
        <f>IF(N270="sníž. přenesená",J270,0)</f>
        <v>0</v>
      </c>
      <c r="BI270" s="177">
        <f>IF(N270="nulová",J270,0)</f>
        <v>0</v>
      </c>
      <c r="BJ270" s="14" t="s">
        <v>78</v>
      </c>
      <c r="BK270" s="177">
        <f>ROUND(I270*H270,2)</f>
        <v>0</v>
      </c>
      <c r="BL270" s="14" t="s">
        <v>122</v>
      </c>
      <c r="BM270" s="176" t="s">
        <v>635</v>
      </c>
    </row>
    <row r="271" spans="1:65" s="2" customFormat="1" ht="11.25">
      <c r="A271" s="31"/>
      <c r="B271" s="32"/>
      <c r="C271" s="33"/>
      <c r="D271" s="178" t="s">
        <v>125</v>
      </c>
      <c r="E271" s="33"/>
      <c r="F271" s="179" t="s">
        <v>636</v>
      </c>
      <c r="G271" s="33"/>
      <c r="H271" s="33"/>
      <c r="I271" s="180"/>
      <c r="J271" s="33"/>
      <c r="K271" s="33"/>
      <c r="L271" s="36"/>
      <c r="M271" s="181"/>
      <c r="N271" s="182"/>
      <c r="O271" s="61"/>
      <c r="P271" s="61"/>
      <c r="Q271" s="61"/>
      <c r="R271" s="61"/>
      <c r="S271" s="61"/>
      <c r="T271" s="61"/>
      <c r="U271" s="62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4" t="s">
        <v>125</v>
      </c>
      <c r="AU271" s="14" t="s">
        <v>123</v>
      </c>
    </row>
    <row r="272" spans="1:65" s="2" customFormat="1" ht="16.5" customHeight="1">
      <c r="A272" s="31"/>
      <c r="B272" s="32"/>
      <c r="C272" s="183" t="s">
        <v>637</v>
      </c>
      <c r="D272" s="183" t="s">
        <v>127</v>
      </c>
      <c r="E272" s="184" t="s">
        <v>638</v>
      </c>
      <c r="F272" s="185" t="s">
        <v>639</v>
      </c>
      <c r="G272" s="186" t="s">
        <v>640</v>
      </c>
      <c r="H272" s="187">
        <v>20</v>
      </c>
      <c r="I272" s="188"/>
      <c r="J272" s="189">
        <f>ROUND(I272*H272,2)</f>
        <v>0</v>
      </c>
      <c r="K272" s="185" t="s">
        <v>121</v>
      </c>
      <c r="L272" s="190"/>
      <c r="M272" s="191" t="s">
        <v>19</v>
      </c>
      <c r="N272" s="192" t="s">
        <v>41</v>
      </c>
      <c r="O272" s="61"/>
      <c r="P272" s="174">
        <f>O272*H272</f>
        <v>0</v>
      </c>
      <c r="Q272" s="174">
        <v>1.07E-3</v>
      </c>
      <c r="R272" s="174">
        <f>Q272*H272</f>
        <v>2.1399999999999999E-2</v>
      </c>
      <c r="S272" s="174">
        <v>0</v>
      </c>
      <c r="T272" s="174">
        <f>S272*H272</f>
        <v>0</v>
      </c>
      <c r="U272" s="175" t="s">
        <v>19</v>
      </c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6" t="s">
        <v>130</v>
      </c>
      <c r="AT272" s="176" t="s">
        <v>127</v>
      </c>
      <c r="AU272" s="176" t="s">
        <v>123</v>
      </c>
      <c r="AY272" s="14" t="s">
        <v>112</v>
      </c>
      <c r="BE272" s="177">
        <f>IF(N272="základní",J272,0)</f>
        <v>0</v>
      </c>
      <c r="BF272" s="177">
        <f>IF(N272="snížená",J272,0)</f>
        <v>0</v>
      </c>
      <c r="BG272" s="177">
        <f>IF(N272="zákl. přenesená",J272,0)</f>
        <v>0</v>
      </c>
      <c r="BH272" s="177">
        <f>IF(N272="sníž. přenesená",J272,0)</f>
        <v>0</v>
      </c>
      <c r="BI272" s="177">
        <f>IF(N272="nulová",J272,0)</f>
        <v>0</v>
      </c>
      <c r="BJ272" s="14" t="s">
        <v>78</v>
      </c>
      <c r="BK272" s="177">
        <f>ROUND(I272*H272,2)</f>
        <v>0</v>
      </c>
      <c r="BL272" s="14" t="s">
        <v>122</v>
      </c>
      <c r="BM272" s="176" t="s">
        <v>641</v>
      </c>
    </row>
    <row r="273" spans="1:65" s="2" customFormat="1" ht="16.5" customHeight="1">
      <c r="A273" s="31"/>
      <c r="B273" s="32"/>
      <c r="C273" s="165" t="s">
        <v>642</v>
      </c>
      <c r="D273" s="165" t="s">
        <v>117</v>
      </c>
      <c r="E273" s="166" t="s">
        <v>643</v>
      </c>
      <c r="F273" s="167" t="s">
        <v>644</v>
      </c>
      <c r="G273" s="168" t="s">
        <v>120</v>
      </c>
      <c r="H273" s="169">
        <v>100</v>
      </c>
      <c r="I273" s="170"/>
      <c r="J273" s="171">
        <f>ROUND(I273*H273,2)</f>
        <v>0</v>
      </c>
      <c r="K273" s="167" t="s">
        <v>121</v>
      </c>
      <c r="L273" s="36"/>
      <c r="M273" s="172" t="s">
        <v>19</v>
      </c>
      <c r="N273" s="173" t="s">
        <v>41</v>
      </c>
      <c r="O273" s="61"/>
      <c r="P273" s="174">
        <f>O273*H273</f>
        <v>0</v>
      </c>
      <c r="Q273" s="174">
        <v>0</v>
      </c>
      <c r="R273" s="174">
        <f>Q273*H273</f>
        <v>0</v>
      </c>
      <c r="S273" s="174">
        <v>0</v>
      </c>
      <c r="T273" s="174">
        <f>S273*H273</f>
        <v>0</v>
      </c>
      <c r="U273" s="175" t="s">
        <v>19</v>
      </c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76" t="s">
        <v>122</v>
      </c>
      <c r="AT273" s="176" t="s">
        <v>117</v>
      </c>
      <c r="AU273" s="176" t="s">
        <v>123</v>
      </c>
      <c r="AY273" s="14" t="s">
        <v>112</v>
      </c>
      <c r="BE273" s="177">
        <f>IF(N273="základní",J273,0)</f>
        <v>0</v>
      </c>
      <c r="BF273" s="177">
        <f>IF(N273="snížená",J273,0)</f>
        <v>0</v>
      </c>
      <c r="BG273" s="177">
        <f>IF(N273="zákl. přenesená",J273,0)</f>
        <v>0</v>
      </c>
      <c r="BH273" s="177">
        <f>IF(N273="sníž. přenesená",J273,0)</f>
        <v>0</v>
      </c>
      <c r="BI273" s="177">
        <f>IF(N273="nulová",J273,0)</f>
        <v>0</v>
      </c>
      <c r="BJ273" s="14" t="s">
        <v>78</v>
      </c>
      <c r="BK273" s="177">
        <f>ROUND(I273*H273,2)</f>
        <v>0</v>
      </c>
      <c r="BL273" s="14" t="s">
        <v>122</v>
      </c>
      <c r="BM273" s="176" t="s">
        <v>645</v>
      </c>
    </row>
    <row r="274" spans="1:65" s="2" customFormat="1" ht="11.25">
      <c r="A274" s="31"/>
      <c r="B274" s="32"/>
      <c r="C274" s="33"/>
      <c r="D274" s="178" t="s">
        <v>125</v>
      </c>
      <c r="E274" s="33"/>
      <c r="F274" s="179" t="s">
        <v>646</v>
      </c>
      <c r="G274" s="33"/>
      <c r="H274" s="33"/>
      <c r="I274" s="180"/>
      <c r="J274" s="33"/>
      <c r="K274" s="33"/>
      <c r="L274" s="36"/>
      <c r="M274" s="181"/>
      <c r="N274" s="182"/>
      <c r="O274" s="61"/>
      <c r="P274" s="61"/>
      <c r="Q274" s="61"/>
      <c r="R274" s="61"/>
      <c r="S274" s="61"/>
      <c r="T274" s="61"/>
      <c r="U274" s="62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4" t="s">
        <v>125</v>
      </c>
      <c r="AU274" s="14" t="s">
        <v>123</v>
      </c>
    </row>
    <row r="275" spans="1:65" s="2" customFormat="1" ht="16.5" customHeight="1">
      <c r="A275" s="31"/>
      <c r="B275" s="32"/>
      <c r="C275" s="165" t="s">
        <v>647</v>
      </c>
      <c r="D275" s="165" t="s">
        <v>117</v>
      </c>
      <c r="E275" s="166" t="s">
        <v>648</v>
      </c>
      <c r="F275" s="167" t="s">
        <v>649</v>
      </c>
      <c r="G275" s="168" t="s">
        <v>245</v>
      </c>
      <c r="H275" s="169">
        <v>500</v>
      </c>
      <c r="I275" s="170"/>
      <c r="J275" s="171">
        <f>ROUND(I275*H275,2)</f>
        <v>0</v>
      </c>
      <c r="K275" s="167" t="s">
        <v>121</v>
      </c>
      <c r="L275" s="36"/>
      <c r="M275" s="172" t="s">
        <v>19</v>
      </c>
      <c r="N275" s="173" t="s">
        <v>41</v>
      </c>
      <c r="O275" s="61"/>
      <c r="P275" s="174">
        <f>O275*H275</f>
        <v>0</v>
      </c>
      <c r="Q275" s="174">
        <v>0</v>
      </c>
      <c r="R275" s="174">
        <f>Q275*H275</f>
        <v>0</v>
      </c>
      <c r="S275" s="174">
        <v>0</v>
      </c>
      <c r="T275" s="174">
        <f>S275*H275</f>
        <v>0</v>
      </c>
      <c r="U275" s="175" t="s">
        <v>19</v>
      </c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76" t="s">
        <v>122</v>
      </c>
      <c r="AT275" s="176" t="s">
        <v>117</v>
      </c>
      <c r="AU275" s="176" t="s">
        <v>123</v>
      </c>
      <c r="AY275" s="14" t="s">
        <v>112</v>
      </c>
      <c r="BE275" s="177">
        <f>IF(N275="základní",J275,0)</f>
        <v>0</v>
      </c>
      <c r="BF275" s="177">
        <f>IF(N275="snížená",J275,0)</f>
        <v>0</v>
      </c>
      <c r="BG275" s="177">
        <f>IF(N275="zákl. přenesená",J275,0)</f>
        <v>0</v>
      </c>
      <c r="BH275" s="177">
        <f>IF(N275="sníž. přenesená",J275,0)</f>
        <v>0</v>
      </c>
      <c r="BI275" s="177">
        <f>IF(N275="nulová",J275,0)</f>
        <v>0</v>
      </c>
      <c r="BJ275" s="14" t="s">
        <v>78</v>
      </c>
      <c r="BK275" s="177">
        <f>ROUND(I275*H275,2)</f>
        <v>0</v>
      </c>
      <c r="BL275" s="14" t="s">
        <v>122</v>
      </c>
      <c r="BM275" s="176" t="s">
        <v>650</v>
      </c>
    </row>
    <row r="276" spans="1:65" s="2" customFormat="1" ht="11.25">
      <c r="A276" s="31"/>
      <c r="B276" s="32"/>
      <c r="C276" s="33"/>
      <c r="D276" s="178" t="s">
        <v>125</v>
      </c>
      <c r="E276" s="33"/>
      <c r="F276" s="179" t="s">
        <v>651</v>
      </c>
      <c r="G276" s="33"/>
      <c r="H276" s="33"/>
      <c r="I276" s="180"/>
      <c r="J276" s="33"/>
      <c r="K276" s="33"/>
      <c r="L276" s="36"/>
      <c r="M276" s="181"/>
      <c r="N276" s="182"/>
      <c r="O276" s="61"/>
      <c r="P276" s="61"/>
      <c r="Q276" s="61"/>
      <c r="R276" s="61"/>
      <c r="S276" s="61"/>
      <c r="T276" s="61"/>
      <c r="U276" s="62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4" t="s">
        <v>125</v>
      </c>
      <c r="AU276" s="14" t="s">
        <v>123</v>
      </c>
    </row>
    <row r="277" spans="1:65" s="2" customFormat="1" ht="16.5" customHeight="1">
      <c r="A277" s="31"/>
      <c r="B277" s="32"/>
      <c r="C277" s="165" t="s">
        <v>652</v>
      </c>
      <c r="D277" s="165" t="s">
        <v>117</v>
      </c>
      <c r="E277" s="166" t="s">
        <v>653</v>
      </c>
      <c r="F277" s="167" t="s">
        <v>654</v>
      </c>
      <c r="G277" s="168" t="s">
        <v>655</v>
      </c>
      <c r="H277" s="169">
        <v>20</v>
      </c>
      <c r="I277" s="170"/>
      <c r="J277" s="171">
        <f>ROUND(I277*H277,2)</f>
        <v>0</v>
      </c>
      <c r="K277" s="167" t="s">
        <v>121</v>
      </c>
      <c r="L277" s="36"/>
      <c r="M277" s="172" t="s">
        <v>19</v>
      </c>
      <c r="N277" s="173" t="s">
        <v>41</v>
      </c>
      <c r="O277" s="61"/>
      <c r="P277" s="174">
        <f>O277*H277</f>
        <v>0</v>
      </c>
      <c r="Q277" s="174">
        <v>0</v>
      </c>
      <c r="R277" s="174">
        <f>Q277*H277</f>
        <v>0</v>
      </c>
      <c r="S277" s="174">
        <v>0</v>
      </c>
      <c r="T277" s="174">
        <f>S277*H277</f>
        <v>0</v>
      </c>
      <c r="U277" s="175" t="s">
        <v>19</v>
      </c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76" t="s">
        <v>122</v>
      </c>
      <c r="AT277" s="176" t="s">
        <v>117</v>
      </c>
      <c r="AU277" s="176" t="s">
        <v>123</v>
      </c>
      <c r="AY277" s="14" t="s">
        <v>112</v>
      </c>
      <c r="BE277" s="177">
        <f>IF(N277="základní",J277,0)</f>
        <v>0</v>
      </c>
      <c r="BF277" s="177">
        <f>IF(N277="snížená",J277,0)</f>
        <v>0</v>
      </c>
      <c r="BG277" s="177">
        <f>IF(N277="zákl. přenesená",J277,0)</f>
        <v>0</v>
      </c>
      <c r="BH277" s="177">
        <f>IF(N277="sníž. přenesená",J277,0)</f>
        <v>0</v>
      </c>
      <c r="BI277" s="177">
        <f>IF(N277="nulová",J277,0)</f>
        <v>0</v>
      </c>
      <c r="BJ277" s="14" t="s">
        <v>78</v>
      </c>
      <c r="BK277" s="177">
        <f>ROUND(I277*H277,2)</f>
        <v>0</v>
      </c>
      <c r="BL277" s="14" t="s">
        <v>122</v>
      </c>
      <c r="BM277" s="176" t="s">
        <v>656</v>
      </c>
    </row>
    <row r="278" spans="1:65" s="2" customFormat="1" ht="11.25">
      <c r="A278" s="31"/>
      <c r="B278" s="32"/>
      <c r="C278" s="33"/>
      <c r="D278" s="178" t="s">
        <v>125</v>
      </c>
      <c r="E278" s="33"/>
      <c r="F278" s="179" t="s">
        <v>657</v>
      </c>
      <c r="G278" s="33"/>
      <c r="H278" s="33"/>
      <c r="I278" s="180"/>
      <c r="J278" s="33"/>
      <c r="K278" s="33"/>
      <c r="L278" s="36"/>
      <c r="M278" s="181"/>
      <c r="N278" s="182"/>
      <c r="O278" s="61"/>
      <c r="P278" s="61"/>
      <c r="Q278" s="61"/>
      <c r="R278" s="61"/>
      <c r="S278" s="61"/>
      <c r="T278" s="61"/>
      <c r="U278" s="62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4" t="s">
        <v>125</v>
      </c>
      <c r="AU278" s="14" t="s">
        <v>123</v>
      </c>
    </row>
    <row r="279" spans="1:65" s="2" customFormat="1" ht="16.5" customHeight="1">
      <c r="A279" s="31"/>
      <c r="B279" s="32"/>
      <c r="C279" s="165" t="s">
        <v>658</v>
      </c>
      <c r="D279" s="165" t="s">
        <v>117</v>
      </c>
      <c r="E279" s="166" t="s">
        <v>659</v>
      </c>
      <c r="F279" s="167" t="s">
        <v>660</v>
      </c>
      <c r="G279" s="168" t="s">
        <v>655</v>
      </c>
      <c r="H279" s="169">
        <v>10</v>
      </c>
      <c r="I279" s="170"/>
      <c r="J279" s="171">
        <f>ROUND(I279*H279,2)</f>
        <v>0</v>
      </c>
      <c r="K279" s="167" t="s">
        <v>121</v>
      </c>
      <c r="L279" s="36"/>
      <c r="M279" s="172" t="s">
        <v>19</v>
      </c>
      <c r="N279" s="173" t="s">
        <v>41</v>
      </c>
      <c r="O279" s="61"/>
      <c r="P279" s="174">
        <f>O279*H279</f>
        <v>0</v>
      </c>
      <c r="Q279" s="174">
        <v>0</v>
      </c>
      <c r="R279" s="174">
        <f>Q279*H279</f>
        <v>0</v>
      </c>
      <c r="S279" s="174">
        <v>0</v>
      </c>
      <c r="T279" s="174">
        <f>S279*H279</f>
        <v>0</v>
      </c>
      <c r="U279" s="175" t="s">
        <v>19</v>
      </c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6" t="s">
        <v>122</v>
      </c>
      <c r="AT279" s="176" t="s">
        <v>117</v>
      </c>
      <c r="AU279" s="176" t="s">
        <v>123</v>
      </c>
      <c r="AY279" s="14" t="s">
        <v>112</v>
      </c>
      <c r="BE279" s="177">
        <f>IF(N279="základní",J279,0)</f>
        <v>0</v>
      </c>
      <c r="BF279" s="177">
        <f>IF(N279="snížená",J279,0)</f>
        <v>0</v>
      </c>
      <c r="BG279" s="177">
        <f>IF(N279="zákl. přenesená",J279,0)</f>
        <v>0</v>
      </c>
      <c r="BH279" s="177">
        <f>IF(N279="sníž. přenesená",J279,0)</f>
        <v>0</v>
      </c>
      <c r="BI279" s="177">
        <f>IF(N279="nulová",J279,0)</f>
        <v>0</v>
      </c>
      <c r="BJ279" s="14" t="s">
        <v>78</v>
      </c>
      <c r="BK279" s="177">
        <f>ROUND(I279*H279,2)</f>
        <v>0</v>
      </c>
      <c r="BL279" s="14" t="s">
        <v>122</v>
      </c>
      <c r="BM279" s="176" t="s">
        <v>661</v>
      </c>
    </row>
    <row r="280" spans="1:65" s="2" customFormat="1" ht="11.25">
      <c r="A280" s="31"/>
      <c r="B280" s="32"/>
      <c r="C280" s="33"/>
      <c r="D280" s="178" t="s">
        <v>125</v>
      </c>
      <c r="E280" s="33"/>
      <c r="F280" s="179" t="s">
        <v>662</v>
      </c>
      <c r="G280" s="33"/>
      <c r="H280" s="33"/>
      <c r="I280" s="180"/>
      <c r="J280" s="33"/>
      <c r="K280" s="33"/>
      <c r="L280" s="36"/>
      <c r="M280" s="181"/>
      <c r="N280" s="182"/>
      <c r="O280" s="61"/>
      <c r="P280" s="61"/>
      <c r="Q280" s="61"/>
      <c r="R280" s="61"/>
      <c r="S280" s="61"/>
      <c r="T280" s="61"/>
      <c r="U280" s="62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4" t="s">
        <v>125</v>
      </c>
      <c r="AU280" s="14" t="s">
        <v>123</v>
      </c>
    </row>
    <row r="281" spans="1:65" s="2" customFormat="1" ht="21.75" customHeight="1">
      <c r="A281" s="31"/>
      <c r="B281" s="32"/>
      <c r="C281" s="165" t="s">
        <v>663</v>
      </c>
      <c r="D281" s="165" t="s">
        <v>117</v>
      </c>
      <c r="E281" s="166" t="s">
        <v>664</v>
      </c>
      <c r="F281" s="167" t="s">
        <v>665</v>
      </c>
      <c r="G281" s="168" t="s">
        <v>655</v>
      </c>
      <c r="H281" s="169">
        <v>30</v>
      </c>
      <c r="I281" s="170"/>
      <c r="J281" s="171">
        <f>ROUND(I281*H281,2)</f>
        <v>0</v>
      </c>
      <c r="K281" s="167" t="s">
        <v>121</v>
      </c>
      <c r="L281" s="36"/>
      <c r="M281" s="172" t="s">
        <v>19</v>
      </c>
      <c r="N281" s="173" t="s">
        <v>41</v>
      </c>
      <c r="O281" s="61"/>
      <c r="P281" s="174">
        <f>O281*H281</f>
        <v>0</v>
      </c>
      <c r="Q281" s="174">
        <v>0</v>
      </c>
      <c r="R281" s="174">
        <f>Q281*H281</f>
        <v>0</v>
      </c>
      <c r="S281" s="174">
        <v>0</v>
      </c>
      <c r="T281" s="174">
        <f>S281*H281</f>
        <v>0</v>
      </c>
      <c r="U281" s="175" t="s">
        <v>19</v>
      </c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6" t="s">
        <v>122</v>
      </c>
      <c r="AT281" s="176" t="s">
        <v>117</v>
      </c>
      <c r="AU281" s="176" t="s">
        <v>123</v>
      </c>
      <c r="AY281" s="14" t="s">
        <v>112</v>
      </c>
      <c r="BE281" s="177">
        <f>IF(N281="základní",J281,0)</f>
        <v>0</v>
      </c>
      <c r="BF281" s="177">
        <f>IF(N281="snížená",J281,0)</f>
        <v>0</v>
      </c>
      <c r="BG281" s="177">
        <f>IF(N281="zákl. přenesená",J281,0)</f>
        <v>0</v>
      </c>
      <c r="BH281" s="177">
        <f>IF(N281="sníž. přenesená",J281,0)</f>
        <v>0</v>
      </c>
      <c r="BI281" s="177">
        <f>IF(N281="nulová",J281,0)</f>
        <v>0</v>
      </c>
      <c r="BJ281" s="14" t="s">
        <v>78</v>
      </c>
      <c r="BK281" s="177">
        <f>ROUND(I281*H281,2)</f>
        <v>0</v>
      </c>
      <c r="BL281" s="14" t="s">
        <v>122</v>
      </c>
      <c r="BM281" s="176" t="s">
        <v>666</v>
      </c>
    </row>
    <row r="282" spans="1:65" s="2" customFormat="1" ht="11.25">
      <c r="A282" s="31"/>
      <c r="B282" s="32"/>
      <c r="C282" s="33"/>
      <c r="D282" s="178" t="s">
        <v>125</v>
      </c>
      <c r="E282" s="33"/>
      <c r="F282" s="179" t="s">
        <v>667</v>
      </c>
      <c r="G282" s="33"/>
      <c r="H282" s="33"/>
      <c r="I282" s="180"/>
      <c r="J282" s="33"/>
      <c r="K282" s="33"/>
      <c r="L282" s="36"/>
      <c r="M282" s="181"/>
      <c r="N282" s="182"/>
      <c r="O282" s="61"/>
      <c r="P282" s="61"/>
      <c r="Q282" s="61"/>
      <c r="R282" s="61"/>
      <c r="S282" s="61"/>
      <c r="T282" s="61"/>
      <c r="U282" s="62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4" t="s">
        <v>125</v>
      </c>
      <c r="AU282" s="14" t="s">
        <v>123</v>
      </c>
    </row>
    <row r="283" spans="1:65" s="2" customFormat="1" ht="21.75" customHeight="1">
      <c r="A283" s="31"/>
      <c r="B283" s="32"/>
      <c r="C283" s="165" t="s">
        <v>668</v>
      </c>
      <c r="D283" s="165" t="s">
        <v>117</v>
      </c>
      <c r="E283" s="166" t="s">
        <v>669</v>
      </c>
      <c r="F283" s="167" t="s">
        <v>670</v>
      </c>
      <c r="G283" s="168" t="s">
        <v>655</v>
      </c>
      <c r="H283" s="169">
        <v>20</v>
      </c>
      <c r="I283" s="170"/>
      <c r="J283" s="171">
        <f>ROUND(I283*H283,2)</f>
        <v>0</v>
      </c>
      <c r="K283" s="167" t="s">
        <v>121</v>
      </c>
      <c r="L283" s="36"/>
      <c r="M283" s="172" t="s">
        <v>19</v>
      </c>
      <c r="N283" s="173" t="s">
        <v>41</v>
      </c>
      <c r="O283" s="61"/>
      <c r="P283" s="174">
        <f>O283*H283</f>
        <v>0</v>
      </c>
      <c r="Q283" s="174">
        <v>0</v>
      </c>
      <c r="R283" s="174">
        <f>Q283*H283</f>
        <v>0</v>
      </c>
      <c r="S283" s="174">
        <v>0</v>
      </c>
      <c r="T283" s="174">
        <f>S283*H283</f>
        <v>0</v>
      </c>
      <c r="U283" s="175" t="s">
        <v>19</v>
      </c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6" t="s">
        <v>122</v>
      </c>
      <c r="AT283" s="176" t="s">
        <v>117</v>
      </c>
      <c r="AU283" s="176" t="s">
        <v>123</v>
      </c>
      <c r="AY283" s="14" t="s">
        <v>112</v>
      </c>
      <c r="BE283" s="177">
        <f>IF(N283="základní",J283,0)</f>
        <v>0</v>
      </c>
      <c r="BF283" s="177">
        <f>IF(N283="snížená",J283,0)</f>
        <v>0</v>
      </c>
      <c r="BG283" s="177">
        <f>IF(N283="zákl. přenesená",J283,0)</f>
        <v>0</v>
      </c>
      <c r="BH283" s="177">
        <f>IF(N283="sníž. přenesená",J283,0)</f>
        <v>0</v>
      </c>
      <c r="BI283" s="177">
        <f>IF(N283="nulová",J283,0)</f>
        <v>0</v>
      </c>
      <c r="BJ283" s="14" t="s">
        <v>78</v>
      </c>
      <c r="BK283" s="177">
        <f>ROUND(I283*H283,2)</f>
        <v>0</v>
      </c>
      <c r="BL283" s="14" t="s">
        <v>122</v>
      </c>
      <c r="BM283" s="176" t="s">
        <v>671</v>
      </c>
    </row>
    <row r="284" spans="1:65" s="2" customFormat="1" ht="11.25">
      <c r="A284" s="31"/>
      <c r="B284" s="32"/>
      <c r="C284" s="33"/>
      <c r="D284" s="178" t="s">
        <v>125</v>
      </c>
      <c r="E284" s="33"/>
      <c r="F284" s="179" t="s">
        <v>672</v>
      </c>
      <c r="G284" s="33"/>
      <c r="H284" s="33"/>
      <c r="I284" s="180"/>
      <c r="J284" s="33"/>
      <c r="K284" s="33"/>
      <c r="L284" s="36"/>
      <c r="M284" s="181"/>
      <c r="N284" s="182"/>
      <c r="O284" s="61"/>
      <c r="P284" s="61"/>
      <c r="Q284" s="61"/>
      <c r="R284" s="61"/>
      <c r="S284" s="61"/>
      <c r="T284" s="61"/>
      <c r="U284" s="62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4" t="s">
        <v>125</v>
      </c>
      <c r="AU284" s="14" t="s">
        <v>123</v>
      </c>
    </row>
    <row r="285" spans="1:65" s="2" customFormat="1" ht="16.5" customHeight="1">
      <c r="A285" s="31"/>
      <c r="B285" s="32"/>
      <c r="C285" s="165" t="s">
        <v>673</v>
      </c>
      <c r="D285" s="165" t="s">
        <v>117</v>
      </c>
      <c r="E285" s="166" t="s">
        <v>674</v>
      </c>
      <c r="F285" s="167" t="s">
        <v>675</v>
      </c>
      <c r="G285" s="168" t="s">
        <v>655</v>
      </c>
      <c r="H285" s="169">
        <v>40</v>
      </c>
      <c r="I285" s="170"/>
      <c r="J285" s="171">
        <f>ROUND(I285*H285,2)</f>
        <v>0</v>
      </c>
      <c r="K285" s="167" t="s">
        <v>121</v>
      </c>
      <c r="L285" s="36"/>
      <c r="M285" s="172" t="s">
        <v>19</v>
      </c>
      <c r="N285" s="173" t="s">
        <v>41</v>
      </c>
      <c r="O285" s="61"/>
      <c r="P285" s="174">
        <f>O285*H285</f>
        <v>0</v>
      </c>
      <c r="Q285" s="174">
        <v>0</v>
      </c>
      <c r="R285" s="174">
        <f>Q285*H285</f>
        <v>0</v>
      </c>
      <c r="S285" s="174">
        <v>0</v>
      </c>
      <c r="T285" s="174">
        <f>S285*H285</f>
        <v>0</v>
      </c>
      <c r="U285" s="175" t="s">
        <v>19</v>
      </c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6" t="s">
        <v>122</v>
      </c>
      <c r="AT285" s="176" t="s">
        <v>117</v>
      </c>
      <c r="AU285" s="176" t="s">
        <v>123</v>
      </c>
      <c r="AY285" s="14" t="s">
        <v>112</v>
      </c>
      <c r="BE285" s="177">
        <f>IF(N285="základní",J285,0)</f>
        <v>0</v>
      </c>
      <c r="BF285" s="177">
        <f>IF(N285="snížená",J285,0)</f>
        <v>0</v>
      </c>
      <c r="BG285" s="177">
        <f>IF(N285="zákl. přenesená",J285,0)</f>
        <v>0</v>
      </c>
      <c r="BH285" s="177">
        <f>IF(N285="sníž. přenesená",J285,0)</f>
        <v>0</v>
      </c>
      <c r="BI285" s="177">
        <f>IF(N285="nulová",J285,0)</f>
        <v>0</v>
      </c>
      <c r="BJ285" s="14" t="s">
        <v>78</v>
      </c>
      <c r="BK285" s="177">
        <f>ROUND(I285*H285,2)</f>
        <v>0</v>
      </c>
      <c r="BL285" s="14" t="s">
        <v>122</v>
      </c>
      <c r="BM285" s="176" t="s">
        <v>676</v>
      </c>
    </row>
    <row r="286" spans="1:65" s="2" customFormat="1" ht="11.25">
      <c r="A286" s="31"/>
      <c r="B286" s="32"/>
      <c r="C286" s="33"/>
      <c r="D286" s="178" t="s">
        <v>125</v>
      </c>
      <c r="E286" s="33"/>
      <c r="F286" s="179" t="s">
        <v>677</v>
      </c>
      <c r="G286" s="33"/>
      <c r="H286" s="33"/>
      <c r="I286" s="180"/>
      <c r="J286" s="33"/>
      <c r="K286" s="33"/>
      <c r="L286" s="36"/>
      <c r="M286" s="181"/>
      <c r="N286" s="182"/>
      <c r="O286" s="61"/>
      <c r="P286" s="61"/>
      <c r="Q286" s="61"/>
      <c r="R286" s="61"/>
      <c r="S286" s="61"/>
      <c r="T286" s="61"/>
      <c r="U286" s="62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4" t="s">
        <v>125</v>
      </c>
      <c r="AU286" s="14" t="s">
        <v>123</v>
      </c>
    </row>
    <row r="287" spans="1:65" s="2" customFormat="1" ht="16.5" customHeight="1">
      <c r="A287" s="31"/>
      <c r="B287" s="32"/>
      <c r="C287" s="165" t="s">
        <v>678</v>
      </c>
      <c r="D287" s="165" t="s">
        <v>117</v>
      </c>
      <c r="E287" s="166" t="s">
        <v>679</v>
      </c>
      <c r="F287" s="167" t="s">
        <v>680</v>
      </c>
      <c r="G287" s="168" t="s">
        <v>655</v>
      </c>
      <c r="H287" s="169">
        <v>40</v>
      </c>
      <c r="I287" s="170"/>
      <c r="J287" s="171">
        <f>ROUND(I287*H287,2)</f>
        <v>0</v>
      </c>
      <c r="K287" s="167" t="s">
        <v>121</v>
      </c>
      <c r="L287" s="36"/>
      <c r="M287" s="172" t="s">
        <v>19</v>
      </c>
      <c r="N287" s="173" t="s">
        <v>41</v>
      </c>
      <c r="O287" s="61"/>
      <c r="P287" s="174">
        <f>O287*H287</f>
        <v>0</v>
      </c>
      <c r="Q287" s="174">
        <v>0</v>
      </c>
      <c r="R287" s="174">
        <f>Q287*H287</f>
        <v>0</v>
      </c>
      <c r="S287" s="174">
        <v>0</v>
      </c>
      <c r="T287" s="174">
        <f>S287*H287</f>
        <v>0</v>
      </c>
      <c r="U287" s="175" t="s">
        <v>19</v>
      </c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76" t="s">
        <v>122</v>
      </c>
      <c r="AT287" s="176" t="s">
        <v>117</v>
      </c>
      <c r="AU287" s="176" t="s">
        <v>123</v>
      </c>
      <c r="AY287" s="14" t="s">
        <v>112</v>
      </c>
      <c r="BE287" s="177">
        <f>IF(N287="základní",J287,0)</f>
        <v>0</v>
      </c>
      <c r="BF287" s="177">
        <f>IF(N287="snížená",J287,0)</f>
        <v>0</v>
      </c>
      <c r="BG287" s="177">
        <f>IF(N287="zákl. přenesená",J287,0)</f>
        <v>0</v>
      </c>
      <c r="BH287" s="177">
        <f>IF(N287="sníž. přenesená",J287,0)</f>
        <v>0</v>
      </c>
      <c r="BI287" s="177">
        <f>IF(N287="nulová",J287,0)</f>
        <v>0</v>
      </c>
      <c r="BJ287" s="14" t="s">
        <v>78</v>
      </c>
      <c r="BK287" s="177">
        <f>ROUND(I287*H287,2)</f>
        <v>0</v>
      </c>
      <c r="BL287" s="14" t="s">
        <v>122</v>
      </c>
      <c r="BM287" s="176" t="s">
        <v>681</v>
      </c>
    </row>
    <row r="288" spans="1:65" s="2" customFormat="1" ht="11.25">
      <c r="A288" s="31"/>
      <c r="B288" s="32"/>
      <c r="C288" s="33"/>
      <c r="D288" s="178" t="s">
        <v>125</v>
      </c>
      <c r="E288" s="33"/>
      <c r="F288" s="179" t="s">
        <v>682</v>
      </c>
      <c r="G288" s="33"/>
      <c r="H288" s="33"/>
      <c r="I288" s="180"/>
      <c r="J288" s="33"/>
      <c r="K288" s="33"/>
      <c r="L288" s="36"/>
      <c r="M288" s="181"/>
      <c r="N288" s="182"/>
      <c r="O288" s="61"/>
      <c r="P288" s="61"/>
      <c r="Q288" s="61"/>
      <c r="R288" s="61"/>
      <c r="S288" s="61"/>
      <c r="T288" s="61"/>
      <c r="U288" s="62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4" t="s">
        <v>125</v>
      </c>
      <c r="AU288" s="14" t="s">
        <v>123</v>
      </c>
    </row>
    <row r="289" spans="1:65" s="2" customFormat="1" ht="24.2" customHeight="1">
      <c r="A289" s="31"/>
      <c r="B289" s="32"/>
      <c r="C289" s="165" t="s">
        <v>683</v>
      </c>
      <c r="D289" s="165" t="s">
        <v>117</v>
      </c>
      <c r="E289" s="166" t="s">
        <v>684</v>
      </c>
      <c r="F289" s="167" t="s">
        <v>685</v>
      </c>
      <c r="G289" s="168" t="s">
        <v>655</v>
      </c>
      <c r="H289" s="169">
        <v>40</v>
      </c>
      <c r="I289" s="170"/>
      <c r="J289" s="171">
        <f>ROUND(I289*H289,2)</f>
        <v>0</v>
      </c>
      <c r="K289" s="167" t="s">
        <v>121</v>
      </c>
      <c r="L289" s="36"/>
      <c r="M289" s="172" t="s">
        <v>19</v>
      </c>
      <c r="N289" s="173" t="s">
        <v>41</v>
      </c>
      <c r="O289" s="61"/>
      <c r="P289" s="174">
        <f>O289*H289</f>
        <v>0</v>
      </c>
      <c r="Q289" s="174">
        <v>0</v>
      </c>
      <c r="R289" s="174">
        <f>Q289*H289</f>
        <v>0</v>
      </c>
      <c r="S289" s="174">
        <v>0</v>
      </c>
      <c r="T289" s="174">
        <f>S289*H289</f>
        <v>0</v>
      </c>
      <c r="U289" s="175" t="s">
        <v>19</v>
      </c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6" t="s">
        <v>122</v>
      </c>
      <c r="AT289" s="176" t="s">
        <v>117</v>
      </c>
      <c r="AU289" s="176" t="s">
        <v>123</v>
      </c>
      <c r="AY289" s="14" t="s">
        <v>112</v>
      </c>
      <c r="BE289" s="177">
        <f>IF(N289="základní",J289,0)</f>
        <v>0</v>
      </c>
      <c r="BF289" s="177">
        <f>IF(N289="snížená",J289,0)</f>
        <v>0</v>
      </c>
      <c r="BG289" s="177">
        <f>IF(N289="zákl. přenesená",J289,0)</f>
        <v>0</v>
      </c>
      <c r="BH289" s="177">
        <f>IF(N289="sníž. přenesená",J289,0)</f>
        <v>0</v>
      </c>
      <c r="BI289" s="177">
        <f>IF(N289="nulová",J289,0)</f>
        <v>0</v>
      </c>
      <c r="BJ289" s="14" t="s">
        <v>78</v>
      </c>
      <c r="BK289" s="177">
        <f>ROUND(I289*H289,2)</f>
        <v>0</v>
      </c>
      <c r="BL289" s="14" t="s">
        <v>122</v>
      </c>
      <c r="BM289" s="176" t="s">
        <v>686</v>
      </c>
    </row>
    <row r="290" spans="1:65" s="2" customFormat="1" ht="11.25">
      <c r="A290" s="31"/>
      <c r="B290" s="32"/>
      <c r="C290" s="33"/>
      <c r="D290" s="178" t="s">
        <v>125</v>
      </c>
      <c r="E290" s="33"/>
      <c r="F290" s="179" t="s">
        <v>687</v>
      </c>
      <c r="G290" s="33"/>
      <c r="H290" s="33"/>
      <c r="I290" s="180"/>
      <c r="J290" s="33"/>
      <c r="K290" s="33"/>
      <c r="L290" s="36"/>
      <c r="M290" s="181"/>
      <c r="N290" s="182"/>
      <c r="O290" s="61"/>
      <c r="P290" s="61"/>
      <c r="Q290" s="61"/>
      <c r="R290" s="61"/>
      <c r="S290" s="61"/>
      <c r="T290" s="61"/>
      <c r="U290" s="62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4" t="s">
        <v>125</v>
      </c>
      <c r="AU290" s="14" t="s">
        <v>123</v>
      </c>
    </row>
    <row r="291" spans="1:65" s="2" customFormat="1" ht="24.2" customHeight="1">
      <c r="A291" s="31"/>
      <c r="B291" s="32"/>
      <c r="C291" s="165" t="s">
        <v>688</v>
      </c>
      <c r="D291" s="165" t="s">
        <v>117</v>
      </c>
      <c r="E291" s="166" t="s">
        <v>689</v>
      </c>
      <c r="F291" s="167" t="s">
        <v>690</v>
      </c>
      <c r="G291" s="168" t="s">
        <v>655</v>
      </c>
      <c r="H291" s="169">
        <v>30</v>
      </c>
      <c r="I291" s="170"/>
      <c r="J291" s="171">
        <f>ROUND(I291*H291,2)</f>
        <v>0</v>
      </c>
      <c r="K291" s="167" t="s">
        <v>121</v>
      </c>
      <c r="L291" s="36"/>
      <c r="M291" s="172" t="s">
        <v>19</v>
      </c>
      <c r="N291" s="173" t="s">
        <v>41</v>
      </c>
      <c r="O291" s="61"/>
      <c r="P291" s="174">
        <f>O291*H291</f>
        <v>0</v>
      </c>
      <c r="Q291" s="174">
        <v>0</v>
      </c>
      <c r="R291" s="174">
        <f>Q291*H291</f>
        <v>0</v>
      </c>
      <c r="S291" s="174">
        <v>0</v>
      </c>
      <c r="T291" s="174">
        <f>S291*H291</f>
        <v>0</v>
      </c>
      <c r="U291" s="175" t="s">
        <v>19</v>
      </c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6" t="s">
        <v>122</v>
      </c>
      <c r="AT291" s="176" t="s">
        <v>117</v>
      </c>
      <c r="AU291" s="176" t="s">
        <v>123</v>
      </c>
      <c r="AY291" s="14" t="s">
        <v>112</v>
      </c>
      <c r="BE291" s="177">
        <f>IF(N291="základní",J291,0)</f>
        <v>0</v>
      </c>
      <c r="BF291" s="177">
        <f>IF(N291="snížená",J291,0)</f>
        <v>0</v>
      </c>
      <c r="BG291" s="177">
        <f>IF(N291="zákl. přenesená",J291,0)</f>
        <v>0</v>
      </c>
      <c r="BH291" s="177">
        <f>IF(N291="sníž. přenesená",J291,0)</f>
        <v>0</v>
      </c>
      <c r="BI291" s="177">
        <f>IF(N291="nulová",J291,0)</f>
        <v>0</v>
      </c>
      <c r="BJ291" s="14" t="s">
        <v>78</v>
      </c>
      <c r="BK291" s="177">
        <f>ROUND(I291*H291,2)</f>
        <v>0</v>
      </c>
      <c r="BL291" s="14" t="s">
        <v>122</v>
      </c>
      <c r="BM291" s="176" t="s">
        <v>691</v>
      </c>
    </row>
    <row r="292" spans="1:65" s="2" customFormat="1" ht="11.25">
      <c r="A292" s="31"/>
      <c r="B292" s="32"/>
      <c r="C292" s="33"/>
      <c r="D292" s="178" t="s">
        <v>125</v>
      </c>
      <c r="E292" s="33"/>
      <c r="F292" s="179" t="s">
        <v>692</v>
      </c>
      <c r="G292" s="33"/>
      <c r="H292" s="33"/>
      <c r="I292" s="180"/>
      <c r="J292" s="33"/>
      <c r="K292" s="33"/>
      <c r="L292" s="36"/>
      <c r="M292" s="181"/>
      <c r="N292" s="182"/>
      <c r="O292" s="61"/>
      <c r="P292" s="61"/>
      <c r="Q292" s="61"/>
      <c r="R292" s="61"/>
      <c r="S292" s="61"/>
      <c r="T292" s="61"/>
      <c r="U292" s="62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4" t="s">
        <v>125</v>
      </c>
      <c r="AU292" s="14" t="s">
        <v>123</v>
      </c>
    </row>
    <row r="293" spans="1:65" s="2" customFormat="1" ht="16.5" customHeight="1">
      <c r="A293" s="31"/>
      <c r="B293" s="32"/>
      <c r="C293" s="165" t="s">
        <v>693</v>
      </c>
      <c r="D293" s="165" t="s">
        <v>117</v>
      </c>
      <c r="E293" s="166" t="s">
        <v>694</v>
      </c>
      <c r="F293" s="167" t="s">
        <v>695</v>
      </c>
      <c r="G293" s="168" t="s">
        <v>655</v>
      </c>
      <c r="H293" s="169">
        <v>10</v>
      </c>
      <c r="I293" s="170"/>
      <c r="J293" s="171">
        <f>ROUND(I293*H293,2)</f>
        <v>0</v>
      </c>
      <c r="K293" s="167" t="s">
        <v>121</v>
      </c>
      <c r="L293" s="36"/>
      <c r="M293" s="172" t="s">
        <v>19</v>
      </c>
      <c r="N293" s="173" t="s">
        <v>41</v>
      </c>
      <c r="O293" s="61"/>
      <c r="P293" s="174">
        <f>O293*H293</f>
        <v>0</v>
      </c>
      <c r="Q293" s="174">
        <v>0</v>
      </c>
      <c r="R293" s="174">
        <f>Q293*H293</f>
        <v>0</v>
      </c>
      <c r="S293" s="174">
        <v>0</v>
      </c>
      <c r="T293" s="174">
        <f>S293*H293</f>
        <v>0</v>
      </c>
      <c r="U293" s="175" t="s">
        <v>19</v>
      </c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6" t="s">
        <v>122</v>
      </c>
      <c r="AT293" s="176" t="s">
        <v>117</v>
      </c>
      <c r="AU293" s="176" t="s">
        <v>123</v>
      </c>
      <c r="AY293" s="14" t="s">
        <v>112</v>
      </c>
      <c r="BE293" s="177">
        <f>IF(N293="základní",J293,0)</f>
        <v>0</v>
      </c>
      <c r="BF293" s="177">
        <f>IF(N293="snížená",J293,0)</f>
        <v>0</v>
      </c>
      <c r="BG293" s="177">
        <f>IF(N293="zákl. přenesená",J293,0)</f>
        <v>0</v>
      </c>
      <c r="BH293" s="177">
        <f>IF(N293="sníž. přenesená",J293,0)</f>
        <v>0</v>
      </c>
      <c r="BI293" s="177">
        <f>IF(N293="nulová",J293,0)</f>
        <v>0</v>
      </c>
      <c r="BJ293" s="14" t="s">
        <v>78</v>
      </c>
      <c r="BK293" s="177">
        <f>ROUND(I293*H293,2)</f>
        <v>0</v>
      </c>
      <c r="BL293" s="14" t="s">
        <v>122</v>
      </c>
      <c r="BM293" s="176" t="s">
        <v>696</v>
      </c>
    </row>
    <row r="294" spans="1:65" s="2" customFormat="1" ht="11.25">
      <c r="A294" s="31"/>
      <c r="B294" s="32"/>
      <c r="C294" s="33"/>
      <c r="D294" s="178" t="s">
        <v>125</v>
      </c>
      <c r="E294" s="33"/>
      <c r="F294" s="179" t="s">
        <v>697</v>
      </c>
      <c r="G294" s="33"/>
      <c r="H294" s="33"/>
      <c r="I294" s="180"/>
      <c r="J294" s="33"/>
      <c r="K294" s="33"/>
      <c r="L294" s="36"/>
      <c r="M294" s="181"/>
      <c r="N294" s="182"/>
      <c r="O294" s="61"/>
      <c r="P294" s="61"/>
      <c r="Q294" s="61"/>
      <c r="R294" s="61"/>
      <c r="S294" s="61"/>
      <c r="T294" s="61"/>
      <c r="U294" s="62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4" t="s">
        <v>125</v>
      </c>
      <c r="AU294" s="14" t="s">
        <v>123</v>
      </c>
    </row>
    <row r="295" spans="1:65" s="2" customFormat="1" ht="16.5" customHeight="1">
      <c r="A295" s="31"/>
      <c r="B295" s="32"/>
      <c r="C295" s="165" t="s">
        <v>698</v>
      </c>
      <c r="D295" s="165" t="s">
        <v>117</v>
      </c>
      <c r="E295" s="166" t="s">
        <v>699</v>
      </c>
      <c r="F295" s="167" t="s">
        <v>700</v>
      </c>
      <c r="G295" s="168" t="s">
        <v>655</v>
      </c>
      <c r="H295" s="169">
        <v>8</v>
      </c>
      <c r="I295" s="170"/>
      <c r="J295" s="171">
        <f>ROUND(I295*H295,2)</f>
        <v>0</v>
      </c>
      <c r="K295" s="167" t="s">
        <v>121</v>
      </c>
      <c r="L295" s="36"/>
      <c r="M295" s="172" t="s">
        <v>19</v>
      </c>
      <c r="N295" s="173" t="s">
        <v>41</v>
      </c>
      <c r="O295" s="61"/>
      <c r="P295" s="174">
        <f>O295*H295</f>
        <v>0</v>
      </c>
      <c r="Q295" s="174">
        <v>0</v>
      </c>
      <c r="R295" s="174">
        <f>Q295*H295</f>
        <v>0</v>
      </c>
      <c r="S295" s="174">
        <v>0</v>
      </c>
      <c r="T295" s="174">
        <f>S295*H295</f>
        <v>0</v>
      </c>
      <c r="U295" s="175" t="s">
        <v>19</v>
      </c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6" t="s">
        <v>122</v>
      </c>
      <c r="AT295" s="176" t="s">
        <v>117</v>
      </c>
      <c r="AU295" s="176" t="s">
        <v>123</v>
      </c>
      <c r="AY295" s="14" t="s">
        <v>112</v>
      </c>
      <c r="BE295" s="177">
        <f>IF(N295="základní",J295,0)</f>
        <v>0</v>
      </c>
      <c r="BF295" s="177">
        <f>IF(N295="snížená",J295,0)</f>
        <v>0</v>
      </c>
      <c r="BG295" s="177">
        <f>IF(N295="zákl. přenesená",J295,0)</f>
        <v>0</v>
      </c>
      <c r="BH295" s="177">
        <f>IF(N295="sníž. přenesená",J295,0)</f>
        <v>0</v>
      </c>
      <c r="BI295" s="177">
        <f>IF(N295="nulová",J295,0)</f>
        <v>0</v>
      </c>
      <c r="BJ295" s="14" t="s">
        <v>78</v>
      </c>
      <c r="BK295" s="177">
        <f>ROUND(I295*H295,2)</f>
        <v>0</v>
      </c>
      <c r="BL295" s="14" t="s">
        <v>122</v>
      </c>
      <c r="BM295" s="176" t="s">
        <v>701</v>
      </c>
    </row>
    <row r="296" spans="1:65" s="2" customFormat="1" ht="11.25">
      <c r="A296" s="31"/>
      <c r="B296" s="32"/>
      <c r="C296" s="33"/>
      <c r="D296" s="178" t="s">
        <v>125</v>
      </c>
      <c r="E296" s="33"/>
      <c r="F296" s="179" t="s">
        <v>702</v>
      </c>
      <c r="G296" s="33"/>
      <c r="H296" s="33"/>
      <c r="I296" s="180"/>
      <c r="J296" s="33"/>
      <c r="K296" s="33"/>
      <c r="L296" s="36"/>
      <c r="M296" s="181"/>
      <c r="N296" s="182"/>
      <c r="O296" s="61"/>
      <c r="P296" s="61"/>
      <c r="Q296" s="61"/>
      <c r="R296" s="61"/>
      <c r="S296" s="61"/>
      <c r="T296" s="61"/>
      <c r="U296" s="62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4" t="s">
        <v>125</v>
      </c>
      <c r="AU296" s="14" t="s">
        <v>123</v>
      </c>
    </row>
    <row r="297" spans="1:65" s="2" customFormat="1" ht="16.5" customHeight="1">
      <c r="A297" s="31"/>
      <c r="B297" s="32"/>
      <c r="C297" s="165" t="s">
        <v>703</v>
      </c>
      <c r="D297" s="165" t="s">
        <v>117</v>
      </c>
      <c r="E297" s="166" t="s">
        <v>704</v>
      </c>
      <c r="F297" s="167" t="s">
        <v>705</v>
      </c>
      <c r="G297" s="168" t="s">
        <v>655</v>
      </c>
      <c r="H297" s="169">
        <v>20</v>
      </c>
      <c r="I297" s="170"/>
      <c r="J297" s="171">
        <f>ROUND(I297*H297,2)</f>
        <v>0</v>
      </c>
      <c r="K297" s="167" t="s">
        <v>121</v>
      </c>
      <c r="L297" s="36"/>
      <c r="M297" s="172" t="s">
        <v>19</v>
      </c>
      <c r="N297" s="173" t="s">
        <v>41</v>
      </c>
      <c r="O297" s="61"/>
      <c r="P297" s="174">
        <f>O297*H297</f>
        <v>0</v>
      </c>
      <c r="Q297" s="174">
        <v>0</v>
      </c>
      <c r="R297" s="174">
        <f>Q297*H297</f>
        <v>0</v>
      </c>
      <c r="S297" s="174">
        <v>0</v>
      </c>
      <c r="T297" s="174">
        <f>S297*H297</f>
        <v>0</v>
      </c>
      <c r="U297" s="175" t="s">
        <v>19</v>
      </c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76" t="s">
        <v>122</v>
      </c>
      <c r="AT297" s="176" t="s">
        <v>117</v>
      </c>
      <c r="AU297" s="176" t="s">
        <v>123</v>
      </c>
      <c r="AY297" s="14" t="s">
        <v>112</v>
      </c>
      <c r="BE297" s="177">
        <f>IF(N297="základní",J297,0)</f>
        <v>0</v>
      </c>
      <c r="BF297" s="177">
        <f>IF(N297="snížená",J297,0)</f>
        <v>0</v>
      </c>
      <c r="BG297" s="177">
        <f>IF(N297="zákl. přenesená",J297,0)</f>
        <v>0</v>
      </c>
      <c r="BH297" s="177">
        <f>IF(N297="sníž. přenesená",J297,0)</f>
        <v>0</v>
      </c>
      <c r="BI297" s="177">
        <f>IF(N297="nulová",J297,0)</f>
        <v>0</v>
      </c>
      <c r="BJ297" s="14" t="s">
        <v>78</v>
      </c>
      <c r="BK297" s="177">
        <f>ROUND(I297*H297,2)</f>
        <v>0</v>
      </c>
      <c r="BL297" s="14" t="s">
        <v>122</v>
      </c>
      <c r="BM297" s="176" t="s">
        <v>706</v>
      </c>
    </row>
    <row r="298" spans="1:65" s="2" customFormat="1" ht="11.25">
      <c r="A298" s="31"/>
      <c r="B298" s="32"/>
      <c r="C298" s="33"/>
      <c r="D298" s="178" t="s">
        <v>125</v>
      </c>
      <c r="E298" s="33"/>
      <c r="F298" s="179" t="s">
        <v>707</v>
      </c>
      <c r="G298" s="33"/>
      <c r="H298" s="33"/>
      <c r="I298" s="180"/>
      <c r="J298" s="33"/>
      <c r="K298" s="33"/>
      <c r="L298" s="36"/>
      <c r="M298" s="181"/>
      <c r="N298" s="182"/>
      <c r="O298" s="61"/>
      <c r="P298" s="61"/>
      <c r="Q298" s="61"/>
      <c r="R298" s="61"/>
      <c r="S298" s="61"/>
      <c r="T298" s="61"/>
      <c r="U298" s="62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4" t="s">
        <v>125</v>
      </c>
      <c r="AU298" s="14" t="s">
        <v>123</v>
      </c>
    </row>
    <row r="299" spans="1:65" s="2" customFormat="1" ht="16.5" customHeight="1">
      <c r="A299" s="31"/>
      <c r="B299" s="32"/>
      <c r="C299" s="165" t="s">
        <v>708</v>
      </c>
      <c r="D299" s="165" t="s">
        <v>117</v>
      </c>
      <c r="E299" s="166" t="s">
        <v>709</v>
      </c>
      <c r="F299" s="167" t="s">
        <v>710</v>
      </c>
      <c r="G299" s="168" t="s">
        <v>655</v>
      </c>
      <c r="H299" s="169">
        <v>10</v>
      </c>
      <c r="I299" s="170"/>
      <c r="J299" s="171">
        <f>ROUND(I299*H299,2)</f>
        <v>0</v>
      </c>
      <c r="K299" s="167" t="s">
        <v>121</v>
      </c>
      <c r="L299" s="36"/>
      <c r="M299" s="172" t="s">
        <v>19</v>
      </c>
      <c r="N299" s="173" t="s">
        <v>41</v>
      </c>
      <c r="O299" s="61"/>
      <c r="P299" s="174">
        <f>O299*H299</f>
        <v>0</v>
      </c>
      <c r="Q299" s="174">
        <v>0</v>
      </c>
      <c r="R299" s="174">
        <f>Q299*H299</f>
        <v>0</v>
      </c>
      <c r="S299" s="174">
        <v>0</v>
      </c>
      <c r="T299" s="174">
        <f>S299*H299</f>
        <v>0</v>
      </c>
      <c r="U299" s="175" t="s">
        <v>19</v>
      </c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76" t="s">
        <v>122</v>
      </c>
      <c r="AT299" s="176" t="s">
        <v>117</v>
      </c>
      <c r="AU299" s="176" t="s">
        <v>123</v>
      </c>
      <c r="AY299" s="14" t="s">
        <v>112</v>
      </c>
      <c r="BE299" s="177">
        <f>IF(N299="základní",J299,0)</f>
        <v>0</v>
      </c>
      <c r="BF299" s="177">
        <f>IF(N299="snížená",J299,0)</f>
        <v>0</v>
      </c>
      <c r="BG299" s="177">
        <f>IF(N299="zákl. přenesená",J299,0)</f>
        <v>0</v>
      </c>
      <c r="BH299" s="177">
        <f>IF(N299="sníž. přenesená",J299,0)</f>
        <v>0</v>
      </c>
      <c r="BI299" s="177">
        <f>IF(N299="nulová",J299,0)</f>
        <v>0</v>
      </c>
      <c r="BJ299" s="14" t="s">
        <v>78</v>
      </c>
      <c r="BK299" s="177">
        <f>ROUND(I299*H299,2)</f>
        <v>0</v>
      </c>
      <c r="BL299" s="14" t="s">
        <v>122</v>
      </c>
      <c r="BM299" s="176" t="s">
        <v>711</v>
      </c>
    </row>
    <row r="300" spans="1:65" s="2" customFormat="1" ht="11.25">
      <c r="A300" s="31"/>
      <c r="B300" s="32"/>
      <c r="C300" s="33"/>
      <c r="D300" s="178" t="s">
        <v>125</v>
      </c>
      <c r="E300" s="33"/>
      <c r="F300" s="179" t="s">
        <v>712</v>
      </c>
      <c r="G300" s="33"/>
      <c r="H300" s="33"/>
      <c r="I300" s="180"/>
      <c r="J300" s="33"/>
      <c r="K300" s="33"/>
      <c r="L300" s="36"/>
      <c r="M300" s="181"/>
      <c r="N300" s="182"/>
      <c r="O300" s="61"/>
      <c r="P300" s="61"/>
      <c r="Q300" s="61"/>
      <c r="R300" s="61"/>
      <c r="S300" s="61"/>
      <c r="T300" s="61"/>
      <c r="U300" s="62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4" t="s">
        <v>125</v>
      </c>
      <c r="AU300" s="14" t="s">
        <v>123</v>
      </c>
    </row>
    <row r="301" spans="1:65" s="2" customFormat="1" ht="21.75" customHeight="1">
      <c r="A301" s="31"/>
      <c r="B301" s="32"/>
      <c r="C301" s="165" t="s">
        <v>713</v>
      </c>
      <c r="D301" s="165" t="s">
        <v>117</v>
      </c>
      <c r="E301" s="166" t="s">
        <v>714</v>
      </c>
      <c r="F301" s="167" t="s">
        <v>715</v>
      </c>
      <c r="G301" s="168" t="s">
        <v>655</v>
      </c>
      <c r="H301" s="169">
        <v>32</v>
      </c>
      <c r="I301" s="170"/>
      <c r="J301" s="171">
        <f>ROUND(I301*H301,2)</f>
        <v>0</v>
      </c>
      <c r="K301" s="167" t="s">
        <v>121</v>
      </c>
      <c r="L301" s="36"/>
      <c r="M301" s="172" t="s">
        <v>19</v>
      </c>
      <c r="N301" s="173" t="s">
        <v>41</v>
      </c>
      <c r="O301" s="61"/>
      <c r="P301" s="174">
        <f>O301*H301</f>
        <v>0</v>
      </c>
      <c r="Q301" s="174">
        <v>0</v>
      </c>
      <c r="R301" s="174">
        <f>Q301*H301</f>
        <v>0</v>
      </c>
      <c r="S301" s="174">
        <v>0</v>
      </c>
      <c r="T301" s="174">
        <f>S301*H301</f>
        <v>0</v>
      </c>
      <c r="U301" s="175" t="s">
        <v>19</v>
      </c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76" t="s">
        <v>716</v>
      </c>
      <c r="AT301" s="176" t="s">
        <v>117</v>
      </c>
      <c r="AU301" s="176" t="s">
        <v>123</v>
      </c>
      <c r="AY301" s="14" t="s">
        <v>112</v>
      </c>
      <c r="BE301" s="177">
        <f>IF(N301="základní",J301,0)</f>
        <v>0</v>
      </c>
      <c r="BF301" s="177">
        <f>IF(N301="snížená",J301,0)</f>
        <v>0</v>
      </c>
      <c r="BG301" s="177">
        <f>IF(N301="zákl. přenesená",J301,0)</f>
        <v>0</v>
      </c>
      <c r="BH301" s="177">
        <f>IF(N301="sníž. přenesená",J301,0)</f>
        <v>0</v>
      </c>
      <c r="BI301" s="177">
        <f>IF(N301="nulová",J301,0)</f>
        <v>0</v>
      </c>
      <c r="BJ301" s="14" t="s">
        <v>78</v>
      </c>
      <c r="BK301" s="177">
        <f>ROUND(I301*H301,2)</f>
        <v>0</v>
      </c>
      <c r="BL301" s="14" t="s">
        <v>716</v>
      </c>
      <c r="BM301" s="176" t="s">
        <v>717</v>
      </c>
    </row>
    <row r="302" spans="1:65" s="2" customFormat="1" ht="11.25">
      <c r="A302" s="31"/>
      <c r="B302" s="32"/>
      <c r="C302" s="33"/>
      <c r="D302" s="178" t="s">
        <v>125</v>
      </c>
      <c r="E302" s="33"/>
      <c r="F302" s="179" t="s">
        <v>718</v>
      </c>
      <c r="G302" s="33"/>
      <c r="H302" s="33"/>
      <c r="I302" s="180"/>
      <c r="J302" s="33"/>
      <c r="K302" s="33"/>
      <c r="L302" s="36"/>
      <c r="M302" s="181"/>
      <c r="N302" s="182"/>
      <c r="O302" s="61"/>
      <c r="P302" s="61"/>
      <c r="Q302" s="61"/>
      <c r="R302" s="61"/>
      <c r="S302" s="61"/>
      <c r="T302" s="61"/>
      <c r="U302" s="62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4" t="s">
        <v>125</v>
      </c>
      <c r="AU302" s="14" t="s">
        <v>123</v>
      </c>
    </row>
    <row r="303" spans="1:65" s="2" customFormat="1" ht="16.5" customHeight="1">
      <c r="A303" s="31"/>
      <c r="B303" s="32"/>
      <c r="C303" s="165" t="s">
        <v>719</v>
      </c>
      <c r="D303" s="165" t="s">
        <v>117</v>
      </c>
      <c r="E303" s="166" t="s">
        <v>720</v>
      </c>
      <c r="F303" s="167" t="s">
        <v>721</v>
      </c>
      <c r="G303" s="168" t="s">
        <v>722</v>
      </c>
      <c r="H303" s="169">
        <v>4</v>
      </c>
      <c r="I303" s="170"/>
      <c r="J303" s="171">
        <f>ROUND(I303*H303,2)</f>
        <v>0</v>
      </c>
      <c r="K303" s="167" t="s">
        <v>19</v>
      </c>
      <c r="L303" s="36"/>
      <c r="M303" s="172" t="s">
        <v>19</v>
      </c>
      <c r="N303" s="173" t="s">
        <v>41</v>
      </c>
      <c r="O303" s="61"/>
      <c r="P303" s="174">
        <f>O303*H303</f>
        <v>0</v>
      </c>
      <c r="Q303" s="174">
        <v>0</v>
      </c>
      <c r="R303" s="174">
        <f>Q303*H303</f>
        <v>0</v>
      </c>
      <c r="S303" s="174">
        <v>0</v>
      </c>
      <c r="T303" s="174">
        <f>S303*H303</f>
        <v>0</v>
      </c>
      <c r="U303" s="175" t="s">
        <v>19</v>
      </c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6" t="s">
        <v>122</v>
      </c>
      <c r="AT303" s="176" t="s">
        <v>117</v>
      </c>
      <c r="AU303" s="176" t="s">
        <v>123</v>
      </c>
      <c r="AY303" s="14" t="s">
        <v>112</v>
      </c>
      <c r="BE303" s="177">
        <f>IF(N303="základní",J303,0)</f>
        <v>0</v>
      </c>
      <c r="BF303" s="177">
        <f>IF(N303="snížená",J303,0)</f>
        <v>0</v>
      </c>
      <c r="BG303" s="177">
        <f>IF(N303="zákl. přenesená",J303,0)</f>
        <v>0</v>
      </c>
      <c r="BH303" s="177">
        <f>IF(N303="sníž. přenesená",J303,0)</f>
        <v>0</v>
      </c>
      <c r="BI303" s="177">
        <f>IF(N303="nulová",J303,0)</f>
        <v>0</v>
      </c>
      <c r="BJ303" s="14" t="s">
        <v>78</v>
      </c>
      <c r="BK303" s="177">
        <f>ROUND(I303*H303,2)</f>
        <v>0</v>
      </c>
      <c r="BL303" s="14" t="s">
        <v>122</v>
      </c>
      <c r="BM303" s="176" t="s">
        <v>723</v>
      </c>
    </row>
    <row r="304" spans="1:65" s="2" customFormat="1" ht="16.5" customHeight="1">
      <c r="A304" s="31"/>
      <c r="B304" s="32"/>
      <c r="C304" s="165" t="s">
        <v>724</v>
      </c>
      <c r="D304" s="165" t="s">
        <v>117</v>
      </c>
      <c r="E304" s="166" t="s">
        <v>725</v>
      </c>
      <c r="F304" s="167" t="s">
        <v>726</v>
      </c>
      <c r="G304" s="168" t="s">
        <v>727</v>
      </c>
      <c r="H304" s="169">
        <v>1</v>
      </c>
      <c r="I304" s="170"/>
      <c r="J304" s="171">
        <f>ROUND(I304*H304,2)</f>
        <v>0</v>
      </c>
      <c r="K304" s="167" t="s">
        <v>121</v>
      </c>
      <c r="L304" s="36"/>
      <c r="M304" s="172" t="s">
        <v>19</v>
      </c>
      <c r="N304" s="173" t="s">
        <v>41</v>
      </c>
      <c r="O304" s="61"/>
      <c r="P304" s="174">
        <f>O304*H304</f>
        <v>0</v>
      </c>
      <c r="Q304" s="174">
        <v>0</v>
      </c>
      <c r="R304" s="174">
        <f>Q304*H304</f>
        <v>0</v>
      </c>
      <c r="S304" s="174">
        <v>0</v>
      </c>
      <c r="T304" s="174">
        <f>S304*H304</f>
        <v>0</v>
      </c>
      <c r="U304" s="175" t="s">
        <v>19</v>
      </c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6" t="s">
        <v>728</v>
      </c>
      <c r="AT304" s="176" t="s">
        <v>117</v>
      </c>
      <c r="AU304" s="176" t="s">
        <v>123</v>
      </c>
      <c r="AY304" s="14" t="s">
        <v>112</v>
      </c>
      <c r="BE304" s="177">
        <f>IF(N304="základní",J304,0)</f>
        <v>0</v>
      </c>
      <c r="BF304" s="177">
        <f>IF(N304="snížená",J304,0)</f>
        <v>0</v>
      </c>
      <c r="BG304" s="177">
        <f>IF(N304="zákl. přenesená",J304,0)</f>
        <v>0</v>
      </c>
      <c r="BH304" s="177">
        <f>IF(N304="sníž. přenesená",J304,0)</f>
        <v>0</v>
      </c>
      <c r="BI304" s="177">
        <f>IF(N304="nulová",J304,0)</f>
        <v>0</v>
      </c>
      <c r="BJ304" s="14" t="s">
        <v>78</v>
      </c>
      <c r="BK304" s="177">
        <f>ROUND(I304*H304,2)</f>
        <v>0</v>
      </c>
      <c r="BL304" s="14" t="s">
        <v>728</v>
      </c>
      <c r="BM304" s="176" t="s">
        <v>729</v>
      </c>
    </row>
    <row r="305" spans="1:65" s="2" customFormat="1" ht="11.25">
      <c r="A305" s="31"/>
      <c r="B305" s="32"/>
      <c r="C305" s="33"/>
      <c r="D305" s="178" t="s">
        <v>125</v>
      </c>
      <c r="E305" s="33"/>
      <c r="F305" s="179" t="s">
        <v>730</v>
      </c>
      <c r="G305" s="33"/>
      <c r="H305" s="33"/>
      <c r="I305" s="180"/>
      <c r="J305" s="33"/>
      <c r="K305" s="33"/>
      <c r="L305" s="36"/>
      <c r="M305" s="181"/>
      <c r="N305" s="182"/>
      <c r="O305" s="61"/>
      <c r="P305" s="61"/>
      <c r="Q305" s="61"/>
      <c r="R305" s="61"/>
      <c r="S305" s="61"/>
      <c r="T305" s="61"/>
      <c r="U305" s="62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4" t="s">
        <v>125</v>
      </c>
      <c r="AU305" s="14" t="s">
        <v>123</v>
      </c>
    </row>
    <row r="306" spans="1:65" s="2" customFormat="1" ht="16.5" customHeight="1">
      <c r="A306" s="31"/>
      <c r="B306" s="32"/>
      <c r="C306" s="165" t="s">
        <v>731</v>
      </c>
      <c r="D306" s="165" t="s">
        <v>117</v>
      </c>
      <c r="E306" s="166" t="s">
        <v>732</v>
      </c>
      <c r="F306" s="167" t="s">
        <v>733</v>
      </c>
      <c r="G306" s="168" t="s">
        <v>727</v>
      </c>
      <c r="H306" s="169">
        <v>1</v>
      </c>
      <c r="I306" s="170"/>
      <c r="J306" s="171">
        <f>ROUND(I306*H306,2)</f>
        <v>0</v>
      </c>
      <c r="K306" s="167" t="s">
        <v>121</v>
      </c>
      <c r="L306" s="36"/>
      <c r="M306" s="172" t="s">
        <v>19</v>
      </c>
      <c r="N306" s="173" t="s">
        <v>41</v>
      </c>
      <c r="O306" s="61"/>
      <c r="P306" s="174">
        <f>O306*H306</f>
        <v>0</v>
      </c>
      <c r="Q306" s="174">
        <v>0</v>
      </c>
      <c r="R306" s="174">
        <f>Q306*H306</f>
        <v>0</v>
      </c>
      <c r="S306" s="174">
        <v>0</v>
      </c>
      <c r="T306" s="174">
        <f>S306*H306</f>
        <v>0</v>
      </c>
      <c r="U306" s="175" t="s">
        <v>19</v>
      </c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6" t="s">
        <v>728</v>
      </c>
      <c r="AT306" s="176" t="s">
        <v>117</v>
      </c>
      <c r="AU306" s="176" t="s">
        <v>123</v>
      </c>
      <c r="AY306" s="14" t="s">
        <v>112</v>
      </c>
      <c r="BE306" s="177">
        <f>IF(N306="základní",J306,0)</f>
        <v>0</v>
      </c>
      <c r="BF306" s="177">
        <f>IF(N306="snížená",J306,0)</f>
        <v>0</v>
      </c>
      <c r="BG306" s="177">
        <f>IF(N306="zákl. přenesená",J306,0)</f>
        <v>0</v>
      </c>
      <c r="BH306" s="177">
        <f>IF(N306="sníž. přenesená",J306,0)</f>
        <v>0</v>
      </c>
      <c r="BI306" s="177">
        <f>IF(N306="nulová",J306,0)</f>
        <v>0</v>
      </c>
      <c r="BJ306" s="14" t="s">
        <v>78</v>
      </c>
      <c r="BK306" s="177">
        <f>ROUND(I306*H306,2)</f>
        <v>0</v>
      </c>
      <c r="BL306" s="14" t="s">
        <v>728</v>
      </c>
      <c r="BM306" s="176" t="s">
        <v>734</v>
      </c>
    </row>
    <row r="307" spans="1:65" s="2" customFormat="1" ht="11.25">
      <c r="A307" s="31"/>
      <c r="B307" s="32"/>
      <c r="C307" s="33"/>
      <c r="D307" s="178" t="s">
        <v>125</v>
      </c>
      <c r="E307" s="33"/>
      <c r="F307" s="179" t="s">
        <v>735</v>
      </c>
      <c r="G307" s="33"/>
      <c r="H307" s="33"/>
      <c r="I307" s="180"/>
      <c r="J307" s="33"/>
      <c r="K307" s="33"/>
      <c r="L307" s="36"/>
      <c r="M307" s="181"/>
      <c r="N307" s="182"/>
      <c r="O307" s="61"/>
      <c r="P307" s="61"/>
      <c r="Q307" s="61"/>
      <c r="R307" s="61"/>
      <c r="S307" s="61"/>
      <c r="T307" s="61"/>
      <c r="U307" s="62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4" t="s">
        <v>125</v>
      </c>
      <c r="AU307" s="14" t="s">
        <v>123</v>
      </c>
    </row>
    <row r="308" spans="1:65" s="2" customFormat="1" ht="16.5" customHeight="1">
      <c r="A308" s="31"/>
      <c r="B308" s="32"/>
      <c r="C308" s="165" t="s">
        <v>736</v>
      </c>
      <c r="D308" s="165" t="s">
        <v>117</v>
      </c>
      <c r="E308" s="166" t="s">
        <v>737</v>
      </c>
      <c r="F308" s="167" t="s">
        <v>738</v>
      </c>
      <c r="G308" s="168" t="s">
        <v>727</v>
      </c>
      <c r="H308" s="169">
        <v>1</v>
      </c>
      <c r="I308" s="170"/>
      <c r="J308" s="171">
        <f>ROUND(I308*H308,2)</f>
        <v>0</v>
      </c>
      <c r="K308" s="167" t="s">
        <v>121</v>
      </c>
      <c r="L308" s="36"/>
      <c r="M308" s="172" t="s">
        <v>19</v>
      </c>
      <c r="N308" s="173" t="s">
        <v>41</v>
      </c>
      <c r="O308" s="61"/>
      <c r="P308" s="174">
        <f>O308*H308</f>
        <v>0</v>
      </c>
      <c r="Q308" s="174">
        <v>0</v>
      </c>
      <c r="R308" s="174">
        <f>Q308*H308</f>
        <v>0</v>
      </c>
      <c r="S308" s="174">
        <v>0</v>
      </c>
      <c r="T308" s="174">
        <f>S308*H308</f>
        <v>0</v>
      </c>
      <c r="U308" s="175" t="s">
        <v>19</v>
      </c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6" t="s">
        <v>728</v>
      </c>
      <c r="AT308" s="176" t="s">
        <v>117</v>
      </c>
      <c r="AU308" s="176" t="s">
        <v>123</v>
      </c>
      <c r="AY308" s="14" t="s">
        <v>112</v>
      </c>
      <c r="BE308" s="177">
        <f>IF(N308="základní",J308,0)</f>
        <v>0</v>
      </c>
      <c r="BF308" s="177">
        <f>IF(N308="snížená",J308,0)</f>
        <v>0</v>
      </c>
      <c r="BG308" s="177">
        <f>IF(N308="zákl. přenesená",J308,0)</f>
        <v>0</v>
      </c>
      <c r="BH308" s="177">
        <f>IF(N308="sníž. přenesená",J308,0)</f>
        <v>0</v>
      </c>
      <c r="BI308" s="177">
        <f>IF(N308="nulová",J308,0)</f>
        <v>0</v>
      </c>
      <c r="BJ308" s="14" t="s">
        <v>78</v>
      </c>
      <c r="BK308" s="177">
        <f>ROUND(I308*H308,2)</f>
        <v>0</v>
      </c>
      <c r="BL308" s="14" t="s">
        <v>728</v>
      </c>
      <c r="BM308" s="176" t="s">
        <v>739</v>
      </c>
    </row>
    <row r="309" spans="1:65" s="2" customFormat="1" ht="11.25">
      <c r="A309" s="31"/>
      <c r="B309" s="32"/>
      <c r="C309" s="33"/>
      <c r="D309" s="178" t="s">
        <v>125</v>
      </c>
      <c r="E309" s="33"/>
      <c r="F309" s="179" t="s">
        <v>740</v>
      </c>
      <c r="G309" s="33"/>
      <c r="H309" s="33"/>
      <c r="I309" s="180"/>
      <c r="J309" s="33"/>
      <c r="K309" s="33"/>
      <c r="L309" s="36"/>
      <c r="M309" s="181"/>
      <c r="N309" s="182"/>
      <c r="O309" s="61"/>
      <c r="P309" s="61"/>
      <c r="Q309" s="61"/>
      <c r="R309" s="61"/>
      <c r="S309" s="61"/>
      <c r="T309" s="61"/>
      <c r="U309" s="62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4" t="s">
        <v>125</v>
      </c>
      <c r="AU309" s="14" t="s">
        <v>123</v>
      </c>
    </row>
    <row r="310" spans="1:65" s="2" customFormat="1" ht="24.2" customHeight="1">
      <c r="A310" s="31"/>
      <c r="B310" s="32"/>
      <c r="C310" s="165" t="s">
        <v>741</v>
      </c>
      <c r="D310" s="165" t="s">
        <v>117</v>
      </c>
      <c r="E310" s="166" t="s">
        <v>742</v>
      </c>
      <c r="F310" s="167" t="s">
        <v>743</v>
      </c>
      <c r="G310" s="168" t="s">
        <v>744</v>
      </c>
      <c r="H310" s="195"/>
      <c r="I310" s="170"/>
      <c r="J310" s="171">
        <f>ROUND(I310*H310,2)</f>
        <v>0</v>
      </c>
      <c r="K310" s="167" t="s">
        <v>121</v>
      </c>
      <c r="L310" s="36"/>
      <c r="M310" s="172" t="s">
        <v>19</v>
      </c>
      <c r="N310" s="173" t="s">
        <v>41</v>
      </c>
      <c r="O310" s="61"/>
      <c r="P310" s="174">
        <f>O310*H310</f>
        <v>0</v>
      </c>
      <c r="Q310" s="174">
        <v>0</v>
      </c>
      <c r="R310" s="174">
        <f>Q310*H310</f>
        <v>0</v>
      </c>
      <c r="S310" s="174">
        <v>0</v>
      </c>
      <c r="T310" s="174">
        <f>S310*H310</f>
        <v>0</v>
      </c>
      <c r="U310" s="175" t="s">
        <v>19</v>
      </c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6" t="s">
        <v>728</v>
      </c>
      <c r="AT310" s="176" t="s">
        <v>117</v>
      </c>
      <c r="AU310" s="176" t="s">
        <v>123</v>
      </c>
      <c r="AY310" s="14" t="s">
        <v>112</v>
      </c>
      <c r="BE310" s="177">
        <f>IF(N310="základní",J310,0)</f>
        <v>0</v>
      </c>
      <c r="BF310" s="177">
        <f>IF(N310="snížená",J310,0)</f>
        <v>0</v>
      </c>
      <c r="BG310" s="177">
        <f>IF(N310="zákl. přenesená",J310,0)</f>
        <v>0</v>
      </c>
      <c r="BH310" s="177">
        <f>IF(N310="sníž. přenesená",J310,0)</f>
        <v>0</v>
      </c>
      <c r="BI310" s="177">
        <f>IF(N310="nulová",J310,0)</f>
        <v>0</v>
      </c>
      <c r="BJ310" s="14" t="s">
        <v>78</v>
      </c>
      <c r="BK310" s="177">
        <f>ROUND(I310*H310,2)</f>
        <v>0</v>
      </c>
      <c r="BL310" s="14" t="s">
        <v>728</v>
      </c>
      <c r="BM310" s="176" t="s">
        <v>745</v>
      </c>
    </row>
    <row r="311" spans="1:65" s="2" customFormat="1" ht="11.25">
      <c r="A311" s="31"/>
      <c r="B311" s="32"/>
      <c r="C311" s="33"/>
      <c r="D311" s="178" t="s">
        <v>125</v>
      </c>
      <c r="E311" s="33"/>
      <c r="F311" s="179" t="s">
        <v>746</v>
      </c>
      <c r="G311" s="33"/>
      <c r="H311" s="33"/>
      <c r="I311" s="180"/>
      <c r="J311" s="33"/>
      <c r="K311" s="33"/>
      <c r="L311" s="36"/>
      <c r="M311" s="196"/>
      <c r="N311" s="197"/>
      <c r="O311" s="198"/>
      <c r="P311" s="198"/>
      <c r="Q311" s="198"/>
      <c r="R311" s="198"/>
      <c r="S311" s="198"/>
      <c r="T311" s="198"/>
      <c r="U311" s="199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4" t="s">
        <v>125</v>
      </c>
      <c r="AU311" s="14" t="s">
        <v>123</v>
      </c>
    </row>
    <row r="312" spans="1:65" s="2" customFormat="1" ht="6.95" customHeight="1">
      <c r="A312" s="31"/>
      <c r="B312" s="44"/>
      <c r="C312" s="45"/>
      <c r="D312" s="45"/>
      <c r="E312" s="45"/>
      <c r="F312" s="45"/>
      <c r="G312" s="45"/>
      <c r="H312" s="45"/>
      <c r="I312" s="45"/>
      <c r="J312" s="45"/>
      <c r="K312" s="45"/>
      <c r="L312" s="36"/>
      <c r="M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</row>
  </sheetData>
  <sheetProtection algorithmName="SHA-512" hashValue="MgfBfx4RYEchflxP1Kcv5phDjep1wWx8tOvzl/EfYzMvTpRReHDZskqrB39D9lAMEvChHx2gx7MsGXEaO67bUg==" saltValue="QAF4XKp7Ulgs2cLQ71AX71LKpcJMEh4JZFPJsTmgFDku++VnWDBJsbRygGIn7eUhfL5hrjeT+N7DkDhYspCiXw==" spinCount="100000" sheet="1" objects="1" scenarios="1" formatColumns="0" formatRows="0" autoFilter="0"/>
  <autoFilter ref="C86:K31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7" r:id="rId2"/>
    <hyperlink ref="F100" r:id="rId3"/>
    <hyperlink ref="F103" r:id="rId4"/>
    <hyperlink ref="F106" r:id="rId5"/>
    <hyperlink ref="F109" r:id="rId6"/>
    <hyperlink ref="F112" r:id="rId7"/>
    <hyperlink ref="F116" r:id="rId8"/>
    <hyperlink ref="F119" r:id="rId9"/>
    <hyperlink ref="F122" r:id="rId10"/>
    <hyperlink ref="F126" r:id="rId11"/>
    <hyperlink ref="F129" r:id="rId12"/>
    <hyperlink ref="F132" r:id="rId13"/>
    <hyperlink ref="F135" r:id="rId14"/>
    <hyperlink ref="F138" r:id="rId15"/>
    <hyperlink ref="F143" r:id="rId16"/>
    <hyperlink ref="F146" r:id="rId17"/>
    <hyperlink ref="F149" r:id="rId18"/>
    <hyperlink ref="F152" r:id="rId19"/>
    <hyperlink ref="F154" r:id="rId20"/>
    <hyperlink ref="F156" r:id="rId21"/>
    <hyperlink ref="F158" r:id="rId22"/>
    <hyperlink ref="F161" r:id="rId23"/>
    <hyperlink ref="F165" r:id="rId24"/>
    <hyperlink ref="F168" r:id="rId25"/>
    <hyperlink ref="F171" r:id="rId26"/>
    <hyperlink ref="F175" r:id="rId27"/>
    <hyperlink ref="F178" r:id="rId28"/>
    <hyperlink ref="F181" r:id="rId29"/>
    <hyperlink ref="F184" r:id="rId30"/>
    <hyperlink ref="F187" r:id="rId31"/>
    <hyperlink ref="F191" r:id="rId32"/>
    <hyperlink ref="F194" r:id="rId33"/>
    <hyperlink ref="F197" r:id="rId34"/>
    <hyperlink ref="F200" r:id="rId35"/>
    <hyperlink ref="F204" r:id="rId36"/>
    <hyperlink ref="F207" r:id="rId37"/>
    <hyperlink ref="F212" r:id="rId38"/>
    <hyperlink ref="F214" r:id="rId39"/>
    <hyperlink ref="F217" r:id="rId40"/>
    <hyperlink ref="F222" r:id="rId41"/>
    <hyperlink ref="F225" r:id="rId42"/>
    <hyperlink ref="F229" r:id="rId43"/>
    <hyperlink ref="F233" r:id="rId44"/>
    <hyperlink ref="F237" r:id="rId45"/>
    <hyperlink ref="F240" r:id="rId46"/>
    <hyperlink ref="F244" r:id="rId47"/>
    <hyperlink ref="F247" r:id="rId48"/>
    <hyperlink ref="F250" r:id="rId49"/>
    <hyperlink ref="F254" r:id="rId50"/>
    <hyperlink ref="F258" r:id="rId51"/>
    <hyperlink ref="F261" r:id="rId52"/>
    <hyperlink ref="F264" r:id="rId53"/>
    <hyperlink ref="F267" r:id="rId54"/>
    <hyperlink ref="F271" r:id="rId55"/>
    <hyperlink ref="F274" r:id="rId56"/>
    <hyperlink ref="F276" r:id="rId57"/>
    <hyperlink ref="F278" r:id="rId58"/>
    <hyperlink ref="F280" r:id="rId59"/>
    <hyperlink ref="F282" r:id="rId60"/>
    <hyperlink ref="F284" r:id="rId61"/>
    <hyperlink ref="F286" r:id="rId62"/>
    <hyperlink ref="F288" r:id="rId63"/>
    <hyperlink ref="F290" r:id="rId64"/>
    <hyperlink ref="F292" r:id="rId65"/>
    <hyperlink ref="F294" r:id="rId66"/>
    <hyperlink ref="F296" r:id="rId67"/>
    <hyperlink ref="F298" r:id="rId68"/>
    <hyperlink ref="F300" r:id="rId69"/>
    <hyperlink ref="F302" r:id="rId70"/>
    <hyperlink ref="F305" r:id="rId71"/>
    <hyperlink ref="F307" r:id="rId72"/>
    <hyperlink ref="F309" r:id="rId73"/>
    <hyperlink ref="F311" r:id="rId7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339" customWidth="1"/>
    <col min="2" max="2" width="1.6640625" style="339" customWidth="1"/>
    <col min="3" max="4" width="5" style="339" customWidth="1"/>
    <col min="5" max="5" width="11.6640625" style="339" customWidth="1"/>
    <col min="6" max="6" width="9.1640625" style="339" customWidth="1"/>
    <col min="7" max="7" width="5" style="339" customWidth="1"/>
    <col min="8" max="8" width="77.83203125" style="339" customWidth="1"/>
    <col min="9" max="10" width="20" style="339" customWidth="1"/>
    <col min="11" max="11" width="1.6640625" style="339" customWidth="1"/>
    <col min="12" max="16384" width="9.33203125" style="1"/>
  </cols>
  <sheetData>
    <row r="1" spans="2:11" s="1" customFormat="1" ht="37.5" customHeight="1"/>
    <row r="2" spans="2:11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pans="2:11" s="256" customFormat="1" ht="45" customHeight="1">
      <c r="B3" s="253"/>
      <c r="C3" s="254" t="s">
        <v>747</v>
      </c>
      <c r="D3" s="254"/>
      <c r="E3" s="254"/>
      <c r="F3" s="254"/>
      <c r="G3" s="254"/>
      <c r="H3" s="254"/>
      <c r="I3" s="254"/>
      <c r="J3" s="254"/>
      <c r="K3" s="255"/>
    </row>
    <row r="4" spans="2:11" s="1" customFormat="1" ht="25.5" customHeight="1">
      <c r="B4" s="257"/>
      <c r="C4" s="258" t="s">
        <v>748</v>
      </c>
      <c r="D4" s="258"/>
      <c r="E4" s="258"/>
      <c r="F4" s="258"/>
      <c r="G4" s="258"/>
      <c r="H4" s="258"/>
      <c r="I4" s="258"/>
      <c r="J4" s="258"/>
      <c r="K4" s="259"/>
    </row>
    <row r="5" spans="2:11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7"/>
      <c r="C6" s="261" t="s">
        <v>749</v>
      </c>
      <c r="D6" s="261"/>
      <c r="E6" s="261"/>
      <c r="F6" s="261"/>
      <c r="G6" s="261"/>
      <c r="H6" s="261"/>
      <c r="I6" s="261"/>
      <c r="J6" s="261"/>
      <c r="K6" s="259"/>
    </row>
    <row r="7" spans="2:11" s="1" customFormat="1" ht="15" customHeight="1">
      <c r="B7" s="262"/>
      <c r="C7" s="261" t="s">
        <v>750</v>
      </c>
      <c r="D7" s="261"/>
      <c r="E7" s="261"/>
      <c r="F7" s="261"/>
      <c r="G7" s="261"/>
      <c r="H7" s="261"/>
      <c r="I7" s="261"/>
      <c r="J7" s="261"/>
      <c r="K7" s="259"/>
    </row>
    <row r="8" spans="2:11" s="1" customFormat="1" ht="12.75" customHeight="1">
      <c r="B8" s="262"/>
      <c r="C8" s="263"/>
      <c r="D8" s="263"/>
      <c r="E8" s="263"/>
      <c r="F8" s="263"/>
      <c r="G8" s="263"/>
      <c r="H8" s="263"/>
      <c r="I8" s="263"/>
      <c r="J8" s="263"/>
      <c r="K8" s="259"/>
    </row>
    <row r="9" spans="2:11" s="1" customFormat="1" ht="15" customHeight="1">
      <c r="B9" s="262"/>
      <c r="C9" s="261" t="s">
        <v>751</v>
      </c>
      <c r="D9" s="261"/>
      <c r="E9" s="261"/>
      <c r="F9" s="261"/>
      <c r="G9" s="261"/>
      <c r="H9" s="261"/>
      <c r="I9" s="261"/>
      <c r="J9" s="261"/>
      <c r="K9" s="259"/>
    </row>
    <row r="10" spans="2:11" s="1" customFormat="1" ht="15" customHeight="1">
      <c r="B10" s="262"/>
      <c r="C10" s="263"/>
      <c r="D10" s="261" t="s">
        <v>752</v>
      </c>
      <c r="E10" s="261"/>
      <c r="F10" s="261"/>
      <c r="G10" s="261"/>
      <c r="H10" s="261"/>
      <c r="I10" s="261"/>
      <c r="J10" s="261"/>
      <c r="K10" s="259"/>
    </row>
    <row r="11" spans="2:11" s="1" customFormat="1" ht="15" customHeight="1">
      <c r="B11" s="262"/>
      <c r="C11" s="264"/>
      <c r="D11" s="261" t="s">
        <v>753</v>
      </c>
      <c r="E11" s="261"/>
      <c r="F11" s="261"/>
      <c r="G11" s="261"/>
      <c r="H11" s="261"/>
      <c r="I11" s="261"/>
      <c r="J11" s="261"/>
      <c r="K11" s="259"/>
    </row>
    <row r="12" spans="2:11" s="1" customFormat="1" ht="15" customHeight="1">
      <c r="B12" s="262"/>
      <c r="C12" s="264"/>
      <c r="D12" s="263"/>
      <c r="E12" s="263"/>
      <c r="F12" s="263"/>
      <c r="G12" s="263"/>
      <c r="H12" s="263"/>
      <c r="I12" s="263"/>
      <c r="J12" s="263"/>
      <c r="K12" s="259"/>
    </row>
    <row r="13" spans="2:11" s="1" customFormat="1" ht="15" customHeight="1">
      <c r="B13" s="262"/>
      <c r="C13" s="264"/>
      <c r="D13" s="265" t="s">
        <v>754</v>
      </c>
      <c r="E13" s="263"/>
      <c r="F13" s="263"/>
      <c r="G13" s="263"/>
      <c r="H13" s="263"/>
      <c r="I13" s="263"/>
      <c r="J13" s="263"/>
      <c r="K13" s="259"/>
    </row>
    <row r="14" spans="2:11" s="1" customFormat="1" ht="12.75" customHeight="1">
      <c r="B14" s="262"/>
      <c r="C14" s="264"/>
      <c r="D14" s="264"/>
      <c r="E14" s="264"/>
      <c r="F14" s="264"/>
      <c r="G14" s="264"/>
      <c r="H14" s="264"/>
      <c r="I14" s="264"/>
      <c r="J14" s="264"/>
      <c r="K14" s="259"/>
    </row>
    <row r="15" spans="2:11" s="1" customFormat="1" ht="15" customHeight="1">
      <c r="B15" s="262"/>
      <c r="C15" s="264"/>
      <c r="D15" s="261" t="s">
        <v>755</v>
      </c>
      <c r="E15" s="261"/>
      <c r="F15" s="261"/>
      <c r="G15" s="261"/>
      <c r="H15" s="261"/>
      <c r="I15" s="261"/>
      <c r="J15" s="261"/>
      <c r="K15" s="259"/>
    </row>
    <row r="16" spans="2:11" s="1" customFormat="1" ht="15" customHeight="1">
      <c r="B16" s="262"/>
      <c r="C16" s="264"/>
      <c r="D16" s="261" t="s">
        <v>756</v>
      </c>
      <c r="E16" s="261"/>
      <c r="F16" s="261"/>
      <c r="G16" s="261"/>
      <c r="H16" s="261"/>
      <c r="I16" s="261"/>
      <c r="J16" s="261"/>
      <c r="K16" s="259"/>
    </row>
    <row r="17" spans="2:11" s="1" customFormat="1" ht="15" customHeight="1">
      <c r="B17" s="262"/>
      <c r="C17" s="264"/>
      <c r="D17" s="261" t="s">
        <v>757</v>
      </c>
      <c r="E17" s="261"/>
      <c r="F17" s="261"/>
      <c r="G17" s="261"/>
      <c r="H17" s="261"/>
      <c r="I17" s="261"/>
      <c r="J17" s="261"/>
      <c r="K17" s="259"/>
    </row>
    <row r="18" spans="2:11" s="1" customFormat="1" ht="15" customHeight="1">
      <c r="B18" s="262"/>
      <c r="C18" s="264"/>
      <c r="D18" s="264"/>
      <c r="E18" s="266" t="s">
        <v>77</v>
      </c>
      <c r="F18" s="261" t="s">
        <v>758</v>
      </c>
      <c r="G18" s="261"/>
      <c r="H18" s="261"/>
      <c r="I18" s="261"/>
      <c r="J18" s="261"/>
      <c r="K18" s="259"/>
    </row>
    <row r="19" spans="2:11" s="1" customFormat="1" ht="15" customHeight="1">
      <c r="B19" s="262"/>
      <c r="C19" s="264"/>
      <c r="D19" s="264"/>
      <c r="E19" s="266" t="s">
        <v>759</v>
      </c>
      <c r="F19" s="261" t="s">
        <v>760</v>
      </c>
      <c r="G19" s="261"/>
      <c r="H19" s="261"/>
      <c r="I19" s="261"/>
      <c r="J19" s="261"/>
      <c r="K19" s="259"/>
    </row>
    <row r="20" spans="2:11" s="1" customFormat="1" ht="15" customHeight="1">
      <c r="B20" s="262"/>
      <c r="C20" s="264"/>
      <c r="D20" s="264"/>
      <c r="E20" s="266" t="s">
        <v>761</v>
      </c>
      <c r="F20" s="261" t="s">
        <v>762</v>
      </c>
      <c r="G20" s="261"/>
      <c r="H20" s="261"/>
      <c r="I20" s="261"/>
      <c r="J20" s="261"/>
      <c r="K20" s="259"/>
    </row>
    <row r="21" spans="2:11" s="1" customFormat="1" ht="15" customHeight="1">
      <c r="B21" s="262"/>
      <c r="C21" s="264"/>
      <c r="D21" s="264"/>
      <c r="E21" s="266" t="s">
        <v>763</v>
      </c>
      <c r="F21" s="261" t="s">
        <v>764</v>
      </c>
      <c r="G21" s="261"/>
      <c r="H21" s="261"/>
      <c r="I21" s="261"/>
      <c r="J21" s="261"/>
      <c r="K21" s="259"/>
    </row>
    <row r="22" spans="2:11" s="1" customFormat="1" ht="15" customHeight="1">
      <c r="B22" s="262"/>
      <c r="C22" s="264"/>
      <c r="D22" s="264"/>
      <c r="E22" s="266" t="s">
        <v>765</v>
      </c>
      <c r="F22" s="261" t="s">
        <v>766</v>
      </c>
      <c r="G22" s="261"/>
      <c r="H22" s="261"/>
      <c r="I22" s="261"/>
      <c r="J22" s="261"/>
      <c r="K22" s="259"/>
    </row>
    <row r="23" spans="2:11" s="1" customFormat="1" ht="15" customHeight="1">
      <c r="B23" s="262"/>
      <c r="C23" s="264"/>
      <c r="D23" s="264"/>
      <c r="E23" s="266" t="s">
        <v>767</v>
      </c>
      <c r="F23" s="261" t="s">
        <v>768</v>
      </c>
      <c r="G23" s="261"/>
      <c r="H23" s="261"/>
      <c r="I23" s="261"/>
      <c r="J23" s="261"/>
      <c r="K23" s="259"/>
    </row>
    <row r="24" spans="2:11" s="1" customFormat="1" ht="12.75" customHeight="1">
      <c r="B24" s="262"/>
      <c r="C24" s="264"/>
      <c r="D24" s="264"/>
      <c r="E24" s="264"/>
      <c r="F24" s="264"/>
      <c r="G24" s="264"/>
      <c r="H24" s="264"/>
      <c r="I24" s="264"/>
      <c r="J24" s="264"/>
      <c r="K24" s="259"/>
    </row>
    <row r="25" spans="2:11" s="1" customFormat="1" ht="15" customHeight="1">
      <c r="B25" s="262"/>
      <c r="C25" s="261" t="s">
        <v>769</v>
      </c>
      <c r="D25" s="261"/>
      <c r="E25" s="261"/>
      <c r="F25" s="261"/>
      <c r="G25" s="261"/>
      <c r="H25" s="261"/>
      <c r="I25" s="261"/>
      <c r="J25" s="261"/>
      <c r="K25" s="259"/>
    </row>
    <row r="26" spans="2:11" s="1" customFormat="1" ht="15" customHeight="1">
      <c r="B26" s="262"/>
      <c r="C26" s="261" t="s">
        <v>770</v>
      </c>
      <c r="D26" s="261"/>
      <c r="E26" s="261"/>
      <c r="F26" s="261"/>
      <c r="G26" s="261"/>
      <c r="H26" s="261"/>
      <c r="I26" s="261"/>
      <c r="J26" s="261"/>
      <c r="K26" s="259"/>
    </row>
    <row r="27" spans="2:11" s="1" customFormat="1" ht="15" customHeight="1">
      <c r="B27" s="262"/>
      <c r="C27" s="263"/>
      <c r="D27" s="261" t="s">
        <v>771</v>
      </c>
      <c r="E27" s="261"/>
      <c r="F27" s="261"/>
      <c r="G27" s="261"/>
      <c r="H27" s="261"/>
      <c r="I27" s="261"/>
      <c r="J27" s="261"/>
      <c r="K27" s="259"/>
    </row>
    <row r="28" spans="2:11" s="1" customFormat="1" ht="15" customHeight="1">
      <c r="B28" s="262"/>
      <c r="C28" s="264"/>
      <c r="D28" s="261" t="s">
        <v>772</v>
      </c>
      <c r="E28" s="261"/>
      <c r="F28" s="261"/>
      <c r="G28" s="261"/>
      <c r="H28" s="261"/>
      <c r="I28" s="261"/>
      <c r="J28" s="261"/>
      <c r="K28" s="259"/>
    </row>
    <row r="29" spans="2:11" s="1" customFormat="1" ht="12.75" customHeight="1">
      <c r="B29" s="262"/>
      <c r="C29" s="264"/>
      <c r="D29" s="264"/>
      <c r="E29" s="264"/>
      <c r="F29" s="264"/>
      <c r="G29" s="264"/>
      <c r="H29" s="264"/>
      <c r="I29" s="264"/>
      <c r="J29" s="264"/>
      <c r="K29" s="259"/>
    </row>
    <row r="30" spans="2:11" s="1" customFormat="1" ht="15" customHeight="1">
      <c r="B30" s="262"/>
      <c r="C30" s="264"/>
      <c r="D30" s="261" t="s">
        <v>773</v>
      </c>
      <c r="E30" s="261"/>
      <c r="F30" s="261"/>
      <c r="G30" s="261"/>
      <c r="H30" s="261"/>
      <c r="I30" s="261"/>
      <c r="J30" s="261"/>
      <c r="K30" s="259"/>
    </row>
    <row r="31" spans="2:11" s="1" customFormat="1" ht="15" customHeight="1">
      <c r="B31" s="262"/>
      <c r="C31" s="264"/>
      <c r="D31" s="261" t="s">
        <v>774</v>
      </c>
      <c r="E31" s="261"/>
      <c r="F31" s="261"/>
      <c r="G31" s="261"/>
      <c r="H31" s="261"/>
      <c r="I31" s="261"/>
      <c r="J31" s="261"/>
      <c r="K31" s="259"/>
    </row>
    <row r="32" spans="2:11" s="1" customFormat="1" ht="12.75" customHeight="1">
      <c r="B32" s="262"/>
      <c r="C32" s="264"/>
      <c r="D32" s="264"/>
      <c r="E32" s="264"/>
      <c r="F32" s="264"/>
      <c r="G32" s="264"/>
      <c r="H32" s="264"/>
      <c r="I32" s="264"/>
      <c r="J32" s="264"/>
      <c r="K32" s="259"/>
    </row>
    <row r="33" spans="2:11" s="1" customFormat="1" ht="15" customHeight="1">
      <c r="B33" s="262"/>
      <c r="C33" s="264"/>
      <c r="D33" s="261" t="s">
        <v>775</v>
      </c>
      <c r="E33" s="261"/>
      <c r="F33" s="261"/>
      <c r="G33" s="261"/>
      <c r="H33" s="261"/>
      <c r="I33" s="261"/>
      <c r="J33" s="261"/>
      <c r="K33" s="259"/>
    </row>
    <row r="34" spans="2:11" s="1" customFormat="1" ht="15" customHeight="1">
      <c r="B34" s="262"/>
      <c r="C34" s="264"/>
      <c r="D34" s="261" t="s">
        <v>776</v>
      </c>
      <c r="E34" s="261"/>
      <c r="F34" s="261"/>
      <c r="G34" s="261"/>
      <c r="H34" s="261"/>
      <c r="I34" s="261"/>
      <c r="J34" s="261"/>
      <c r="K34" s="259"/>
    </row>
    <row r="35" spans="2:11" s="1" customFormat="1" ht="15" customHeight="1">
      <c r="B35" s="262"/>
      <c r="C35" s="264"/>
      <c r="D35" s="261" t="s">
        <v>777</v>
      </c>
      <c r="E35" s="261"/>
      <c r="F35" s="261"/>
      <c r="G35" s="261"/>
      <c r="H35" s="261"/>
      <c r="I35" s="261"/>
      <c r="J35" s="261"/>
      <c r="K35" s="259"/>
    </row>
    <row r="36" spans="2:11" s="1" customFormat="1" ht="15" customHeight="1">
      <c r="B36" s="262"/>
      <c r="C36" s="264"/>
      <c r="D36" s="263"/>
      <c r="E36" s="265" t="s">
        <v>97</v>
      </c>
      <c r="F36" s="263"/>
      <c r="G36" s="261" t="s">
        <v>778</v>
      </c>
      <c r="H36" s="261"/>
      <c r="I36" s="261"/>
      <c r="J36" s="261"/>
      <c r="K36" s="259"/>
    </row>
    <row r="37" spans="2:11" s="1" customFormat="1" ht="30.75" customHeight="1">
      <c r="B37" s="262"/>
      <c r="C37" s="264"/>
      <c r="D37" s="263"/>
      <c r="E37" s="265" t="s">
        <v>779</v>
      </c>
      <c r="F37" s="263"/>
      <c r="G37" s="261" t="s">
        <v>780</v>
      </c>
      <c r="H37" s="261"/>
      <c r="I37" s="261"/>
      <c r="J37" s="261"/>
      <c r="K37" s="259"/>
    </row>
    <row r="38" spans="2:11" s="1" customFormat="1" ht="15" customHeight="1">
      <c r="B38" s="262"/>
      <c r="C38" s="264"/>
      <c r="D38" s="263"/>
      <c r="E38" s="265" t="s">
        <v>51</v>
      </c>
      <c r="F38" s="263"/>
      <c r="G38" s="261" t="s">
        <v>781</v>
      </c>
      <c r="H38" s="261"/>
      <c r="I38" s="261"/>
      <c r="J38" s="261"/>
      <c r="K38" s="259"/>
    </row>
    <row r="39" spans="2:11" s="1" customFormat="1" ht="15" customHeight="1">
      <c r="B39" s="262"/>
      <c r="C39" s="264"/>
      <c r="D39" s="263"/>
      <c r="E39" s="265" t="s">
        <v>52</v>
      </c>
      <c r="F39" s="263"/>
      <c r="G39" s="261" t="s">
        <v>782</v>
      </c>
      <c r="H39" s="261"/>
      <c r="I39" s="261"/>
      <c r="J39" s="261"/>
      <c r="K39" s="259"/>
    </row>
    <row r="40" spans="2:11" s="1" customFormat="1" ht="15" customHeight="1">
      <c r="B40" s="262"/>
      <c r="C40" s="264"/>
      <c r="D40" s="263"/>
      <c r="E40" s="265" t="s">
        <v>98</v>
      </c>
      <c r="F40" s="263"/>
      <c r="G40" s="261" t="s">
        <v>783</v>
      </c>
      <c r="H40" s="261"/>
      <c r="I40" s="261"/>
      <c r="J40" s="261"/>
      <c r="K40" s="259"/>
    </row>
    <row r="41" spans="2:11" s="1" customFormat="1" ht="15" customHeight="1">
      <c r="B41" s="262"/>
      <c r="C41" s="264"/>
      <c r="D41" s="263"/>
      <c r="E41" s="265" t="s">
        <v>99</v>
      </c>
      <c r="F41" s="263"/>
      <c r="G41" s="261" t="s">
        <v>784</v>
      </c>
      <c r="H41" s="261"/>
      <c r="I41" s="261"/>
      <c r="J41" s="261"/>
      <c r="K41" s="259"/>
    </row>
    <row r="42" spans="2:11" s="1" customFormat="1" ht="15" customHeight="1">
      <c r="B42" s="262"/>
      <c r="C42" s="264"/>
      <c r="D42" s="263"/>
      <c r="E42" s="265" t="s">
        <v>785</v>
      </c>
      <c r="F42" s="263"/>
      <c r="G42" s="261" t="s">
        <v>786</v>
      </c>
      <c r="H42" s="261"/>
      <c r="I42" s="261"/>
      <c r="J42" s="261"/>
      <c r="K42" s="259"/>
    </row>
    <row r="43" spans="2:11" s="1" customFormat="1" ht="15" customHeight="1">
      <c r="B43" s="262"/>
      <c r="C43" s="264"/>
      <c r="D43" s="263"/>
      <c r="E43" s="265"/>
      <c r="F43" s="263"/>
      <c r="G43" s="261" t="s">
        <v>787</v>
      </c>
      <c r="H43" s="261"/>
      <c r="I43" s="261"/>
      <c r="J43" s="261"/>
      <c r="K43" s="259"/>
    </row>
    <row r="44" spans="2:11" s="1" customFormat="1" ht="15" customHeight="1">
      <c r="B44" s="262"/>
      <c r="C44" s="264"/>
      <c r="D44" s="263"/>
      <c r="E44" s="265" t="s">
        <v>788</v>
      </c>
      <c r="F44" s="263"/>
      <c r="G44" s="261" t="s">
        <v>789</v>
      </c>
      <c r="H44" s="261"/>
      <c r="I44" s="261"/>
      <c r="J44" s="261"/>
      <c r="K44" s="259"/>
    </row>
    <row r="45" spans="2:11" s="1" customFormat="1" ht="15" customHeight="1">
      <c r="B45" s="262"/>
      <c r="C45" s="264"/>
      <c r="D45" s="263"/>
      <c r="E45" s="265" t="s">
        <v>101</v>
      </c>
      <c r="F45" s="263"/>
      <c r="G45" s="261" t="s">
        <v>790</v>
      </c>
      <c r="H45" s="261"/>
      <c r="I45" s="261"/>
      <c r="J45" s="261"/>
      <c r="K45" s="259"/>
    </row>
    <row r="46" spans="2:11" s="1" customFormat="1" ht="12.75" customHeight="1">
      <c r="B46" s="262"/>
      <c r="C46" s="264"/>
      <c r="D46" s="263"/>
      <c r="E46" s="263"/>
      <c r="F46" s="263"/>
      <c r="G46" s="263"/>
      <c r="H46" s="263"/>
      <c r="I46" s="263"/>
      <c r="J46" s="263"/>
      <c r="K46" s="259"/>
    </row>
    <row r="47" spans="2:11" s="1" customFormat="1" ht="15" customHeight="1">
      <c r="B47" s="262"/>
      <c r="C47" s="264"/>
      <c r="D47" s="261" t="s">
        <v>791</v>
      </c>
      <c r="E47" s="261"/>
      <c r="F47" s="261"/>
      <c r="G47" s="261"/>
      <c r="H47" s="261"/>
      <c r="I47" s="261"/>
      <c r="J47" s="261"/>
      <c r="K47" s="259"/>
    </row>
    <row r="48" spans="2:11" s="1" customFormat="1" ht="15" customHeight="1">
      <c r="B48" s="262"/>
      <c r="C48" s="264"/>
      <c r="D48" s="264"/>
      <c r="E48" s="261" t="s">
        <v>792</v>
      </c>
      <c r="F48" s="261"/>
      <c r="G48" s="261"/>
      <c r="H48" s="261"/>
      <c r="I48" s="261"/>
      <c r="J48" s="261"/>
      <c r="K48" s="259"/>
    </row>
    <row r="49" spans="2:11" s="1" customFormat="1" ht="15" customHeight="1">
      <c r="B49" s="262"/>
      <c r="C49" s="264"/>
      <c r="D49" s="264"/>
      <c r="E49" s="261" t="s">
        <v>793</v>
      </c>
      <c r="F49" s="261"/>
      <c r="G49" s="261"/>
      <c r="H49" s="261"/>
      <c r="I49" s="261"/>
      <c r="J49" s="261"/>
      <c r="K49" s="259"/>
    </row>
    <row r="50" spans="2:11" s="1" customFormat="1" ht="15" customHeight="1">
      <c r="B50" s="262"/>
      <c r="C50" s="264"/>
      <c r="D50" s="264"/>
      <c r="E50" s="261" t="s">
        <v>794</v>
      </c>
      <c r="F50" s="261"/>
      <c r="G50" s="261"/>
      <c r="H50" s="261"/>
      <c r="I50" s="261"/>
      <c r="J50" s="261"/>
      <c r="K50" s="259"/>
    </row>
    <row r="51" spans="2:11" s="1" customFormat="1" ht="15" customHeight="1">
      <c r="B51" s="262"/>
      <c r="C51" s="264"/>
      <c r="D51" s="261" t="s">
        <v>795</v>
      </c>
      <c r="E51" s="261"/>
      <c r="F51" s="261"/>
      <c r="G51" s="261"/>
      <c r="H51" s="261"/>
      <c r="I51" s="261"/>
      <c r="J51" s="261"/>
      <c r="K51" s="259"/>
    </row>
    <row r="52" spans="2:11" s="1" customFormat="1" ht="25.5" customHeight="1">
      <c r="B52" s="257"/>
      <c r="C52" s="258" t="s">
        <v>796</v>
      </c>
      <c r="D52" s="258"/>
      <c r="E52" s="258"/>
      <c r="F52" s="258"/>
      <c r="G52" s="258"/>
      <c r="H52" s="258"/>
      <c r="I52" s="258"/>
      <c r="J52" s="258"/>
      <c r="K52" s="259"/>
    </row>
    <row r="53" spans="2:11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7"/>
      <c r="C54" s="261" t="s">
        <v>797</v>
      </c>
      <c r="D54" s="261"/>
      <c r="E54" s="261"/>
      <c r="F54" s="261"/>
      <c r="G54" s="261"/>
      <c r="H54" s="261"/>
      <c r="I54" s="261"/>
      <c r="J54" s="261"/>
      <c r="K54" s="259"/>
    </row>
    <row r="55" spans="2:11" s="1" customFormat="1" ht="15" customHeight="1">
      <c r="B55" s="257"/>
      <c r="C55" s="261" t="s">
        <v>798</v>
      </c>
      <c r="D55" s="261"/>
      <c r="E55" s="261"/>
      <c r="F55" s="261"/>
      <c r="G55" s="261"/>
      <c r="H55" s="261"/>
      <c r="I55" s="261"/>
      <c r="J55" s="261"/>
      <c r="K55" s="259"/>
    </row>
    <row r="56" spans="2:11" s="1" customFormat="1" ht="12.75" customHeight="1">
      <c r="B56" s="257"/>
      <c r="C56" s="263"/>
      <c r="D56" s="263"/>
      <c r="E56" s="263"/>
      <c r="F56" s="263"/>
      <c r="G56" s="263"/>
      <c r="H56" s="263"/>
      <c r="I56" s="263"/>
      <c r="J56" s="263"/>
      <c r="K56" s="259"/>
    </row>
    <row r="57" spans="2:11" s="1" customFormat="1" ht="15" customHeight="1">
      <c r="B57" s="257"/>
      <c r="C57" s="261" t="s">
        <v>799</v>
      </c>
      <c r="D57" s="261"/>
      <c r="E57" s="261"/>
      <c r="F57" s="261"/>
      <c r="G57" s="261"/>
      <c r="H57" s="261"/>
      <c r="I57" s="261"/>
      <c r="J57" s="261"/>
      <c r="K57" s="259"/>
    </row>
    <row r="58" spans="2:11" s="1" customFormat="1" ht="15" customHeight="1">
      <c r="B58" s="257"/>
      <c r="C58" s="264"/>
      <c r="D58" s="261" t="s">
        <v>800</v>
      </c>
      <c r="E58" s="261"/>
      <c r="F58" s="261"/>
      <c r="G58" s="261"/>
      <c r="H58" s="261"/>
      <c r="I58" s="261"/>
      <c r="J58" s="261"/>
      <c r="K58" s="259"/>
    </row>
    <row r="59" spans="2:11" s="1" customFormat="1" ht="15" customHeight="1">
      <c r="B59" s="257"/>
      <c r="C59" s="264"/>
      <c r="D59" s="261" t="s">
        <v>801</v>
      </c>
      <c r="E59" s="261"/>
      <c r="F59" s="261"/>
      <c r="G59" s="261"/>
      <c r="H59" s="261"/>
      <c r="I59" s="261"/>
      <c r="J59" s="261"/>
      <c r="K59" s="259"/>
    </row>
    <row r="60" spans="2:11" s="1" customFormat="1" ht="15" customHeight="1">
      <c r="B60" s="257"/>
      <c r="C60" s="264"/>
      <c r="D60" s="261" t="s">
        <v>802</v>
      </c>
      <c r="E60" s="261"/>
      <c r="F60" s="261"/>
      <c r="G60" s="261"/>
      <c r="H60" s="261"/>
      <c r="I60" s="261"/>
      <c r="J60" s="261"/>
      <c r="K60" s="259"/>
    </row>
    <row r="61" spans="2:11" s="1" customFormat="1" ht="15" customHeight="1">
      <c r="B61" s="257"/>
      <c r="C61" s="264"/>
      <c r="D61" s="261" t="s">
        <v>803</v>
      </c>
      <c r="E61" s="261"/>
      <c r="F61" s="261"/>
      <c r="G61" s="261"/>
      <c r="H61" s="261"/>
      <c r="I61" s="261"/>
      <c r="J61" s="261"/>
      <c r="K61" s="259"/>
    </row>
    <row r="62" spans="2:11" s="1" customFormat="1" ht="15" customHeight="1">
      <c r="B62" s="257"/>
      <c r="C62" s="264"/>
      <c r="D62" s="267" t="s">
        <v>804</v>
      </c>
      <c r="E62" s="267"/>
      <c r="F62" s="267"/>
      <c r="G62" s="267"/>
      <c r="H62" s="267"/>
      <c r="I62" s="267"/>
      <c r="J62" s="267"/>
      <c r="K62" s="259"/>
    </row>
    <row r="63" spans="2:11" s="1" customFormat="1" ht="15" customHeight="1">
      <c r="B63" s="257"/>
      <c r="C63" s="264"/>
      <c r="D63" s="261" t="s">
        <v>805</v>
      </c>
      <c r="E63" s="261"/>
      <c r="F63" s="261"/>
      <c r="G63" s="261"/>
      <c r="H63" s="261"/>
      <c r="I63" s="261"/>
      <c r="J63" s="261"/>
      <c r="K63" s="259"/>
    </row>
    <row r="64" spans="2:11" s="1" customFormat="1" ht="12.75" customHeight="1">
      <c r="B64" s="257"/>
      <c r="C64" s="264"/>
      <c r="D64" s="264"/>
      <c r="E64" s="268"/>
      <c r="F64" s="264"/>
      <c r="G64" s="264"/>
      <c r="H64" s="264"/>
      <c r="I64" s="264"/>
      <c r="J64" s="264"/>
      <c r="K64" s="259"/>
    </row>
    <row r="65" spans="2:11" s="1" customFormat="1" ht="15" customHeight="1">
      <c r="B65" s="257"/>
      <c r="C65" s="264"/>
      <c r="D65" s="261" t="s">
        <v>806</v>
      </c>
      <c r="E65" s="261"/>
      <c r="F65" s="261"/>
      <c r="G65" s="261"/>
      <c r="H65" s="261"/>
      <c r="I65" s="261"/>
      <c r="J65" s="261"/>
      <c r="K65" s="259"/>
    </row>
    <row r="66" spans="2:11" s="1" customFormat="1" ht="15" customHeight="1">
      <c r="B66" s="257"/>
      <c r="C66" s="264"/>
      <c r="D66" s="267" t="s">
        <v>807</v>
      </c>
      <c r="E66" s="267"/>
      <c r="F66" s="267"/>
      <c r="G66" s="267"/>
      <c r="H66" s="267"/>
      <c r="I66" s="267"/>
      <c r="J66" s="267"/>
      <c r="K66" s="259"/>
    </row>
    <row r="67" spans="2:11" s="1" customFormat="1" ht="15" customHeight="1">
      <c r="B67" s="257"/>
      <c r="C67" s="264"/>
      <c r="D67" s="261" t="s">
        <v>808</v>
      </c>
      <c r="E67" s="261"/>
      <c r="F67" s="261"/>
      <c r="G67" s="261"/>
      <c r="H67" s="261"/>
      <c r="I67" s="261"/>
      <c r="J67" s="261"/>
      <c r="K67" s="259"/>
    </row>
    <row r="68" spans="2:11" s="1" customFormat="1" ht="15" customHeight="1">
      <c r="B68" s="257"/>
      <c r="C68" s="264"/>
      <c r="D68" s="261" t="s">
        <v>809</v>
      </c>
      <c r="E68" s="261"/>
      <c r="F68" s="261"/>
      <c r="G68" s="261"/>
      <c r="H68" s="261"/>
      <c r="I68" s="261"/>
      <c r="J68" s="261"/>
      <c r="K68" s="259"/>
    </row>
    <row r="69" spans="2:11" s="1" customFormat="1" ht="15" customHeight="1">
      <c r="B69" s="257"/>
      <c r="C69" s="264"/>
      <c r="D69" s="261" t="s">
        <v>810</v>
      </c>
      <c r="E69" s="261"/>
      <c r="F69" s="261"/>
      <c r="G69" s="261"/>
      <c r="H69" s="261"/>
      <c r="I69" s="261"/>
      <c r="J69" s="261"/>
      <c r="K69" s="259"/>
    </row>
    <row r="70" spans="2:11" s="1" customFormat="1" ht="15" customHeight="1">
      <c r="B70" s="257"/>
      <c r="C70" s="264"/>
      <c r="D70" s="261" t="s">
        <v>811</v>
      </c>
      <c r="E70" s="261"/>
      <c r="F70" s="261"/>
      <c r="G70" s="261"/>
      <c r="H70" s="261"/>
      <c r="I70" s="261"/>
      <c r="J70" s="261"/>
      <c r="K70" s="259"/>
    </row>
    <row r="71" spans="2:1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pans="2:11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pans="2:11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pans="2:11" s="1" customFormat="1" ht="45" customHeight="1">
      <c r="B75" s="277"/>
      <c r="C75" s="278" t="s">
        <v>812</v>
      </c>
      <c r="D75" s="278"/>
      <c r="E75" s="278"/>
      <c r="F75" s="278"/>
      <c r="G75" s="278"/>
      <c r="H75" s="278"/>
      <c r="I75" s="278"/>
      <c r="J75" s="278"/>
      <c r="K75" s="279"/>
    </row>
    <row r="76" spans="2:11" s="1" customFormat="1" ht="17.25" customHeight="1">
      <c r="B76" s="277"/>
      <c r="C76" s="280" t="s">
        <v>813</v>
      </c>
      <c r="D76" s="280"/>
      <c r="E76" s="280"/>
      <c r="F76" s="280" t="s">
        <v>814</v>
      </c>
      <c r="G76" s="281"/>
      <c r="H76" s="280" t="s">
        <v>52</v>
      </c>
      <c r="I76" s="280" t="s">
        <v>55</v>
      </c>
      <c r="J76" s="280" t="s">
        <v>815</v>
      </c>
      <c r="K76" s="279"/>
    </row>
    <row r="77" spans="2:11" s="1" customFormat="1" ht="17.25" customHeight="1">
      <c r="B77" s="277"/>
      <c r="C77" s="282" t="s">
        <v>816</v>
      </c>
      <c r="D77" s="282"/>
      <c r="E77" s="282"/>
      <c r="F77" s="283" t="s">
        <v>817</v>
      </c>
      <c r="G77" s="284"/>
      <c r="H77" s="282"/>
      <c r="I77" s="282"/>
      <c r="J77" s="282" t="s">
        <v>818</v>
      </c>
      <c r="K77" s="279"/>
    </row>
    <row r="78" spans="2:11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7"/>
      <c r="C79" s="265" t="s">
        <v>51</v>
      </c>
      <c r="D79" s="287"/>
      <c r="E79" s="287"/>
      <c r="F79" s="288" t="s">
        <v>819</v>
      </c>
      <c r="G79" s="289"/>
      <c r="H79" s="265" t="s">
        <v>820</v>
      </c>
      <c r="I79" s="265" t="s">
        <v>821</v>
      </c>
      <c r="J79" s="265">
        <v>20</v>
      </c>
      <c r="K79" s="279"/>
    </row>
    <row r="80" spans="2:11" s="1" customFormat="1" ht="15" customHeight="1">
      <c r="B80" s="277"/>
      <c r="C80" s="265" t="s">
        <v>822</v>
      </c>
      <c r="D80" s="265"/>
      <c r="E80" s="265"/>
      <c r="F80" s="288" t="s">
        <v>819</v>
      </c>
      <c r="G80" s="289"/>
      <c r="H80" s="265" t="s">
        <v>823</v>
      </c>
      <c r="I80" s="265" t="s">
        <v>821</v>
      </c>
      <c r="J80" s="265">
        <v>120</v>
      </c>
      <c r="K80" s="279"/>
    </row>
    <row r="81" spans="2:11" s="1" customFormat="1" ht="15" customHeight="1">
      <c r="B81" s="290"/>
      <c r="C81" s="265" t="s">
        <v>824</v>
      </c>
      <c r="D81" s="265"/>
      <c r="E81" s="265"/>
      <c r="F81" s="288" t="s">
        <v>825</v>
      </c>
      <c r="G81" s="289"/>
      <c r="H81" s="265" t="s">
        <v>826</v>
      </c>
      <c r="I81" s="265" t="s">
        <v>821</v>
      </c>
      <c r="J81" s="265">
        <v>50</v>
      </c>
      <c r="K81" s="279"/>
    </row>
    <row r="82" spans="2:11" s="1" customFormat="1" ht="15" customHeight="1">
      <c r="B82" s="290"/>
      <c r="C82" s="265" t="s">
        <v>827</v>
      </c>
      <c r="D82" s="265"/>
      <c r="E82" s="265"/>
      <c r="F82" s="288" t="s">
        <v>819</v>
      </c>
      <c r="G82" s="289"/>
      <c r="H82" s="265" t="s">
        <v>828</v>
      </c>
      <c r="I82" s="265" t="s">
        <v>829</v>
      </c>
      <c r="J82" s="265"/>
      <c r="K82" s="279"/>
    </row>
    <row r="83" spans="2:11" s="1" customFormat="1" ht="15" customHeight="1">
      <c r="B83" s="290"/>
      <c r="C83" s="291" t="s">
        <v>830</v>
      </c>
      <c r="D83" s="291"/>
      <c r="E83" s="291"/>
      <c r="F83" s="292" t="s">
        <v>825</v>
      </c>
      <c r="G83" s="291"/>
      <c r="H83" s="291" t="s">
        <v>831</v>
      </c>
      <c r="I83" s="291" t="s">
        <v>821</v>
      </c>
      <c r="J83" s="291">
        <v>15</v>
      </c>
      <c r="K83" s="279"/>
    </row>
    <row r="84" spans="2:11" s="1" customFormat="1" ht="15" customHeight="1">
      <c r="B84" s="290"/>
      <c r="C84" s="291" t="s">
        <v>832</v>
      </c>
      <c r="D84" s="291"/>
      <c r="E84" s="291"/>
      <c r="F84" s="292" t="s">
        <v>825</v>
      </c>
      <c r="G84" s="291"/>
      <c r="H84" s="291" t="s">
        <v>833</v>
      </c>
      <c r="I84" s="291" t="s">
        <v>821</v>
      </c>
      <c r="J84" s="291">
        <v>15</v>
      </c>
      <c r="K84" s="279"/>
    </row>
    <row r="85" spans="2:11" s="1" customFormat="1" ht="15" customHeight="1">
      <c r="B85" s="290"/>
      <c r="C85" s="291" t="s">
        <v>834</v>
      </c>
      <c r="D85" s="291"/>
      <c r="E85" s="291"/>
      <c r="F85" s="292" t="s">
        <v>825</v>
      </c>
      <c r="G85" s="291"/>
      <c r="H85" s="291" t="s">
        <v>835</v>
      </c>
      <c r="I85" s="291" t="s">
        <v>821</v>
      </c>
      <c r="J85" s="291">
        <v>20</v>
      </c>
      <c r="K85" s="279"/>
    </row>
    <row r="86" spans="2:11" s="1" customFormat="1" ht="15" customHeight="1">
      <c r="B86" s="290"/>
      <c r="C86" s="291" t="s">
        <v>836</v>
      </c>
      <c r="D86" s="291"/>
      <c r="E86" s="291"/>
      <c r="F86" s="292" t="s">
        <v>825</v>
      </c>
      <c r="G86" s="291"/>
      <c r="H86" s="291" t="s">
        <v>837</v>
      </c>
      <c r="I86" s="291" t="s">
        <v>821</v>
      </c>
      <c r="J86" s="291">
        <v>20</v>
      </c>
      <c r="K86" s="279"/>
    </row>
    <row r="87" spans="2:11" s="1" customFormat="1" ht="15" customHeight="1">
      <c r="B87" s="290"/>
      <c r="C87" s="265" t="s">
        <v>838</v>
      </c>
      <c r="D87" s="265"/>
      <c r="E87" s="265"/>
      <c r="F87" s="288" t="s">
        <v>825</v>
      </c>
      <c r="G87" s="289"/>
      <c r="H87" s="265" t="s">
        <v>839</v>
      </c>
      <c r="I87" s="265" t="s">
        <v>821</v>
      </c>
      <c r="J87" s="265">
        <v>50</v>
      </c>
      <c r="K87" s="279"/>
    </row>
    <row r="88" spans="2:11" s="1" customFormat="1" ht="15" customHeight="1">
      <c r="B88" s="290"/>
      <c r="C88" s="265" t="s">
        <v>840</v>
      </c>
      <c r="D88" s="265"/>
      <c r="E88" s="265"/>
      <c r="F88" s="288" t="s">
        <v>825</v>
      </c>
      <c r="G88" s="289"/>
      <c r="H88" s="265" t="s">
        <v>841</v>
      </c>
      <c r="I88" s="265" t="s">
        <v>821</v>
      </c>
      <c r="J88" s="265">
        <v>20</v>
      </c>
      <c r="K88" s="279"/>
    </row>
    <row r="89" spans="2:11" s="1" customFormat="1" ht="15" customHeight="1">
      <c r="B89" s="290"/>
      <c r="C89" s="265" t="s">
        <v>842</v>
      </c>
      <c r="D89" s="265"/>
      <c r="E89" s="265"/>
      <c r="F89" s="288" t="s">
        <v>825</v>
      </c>
      <c r="G89" s="289"/>
      <c r="H89" s="265" t="s">
        <v>843</v>
      </c>
      <c r="I89" s="265" t="s">
        <v>821</v>
      </c>
      <c r="J89" s="265">
        <v>20</v>
      </c>
      <c r="K89" s="279"/>
    </row>
    <row r="90" spans="2:11" s="1" customFormat="1" ht="15" customHeight="1">
      <c r="B90" s="290"/>
      <c r="C90" s="265" t="s">
        <v>844</v>
      </c>
      <c r="D90" s="265"/>
      <c r="E90" s="265"/>
      <c r="F90" s="288" t="s">
        <v>825</v>
      </c>
      <c r="G90" s="289"/>
      <c r="H90" s="265" t="s">
        <v>845</v>
      </c>
      <c r="I90" s="265" t="s">
        <v>821</v>
      </c>
      <c r="J90" s="265">
        <v>50</v>
      </c>
      <c r="K90" s="279"/>
    </row>
    <row r="91" spans="2:11" s="1" customFormat="1" ht="15" customHeight="1">
      <c r="B91" s="290"/>
      <c r="C91" s="265" t="s">
        <v>846</v>
      </c>
      <c r="D91" s="265"/>
      <c r="E91" s="265"/>
      <c r="F91" s="288" t="s">
        <v>825</v>
      </c>
      <c r="G91" s="289"/>
      <c r="H91" s="265" t="s">
        <v>846</v>
      </c>
      <c r="I91" s="265" t="s">
        <v>821</v>
      </c>
      <c r="J91" s="265">
        <v>50</v>
      </c>
      <c r="K91" s="279"/>
    </row>
    <row r="92" spans="2:11" s="1" customFormat="1" ht="15" customHeight="1">
      <c r="B92" s="290"/>
      <c r="C92" s="265" t="s">
        <v>847</v>
      </c>
      <c r="D92" s="265"/>
      <c r="E92" s="265"/>
      <c r="F92" s="288" t="s">
        <v>825</v>
      </c>
      <c r="G92" s="289"/>
      <c r="H92" s="265" t="s">
        <v>848</v>
      </c>
      <c r="I92" s="265" t="s">
        <v>821</v>
      </c>
      <c r="J92" s="265">
        <v>255</v>
      </c>
      <c r="K92" s="279"/>
    </row>
    <row r="93" spans="2:11" s="1" customFormat="1" ht="15" customHeight="1">
      <c r="B93" s="290"/>
      <c r="C93" s="265" t="s">
        <v>849</v>
      </c>
      <c r="D93" s="265"/>
      <c r="E93" s="265"/>
      <c r="F93" s="288" t="s">
        <v>819</v>
      </c>
      <c r="G93" s="289"/>
      <c r="H93" s="265" t="s">
        <v>850</v>
      </c>
      <c r="I93" s="265" t="s">
        <v>851</v>
      </c>
      <c r="J93" s="265"/>
      <c r="K93" s="279"/>
    </row>
    <row r="94" spans="2:11" s="1" customFormat="1" ht="15" customHeight="1">
      <c r="B94" s="290"/>
      <c r="C94" s="265" t="s">
        <v>852</v>
      </c>
      <c r="D94" s="265"/>
      <c r="E94" s="265"/>
      <c r="F94" s="288" t="s">
        <v>819</v>
      </c>
      <c r="G94" s="289"/>
      <c r="H94" s="265" t="s">
        <v>853</v>
      </c>
      <c r="I94" s="265" t="s">
        <v>854</v>
      </c>
      <c r="J94" s="265"/>
      <c r="K94" s="279"/>
    </row>
    <row r="95" spans="2:11" s="1" customFormat="1" ht="15" customHeight="1">
      <c r="B95" s="290"/>
      <c r="C95" s="265" t="s">
        <v>855</v>
      </c>
      <c r="D95" s="265"/>
      <c r="E95" s="265"/>
      <c r="F95" s="288" t="s">
        <v>819</v>
      </c>
      <c r="G95" s="289"/>
      <c r="H95" s="265" t="s">
        <v>855</v>
      </c>
      <c r="I95" s="265" t="s">
        <v>854</v>
      </c>
      <c r="J95" s="265"/>
      <c r="K95" s="279"/>
    </row>
    <row r="96" spans="2:11" s="1" customFormat="1" ht="15" customHeight="1">
      <c r="B96" s="290"/>
      <c r="C96" s="265" t="s">
        <v>36</v>
      </c>
      <c r="D96" s="265"/>
      <c r="E96" s="265"/>
      <c r="F96" s="288" t="s">
        <v>819</v>
      </c>
      <c r="G96" s="289"/>
      <c r="H96" s="265" t="s">
        <v>856</v>
      </c>
      <c r="I96" s="265" t="s">
        <v>854</v>
      </c>
      <c r="J96" s="265"/>
      <c r="K96" s="279"/>
    </row>
    <row r="97" spans="2:11" s="1" customFormat="1" ht="15" customHeight="1">
      <c r="B97" s="290"/>
      <c r="C97" s="265" t="s">
        <v>46</v>
      </c>
      <c r="D97" s="265"/>
      <c r="E97" s="265"/>
      <c r="F97" s="288" t="s">
        <v>819</v>
      </c>
      <c r="G97" s="289"/>
      <c r="H97" s="265" t="s">
        <v>857</v>
      </c>
      <c r="I97" s="265" t="s">
        <v>854</v>
      </c>
      <c r="J97" s="265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pans="2:1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pans="2:11" s="1" customFormat="1" ht="45" customHeight="1">
      <c r="B102" s="277"/>
      <c r="C102" s="278" t="s">
        <v>858</v>
      </c>
      <c r="D102" s="278"/>
      <c r="E102" s="278"/>
      <c r="F102" s="278"/>
      <c r="G102" s="278"/>
      <c r="H102" s="278"/>
      <c r="I102" s="278"/>
      <c r="J102" s="278"/>
      <c r="K102" s="279"/>
    </row>
    <row r="103" spans="2:11" s="1" customFormat="1" ht="17.25" customHeight="1">
      <c r="B103" s="277"/>
      <c r="C103" s="280" t="s">
        <v>813</v>
      </c>
      <c r="D103" s="280"/>
      <c r="E103" s="280"/>
      <c r="F103" s="280" t="s">
        <v>814</v>
      </c>
      <c r="G103" s="281"/>
      <c r="H103" s="280" t="s">
        <v>52</v>
      </c>
      <c r="I103" s="280" t="s">
        <v>55</v>
      </c>
      <c r="J103" s="280" t="s">
        <v>815</v>
      </c>
      <c r="K103" s="279"/>
    </row>
    <row r="104" spans="2:11" s="1" customFormat="1" ht="17.25" customHeight="1">
      <c r="B104" s="277"/>
      <c r="C104" s="282" t="s">
        <v>816</v>
      </c>
      <c r="D104" s="282"/>
      <c r="E104" s="282"/>
      <c r="F104" s="283" t="s">
        <v>817</v>
      </c>
      <c r="G104" s="284"/>
      <c r="H104" s="282"/>
      <c r="I104" s="282"/>
      <c r="J104" s="282" t="s">
        <v>818</v>
      </c>
      <c r="K104" s="279"/>
    </row>
    <row r="105" spans="2:11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7"/>
      <c r="C106" s="265" t="s">
        <v>51</v>
      </c>
      <c r="D106" s="287"/>
      <c r="E106" s="287"/>
      <c r="F106" s="288" t="s">
        <v>819</v>
      </c>
      <c r="G106" s="265"/>
      <c r="H106" s="265" t="s">
        <v>859</v>
      </c>
      <c r="I106" s="265" t="s">
        <v>821</v>
      </c>
      <c r="J106" s="265">
        <v>20</v>
      </c>
      <c r="K106" s="279"/>
    </row>
    <row r="107" spans="2:11" s="1" customFormat="1" ht="15" customHeight="1">
      <c r="B107" s="277"/>
      <c r="C107" s="265" t="s">
        <v>822</v>
      </c>
      <c r="D107" s="265"/>
      <c r="E107" s="265"/>
      <c r="F107" s="288" t="s">
        <v>819</v>
      </c>
      <c r="G107" s="265"/>
      <c r="H107" s="265" t="s">
        <v>859</v>
      </c>
      <c r="I107" s="265" t="s">
        <v>821</v>
      </c>
      <c r="J107" s="265">
        <v>120</v>
      </c>
      <c r="K107" s="279"/>
    </row>
    <row r="108" spans="2:11" s="1" customFormat="1" ht="15" customHeight="1">
      <c r="B108" s="290"/>
      <c r="C108" s="265" t="s">
        <v>824</v>
      </c>
      <c r="D108" s="265"/>
      <c r="E108" s="265"/>
      <c r="F108" s="288" t="s">
        <v>825</v>
      </c>
      <c r="G108" s="265"/>
      <c r="H108" s="265" t="s">
        <v>859</v>
      </c>
      <c r="I108" s="265" t="s">
        <v>821</v>
      </c>
      <c r="J108" s="265">
        <v>50</v>
      </c>
      <c r="K108" s="279"/>
    </row>
    <row r="109" spans="2:11" s="1" customFormat="1" ht="15" customHeight="1">
      <c r="B109" s="290"/>
      <c r="C109" s="265" t="s">
        <v>827</v>
      </c>
      <c r="D109" s="265"/>
      <c r="E109" s="265"/>
      <c r="F109" s="288" t="s">
        <v>819</v>
      </c>
      <c r="G109" s="265"/>
      <c r="H109" s="265" t="s">
        <v>859</v>
      </c>
      <c r="I109" s="265" t="s">
        <v>829</v>
      </c>
      <c r="J109" s="265"/>
      <c r="K109" s="279"/>
    </row>
    <row r="110" spans="2:11" s="1" customFormat="1" ht="15" customHeight="1">
      <c r="B110" s="290"/>
      <c r="C110" s="265" t="s">
        <v>838</v>
      </c>
      <c r="D110" s="265"/>
      <c r="E110" s="265"/>
      <c r="F110" s="288" t="s">
        <v>825</v>
      </c>
      <c r="G110" s="265"/>
      <c r="H110" s="265" t="s">
        <v>859</v>
      </c>
      <c r="I110" s="265" t="s">
        <v>821</v>
      </c>
      <c r="J110" s="265">
        <v>50</v>
      </c>
      <c r="K110" s="279"/>
    </row>
    <row r="111" spans="2:11" s="1" customFormat="1" ht="15" customHeight="1">
      <c r="B111" s="290"/>
      <c r="C111" s="265" t="s">
        <v>846</v>
      </c>
      <c r="D111" s="265"/>
      <c r="E111" s="265"/>
      <c r="F111" s="288" t="s">
        <v>825</v>
      </c>
      <c r="G111" s="265"/>
      <c r="H111" s="265" t="s">
        <v>859</v>
      </c>
      <c r="I111" s="265" t="s">
        <v>821</v>
      </c>
      <c r="J111" s="265">
        <v>50</v>
      </c>
      <c r="K111" s="279"/>
    </row>
    <row r="112" spans="2:11" s="1" customFormat="1" ht="15" customHeight="1">
      <c r="B112" s="290"/>
      <c r="C112" s="265" t="s">
        <v>844</v>
      </c>
      <c r="D112" s="265"/>
      <c r="E112" s="265"/>
      <c r="F112" s="288" t="s">
        <v>825</v>
      </c>
      <c r="G112" s="265"/>
      <c r="H112" s="265" t="s">
        <v>859</v>
      </c>
      <c r="I112" s="265" t="s">
        <v>821</v>
      </c>
      <c r="J112" s="265">
        <v>50</v>
      </c>
      <c r="K112" s="279"/>
    </row>
    <row r="113" spans="2:11" s="1" customFormat="1" ht="15" customHeight="1">
      <c r="B113" s="290"/>
      <c r="C113" s="265" t="s">
        <v>51</v>
      </c>
      <c r="D113" s="265"/>
      <c r="E113" s="265"/>
      <c r="F113" s="288" t="s">
        <v>819</v>
      </c>
      <c r="G113" s="265"/>
      <c r="H113" s="265" t="s">
        <v>860</v>
      </c>
      <c r="I113" s="265" t="s">
        <v>821</v>
      </c>
      <c r="J113" s="265">
        <v>20</v>
      </c>
      <c r="K113" s="279"/>
    </row>
    <row r="114" spans="2:11" s="1" customFormat="1" ht="15" customHeight="1">
      <c r="B114" s="290"/>
      <c r="C114" s="265" t="s">
        <v>861</v>
      </c>
      <c r="D114" s="265"/>
      <c r="E114" s="265"/>
      <c r="F114" s="288" t="s">
        <v>819</v>
      </c>
      <c r="G114" s="265"/>
      <c r="H114" s="265" t="s">
        <v>862</v>
      </c>
      <c r="I114" s="265" t="s">
        <v>821</v>
      </c>
      <c r="J114" s="265">
        <v>120</v>
      </c>
      <c r="K114" s="279"/>
    </row>
    <row r="115" spans="2:11" s="1" customFormat="1" ht="15" customHeight="1">
      <c r="B115" s="290"/>
      <c r="C115" s="265" t="s">
        <v>36</v>
      </c>
      <c r="D115" s="265"/>
      <c r="E115" s="265"/>
      <c r="F115" s="288" t="s">
        <v>819</v>
      </c>
      <c r="G115" s="265"/>
      <c r="H115" s="265" t="s">
        <v>863</v>
      </c>
      <c r="I115" s="265" t="s">
        <v>854</v>
      </c>
      <c r="J115" s="265"/>
      <c r="K115" s="279"/>
    </row>
    <row r="116" spans="2:11" s="1" customFormat="1" ht="15" customHeight="1">
      <c r="B116" s="290"/>
      <c r="C116" s="265" t="s">
        <v>46</v>
      </c>
      <c r="D116" s="265"/>
      <c r="E116" s="265"/>
      <c r="F116" s="288" t="s">
        <v>819</v>
      </c>
      <c r="G116" s="265"/>
      <c r="H116" s="265" t="s">
        <v>864</v>
      </c>
      <c r="I116" s="265" t="s">
        <v>854</v>
      </c>
      <c r="J116" s="265"/>
      <c r="K116" s="279"/>
    </row>
    <row r="117" spans="2:11" s="1" customFormat="1" ht="15" customHeight="1">
      <c r="B117" s="290"/>
      <c r="C117" s="265" t="s">
        <v>55</v>
      </c>
      <c r="D117" s="265"/>
      <c r="E117" s="265"/>
      <c r="F117" s="288" t="s">
        <v>819</v>
      </c>
      <c r="G117" s="265"/>
      <c r="H117" s="265" t="s">
        <v>865</v>
      </c>
      <c r="I117" s="265" t="s">
        <v>866</v>
      </c>
      <c r="J117" s="265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254" t="s">
        <v>867</v>
      </c>
      <c r="D122" s="254"/>
      <c r="E122" s="254"/>
      <c r="F122" s="254"/>
      <c r="G122" s="254"/>
      <c r="H122" s="254"/>
      <c r="I122" s="254"/>
      <c r="J122" s="254"/>
      <c r="K122" s="307"/>
    </row>
    <row r="123" spans="2:11" s="1" customFormat="1" ht="17.25" customHeight="1">
      <c r="B123" s="308"/>
      <c r="C123" s="280" t="s">
        <v>813</v>
      </c>
      <c r="D123" s="280"/>
      <c r="E123" s="280"/>
      <c r="F123" s="280" t="s">
        <v>814</v>
      </c>
      <c r="G123" s="281"/>
      <c r="H123" s="280" t="s">
        <v>52</v>
      </c>
      <c r="I123" s="280" t="s">
        <v>55</v>
      </c>
      <c r="J123" s="280" t="s">
        <v>815</v>
      </c>
      <c r="K123" s="309"/>
    </row>
    <row r="124" spans="2:11" s="1" customFormat="1" ht="17.25" customHeight="1">
      <c r="B124" s="308"/>
      <c r="C124" s="282" t="s">
        <v>816</v>
      </c>
      <c r="D124" s="282"/>
      <c r="E124" s="282"/>
      <c r="F124" s="283" t="s">
        <v>817</v>
      </c>
      <c r="G124" s="284"/>
      <c r="H124" s="282"/>
      <c r="I124" s="282"/>
      <c r="J124" s="282" t="s">
        <v>818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5" t="s">
        <v>822</v>
      </c>
      <c r="D126" s="287"/>
      <c r="E126" s="287"/>
      <c r="F126" s="288" t="s">
        <v>819</v>
      </c>
      <c r="G126" s="265"/>
      <c r="H126" s="265" t="s">
        <v>859</v>
      </c>
      <c r="I126" s="265" t="s">
        <v>821</v>
      </c>
      <c r="J126" s="265">
        <v>120</v>
      </c>
      <c r="K126" s="313"/>
    </row>
    <row r="127" spans="2:11" s="1" customFormat="1" ht="15" customHeight="1">
      <c r="B127" s="310"/>
      <c r="C127" s="265" t="s">
        <v>868</v>
      </c>
      <c r="D127" s="265"/>
      <c r="E127" s="265"/>
      <c r="F127" s="288" t="s">
        <v>819</v>
      </c>
      <c r="G127" s="265"/>
      <c r="H127" s="265" t="s">
        <v>869</v>
      </c>
      <c r="I127" s="265" t="s">
        <v>821</v>
      </c>
      <c r="J127" s="265" t="s">
        <v>870</v>
      </c>
      <c r="K127" s="313"/>
    </row>
    <row r="128" spans="2:11" s="1" customFormat="1" ht="15" customHeight="1">
      <c r="B128" s="310"/>
      <c r="C128" s="265" t="s">
        <v>767</v>
      </c>
      <c r="D128" s="265"/>
      <c r="E128" s="265"/>
      <c r="F128" s="288" t="s">
        <v>819</v>
      </c>
      <c r="G128" s="265"/>
      <c r="H128" s="265" t="s">
        <v>871</v>
      </c>
      <c r="I128" s="265" t="s">
        <v>821</v>
      </c>
      <c r="J128" s="265" t="s">
        <v>870</v>
      </c>
      <c r="K128" s="313"/>
    </row>
    <row r="129" spans="2:11" s="1" customFormat="1" ht="15" customHeight="1">
      <c r="B129" s="310"/>
      <c r="C129" s="265" t="s">
        <v>830</v>
      </c>
      <c r="D129" s="265"/>
      <c r="E129" s="265"/>
      <c r="F129" s="288" t="s">
        <v>825</v>
      </c>
      <c r="G129" s="265"/>
      <c r="H129" s="265" t="s">
        <v>831</v>
      </c>
      <c r="I129" s="265" t="s">
        <v>821</v>
      </c>
      <c r="J129" s="265">
        <v>15</v>
      </c>
      <c r="K129" s="313"/>
    </row>
    <row r="130" spans="2:11" s="1" customFormat="1" ht="15" customHeight="1">
      <c r="B130" s="310"/>
      <c r="C130" s="291" t="s">
        <v>832</v>
      </c>
      <c r="D130" s="291"/>
      <c r="E130" s="291"/>
      <c r="F130" s="292" t="s">
        <v>825</v>
      </c>
      <c r="G130" s="291"/>
      <c r="H130" s="291" t="s">
        <v>833</v>
      </c>
      <c r="I130" s="291" t="s">
        <v>821</v>
      </c>
      <c r="J130" s="291">
        <v>15</v>
      </c>
      <c r="K130" s="313"/>
    </row>
    <row r="131" spans="2:11" s="1" customFormat="1" ht="15" customHeight="1">
      <c r="B131" s="310"/>
      <c r="C131" s="291" t="s">
        <v>834</v>
      </c>
      <c r="D131" s="291"/>
      <c r="E131" s="291"/>
      <c r="F131" s="292" t="s">
        <v>825</v>
      </c>
      <c r="G131" s="291"/>
      <c r="H131" s="291" t="s">
        <v>835</v>
      </c>
      <c r="I131" s="291" t="s">
        <v>821</v>
      </c>
      <c r="J131" s="291">
        <v>20</v>
      </c>
      <c r="K131" s="313"/>
    </row>
    <row r="132" spans="2:11" s="1" customFormat="1" ht="15" customHeight="1">
      <c r="B132" s="310"/>
      <c r="C132" s="291" t="s">
        <v>836</v>
      </c>
      <c r="D132" s="291"/>
      <c r="E132" s="291"/>
      <c r="F132" s="292" t="s">
        <v>825</v>
      </c>
      <c r="G132" s="291"/>
      <c r="H132" s="291" t="s">
        <v>837</v>
      </c>
      <c r="I132" s="291" t="s">
        <v>821</v>
      </c>
      <c r="J132" s="291">
        <v>20</v>
      </c>
      <c r="K132" s="313"/>
    </row>
    <row r="133" spans="2:11" s="1" customFormat="1" ht="15" customHeight="1">
      <c r="B133" s="310"/>
      <c r="C133" s="265" t="s">
        <v>824</v>
      </c>
      <c r="D133" s="265"/>
      <c r="E133" s="265"/>
      <c r="F133" s="288" t="s">
        <v>825</v>
      </c>
      <c r="G133" s="265"/>
      <c r="H133" s="265" t="s">
        <v>859</v>
      </c>
      <c r="I133" s="265" t="s">
        <v>821</v>
      </c>
      <c r="J133" s="265">
        <v>50</v>
      </c>
      <c r="K133" s="313"/>
    </row>
    <row r="134" spans="2:11" s="1" customFormat="1" ht="15" customHeight="1">
      <c r="B134" s="310"/>
      <c r="C134" s="265" t="s">
        <v>838</v>
      </c>
      <c r="D134" s="265"/>
      <c r="E134" s="265"/>
      <c r="F134" s="288" t="s">
        <v>825</v>
      </c>
      <c r="G134" s="265"/>
      <c r="H134" s="265" t="s">
        <v>859</v>
      </c>
      <c r="I134" s="265" t="s">
        <v>821</v>
      </c>
      <c r="J134" s="265">
        <v>50</v>
      </c>
      <c r="K134" s="313"/>
    </row>
    <row r="135" spans="2:11" s="1" customFormat="1" ht="15" customHeight="1">
      <c r="B135" s="310"/>
      <c r="C135" s="265" t="s">
        <v>844</v>
      </c>
      <c r="D135" s="265"/>
      <c r="E135" s="265"/>
      <c r="F135" s="288" t="s">
        <v>825</v>
      </c>
      <c r="G135" s="265"/>
      <c r="H135" s="265" t="s">
        <v>859</v>
      </c>
      <c r="I135" s="265" t="s">
        <v>821</v>
      </c>
      <c r="J135" s="265">
        <v>50</v>
      </c>
      <c r="K135" s="313"/>
    </row>
    <row r="136" spans="2:11" s="1" customFormat="1" ht="15" customHeight="1">
      <c r="B136" s="310"/>
      <c r="C136" s="265" t="s">
        <v>846</v>
      </c>
      <c r="D136" s="265"/>
      <c r="E136" s="265"/>
      <c r="F136" s="288" t="s">
        <v>825</v>
      </c>
      <c r="G136" s="265"/>
      <c r="H136" s="265" t="s">
        <v>859</v>
      </c>
      <c r="I136" s="265" t="s">
        <v>821</v>
      </c>
      <c r="J136" s="265">
        <v>50</v>
      </c>
      <c r="K136" s="313"/>
    </row>
    <row r="137" spans="2:11" s="1" customFormat="1" ht="15" customHeight="1">
      <c r="B137" s="310"/>
      <c r="C137" s="265" t="s">
        <v>847</v>
      </c>
      <c r="D137" s="265"/>
      <c r="E137" s="265"/>
      <c r="F137" s="288" t="s">
        <v>825</v>
      </c>
      <c r="G137" s="265"/>
      <c r="H137" s="265" t="s">
        <v>872</v>
      </c>
      <c r="I137" s="265" t="s">
        <v>821</v>
      </c>
      <c r="J137" s="265">
        <v>255</v>
      </c>
      <c r="K137" s="313"/>
    </row>
    <row r="138" spans="2:11" s="1" customFormat="1" ht="15" customHeight="1">
      <c r="B138" s="310"/>
      <c r="C138" s="265" t="s">
        <v>849</v>
      </c>
      <c r="D138" s="265"/>
      <c r="E138" s="265"/>
      <c r="F138" s="288" t="s">
        <v>819</v>
      </c>
      <c r="G138" s="265"/>
      <c r="H138" s="265" t="s">
        <v>873</v>
      </c>
      <c r="I138" s="265" t="s">
        <v>851</v>
      </c>
      <c r="J138" s="265"/>
      <c r="K138" s="313"/>
    </row>
    <row r="139" spans="2:11" s="1" customFormat="1" ht="15" customHeight="1">
      <c r="B139" s="310"/>
      <c r="C139" s="265" t="s">
        <v>852</v>
      </c>
      <c r="D139" s="265"/>
      <c r="E139" s="265"/>
      <c r="F139" s="288" t="s">
        <v>819</v>
      </c>
      <c r="G139" s="265"/>
      <c r="H139" s="265" t="s">
        <v>874</v>
      </c>
      <c r="I139" s="265" t="s">
        <v>854</v>
      </c>
      <c r="J139" s="265"/>
      <c r="K139" s="313"/>
    </row>
    <row r="140" spans="2:11" s="1" customFormat="1" ht="15" customHeight="1">
      <c r="B140" s="310"/>
      <c r="C140" s="265" t="s">
        <v>855</v>
      </c>
      <c r="D140" s="265"/>
      <c r="E140" s="265"/>
      <c r="F140" s="288" t="s">
        <v>819</v>
      </c>
      <c r="G140" s="265"/>
      <c r="H140" s="265" t="s">
        <v>855</v>
      </c>
      <c r="I140" s="265" t="s">
        <v>854</v>
      </c>
      <c r="J140" s="265"/>
      <c r="K140" s="313"/>
    </row>
    <row r="141" spans="2:11" s="1" customFormat="1" ht="15" customHeight="1">
      <c r="B141" s="310"/>
      <c r="C141" s="265" t="s">
        <v>36</v>
      </c>
      <c r="D141" s="265"/>
      <c r="E141" s="265"/>
      <c r="F141" s="288" t="s">
        <v>819</v>
      </c>
      <c r="G141" s="265"/>
      <c r="H141" s="265" t="s">
        <v>875</v>
      </c>
      <c r="I141" s="265" t="s">
        <v>854</v>
      </c>
      <c r="J141" s="265"/>
      <c r="K141" s="313"/>
    </row>
    <row r="142" spans="2:11" s="1" customFormat="1" ht="15" customHeight="1">
      <c r="B142" s="310"/>
      <c r="C142" s="265" t="s">
        <v>876</v>
      </c>
      <c r="D142" s="265"/>
      <c r="E142" s="265"/>
      <c r="F142" s="288" t="s">
        <v>819</v>
      </c>
      <c r="G142" s="265"/>
      <c r="H142" s="265" t="s">
        <v>877</v>
      </c>
      <c r="I142" s="265" t="s">
        <v>854</v>
      </c>
      <c r="J142" s="265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pans="2:11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pans="2:11" s="1" customFormat="1" ht="45" customHeight="1">
      <c r="B147" s="277"/>
      <c r="C147" s="278" t="s">
        <v>878</v>
      </c>
      <c r="D147" s="278"/>
      <c r="E147" s="278"/>
      <c r="F147" s="278"/>
      <c r="G147" s="278"/>
      <c r="H147" s="278"/>
      <c r="I147" s="278"/>
      <c r="J147" s="278"/>
      <c r="K147" s="279"/>
    </row>
    <row r="148" spans="2:11" s="1" customFormat="1" ht="17.25" customHeight="1">
      <c r="B148" s="277"/>
      <c r="C148" s="280" t="s">
        <v>813</v>
      </c>
      <c r="D148" s="280"/>
      <c r="E148" s="280"/>
      <c r="F148" s="280" t="s">
        <v>814</v>
      </c>
      <c r="G148" s="281"/>
      <c r="H148" s="280" t="s">
        <v>52</v>
      </c>
      <c r="I148" s="280" t="s">
        <v>55</v>
      </c>
      <c r="J148" s="280" t="s">
        <v>815</v>
      </c>
      <c r="K148" s="279"/>
    </row>
    <row r="149" spans="2:11" s="1" customFormat="1" ht="17.25" customHeight="1">
      <c r="B149" s="277"/>
      <c r="C149" s="282" t="s">
        <v>816</v>
      </c>
      <c r="D149" s="282"/>
      <c r="E149" s="282"/>
      <c r="F149" s="283" t="s">
        <v>817</v>
      </c>
      <c r="G149" s="284"/>
      <c r="H149" s="282"/>
      <c r="I149" s="282"/>
      <c r="J149" s="282" t="s">
        <v>818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822</v>
      </c>
      <c r="D151" s="265"/>
      <c r="E151" s="265"/>
      <c r="F151" s="318" t="s">
        <v>819</v>
      </c>
      <c r="G151" s="265"/>
      <c r="H151" s="317" t="s">
        <v>859</v>
      </c>
      <c r="I151" s="317" t="s">
        <v>821</v>
      </c>
      <c r="J151" s="317">
        <v>120</v>
      </c>
      <c r="K151" s="313"/>
    </row>
    <row r="152" spans="2:11" s="1" customFormat="1" ht="15" customHeight="1">
      <c r="B152" s="290"/>
      <c r="C152" s="317" t="s">
        <v>868</v>
      </c>
      <c r="D152" s="265"/>
      <c r="E152" s="265"/>
      <c r="F152" s="318" t="s">
        <v>819</v>
      </c>
      <c r="G152" s="265"/>
      <c r="H152" s="317" t="s">
        <v>879</v>
      </c>
      <c r="I152" s="317" t="s">
        <v>821</v>
      </c>
      <c r="J152" s="317" t="s">
        <v>870</v>
      </c>
      <c r="K152" s="313"/>
    </row>
    <row r="153" spans="2:11" s="1" customFormat="1" ht="15" customHeight="1">
      <c r="B153" s="290"/>
      <c r="C153" s="317" t="s">
        <v>767</v>
      </c>
      <c r="D153" s="265"/>
      <c r="E153" s="265"/>
      <c r="F153" s="318" t="s">
        <v>819</v>
      </c>
      <c r="G153" s="265"/>
      <c r="H153" s="317" t="s">
        <v>880</v>
      </c>
      <c r="I153" s="317" t="s">
        <v>821</v>
      </c>
      <c r="J153" s="317" t="s">
        <v>870</v>
      </c>
      <c r="K153" s="313"/>
    </row>
    <row r="154" spans="2:11" s="1" customFormat="1" ht="15" customHeight="1">
      <c r="B154" s="290"/>
      <c r="C154" s="317" t="s">
        <v>824</v>
      </c>
      <c r="D154" s="265"/>
      <c r="E154" s="265"/>
      <c r="F154" s="318" t="s">
        <v>825</v>
      </c>
      <c r="G154" s="265"/>
      <c r="H154" s="317" t="s">
        <v>859</v>
      </c>
      <c r="I154" s="317" t="s">
        <v>821</v>
      </c>
      <c r="J154" s="317">
        <v>50</v>
      </c>
      <c r="K154" s="313"/>
    </row>
    <row r="155" spans="2:11" s="1" customFormat="1" ht="15" customHeight="1">
      <c r="B155" s="290"/>
      <c r="C155" s="317" t="s">
        <v>827</v>
      </c>
      <c r="D155" s="265"/>
      <c r="E155" s="265"/>
      <c r="F155" s="318" t="s">
        <v>819</v>
      </c>
      <c r="G155" s="265"/>
      <c r="H155" s="317" t="s">
        <v>859</v>
      </c>
      <c r="I155" s="317" t="s">
        <v>829</v>
      </c>
      <c r="J155" s="317"/>
      <c r="K155" s="313"/>
    </row>
    <row r="156" spans="2:11" s="1" customFormat="1" ht="15" customHeight="1">
      <c r="B156" s="290"/>
      <c r="C156" s="317" t="s">
        <v>838</v>
      </c>
      <c r="D156" s="265"/>
      <c r="E156" s="265"/>
      <c r="F156" s="318" t="s">
        <v>825</v>
      </c>
      <c r="G156" s="265"/>
      <c r="H156" s="317" t="s">
        <v>859</v>
      </c>
      <c r="I156" s="317" t="s">
        <v>821</v>
      </c>
      <c r="J156" s="317">
        <v>50</v>
      </c>
      <c r="K156" s="313"/>
    </row>
    <row r="157" spans="2:11" s="1" customFormat="1" ht="15" customHeight="1">
      <c r="B157" s="290"/>
      <c r="C157" s="317" t="s">
        <v>846</v>
      </c>
      <c r="D157" s="265"/>
      <c r="E157" s="265"/>
      <c r="F157" s="318" t="s">
        <v>825</v>
      </c>
      <c r="G157" s="265"/>
      <c r="H157" s="317" t="s">
        <v>859</v>
      </c>
      <c r="I157" s="317" t="s">
        <v>821</v>
      </c>
      <c r="J157" s="317">
        <v>50</v>
      </c>
      <c r="K157" s="313"/>
    </row>
    <row r="158" spans="2:11" s="1" customFormat="1" ht="15" customHeight="1">
      <c r="B158" s="290"/>
      <c r="C158" s="317" t="s">
        <v>844</v>
      </c>
      <c r="D158" s="265"/>
      <c r="E158" s="265"/>
      <c r="F158" s="318" t="s">
        <v>825</v>
      </c>
      <c r="G158" s="265"/>
      <c r="H158" s="317" t="s">
        <v>859</v>
      </c>
      <c r="I158" s="317" t="s">
        <v>821</v>
      </c>
      <c r="J158" s="317">
        <v>50</v>
      </c>
      <c r="K158" s="313"/>
    </row>
    <row r="159" spans="2:11" s="1" customFormat="1" ht="15" customHeight="1">
      <c r="B159" s="290"/>
      <c r="C159" s="317" t="s">
        <v>85</v>
      </c>
      <c r="D159" s="265"/>
      <c r="E159" s="265"/>
      <c r="F159" s="318" t="s">
        <v>819</v>
      </c>
      <c r="G159" s="265"/>
      <c r="H159" s="317" t="s">
        <v>881</v>
      </c>
      <c r="I159" s="317" t="s">
        <v>821</v>
      </c>
      <c r="J159" s="317" t="s">
        <v>882</v>
      </c>
      <c r="K159" s="313"/>
    </row>
    <row r="160" spans="2:11" s="1" customFormat="1" ht="15" customHeight="1">
      <c r="B160" s="290"/>
      <c r="C160" s="317" t="s">
        <v>883</v>
      </c>
      <c r="D160" s="265"/>
      <c r="E160" s="265"/>
      <c r="F160" s="318" t="s">
        <v>819</v>
      </c>
      <c r="G160" s="265"/>
      <c r="H160" s="317" t="s">
        <v>884</v>
      </c>
      <c r="I160" s="317" t="s">
        <v>854</v>
      </c>
      <c r="J160" s="317"/>
      <c r="K160" s="313"/>
    </row>
    <row r="161" spans="2:1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pans="2:11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pans="2:11" s="1" customFormat="1" ht="45" customHeight="1">
      <c r="B165" s="253"/>
      <c r="C165" s="254" t="s">
        <v>885</v>
      </c>
      <c r="D165" s="254"/>
      <c r="E165" s="254"/>
      <c r="F165" s="254"/>
      <c r="G165" s="254"/>
      <c r="H165" s="254"/>
      <c r="I165" s="254"/>
      <c r="J165" s="254"/>
      <c r="K165" s="255"/>
    </row>
    <row r="166" spans="2:11" s="1" customFormat="1" ht="17.25" customHeight="1">
      <c r="B166" s="253"/>
      <c r="C166" s="280" t="s">
        <v>813</v>
      </c>
      <c r="D166" s="280"/>
      <c r="E166" s="280"/>
      <c r="F166" s="280" t="s">
        <v>814</v>
      </c>
      <c r="G166" s="322"/>
      <c r="H166" s="323" t="s">
        <v>52</v>
      </c>
      <c r="I166" s="323" t="s">
        <v>55</v>
      </c>
      <c r="J166" s="280" t="s">
        <v>815</v>
      </c>
      <c r="K166" s="255"/>
    </row>
    <row r="167" spans="2:11" s="1" customFormat="1" ht="17.25" customHeight="1">
      <c r="B167" s="257"/>
      <c r="C167" s="282" t="s">
        <v>816</v>
      </c>
      <c r="D167" s="282"/>
      <c r="E167" s="282"/>
      <c r="F167" s="283" t="s">
        <v>817</v>
      </c>
      <c r="G167" s="324"/>
      <c r="H167" s="325"/>
      <c r="I167" s="325"/>
      <c r="J167" s="282" t="s">
        <v>818</v>
      </c>
      <c r="K167" s="259"/>
    </row>
    <row r="168" spans="2:11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>
      <c r="B169" s="290"/>
      <c r="C169" s="265" t="s">
        <v>822</v>
      </c>
      <c r="D169" s="265"/>
      <c r="E169" s="265"/>
      <c r="F169" s="288" t="s">
        <v>819</v>
      </c>
      <c r="G169" s="265"/>
      <c r="H169" s="265" t="s">
        <v>859</v>
      </c>
      <c r="I169" s="265" t="s">
        <v>821</v>
      </c>
      <c r="J169" s="265">
        <v>120</v>
      </c>
      <c r="K169" s="313"/>
    </row>
    <row r="170" spans="2:11" s="1" customFormat="1" ht="15" customHeight="1">
      <c r="B170" s="290"/>
      <c r="C170" s="265" t="s">
        <v>868</v>
      </c>
      <c r="D170" s="265"/>
      <c r="E170" s="265"/>
      <c r="F170" s="288" t="s">
        <v>819</v>
      </c>
      <c r="G170" s="265"/>
      <c r="H170" s="265" t="s">
        <v>869</v>
      </c>
      <c r="I170" s="265" t="s">
        <v>821</v>
      </c>
      <c r="J170" s="265" t="s">
        <v>870</v>
      </c>
      <c r="K170" s="313"/>
    </row>
    <row r="171" spans="2:11" s="1" customFormat="1" ht="15" customHeight="1">
      <c r="B171" s="290"/>
      <c r="C171" s="265" t="s">
        <v>767</v>
      </c>
      <c r="D171" s="265"/>
      <c r="E171" s="265"/>
      <c r="F171" s="288" t="s">
        <v>819</v>
      </c>
      <c r="G171" s="265"/>
      <c r="H171" s="265" t="s">
        <v>886</v>
      </c>
      <c r="I171" s="265" t="s">
        <v>821</v>
      </c>
      <c r="J171" s="265" t="s">
        <v>870</v>
      </c>
      <c r="K171" s="313"/>
    </row>
    <row r="172" spans="2:11" s="1" customFormat="1" ht="15" customHeight="1">
      <c r="B172" s="290"/>
      <c r="C172" s="265" t="s">
        <v>824</v>
      </c>
      <c r="D172" s="265"/>
      <c r="E172" s="265"/>
      <c r="F172" s="288" t="s">
        <v>825</v>
      </c>
      <c r="G172" s="265"/>
      <c r="H172" s="265" t="s">
        <v>886</v>
      </c>
      <c r="I172" s="265" t="s">
        <v>821</v>
      </c>
      <c r="J172" s="265">
        <v>50</v>
      </c>
      <c r="K172" s="313"/>
    </row>
    <row r="173" spans="2:11" s="1" customFormat="1" ht="15" customHeight="1">
      <c r="B173" s="290"/>
      <c r="C173" s="265" t="s">
        <v>827</v>
      </c>
      <c r="D173" s="265"/>
      <c r="E173" s="265"/>
      <c r="F173" s="288" t="s">
        <v>819</v>
      </c>
      <c r="G173" s="265"/>
      <c r="H173" s="265" t="s">
        <v>886</v>
      </c>
      <c r="I173" s="265" t="s">
        <v>829</v>
      </c>
      <c r="J173" s="265"/>
      <c r="K173" s="313"/>
    </row>
    <row r="174" spans="2:11" s="1" customFormat="1" ht="15" customHeight="1">
      <c r="B174" s="290"/>
      <c r="C174" s="265" t="s">
        <v>838</v>
      </c>
      <c r="D174" s="265"/>
      <c r="E174" s="265"/>
      <c r="F174" s="288" t="s">
        <v>825</v>
      </c>
      <c r="G174" s="265"/>
      <c r="H174" s="265" t="s">
        <v>886</v>
      </c>
      <c r="I174" s="265" t="s">
        <v>821</v>
      </c>
      <c r="J174" s="265">
        <v>50</v>
      </c>
      <c r="K174" s="313"/>
    </row>
    <row r="175" spans="2:11" s="1" customFormat="1" ht="15" customHeight="1">
      <c r="B175" s="290"/>
      <c r="C175" s="265" t="s">
        <v>846</v>
      </c>
      <c r="D175" s="265"/>
      <c r="E175" s="265"/>
      <c r="F175" s="288" t="s">
        <v>825</v>
      </c>
      <c r="G175" s="265"/>
      <c r="H175" s="265" t="s">
        <v>886</v>
      </c>
      <c r="I175" s="265" t="s">
        <v>821</v>
      </c>
      <c r="J175" s="265">
        <v>50</v>
      </c>
      <c r="K175" s="313"/>
    </row>
    <row r="176" spans="2:11" s="1" customFormat="1" ht="15" customHeight="1">
      <c r="B176" s="290"/>
      <c r="C176" s="265" t="s">
        <v>844</v>
      </c>
      <c r="D176" s="265"/>
      <c r="E176" s="265"/>
      <c r="F176" s="288" t="s">
        <v>825</v>
      </c>
      <c r="G176" s="265"/>
      <c r="H176" s="265" t="s">
        <v>886</v>
      </c>
      <c r="I176" s="265" t="s">
        <v>821</v>
      </c>
      <c r="J176" s="265">
        <v>50</v>
      </c>
      <c r="K176" s="313"/>
    </row>
    <row r="177" spans="2:11" s="1" customFormat="1" ht="15" customHeight="1">
      <c r="B177" s="290"/>
      <c r="C177" s="265" t="s">
        <v>97</v>
      </c>
      <c r="D177" s="265"/>
      <c r="E177" s="265"/>
      <c r="F177" s="288" t="s">
        <v>819</v>
      </c>
      <c r="G177" s="265"/>
      <c r="H177" s="265" t="s">
        <v>887</v>
      </c>
      <c r="I177" s="265" t="s">
        <v>888</v>
      </c>
      <c r="J177" s="265"/>
      <c r="K177" s="313"/>
    </row>
    <row r="178" spans="2:11" s="1" customFormat="1" ht="15" customHeight="1">
      <c r="B178" s="290"/>
      <c r="C178" s="265" t="s">
        <v>55</v>
      </c>
      <c r="D178" s="265"/>
      <c r="E178" s="265"/>
      <c r="F178" s="288" t="s">
        <v>819</v>
      </c>
      <c r="G178" s="265"/>
      <c r="H178" s="265" t="s">
        <v>889</v>
      </c>
      <c r="I178" s="265" t="s">
        <v>890</v>
      </c>
      <c r="J178" s="265">
        <v>1</v>
      </c>
      <c r="K178" s="313"/>
    </row>
    <row r="179" spans="2:11" s="1" customFormat="1" ht="15" customHeight="1">
      <c r="B179" s="290"/>
      <c r="C179" s="265" t="s">
        <v>51</v>
      </c>
      <c r="D179" s="265"/>
      <c r="E179" s="265"/>
      <c r="F179" s="288" t="s">
        <v>819</v>
      </c>
      <c r="G179" s="265"/>
      <c r="H179" s="265" t="s">
        <v>891</v>
      </c>
      <c r="I179" s="265" t="s">
        <v>821</v>
      </c>
      <c r="J179" s="265">
        <v>20</v>
      </c>
      <c r="K179" s="313"/>
    </row>
    <row r="180" spans="2:11" s="1" customFormat="1" ht="15" customHeight="1">
      <c r="B180" s="290"/>
      <c r="C180" s="265" t="s">
        <v>52</v>
      </c>
      <c r="D180" s="265"/>
      <c r="E180" s="265"/>
      <c r="F180" s="288" t="s">
        <v>819</v>
      </c>
      <c r="G180" s="265"/>
      <c r="H180" s="265" t="s">
        <v>892</v>
      </c>
      <c r="I180" s="265" t="s">
        <v>821</v>
      </c>
      <c r="J180" s="265">
        <v>255</v>
      </c>
      <c r="K180" s="313"/>
    </row>
    <row r="181" spans="2:11" s="1" customFormat="1" ht="15" customHeight="1">
      <c r="B181" s="290"/>
      <c r="C181" s="265" t="s">
        <v>98</v>
      </c>
      <c r="D181" s="265"/>
      <c r="E181" s="265"/>
      <c r="F181" s="288" t="s">
        <v>819</v>
      </c>
      <c r="G181" s="265"/>
      <c r="H181" s="265" t="s">
        <v>783</v>
      </c>
      <c r="I181" s="265" t="s">
        <v>821</v>
      </c>
      <c r="J181" s="265">
        <v>10</v>
      </c>
      <c r="K181" s="313"/>
    </row>
    <row r="182" spans="2:11" s="1" customFormat="1" ht="15" customHeight="1">
      <c r="B182" s="290"/>
      <c r="C182" s="265" t="s">
        <v>99</v>
      </c>
      <c r="D182" s="265"/>
      <c r="E182" s="265"/>
      <c r="F182" s="288" t="s">
        <v>819</v>
      </c>
      <c r="G182" s="265"/>
      <c r="H182" s="265" t="s">
        <v>893</v>
      </c>
      <c r="I182" s="265" t="s">
        <v>854</v>
      </c>
      <c r="J182" s="265"/>
      <c r="K182" s="313"/>
    </row>
    <row r="183" spans="2:11" s="1" customFormat="1" ht="15" customHeight="1">
      <c r="B183" s="290"/>
      <c r="C183" s="265" t="s">
        <v>894</v>
      </c>
      <c r="D183" s="265"/>
      <c r="E183" s="265"/>
      <c r="F183" s="288" t="s">
        <v>819</v>
      </c>
      <c r="G183" s="265"/>
      <c r="H183" s="265" t="s">
        <v>895</v>
      </c>
      <c r="I183" s="265" t="s">
        <v>854</v>
      </c>
      <c r="J183" s="265"/>
      <c r="K183" s="313"/>
    </row>
    <row r="184" spans="2:11" s="1" customFormat="1" ht="15" customHeight="1">
      <c r="B184" s="290"/>
      <c r="C184" s="265" t="s">
        <v>883</v>
      </c>
      <c r="D184" s="265"/>
      <c r="E184" s="265"/>
      <c r="F184" s="288" t="s">
        <v>819</v>
      </c>
      <c r="G184" s="265"/>
      <c r="H184" s="265" t="s">
        <v>896</v>
      </c>
      <c r="I184" s="265" t="s">
        <v>854</v>
      </c>
      <c r="J184" s="265"/>
      <c r="K184" s="313"/>
    </row>
    <row r="185" spans="2:11" s="1" customFormat="1" ht="15" customHeight="1">
      <c r="B185" s="290"/>
      <c r="C185" s="265" t="s">
        <v>101</v>
      </c>
      <c r="D185" s="265"/>
      <c r="E185" s="265"/>
      <c r="F185" s="288" t="s">
        <v>825</v>
      </c>
      <c r="G185" s="265"/>
      <c r="H185" s="265" t="s">
        <v>897</v>
      </c>
      <c r="I185" s="265" t="s">
        <v>821</v>
      </c>
      <c r="J185" s="265">
        <v>50</v>
      </c>
      <c r="K185" s="313"/>
    </row>
    <row r="186" spans="2:11" s="1" customFormat="1" ht="15" customHeight="1">
      <c r="B186" s="290"/>
      <c r="C186" s="265" t="s">
        <v>898</v>
      </c>
      <c r="D186" s="265"/>
      <c r="E186" s="265"/>
      <c r="F186" s="288" t="s">
        <v>825</v>
      </c>
      <c r="G186" s="265"/>
      <c r="H186" s="265" t="s">
        <v>899</v>
      </c>
      <c r="I186" s="265" t="s">
        <v>900</v>
      </c>
      <c r="J186" s="265"/>
      <c r="K186" s="313"/>
    </row>
    <row r="187" spans="2:11" s="1" customFormat="1" ht="15" customHeight="1">
      <c r="B187" s="290"/>
      <c r="C187" s="265" t="s">
        <v>901</v>
      </c>
      <c r="D187" s="265"/>
      <c r="E187" s="265"/>
      <c r="F187" s="288" t="s">
        <v>825</v>
      </c>
      <c r="G187" s="265"/>
      <c r="H187" s="265" t="s">
        <v>902</v>
      </c>
      <c r="I187" s="265" t="s">
        <v>900</v>
      </c>
      <c r="J187" s="265"/>
      <c r="K187" s="313"/>
    </row>
    <row r="188" spans="2:11" s="1" customFormat="1" ht="15" customHeight="1">
      <c r="B188" s="290"/>
      <c r="C188" s="265" t="s">
        <v>903</v>
      </c>
      <c r="D188" s="265"/>
      <c r="E188" s="265"/>
      <c r="F188" s="288" t="s">
        <v>825</v>
      </c>
      <c r="G188" s="265"/>
      <c r="H188" s="265" t="s">
        <v>904</v>
      </c>
      <c r="I188" s="265" t="s">
        <v>900</v>
      </c>
      <c r="J188" s="265"/>
      <c r="K188" s="313"/>
    </row>
    <row r="189" spans="2:11" s="1" customFormat="1" ht="15" customHeight="1">
      <c r="B189" s="290"/>
      <c r="C189" s="326" t="s">
        <v>905</v>
      </c>
      <c r="D189" s="265"/>
      <c r="E189" s="265"/>
      <c r="F189" s="288" t="s">
        <v>825</v>
      </c>
      <c r="G189" s="265"/>
      <c r="H189" s="265" t="s">
        <v>906</v>
      </c>
      <c r="I189" s="265" t="s">
        <v>907</v>
      </c>
      <c r="J189" s="327" t="s">
        <v>908</v>
      </c>
      <c r="K189" s="313"/>
    </row>
    <row r="190" spans="2:11" s="1" customFormat="1" ht="15" customHeight="1">
      <c r="B190" s="290"/>
      <c r="C190" s="326" t="s">
        <v>40</v>
      </c>
      <c r="D190" s="265"/>
      <c r="E190" s="265"/>
      <c r="F190" s="288" t="s">
        <v>819</v>
      </c>
      <c r="G190" s="265"/>
      <c r="H190" s="263" t="s">
        <v>909</v>
      </c>
      <c r="I190" s="265" t="s">
        <v>910</v>
      </c>
      <c r="J190" s="265"/>
      <c r="K190" s="313"/>
    </row>
    <row r="191" spans="2:11" s="1" customFormat="1" ht="15" customHeight="1">
      <c r="B191" s="290"/>
      <c r="C191" s="326" t="s">
        <v>911</v>
      </c>
      <c r="D191" s="265"/>
      <c r="E191" s="265"/>
      <c r="F191" s="288" t="s">
        <v>819</v>
      </c>
      <c r="G191" s="265"/>
      <c r="H191" s="265" t="s">
        <v>912</v>
      </c>
      <c r="I191" s="265" t="s">
        <v>854</v>
      </c>
      <c r="J191" s="265"/>
      <c r="K191" s="313"/>
    </row>
    <row r="192" spans="2:11" s="1" customFormat="1" ht="15" customHeight="1">
      <c r="B192" s="290"/>
      <c r="C192" s="326" t="s">
        <v>913</v>
      </c>
      <c r="D192" s="265"/>
      <c r="E192" s="265"/>
      <c r="F192" s="288" t="s">
        <v>819</v>
      </c>
      <c r="G192" s="265"/>
      <c r="H192" s="265" t="s">
        <v>914</v>
      </c>
      <c r="I192" s="265" t="s">
        <v>854</v>
      </c>
      <c r="J192" s="265"/>
      <c r="K192" s="313"/>
    </row>
    <row r="193" spans="2:11" s="1" customFormat="1" ht="15" customHeight="1">
      <c r="B193" s="290"/>
      <c r="C193" s="326" t="s">
        <v>915</v>
      </c>
      <c r="D193" s="265"/>
      <c r="E193" s="265"/>
      <c r="F193" s="288" t="s">
        <v>825</v>
      </c>
      <c r="G193" s="265"/>
      <c r="H193" s="265" t="s">
        <v>916</v>
      </c>
      <c r="I193" s="265" t="s">
        <v>854</v>
      </c>
      <c r="J193" s="265"/>
      <c r="K193" s="313"/>
    </row>
    <row r="194" spans="2:11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pans="2:11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pans="2:11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pans="2:11" s="1" customFormat="1" ht="13.5">
      <c r="B198" s="250"/>
      <c r="C198" s="251"/>
      <c r="D198" s="251"/>
      <c r="E198" s="251"/>
      <c r="F198" s="251"/>
      <c r="G198" s="251"/>
      <c r="H198" s="251"/>
      <c r="I198" s="251"/>
      <c r="J198" s="251"/>
      <c r="K198" s="252"/>
    </row>
    <row r="199" spans="2:11" s="1" customFormat="1" ht="21">
      <c r="B199" s="253"/>
      <c r="C199" s="254" t="s">
        <v>917</v>
      </c>
      <c r="D199" s="254"/>
      <c r="E199" s="254"/>
      <c r="F199" s="254"/>
      <c r="G199" s="254"/>
      <c r="H199" s="254"/>
      <c r="I199" s="254"/>
      <c r="J199" s="254"/>
      <c r="K199" s="255"/>
    </row>
    <row r="200" spans="2:11" s="1" customFormat="1" ht="25.5" customHeight="1">
      <c r="B200" s="253"/>
      <c r="C200" s="329" t="s">
        <v>918</v>
      </c>
      <c r="D200" s="329"/>
      <c r="E200" s="329"/>
      <c r="F200" s="329" t="s">
        <v>919</v>
      </c>
      <c r="G200" s="330"/>
      <c r="H200" s="331" t="s">
        <v>920</v>
      </c>
      <c r="I200" s="331"/>
      <c r="J200" s="331"/>
      <c r="K200" s="255"/>
    </row>
    <row r="201" spans="2:1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pans="2:11" s="1" customFormat="1" ht="15" customHeight="1">
      <c r="B202" s="290"/>
      <c r="C202" s="265" t="s">
        <v>910</v>
      </c>
      <c r="D202" s="265"/>
      <c r="E202" s="265"/>
      <c r="F202" s="288" t="s">
        <v>41</v>
      </c>
      <c r="G202" s="265"/>
      <c r="H202" s="332" t="s">
        <v>921</v>
      </c>
      <c r="I202" s="332"/>
      <c r="J202" s="332"/>
      <c r="K202" s="313"/>
    </row>
    <row r="203" spans="2:11" s="1" customFormat="1" ht="15" customHeight="1">
      <c r="B203" s="290"/>
      <c r="C203" s="265"/>
      <c r="D203" s="265"/>
      <c r="E203" s="265"/>
      <c r="F203" s="288" t="s">
        <v>42</v>
      </c>
      <c r="G203" s="265"/>
      <c r="H203" s="332" t="s">
        <v>922</v>
      </c>
      <c r="I203" s="332"/>
      <c r="J203" s="332"/>
      <c r="K203" s="313"/>
    </row>
    <row r="204" spans="2:11" s="1" customFormat="1" ht="15" customHeight="1">
      <c r="B204" s="290"/>
      <c r="C204" s="265"/>
      <c r="D204" s="265"/>
      <c r="E204" s="265"/>
      <c r="F204" s="288" t="s">
        <v>45</v>
      </c>
      <c r="G204" s="265"/>
      <c r="H204" s="332" t="s">
        <v>923</v>
      </c>
      <c r="I204" s="332"/>
      <c r="J204" s="332"/>
      <c r="K204" s="313"/>
    </row>
    <row r="205" spans="2:11" s="1" customFormat="1" ht="15" customHeight="1">
      <c r="B205" s="290"/>
      <c r="C205" s="265"/>
      <c r="D205" s="265"/>
      <c r="E205" s="265"/>
      <c r="F205" s="288" t="s">
        <v>43</v>
      </c>
      <c r="G205" s="265"/>
      <c r="H205" s="332" t="s">
        <v>924</v>
      </c>
      <c r="I205" s="332"/>
      <c r="J205" s="332"/>
      <c r="K205" s="313"/>
    </row>
    <row r="206" spans="2:11" s="1" customFormat="1" ht="15" customHeight="1">
      <c r="B206" s="290"/>
      <c r="C206" s="265"/>
      <c r="D206" s="265"/>
      <c r="E206" s="265"/>
      <c r="F206" s="288" t="s">
        <v>44</v>
      </c>
      <c r="G206" s="265"/>
      <c r="H206" s="332" t="s">
        <v>925</v>
      </c>
      <c r="I206" s="332"/>
      <c r="J206" s="332"/>
      <c r="K206" s="313"/>
    </row>
    <row r="207" spans="2:11" s="1" customFormat="1" ht="15" customHeight="1">
      <c r="B207" s="290"/>
      <c r="C207" s="265"/>
      <c r="D207" s="265"/>
      <c r="E207" s="265"/>
      <c r="F207" s="288"/>
      <c r="G207" s="265"/>
      <c r="H207" s="265"/>
      <c r="I207" s="265"/>
      <c r="J207" s="265"/>
      <c r="K207" s="313"/>
    </row>
    <row r="208" spans="2:11" s="1" customFormat="1" ht="15" customHeight="1">
      <c r="B208" s="290"/>
      <c r="C208" s="265" t="s">
        <v>866</v>
      </c>
      <c r="D208" s="265"/>
      <c r="E208" s="265"/>
      <c r="F208" s="288" t="s">
        <v>77</v>
      </c>
      <c r="G208" s="265"/>
      <c r="H208" s="332" t="s">
        <v>926</v>
      </c>
      <c r="I208" s="332"/>
      <c r="J208" s="332"/>
      <c r="K208" s="313"/>
    </row>
    <row r="209" spans="2:11" s="1" customFormat="1" ht="15" customHeight="1">
      <c r="B209" s="290"/>
      <c r="C209" s="265"/>
      <c r="D209" s="265"/>
      <c r="E209" s="265"/>
      <c r="F209" s="288" t="s">
        <v>761</v>
      </c>
      <c r="G209" s="265"/>
      <c r="H209" s="332" t="s">
        <v>762</v>
      </c>
      <c r="I209" s="332"/>
      <c r="J209" s="332"/>
      <c r="K209" s="313"/>
    </row>
    <row r="210" spans="2:11" s="1" customFormat="1" ht="15" customHeight="1">
      <c r="B210" s="290"/>
      <c r="C210" s="265"/>
      <c r="D210" s="265"/>
      <c r="E210" s="265"/>
      <c r="F210" s="288" t="s">
        <v>759</v>
      </c>
      <c r="G210" s="265"/>
      <c r="H210" s="332" t="s">
        <v>927</v>
      </c>
      <c r="I210" s="332"/>
      <c r="J210" s="332"/>
      <c r="K210" s="313"/>
    </row>
    <row r="211" spans="2:11" s="1" customFormat="1" ht="15" customHeight="1">
      <c r="B211" s="333"/>
      <c r="C211" s="265"/>
      <c r="D211" s="265"/>
      <c r="E211" s="265"/>
      <c r="F211" s="288" t="s">
        <v>763</v>
      </c>
      <c r="G211" s="326"/>
      <c r="H211" s="334" t="s">
        <v>764</v>
      </c>
      <c r="I211" s="334"/>
      <c r="J211" s="334"/>
      <c r="K211" s="335"/>
    </row>
    <row r="212" spans="2:11" s="1" customFormat="1" ht="15" customHeight="1">
      <c r="B212" s="333"/>
      <c r="C212" s="265"/>
      <c r="D212" s="265"/>
      <c r="E212" s="265"/>
      <c r="F212" s="288" t="s">
        <v>765</v>
      </c>
      <c r="G212" s="326"/>
      <c r="H212" s="334" t="s">
        <v>928</v>
      </c>
      <c r="I212" s="334"/>
      <c r="J212" s="334"/>
      <c r="K212" s="335"/>
    </row>
    <row r="213" spans="2:11" s="1" customFormat="1" ht="15" customHeight="1">
      <c r="B213" s="333"/>
      <c r="C213" s="265"/>
      <c r="D213" s="265"/>
      <c r="E213" s="265"/>
      <c r="F213" s="288"/>
      <c r="G213" s="326"/>
      <c r="H213" s="317"/>
      <c r="I213" s="317"/>
      <c r="J213" s="317"/>
      <c r="K213" s="335"/>
    </row>
    <row r="214" spans="2:11" s="1" customFormat="1" ht="15" customHeight="1">
      <c r="B214" s="333"/>
      <c r="C214" s="265" t="s">
        <v>890</v>
      </c>
      <c r="D214" s="265"/>
      <c r="E214" s="265"/>
      <c r="F214" s="288">
        <v>1</v>
      </c>
      <c r="G214" s="326"/>
      <c r="H214" s="334" t="s">
        <v>929</v>
      </c>
      <c r="I214" s="334"/>
      <c r="J214" s="334"/>
      <c r="K214" s="335"/>
    </row>
    <row r="215" spans="2:11" s="1" customFormat="1" ht="15" customHeight="1">
      <c r="B215" s="333"/>
      <c r="C215" s="265"/>
      <c r="D215" s="265"/>
      <c r="E215" s="265"/>
      <c r="F215" s="288">
        <v>2</v>
      </c>
      <c r="G215" s="326"/>
      <c r="H215" s="334" t="s">
        <v>930</v>
      </c>
      <c r="I215" s="334"/>
      <c r="J215" s="334"/>
      <c r="K215" s="335"/>
    </row>
    <row r="216" spans="2:11" s="1" customFormat="1" ht="15" customHeight="1">
      <c r="B216" s="333"/>
      <c r="C216" s="265"/>
      <c r="D216" s="265"/>
      <c r="E216" s="265"/>
      <c r="F216" s="288">
        <v>3</v>
      </c>
      <c r="G216" s="326"/>
      <c r="H216" s="334" t="s">
        <v>931</v>
      </c>
      <c r="I216" s="334"/>
      <c r="J216" s="334"/>
      <c r="K216" s="335"/>
    </row>
    <row r="217" spans="2:11" s="1" customFormat="1" ht="15" customHeight="1">
      <c r="B217" s="333"/>
      <c r="C217" s="265"/>
      <c r="D217" s="265"/>
      <c r="E217" s="265"/>
      <c r="F217" s="288">
        <v>4</v>
      </c>
      <c r="G217" s="326"/>
      <c r="H217" s="334" t="s">
        <v>932</v>
      </c>
      <c r="I217" s="334"/>
      <c r="J217" s="334"/>
      <c r="K217" s="335"/>
    </row>
    <row r="218" spans="2:11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H212:J212"/>
    <mergeCell ref="H214:J214"/>
    <mergeCell ref="H215:J215"/>
    <mergeCell ref="H216:J216"/>
    <mergeCell ref="H217:J217"/>
    <mergeCell ref="H205:J205"/>
    <mergeCell ref="H206:J206"/>
    <mergeCell ref="H208:J208"/>
    <mergeCell ref="H209:J209"/>
    <mergeCell ref="H210:J210"/>
    <mergeCell ref="H211:J211"/>
    <mergeCell ref="C165:J165"/>
    <mergeCell ref="C199:J199"/>
    <mergeCell ref="H200:J200"/>
    <mergeCell ref="H202:J202"/>
    <mergeCell ref="H203:J203"/>
    <mergeCell ref="H204:J204"/>
    <mergeCell ref="D69:J69"/>
    <mergeCell ref="D70:J70"/>
    <mergeCell ref="C75:J75"/>
    <mergeCell ref="C102:J102"/>
    <mergeCell ref="C122:J122"/>
    <mergeCell ref="C147:J147"/>
    <mergeCell ref="D62:J62"/>
    <mergeCell ref="D63:J63"/>
    <mergeCell ref="D65:J65"/>
    <mergeCell ref="D66:J66"/>
    <mergeCell ref="D67:J67"/>
    <mergeCell ref="D68:J68"/>
    <mergeCell ref="C55:J55"/>
    <mergeCell ref="C57:J57"/>
    <mergeCell ref="D58:J58"/>
    <mergeCell ref="D59:J59"/>
    <mergeCell ref="D60:J60"/>
    <mergeCell ref="D61:J61"/>
    <mergeCell ref="E48:J48"/>
    <mergeCell ref="E49:J49"/>
    <mergeCell ref="E50:J50"/>
    <mergeCell ref="D51:J51"/>
    <mergeCell ref="C52:J52"/>
    <mergeCell ref="C54:J54"/>
    <mergeCell ref="G41:J41"/>
    <mergeCell ref="G42:J42"/>
    <mergeCell ref="G43:J43"/>
    <mergeCell ref="G44:J44"/>
    <mergeCell ref="G45:J45"/>
    <mergeCell ref="D47:J47"/>
    <mergeCell ref="D35:J35"/>
    <mergeCell ref="G36:J36"/>
    <mergeCell ref="G37:J37"/>
    <mergeCell ref="G38:J38"/>
    <mergeCell ref="G39:J39"/>
    <mergeCell ref="G40:J40"/>
    <mergeCell ref="D27:J27"/>
    <mergeCell ref="D28:J28"/>
    <mergeCell ref="D30:J30"/>
    <mergeCell ref="D31:J31"/>
    <mergeCell ref="D33:J33"/>
    <mergeCell ref="D34:J34"/>
    <mergeCell ref="F20:J20"/>
    <mergeCell ref="F21:J21"/>
    <mergeCell ref="F22:J22"/>
    <mergeCell ref="F23:J23"/>
    <mergeCell ref="C25:J25"/>
    <mergeCell ref="C26:J26"/>
    <mergeCell ref="D11:J11"/>
    <mergeCell ref="D15:J15"/>
    <mergeCell ref="D16:J16"/>
    <mergeCell ref="D17:J17"/>
    <mergeCell ref="F18:J18"/>
    <mergeCell ref="F19:J19"/>
    <mergeCell ref="C3:J3"/>
    <mergeCell ref="C4:J4"/>
    <mergeCell ref="C6:J6"/>
    <mergeCell ref="C7:J7"/>
    <mergeCell ref="C9:J9"/>
    <mergeCell ref="D10:J10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23052301-I - Gymnázium Aš...</vt:lpstr>
      <vt:lpstr>Pokyny pro vyplnění</vt:lpstr>
      <vt:lpstr>'23052301-I - Gymnázium Aš...'!Názvy_tisku</vt:lpstr>
      <vt:lpstr>'Rekapitulace stavby'!Názvy_tisku</vt:lpstr>
      <vt:lpstr>'23052301-I - Gymnázium Aš...'!Oblast_tisku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Beran</dc:creator>
  <cp:lastModifiedBy>Miosgová Kateřina</cp:lastModifiedBy>
  <dcterms:created xsi:type="dcterms:W3CDTF">2023-08-29T06:00:31Z</dcterms:created>
  <dcterms:modified xsi:type="dcterms:W3CDTF">2023-08-29T06:21:28Z</dcterms:modified>
</cp:coreProperties>
</file>